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HvA\HBO-ICT SE\Jaar 2\Databases 2\Car_Dealer\data\renerateCarDataCSV\"/>
    </mc:Choice>
  </mc:AlternateContent>
  <xr:revisionPtr revIDLastSave="0" documentId="13_ncr:1_{424D3DC6-3C89-4FC4-80A6-AF035E3B5532}" xr6:coauthVersionLast="45" xr6:coauthVersionMax="45" xr10:uidLastSave="{00000000-0000-0000-0000-000000000000}"/>
  <bookViews>
    <workbookView xWindow="-120" yWindow="-120" windowWidth="29040" windowHeight="15840" xr2:uid="{F8C1B691-A0E5-4A6A-A47A-07D1A8346D40}"/>
  </bookViews>
  <sheets>
    <sheet name="legend" sheetId="5" r:id="rId1"/>
    <sheet name="tables" sheetId="8" r:id="rId2"/>
    <sheet name="data" sheetId="1" r:id="rId3"/>
    <sheet name="manufacturers" sheetId="3" r:id="rId4"/>
    <sheet name="models" sheetId="2" r:id="rId5"/>
    <sheet name="engines" sheetId="4" r:id="rId6"/>
    <sheet name="options" sheetId="7" r:id="rId7"/>
    <sheet name="csv" sheetId="6" r:id="rId8"/>
  </sheets>
  <definedNames>
    <definedName name="_xlnm._FilterDatabase" localSheetId="0" hidden="1">legend!#REF!</definedName>
    <definedName name="_xlnm._FilterDatabase" localSheetId="4" hidden="1">models!$B$1:$H$2401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4" l="1"/>
  <c r="I7" i="4" a="1"/>
  <c r="I7" i="4" s="1"/>
  <c r="I15" i="4" a="1"/>
  <c r="I15" i="4" s="1"/>
  <c r="I34" i="4" a="1"/>
  <c r="I34" i="4" s="1"/>
  <c r="I50" i="4" a="1"/>
  <c r="I50" i="4" s="1"/>
  <c r="I51" i="4" a="1"/>
  <c r="I51" i="4" s="1"/>
  <c r="I53" i="4" a="1"/>
  <c r="I53" i="4" s="1"/>
  <c r="I62" i="4" a="1"/>
  <c r="I62" i="4" s="1"/>
  <c r="I89" i="4" a="1"/>
  <c r="I89" i="4" s="1"/>
  <c r="I97" i="4" a="1"/>
  <c r="I97" i="4" s="1"/>
  <c r="I101" i="4" a="1"/>
  <c r="I101" i="4" s="1"/>
  <c r="I103" i="4" a="1"/>
  <c r="I103" i="4" s="1"/>
  <c r="I111" i="4" a="1"/>
  <c r="I111" i="4" s="1"/>
  <c r="I118" i="4" a="1"/>
  <c r="I118" i="4" s="1"/>
  <c r="I130" i="4" a="1"/>
  <c r="I130" i="4" s="1"/>
  <c r="I134" i="4" a="1"/>
  <c r="I134" i="4" s="1"/>
  <c r="I142" i="4" a="1"/>
  <c r="I142" i="4" s="1"/>
  <c r="I143" i="4" a="1"/>
  <c r="I143" i="4" s="1"/>
  <c r="I161" i="4" a="1"/>
  <c r="I161" i="4" s="1"/>
  <c r="I172" i="4" a="1"/>
  <c r="I172" i="4" s="1"/>
  <c r="I176" i="4" a="1"/>
  <c r="I176" i="4" s="1"/>
  <c r="I178" i="4" a="1"/>
  <c r="I178" i="4" s="1"/>
  <c r="I191" i="4" a="1"/>
  <c r="I191" i="4" s="1"/>
  <c r="I194" i="4" a="1"/>
  <c r="I194" i="4" s="1"/>
  <c r="I205" i="4" a="1"/>
  <c r="I205" i="4" s="1"/>
  <c r="I206" i="4" a="1"/>
  <c r="I206" i="4"/>
  <c r="I212" i="4" a="1"/>
  <c r="I212" i="4" s="1"/>
  <c r="I213" i="4" a="1"/>
  <c r="I213" i="4" s="1"/>
  <c r="I214" i="4" a="1"/>
  <c r="I214" i="4" s="1"/>
  <c r="I215" i="4" a="1"/>
  <c r="I215" i="4" s="1"/>
  <c r="I224" i="4" a="1"/>
  <c r="I224" i="4" s="1"/>
  <c r="I225" i="4" a="1"/>
  <c r="I225" i="4" s="1"/>
  <c r="I256" i="4" a="1"/>
  <c r="I256" i="4" s="1"/>
  <c r="I262" i="4" a="1"/>
  <c r="I262" i="4"/>
  <c r="I268" i="4" a="1"/>
  <c r="I268" i="4" s="1"/>
  <c r="I291" i="4" a="1"/>
  <c r="I291" i="4" s="1"/>
  <c r="I296" i="4" a="1"/>
  <c r="I296" i="4" s="1"/>
  <c r="I319" i="4" a="1"/>
  <c r="I319" i="4" s="1"/>
  <c r="I323" i="4" a="1"/>
  <c r="I323" i="4" s="1"/>
  <c r="I332" i="4" a="1"/>
  <c r="I332" i="4" s="1"/>
  <c r="I333" i="4" a="1"/>
  <c r="I333" i="4" s="1"/>
  <c r="I336" i="4" a="1"/>
  <c r="I336" i="4" s="1"/>
  <c r="I337" i="4" a="1"/>
  <c r="I337" i="4" s="1"/>
  <c r="I339" i="4" a="1"/>
  <c r="I339" i="4" s="1"/>
  <c r="F2" i="6" a="1"/>
  <c r="F2" i="6" s="1"/>
  <c r="H3" i="4"/>
  <c r="H4" i="4"/>
  <c r="H5" i="4"/>
  <c r="H6" i="4"/>
  <c r="H7" i="4"/>
  <c r="J7" i="4" s="1" a="1"/>
  <c r="J7" i="4" s="1"/>
  <c r="H8" i="4"/>
  <c r="H9" i="4"/>
  <c r="H10" i="4"/>
  <c r="H11" i="4"/>
  <c r="H12" i="4"/>
  <c r="H13" i="4"/>
  <c r="H14" i="4"/>
  <c r="H15" i="4"/>
  <c r="J15" i="4" a="1"/>
  <c r="J15" i="4" s="1"/>
  <c r="K15" i="4"/>
  <c r="L15" i="4"/>
  <c r="N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G34" i="4"/>
  <c r="H34" i="4"/>
  <c r="K34" i="4"/>
  <c r="L34" i="4"/>
  <c r="M34" i="4"/>
  <c r="N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G50" i="4"/>
  <c r="H50" i="4"/>
  <c r="K50" i="4"/>
  <c r="L50" i="4"/>
  <c r="M50" i="4"/>
  <c r="N50" i="4"/>
  <c r="H51" i="4"/>
  <c r="J51" i="4" a="1"/>
  <c r="J51" i="4" s="1"/>
  <c r="K51" i="4"/>
  <c r="H52" i="4"/>
  <c r="H53" i="4"/>
  <c r="L53" i="4" s="1"/>
  <c r="M53" i="4"/>
  <c r="H54" i="4"/>
  <c r="H55" i="4"/>
  <c r="H56" i="4"/>
  <c r="H57" i="4"/>
  <c r="H58" i="4"/>
  <c r="H59" i="4"/>
  <c r="H60" i="4"/>
  <c r="H61" i="4"/>
  <c r="H62" i="4"/>
  <c r="K62" i="4"/>
  <c r="M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K97" i="4"/>
  <c r="H98" i="4"/>
  <c r="H99" i="4"/>
  <c r="H100" i="4"/>
  <c r="H101" i="4"/>
  <c r="K101" i="4" s="1"/>
  <c r="H102" i="4"/>
  <c r="G103" i="4"/>
  <c r="AE103" i="4" s="1"/>
  <c r="H103" i="4"/>
  <c r="J103" i="4" a="1"/>
  <c r="J103" i="4" s="1"/>
  <c r="K103" i="4"/>
  <c r="L103" i="4"/>
  <c r="M103" i="4"/>
  <c r="N103" i="4"/>
  <c r="H104" i="4"/>
  <c r="H105" i="4"/>
  <c r="H106" i="4"/>
  <c r="H107" i="4"/>
  <c r="H108" i="4"/>
  <c r="H109" i="4"/>
  <c r="H110" i="4"/>
  <c r="G111" i="4"/>
  <c r="AE111" i="4" s="1"/>
  <c r="H111" i="4"/>
  <c r="J111" i="4" a="1"/>
  <c r="J111" i="4" s="1"/>
  <c r="K111" i="4"/>
  <c r="L111" i="4"/>
  <c r="M111" i="4"/>
  <c r="N111" i="4"/>
  <c r="H112" i="4"/>
  <c r="H113" i="4"/>
  <c r="H114" i="4"/>
  <c r="H115" i="4"/>
  <c r="H116" i="4"/>
  <c r="H117" i="4"/>
  <c r="G118" i="4"/>
  <c r="AE118" i="4" s="1"/>
  <c r="H118" i="4"/>
  <c r="J118" i="4" a="1"/>
  <c r="J118" i="4" s="1"/>
  <c r="K118" i="4"/>
  <c r="L118" i="4"/>
  <c r="M118" i="4"/>
  <c r="N118" i="4"/>
  <c r="H119" i="4"/>
  <c r="H120" i="4"/>
  <c r="H121" i="4"/>
  <c r="H122" i="4"/>
  <c r="H123" i="4"/>
  <c r="H124" i="4"/>
  <c r="H125" i="4"/>
  <c r="H126" i="4"/>
  <c r="H127" i="4"/>
  <c r="H128" i="4"/>
  <c r="H129" i="4"/>
  <c r="G130" i="4"/>
  <c r="H130" i="4"/>
  <c r="J130" i="4" a="1"/>
  <c r="J130" i="4" s="1"/>
  <c r="K130" i="4"/>
  <c r="L130" i="4"/>
  <c r="M130" i="4"/>
  <c r="N130" i="4"/>
  <c r="H131" i="4"/>
  <c r="H132" i="4"/>
  <c r="H133" i="4"/>
  <c r="G134" i="4"/>
  <c r="H134" i="4"/>
  <c r="J134" i="4" a="1"/>
  <c r="J134" i="4" s="1"/>
  <c r="K134" i="4"/>
  <c r="L134" i="4"/>
  <c r="M134" i="4"/>
  <c r="N134" i="4"/>
  <c r="H135" i="4"/>
  <c r="H136" i="4"/>
  <c r="H137" i="4"/>
  <c r="H138" i="4"/>
  <c r="H139" i="4"/>
  <c r="H140" i="4"/>
  <c r="H141" i="4"/>
  <c r="G142" i="4"/>
  <c r="AE142" i="4" s="1"/>
  <c r="H142" i="4"/>
  <c r="J142" i="4" a="1"/>
  <c r="J142" i="4" s="1"/>
  <c r="K142" i="4"/>
  <c r="L142" i="4"/>
  <c r="M142" i="4"/>
  <c r="N142" i="4"/>
  <c r="G143" i="4"/>
  <c r="AE143" i="4" s="1"/>
  <c r="H143" i="4"/>
  <c r="L143" i="4" s="1"/>
  <c r="K143" i="4"/>
  <c r="M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G161" i="4"/>
  <c r="H161" i="4"/>
  <c r="L161" i="4" s="1"/>
  <c r="H162" i="4"/>
  <c r="H163" i="4"/>
  <c r="H164" i="4"/>
  <c r="H165" i="4"/>
  <c r="H166" i="4"/>
  <c r="H167" i="4"/>
  <c r="H168" i="4"/>
  <c r="H169" i="4"/>
  <c r="H170" i="4"/>
  <c r="H171" i="4"/>
  <c r="G172" i="4"/>
  <c r="AE172" i="4" s="1"/>
  <c r="H172" i="4"/>
  <c r="J172" i="4" a="1"/>
  <c r="J172" i="4" s="1"/>
  <c r="K172" i="4"/>
  <c r="L172" i="4"/>
  <c r="M172" i="4"/>
  <c r="N172" i="4"/>
  <c r="H173" i="4"/>
  <c r="H174" i="4"/>
  <c r="H175" i="4"/>
  <c r="G176" i="4"/>
  <c r="H176" i="4"/>
  <c r="J176" i="4" a="1"/>
  <c r="J176" i="4" s="1"/>
  <c r="K176" i="4"/>
  <c r="L176" i="4"/>
  <c r="M176" i="4"/>
  <c r="N176" i="4"/>
  <c r="H177" i="4"/>
  <c r="G178" i="4"/>
  <c r="AE178" i="4" s="1"/>
  <c r="H178" i="4"/>
  <c r="J178" i="4" a="1"/>
  <c r="J178" i="4" s="1"/>
  <c r="K178" i="4"/>
  <c r="M178" i="4"/>
  <c r="N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G191" i="4"/>
  <c r="AE191" i="4" s="1"/>
  <c r="H191" i="4"/>
  <c r="J191" i="4" a="1"/>
  <c r="J191" i="4" s="1"/>
  <c r="K191" i="4"/>
  <c r="L191" i="4"/>
  <c r="M191" i="4"/>
  <c r="N191" i="4"/>
  <c r="H192" i="4"/>
  <c r="H193" i="4"/>
  <c r="H194" i="4"/>
  <c r="M194" i="4" s="1"/>
  <c r="H195" i="4"/>
  <c r="H196" i="4"/>
  <c r="H197" i="4"/>
  <c r="H198" i="4"/>
  <c r="H199" i="4"/>
  <c r="H200" i="4"/>
  <c r="H201" i="4"/>
  <c r="H202" i="4"/>
  <c r="H203" i="4"/>
  <c r="H204" i="4"/>
  <c r="G205" i="4"/>
  <c r="H205" i="4"/>
  <c r="J205" i="4" a="1"/>
  <c r="J205" i="4" s="1"/>
  <c r="K205" i="4"/>
  <c r="L205" i="4"/>
  <c r="M205" i="4"/>
  <c r="N205" i="4"/>
  <c r="G206" i="4"/>
  <c r="AE206" i="4" s="1"/>
  <c r="H206" i="4"/>
  <c r="J206" i="4" a="1"/>
  <c r="J206" i="4" s="1"/>
  <c r="K206" i="4"/>
  <c r="N206" i="4"/>
  <c r="H207" i="4"/>
  <c r="H208" i="4"/>
  <c r="H209" i="4"/>
  <c r="H210" i="4"/>
  <c r="H211" i="4"/>
  <c r="G212" i="4"/>
  <c r="AE212" i="4" s="1"/>
  <c r="H212" i="4"/>
  <c r="J212" i="4" a="1"/>
  <c r="J212" i="4" s="1"/>
  <c r="N212" i="4"/>
  <c r="G213" i="4"/>
  <c r="AE213" i="4" s="1"/>
  <c r="H213" i="4"/>
  <c r="J213" i="4" a="1"/>
  <c r="J213" i="4" s="1"/>
  <c r="K213" i="4"/>
  <c r="L213" i="4"/>
  <c r="M213" i="4"/>
  <c r="N213" i="4"/>
  <c r="G214" i="4"/>
  <c r="H214" i="4"/>
  <c r="J214" i="4" a="1"/>
  <c r="J214" i="4" s="1"/>
  <c r="K214" i="4"/>
  <c r="N214" i="4"/>
  <c r="G215" i="4"/>
  <c r="AE215" i="4" s="1"/>
  <c r="H215" i="4"/>
  <c r="J215" i="4" a="1"/>
  <c r="J215" i="4" s="1"/>
  <c r="K215" i="4"/>
  <c r="L215" i="4"/>
  <c r="M215" i="4"/>
  <c r="N215" i="4"/>
  <c r="H216" i="4"/>
  <c r="H217" i="4"/>
  <c r="H218" i="4"/>
  <c r="H219" i="4"/>
  <c r="H220" i="4"/>
  <c r="H221" i="4"/>
  <c r="H222" i="4"/>
  <c r="H223" i="4"/>
  <c r="H224" i="4"/>
  <c r="G225" i="4"/>
  <c r="AE225" i="4" s="1"/>
  <c r="H225" i="4"/>
  <c r="J225" i="4" a="1"/>
  <c r="J225" i="4" s="1"/>
  <c r="K225" i="4"/>
  <c r="L225" i="4"/>
  <c r="M225" i="4"/>
  <c r="N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G256" i="4"/>
  <c r="AE256" i="4" s="1"/>
  <c r="H256" i="4"/>
  <c r="L256" i="4" s="1"/>
  <c r="J256" i="4" a="1"/>
  <c r="J256" i="4"/>
  <c r="M256" i="4"/>
  <c r="N256" i="4"/>
  <c r="H257" i="4"/>
  <c r="H258" i="4"/>
  <c r="H259" i="4"/>
  <c r="H260" i="4"/>
  <c r="H261" i="4"/>
  <c r="G262" i="4"/>
  <c r="AE262" i="4" s="1"/>
  <c r="H262" i="4"/>
  <c r="L262" i="4" s="1"/>
  <c r="J262" i="4" a="1"/>
  <c r="J262" i="4" s="1"/>
  <c r="M262" i="4"/>
  <c r="N262" i="4"/>
  <c r="H263" i="4"/>
  <c r="H264" i="4"/>
  <c r="H265" i="4"/>
  <c r="H266" i="4"/>
  <c r="H267" i="4"/>
  <c r="G268" i="4"/>
  <c r="H268" i="4"/>
  <c r="L268" i="4" s="1"/>
  <c r="J268" i="4" a="1"/>
  <c r="J268" i="4"/>
  <c r="M268" i="4"/>
  <c r="N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G291" i="4"/>
  <c r="AE291" i="4" s="1"/>
  <c r="H291" i="4"/>
  <c r="K291" i="4" s="1"/>
  <c r="J291" i="4" a="1"/>
  <c r="J291" i="4" s="1"/>
  <c r="L291" i="4"/>
  <c r="M291" i="4"/>
  <c r="N291" i="4"/>
  <c r="H292" i="4"/>
  <c r="H293" i="4"/>
  <c r="H294" i="4"/>
  <c r="H295" i="4"/>
  <c r="G296" i="4"/>
  <c r="AE296" i="4" s="1"/>
  <c r="H296" i="4"/>
  <c r="J296" i="4" s="1" a="1"/>
  <c r="J296" i="4" s="1"/>
  <c r="K296" i="4"/>
  <c r="L296" i="4"/>
  <c r="M296" i="4"/>
  <c r="N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L319" i="4"/>
  <c r="M319" i="4"/>
  <c r="H320" i="4"/>
  <c r="H321" i="4"/>
  <c r="H322" i="4"/>
  <c r="G323" i="4"/>
  <c r="AE323" i="4" s="1"/>
  <c r="H323" i="4"/>
  <c r="K323" i="4" s="1"/>
  <c r="J323" i="4" a="1"/>
  <c r="J323" i="4" s="1"/>
  <c r="L323" i="4"/>
  <c r="M323" i="4"/>
  <c r="N323" i="4"/>
  <c r="H324" i="4"/>
  <c r="H325" i="4"/>
  <c r="H326" i="4"/>
  <c r="H327" i="4"/>
  <c r="H328" i="4"/>
  <c r="H329" i="4"/>
  <c r="H330" i="4"/>
  <c r="H331" i="4"/>
  <c r="G332" i="4"/>
  <c r="AE332" i="4" s="1"/>
  <c r="H332" i="4"/>
  <c r="K332" i="4"/>
  <c r="M332" i="4"/>
  <c r="N332" i="4"/>
  <c r="G333" i="4"/>
  <c r="AE333" i="4" s="1"/>
  <c r="H333" i="4"/>
  <c r="J333" i="4" a="1"/>
  <c r="J333" i="4" s="1"/>
  <c r="L333" i="4"/>
  <c r="M333" i="4"/>
  <c r="N333" i="4"/>
  <c r="H334" i="4"/>
  <c r="H335" i="4"/>
  <c r="H336" i="4"/>
  <c r="G337" i="4"/>
  <c r="AE337" i="4" s="1"/>
  <c r="H337" i="4"/>
  <c r="M337" i="4" s="1"/>
  <c r="J337" i="4" a="1"/>
  <c r="J337" i="4" s="1"/>
  <c r="K337" i="4"/>
  <c r="H338" i="4"/>
  <c r="G339" i="4"/>
  <c r="AE339" i="4" s="1"/>
  <c r="H339" i="4"/>
  <c r="J339" i="4" a="1"/>
  <c r="J339" i="4" s="1"/>
  <c r="K339" i="4"/>
  <c r="L339" i="4"/>
  <c r="M339" i="4"/>
  <c r="N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G2" i="4"/>
  <c r="AE2" i="4" s="1"/>
  <c r="H2" i="4"/>
  <c r="J2" i="4" s="1" a="1"/>
  <c r="J2" i="4" s="1"/>
  <c r="I2" i="4" a="1"/>
  <c r="I2" i="4" s="1"/>
  <c r="K2" i="4"/>
  <c r="L2" i="4"/>
  <c r="M2" i="4"/>
  <c r="N2" i="4"/>
  <c r="AE34" i="4"/>
  <c r="AE50" i="4"/>
  <c r="AE130" i="4"/>
  <c r="AE134" i="4"/>
  <c r="AE161" i="4"/>
  <c r="AE176" i="4"/>
  <c r="AE205" i="4"/>
  <c r="AE214" i="4"/>
  <c r="AE268" i="4"/>
  <c r="C7" i="4"/>
  <c r="C15" i="4"/>
  <c r="C34" i="4"/>
  <c r="C50" i="4"/>
  <c r="C51" i="4"/>
  <c r="C53" i="4"/>
  <c r="C62" i="4"/>
  <c r="C89" i="4"/>
  <c r="C97" i="4"/>
  <c r="C101" i="4"/>
  <c r="C103" i="4"/>
  <c r="C111" i="4"/>
  <c r="C118" i="4"/>
  <c r="C130" i="4"/>
  <c r="C134" i="4"/>
  <c r="C142" i="4"/>
  <c r="C143" i="4"/>
  <c r="C161" i="4"/>
  <c r="C172" i="4"/>
  <c r="C176" i="4"/>
  <c r="C178" i="4"/>
  <c r="C191" i="4"/>
  <c r="C194" i="4"/>
  <c r="C205" i="4"/>
  <c r="C206" i="4"/>
  <c r="C212" i="4"/>
  <c r="C213" i="4"/>
  <c r="C214" i="4"/>
  <c r="C215" i="4"/>
  <c r="C224" i="4"/>
  <c r="C225" i="4"/>
  <c r="C256" i="4"/>
  <c r="C262" i="4"/>
  <c r="C268" i="4"/>
  <c r="C291" i="4"/>
  <c r="C296" i="4"/>
  <c r="C319" i="4"/>
  <c r="C323" i="4"/>
  <c r="C332" i="4"/>
  <c r="C333" i="4"/>
  <c r="C336" i="4"/>
  <c r="C337" i="4"/>
  <c r="C339" i="4"/>
  <c r="C2" i="4"/>
  <c r="X3" i="4"/>
  <c r="W4" i="4"/>
  <c r="X4" i="4"/>
  <c r="Y4" i="4" s="1"/>
  <c r="X5" i="4"/>
  <c r="Y5" i="4"/>
  <c r="Z5" i="4"/>
  <c r="X6" i="4"/>
  <c r="AB6" i="4" s="1"/>
  <c r="Y6" i="4"/>
  <c r="Z6" i="4"/>
  <c r="AA6" i="4"/>
  <c r="X7" i="4"/>
  <c r="AC7" i="4" s="1"/>
  <c r="AA7" i="4"/>
  <c r="AB7" i="4"/>
  <c r="X8" i="4"/>
  <c r="W8" i="4" s="1"/>
  <c r="Y8" i="4"/>
  <c r="Z8" i="4"/>
  <c r="AA8" i="4"/>
  <c r="AB8" i="4"/>
  <c r="AC8" i="4"/>
  <c r="X9" i="4"/>
  <c r="W9" i="4" s="1"/>
  <c r="Y9" i="4"/>
  <c r="Z9" i="4"/>
  <c r="AA9" i="4"/>
  <c r="AB9" i="4"/>
  <c r="AC9" i="4"/>
  <c r="W10" i="4"/>
  <c r="X10" i="4"/>
  <c r="Y10" i="4"/>
  <c r="Z10" i="4"/>
  <c r="AA10" i="4"/>
  <c r="AB10" i="4"/>
  <c r="AC10" i="4"/>
  <c r="X11" i="4"/>
  <c r="AB11" i="4" s="1"/>
  <c r="W12" i="4"/>
  <c r="X12" i="4"/>
  <c r="AC12" i="4"/>
  <c r="X13" i="4"/>
  <c r="W14" i="4"/>
  <c r="X14" i="4"/>
  <c r="AB14" i="4" s="1"/>
  <c r="Y14" i="4"/>
  <c r="Z14" i="4"/>
  <c r="AA14" i="4"/>
  <c r="X15" i="4"/>
  <c r="X16" i="4"/>
  <c r="W16" i="4" s="1"/>
  <c r="Y16" i="4"/>
  <c r="Z16" i="4"/>
  <c r="AA16" i="4"/>
  <c r="AB16" i="4"/>
  <c r="AC16" i="4"/>
  <c r="X17" i="4"/>
  <c r="W17" i="4" s="1"/>
  <c r="Y17" i="4"/>
  <c r="Z17" i="4"/>
  <c r="AA17" i="4"/>
  <c r="AB17" i="4"/>
  <c r="AC17" i="4"/>
  <c r="W18" i="4"/>
  <c r="X18" i="4"/>
  <c r="Y18" i="4"/>
  <c r="Z18" i="4"/>
  <c r="AA18" i="4"/>
  <c r="AB18" i="4"/>
  <c r="AC18" i="4"/>
  <c r="X19" i="4"/>
  <c r="W20" i="4"/>
  <c r="X20" i="4"/>
  <c r="Y20" i="4"/>
  <c r="AC20" i="4"/>
  <c r="X21" i="4"/>
  <c r="Y21" i="4"/>
  <c r="Z21" i="4"/>
  <c r="W22" i="4"/>
  <c r="X22" i="4"/>
  <c r="AB22" i="4" s="1"/>
  <c r="Y22" i="4"/>
  <c r="Z22" i="4"/>
  <c r="AA22" i="4"/>
  <c r="X23" i="4"/>
  <c r="AB23" i="4" s="1"/>
  <c r="Z23" i="4"/>
  <c r="AA23" i="4"/>
  <c r="X24" i="4"/>
  <c r="W24" i="4" s="1"/>
  <c r="Y24" i="4"/>
  <c r="Z24" i="4"/>
  <c r="AA24" i="4"/>
  <c r="AB24" i="4"/>
  <c r="AC24" i="4"/>
  <c r="X25" i="4"/>
  <c r="W25" i="4" s="1"/>
  <c r="Y25" i="4"/>
  <c r="Z25" i="4"/>
  <c r="AA25" i="4"/>
  <c r="AB25" i="4"/>
  <c r="AC25" i="4"/>
  <c r="W26" i="4"/>
  <c r="X26" i="4"/>
  <c r="Y26" i="4"/>
  <c r="Z26" i="4"/>
  <c r="AA26" i="4"/>
  <c r="AB26" i="4"/>
  <c r="AC26" i="4"/>
  <c r="W27" i="4"/>
  <c r="X27" i="4"/>
  <c r="AB27" i="4"/>
  <c r="W28" i="4"/>
  <c r="X28" i="4"/>
  <c r="AC28" i="4" s="1"/>
  <c r="Y28" i="4"/>
  <c r="X29" i="4"/>
  <c r="Y29" i="4" s="1"/>
  <c r="W30" i="4"/>
  <c r="X30" i="4"/>
  <c r="AB30" i="4" s="1"/>
  <c r="Y30" i="4"/>
  <c r="Z30" i="4"/>
  <c r="AA30" i="4"/>
  <c r="X31" i="4"/>
  <c r="X32" i="4"/>
  <c r="W32" i="4" s="1"/>
  <c r="Y32" i="4"/>
  <c r="Z32" i="4"/>
  <c r="AA32" i="4"/>
  <c r="AB32" i="4"/>
  <c r="AC32" i="4"/>
  <c r="X33" i="4"/>
  <c r="W33" i="4" s="1"/>
  <c r="Y33" i="4"/>
  <c r="Z33" i="4"/>
  <c r="AA33" i="4"/>
  <c r="AB33" i="4"/>
  <c r="AC33" i="4"/>
  <c r="X34" i="4"/>
  <c r="AA34" i="4"/>
  <c r="AB34" i="4"/>
  <c r="AC34" i="4"/>
  <c r="W35" i="4"/>
  <c r="X35" i="4"/>
  <c r="Y35" i="4"/>
  <c r="AB35" i="4"/>
  <c r="AC35" i="4"/>
  <c r="W36" i="4"/>
  <c r="X36" i="4"/>
  <c r="X37" i="4"/>
  <c r="X38" i="4"/>
  <c r="AC38" i="4" s="1"/>
  <c r="Z38" i="4"/>
  <c r="AA38" i="4"/>
  <c r="AB38" i="4"/>
  <c r="X39" i="4"/>
  <c r="AC39" i="4" s="1"/>
  <c r="Y39" i="4"/>
  <c r="X40" i="4"/>
  <c r="W40" i="4" s="1"/>
  <c r="Y40" i="4"/>
  <c r="Z40" i="4"/>
  <c r="AA40" i="4"/>
  <c r="AB40" i="4"/>
  <c r="AC40" i="4"/>
  <c r="W41" i="4"/>
  <c r="X41" i="4"/>
  <c r="Y41" i="4"/>
  <c r="Z41" i="4"/>
  <c r="AA41" i="4"/>
  <c r="AB41" i="4"/>
  <c r="AC41" i="4"/>
  <c r="W42" i="4"/>
  <c r="X42" i="4"/>
  <c r="AA42" i="4"/>
  <c r="AB42" i="4"/>
  <c r="AC42" i="4"/>
  <c r="W43" i="4"/>
  <c r="X43" i="4"/>
  <c r="W44" i="4"/>
  <c r="X44" i="4"/>
  <c r="AC44" i="4" s="1"/>
  <c r="Z44" i="4"/>
  <c r="X45" i="4"/>
  <c r="Y45" i="4" s="1"/>
  <c r="Z45" i="4"/>
  <c r="AA45" i="4"/>
  <c r="X46" i="4"/>
  <c r="Y46" i="4" s="1"/>
  <c r="X47" i="4"/>
  <c r="AA47" i="4" s="1"/>
  <c r="Y47" i="4"/>
  <c r="AB47" i="4"/>
  <c r="X48" i="4"/>
  <c r="W48" i="4" s="1"/>
  <c r="Y48" i="4"/>
  <c r="Z48" i="4"/>
  <c r="AA48" i="4"/>
  <c r="AB48" i="4"/>
  <c r="AC48" i="4"/>
  <c r="W49" i="4"/>
  <c r="X49" i="4"/>
  <c r="Y49" i="4"/>
  <c r="Z49" i="4"/>
  <c r="AA49" i="4"/>
  <c r="AB49" i="4"/>
  <c r="AC49" i="4"/>
  <c r="X50" i="4"/>
  <c r="X51" i="4"/>
  <c r="X52" i="4"/>
  <c r="Y52" i="4" s="1"/>
  <c r="Z52" i="4"/>
  <c r="AC52" i="4"/>
  <c r="X53" i="4"/>
  <c r="X54" i="4"/>
  <c r="X55" i="4"/>
  <c r="W55" i="4" s="1"/>
  <c r="Y55" i="4"/>
  <c r="AA55" i="4"/>
  <c r="AB55" i="4"/>
  <c r="AC55" i="4"/>
  <c r="X56" i="4"/>
  <c r="W56" i="4" s="1"/>
  <c r="Y56" i="4"/>
  <c r="Z56" i="4"/>
  <c r="AA56" i="4"/>
  <c r="AB56" i="4"/>
  <c r="AC56" i="4"/>
  <c r="W57" i="4"/>
  <c r="X57" i="4"/>
  <c r="Y57" i="4"/>
  <c r="Z57" i="4"/>
  <c r="AA57" i="4"/>
  <c r="AB57" i="4"/>
  <c r="AC57" i="4"/>
  <c r="X58" i="4"/>
  <c r="AB58" i="4"/>
  <c r="AC58" i="4"/>
  <c r="X59" i="4"/>
  <c r="Y59" i="4" s="1"/>
  <c r="AB59" i="4"/>
  <c r="AC59" i="4"/>
  <c r="X60" i="4"/>
  <c r="X61" i="4"/>
  <c r="Y61" i="4"/>
  <c r="AA61" i="4"/>
  <c r="X62" i="4"/>
  <c r="AC62" i="4" s="1"/>
  <c r="AA62" i="4"/>
  <c r="AB62" i="4"/>
  <c r="X63" i="4"/>
  <c r="W63" i="4" s="1"/>
  <c r="Y63" i="4"/>
  <c r="Z63" i="4"/>
  <c r="X64" i="4"/>
  <c r="W64" i="4" s="1"/>
  <c r="Y64" i="4"/>
  <c r="Z64" i="4"/>
  <c r="AA64" i="4"/>
  <c r="AB64" i="4"/>
  <c r="AC64" i="4"/>
  <c r="W65" i="4"/>
  <c r="X65" i="4"/>
  <c r="Y65" i="4"/>
  <c r="Z65" i="4"/>
  <c r="AA65" i="4"/>
  <c r="AB65" i="4"/>
  <c r="AC65" i="4"/>
  <c r="W66" i="4"/>
  <c r="X66" i="4"/>
  <c r="AA66" i="4" s="1"/>
  <c r="AB66" i="4"/>
  <c r="AC66" i="4"/>
  <c r="X67" i="4"/>
  <c r="Y67" i="4" s="1"/>
  <c r="X68" i="4"/>
  <c r="AC68" i="4" s="1"/>
  <c r="Y68" i="4"/>
  <c r="W69" i="4"/>
  <c r="X69" i="4"/>
  <c r="Y69" i="4" s="1"/>
  <c r="AA69" i="4"/>
  <c r="W70" i="4"/>
  <c r="X70" i="4"/>
  <c r="AC70" i="4" s="1"/>
  <c r="Y70" i="4"/>
  <c r="Z70" i="4"/>
  <c r="X71" i="4"/>
  <c r="W71" i="4" s="1"/>
  <c r="Y71" i="4"/>
  <c r="Z71" i="4"/>
  <c r="AA71" i="4"/>
  <c r="AB71" i="4"/>
  <c r="AC71" i="4"/>
  <c r="X72" i="4"/>
  <c r="W72" i="4" s="1"/>
  <c r="Y72" i="4"/>
  <c r="Z72" i="4"/>
  <c r="AA72" i="4"/>
  <c r="AB72" i="4"/>
  <c r="AC72" i="4"/>
  <c r="W73" i="4"/>
  <c r="X73" i="4"/>
  <c r="Y73" i="4"/>
  <c r="Z73" i="4"/>
  <c r="AA73" i="4"/>
  <c r="AB73" i="4"/>
  <c r="AC73" i="4"/>
  <c r="X74" i="4"/>
  <c r="X75" i="4"/>
  <c r="Y75" i="4" s="1"/>
  <c r="AC75" i="4"/>
  <c r="W76" i="4"/>
  <c r="X76" i="4"/>
  <c r="Y76" i="4" s="1"/>
  <c r="AC76" i="4"/>
  <c r="W77" i="4"/>
  <c r="X77" i="4"/>
  <c r="AA77" i="4" s="1"/>
  <c r="Y77" i="4"/>
  <c r="Z77" i="4"/>
  <c r="W78" i="4"/>
  <c r="X78" i="4"/>
  <c r="AC78" i="4" s="1"/>
  <c r="Y78" i="4"/>
  <c r="Z78" i="4"/>
  <c r="AA78" i="4"/>
  <c r="AB78" i="4"/>
  <c r="X79" i="4"/>
  <c r="AB79" i="4" s="1"/>
  <c r="AC79" i="4"/>
  <c r="X80" i="4"/>
  <c r="W80" i="4" s="1"/>
  <c r="Y80" i="4"/>
  <c r="Z80" i="4"/>
  <c r="AA80" i="4"/>
  <c r="AB80" i="4"/>
  <c r="AC80" i="4"/>
  <c r="W81" i="4"/>
  <c r="X81" i="4"/>
  <c r="Y81" i="4"/>
  <c r="Z81" i="4"/>
  <c r="AA81" i="4"/>
  <c r="AB81" i="4"/>
  <c r="AC81" i="4"/>
  <c r="X82" i="4"/>
  <c r="AA82" i="4" s="1"/>
  <c r="AC82" i="4"/>
  <c r="W83" i="4"/>
  <c r="X83" i="4"/>
  <c r="Y83" i="4" s="1"/>
  <c r="AC83" i="4"/>
  <c r="W84" i="4"/>
  <c r="X84" i="4"/>
  <c r="AC84" i="4" s="1"/>
  <c r="Y84" i="4"/>
  <c r="Z84" i="4"/>
  <c r="W85" i="4"/>
  <c r="X85" i="4"/>
  <c r="Y85" i="4"/>
  <c r="Z85" i="4"/>
  <c r="AA85" i="4"/>
  <c r="W86" i="4"/>
  <c r="X86" i="4"/>
  <c r="AB86" i="4" s="1"/>
  <c r="X87" i="4"/>
  <c r="X88" i="4"/>
  <c r="W88" i="4" s="1"/>
  <c r="Y88" i="4"/>
  <c r="Z88" i="4"/>
  <c r="AA88" i="4"/>
  <c r="AB88" i="4"/>
  <c r="AC88" i="4"/>
  <c r="X89" i="4"/>
  <c r="AA89" i="4"/>
  <c r="AB89" i="4"/>
  <c r="AC89" i="4"/>
  <c r="W90" i="4"/>
  <c r="X90" i="4"/>
  <c r="AC90" i="4" s="1"/>
  <c r="W91" i="4"/>
  <c r="X91" i="4"/>
  <c r="Y91" i="4"/>
  <c r="Z91" i="4"/>
  <c r="X92" i="4"/>
  <c r="AC92" i="4"/>
  <c r="W93" i="4"/>
  <c r="X93" i="4"/>
  <c r="AC93" i="4" s="1"/>
  <c r="Z93" i="4"/>
  <c r="AA93" i="4"/>
  <c r="AB93" i="4"/>
  <c r="W94" i="4"/>
  <c r="X94" i="4"/>
  <c r="AC94" i="4" s="1"/>
  <c r="AB94" i="4"/>
  <c r="X95" i="4"/>
  <c r="Y95" i="4" s="1"/>
  <c r="W96" i="4"/>
  <c r="X96" i="4"/>
  <c r="Y96" i="4"/>
  <c r="Z96" i="4"/>
  <c r="AA96" i="4"/>
  <c r="AB96" i="4"/>
  <c r="AC96" i="4"/>
  <c r="X97" i="4"/>
  <c r="AC97" i="4"/>
  <c r="W98" i="4"/>
  <c r="X98" i="4"/>
  <c r="Z98" i="4" s="1"/>
  <c r="AA98" i="4"/>
  <c r="AB98" i="4"/>
  <c r="AC98" i="4"/>
  <c r="W99" i="4"/>
  <c r="X99" i="4"/>
  <c r="AC99" i="4" s="1"/>
  <c r="Y99" i="4"/>
  <c r="W100" i="4"/>
  <c r="X100" i="4"/>
  <c r="Y100" i="4"/>
  <c r="X101" i="4"/>
  <c r="Z101" i="4" s="1"/>
  <c r="Y101" i="4"/>
  <c r="AA101" i="4"/>
  <c r="AB101" i="4"/>
  <c r="W102" i="4"/>
  <c r="X102" i="4"/>
  <c r="Y102" i="4" s="1"/>
  <c r="Z102" i="4"/>
  <c r="AA102" i="4"/>
  <c r="AB102" i="4"/>
  <c r="AC102" i="4"/>
  <c r="X103" i="4"/>
  <c r="AB103" i="4"/>
  <c r="W104" i="4"/>
  <c r="X104" i="4"/>
  <c r="Y104" i="4"/>
  <c r="Z104" i="4"/>
  <c r="AA104" i="4"/>
  <c r="AB104" i="4"/>
  <c r="AC104" i="4"/>
  <c r="W105" i="4"/>
  <c r="X105" i="4"/>
  <c r="AB105" i="4" s="1"/>
  <c r="Z105" i="4"/>
  <c r="AA105" i="4"/>
  <c r="X106" i="4"/>
  <c r="Y106" i="4" s="1"/>
  <c r="W107" i="4"/>
  <c r="X107" i="4"/>
  <c r="AA107" i="4" s="1"/>
  <c r="Z107" i="4"/>
  <c r="AB107" i="4"/>
  <c r="AC107" i="4"/>
  <c r="W108" i="4"/>
  <c r="X108" i="4"/>
  <c r="Y108" i="4" s="1"/>
  <c r="W109" i="4"/>
  <c r="X109" i="4"/>
  <c r="Y109" i="4"/>
  <c r="Z109" i="4"/>
  <c r="AA109" i="4"/>
  <c r="X110" i="4"/>
  <c r="W110" i="4" s="1"/>
  <c r="AA110" i="4"/>
  <c r="AC110" i="4"/>
  <c r="X111" i="4"/>
  <c r="AA111" i="4"/>
  <c r="AB111" i="4"/>
  <c r="AC111" i="4"/>
  <c r="W112" i="4"/>
  <c r="X112" i="4"/>
  <c r="Y112" i="4"/>
  <c r="Z112" i="4"/>
  <c r="AA112" i="4"/>
  <c r="AB112" i="4"/>
  <c r="AC112" i="4"/>
  <c r="X113" i="4"/>
  <c r="AA113" i="4"/>
  <c r="AC113" i="4"/>
  <c r="W114" i="4"/>
  <c r="X114" i="4"/>
  <c r="Z114" i="4" s="1"/>
  <c r="AB114" i="4"/>
  <c r="X115" i="4"/>
  <c r="Y115" i="4"/>
  <c r="X116" i="4"/>
  <c r="AC116" i="4" s="1"/>
  <c r="AA116" i="4"/>
  <c r="W117" i="4"/>
  <c r="X117" i="4"/>
  <c r="Y117" i="4" s="1"/>
  <c r="AB117" i="4"/>
  <c r="X118" i="4"/>
  <c r="X119" i="4"/>
  <c r="W119" i="4" s="1"/>
  <c r="Y119" i="4"/>
  <c r="AA119" i="4"/>
  <c r="AB119" i="4"/>
  <c r="AC119" i="4"/>
  <c r="W120" i="4"/>
  <c r="X120" i="4"/>
  <c r="Y120" i="4"/>
  <c r="Z120" i="4"/>
  <c r="AA120" i="4"/>
  <c r="AB120" i="4"/>
  <c r="AC120" i="4"/>
  <c r="W121" i="4"/>
  <c r="X121" i="4"/>
  <c r="AA121" i="4" s="1"/>
  <c r="AC121" i="4"/>
  <c r="X122" i="4"/>
  <c r="AA122" i="4" s="1"/>
  <c r="Y122" i="4"/>
  <c r="X123" i="4"/>
  <c r="AA123" i="4" s="1"/>
  <c r="Y123" i="4"/>
  <c r="AB123" i="4"/>
  <c r="AC123" i="4"/>
  <c r="X124" i="4"/>
  <c r="AC124" i="4"/>
  <c r="X125" i="4"/>
  <c r="Z125" i="4" s="1"/>
  <c r="X126" i="4"/>
  <c r="AA126" i="4" s="1"/>
  <c r="Y126" i="4"/>
  <c r="AB126" i="4"/>
  <c r="AC126" i="4"/>
  <c r="X127" i="4"/>
  <c r="AB127" i="4"/>
  <c r="W128" i="4"/>
  <c r="X128" i="4"/>
  <c r="Y128" i="4"/>
  <c r="Z128" i="4"/>
  <c r="AA128" i="4"/>
  <c r="AB128" i="4"/>
  <c r="AC128" i="4"/>
  <c r="X129" i="4"/>
  <c r="X130" i="4"/>
  <c r="AC130" i="4" s="1"/>
  <c r="AA130" i="4"/>
  <c r="AB130" i="4"/>
  <c r="X131" i="4"/>
  <c r="X132" i="4"/>
  <c r="Z132" i="4"/>
  <c r="AA132" i="4"/>
  <c r="AC132" i="4"/>
  <c r="X133" i="4"/>
  <c r="W133" i="4" s="1"/>
  <c r="AA133" i="4"/>
  <c r="AC133" i="4"/>
  <c r="X134" i="4"/>
  <c r="Y134" i="4"/>
  <c r="Z134" i="4" s="1"/>
  <c r="AA134" i="4"/>
  <c r="AB134" i="4"/>
  <c r="AC134" i="4"/>
  <c r="X135" i="4"/>
  <c r="W136" i="4"/>
  <c r="X136" i="4"/>
  <c r="Z136" i="4" s="1"/>
  <c r="Y136" i="4"/>
  <c r="AA136" i="4"/>
  <c r="AB136" i="4"/>
  <c r="AC136" i="4"/>
  <c r="X137" i="4"/>
  <c r="AA137" i="4" s="1"/>
  <c r="Y137" i="4"/>
  <c r="AB137" i="4"/>
  <c r="AC137" i="4"/>
  <c r="W138" i="4"/>
  <c r="X138" i="4"/>
  <c r="AA138" i="4"/>
  <c r="W139" i="4"/>
  <c r="X139" i="4"/>
  <c r="Y139" i="4" s="1"/>
  <c r="W140" i="4"/>
  <c r="X140" i="4"/>
  <c r="Y140" i="4"/>
  <c r="Z140" i="4"/>
  <c r="AA140" i="4"/>
  <c r="AB140" i="4"/>
  <c r="AC140" i="4"/>
  <c r="X141" i="4"/>
  <c r="W141" i="4" s="1"/>
  <c r="Y141" i="4"/>
  <c r="AA141" i="4"/>
  <c r="AB141" i="4"/>
  <c r="AC141" i="4"/>
  <c r="X142" i="4"/>
  <c r="Y142" i="4"/>
  <c r="Z142" i="4"/>
  <c r="AA142" i="4"/>
  <c r="AB142" i="4"/>
  <c r="AC142" i="4"/>
  <c r="X143" i="4"/>
  <c r="X144" i="4"/>
  <c r="Y144" i="4"/>
  <c r="AA144" i="4"/>
  <c r="W145" i="4"/>
  <c r="X145" i="4"/>
  <c r="AA145" i="4" s="1"/>
  <c r="Y145" i="4"/>
  <c r="Z145" i="4"/>
  <c r="AB145" i="4"/>
  <c r="AC145" i="4"/>
  <c r="X146" i="4"/>
  <c r="AB146" i="4" s="1"/>
  <c r="Y146" i="4"/>
  <c r="AA146" i="4"/>
  <c r="AC146" i="4"/>
  <c r="W147" i="4"/>
  <c r="X147" i="4"/>
  <c r="AA147" i="4" s="1"/>
  <c r="X148" i="4"/>
  <c r="Y148" i="4"/>
  <c r="X149" i="4"/>
  <c r="W149" i="4" s="1"/>
  <c r="Y149" i="4"/>
  <c r="Z149" i="4"/>
  <c r="AA149" i="4"/>
  <c r="AB149" i="4"/>
  <c r="AC149" i="4"/>
  <c r="W150" i="4"/>
  <c r="X150" i="4"/>
  <c r="Y150" i="4"/>
  <c r="Z150" i="4"/>
  <c r="AA150" i="4"/>
  <c r="AB150" i="4"/>
  <c r="AC150" i="4"/>
  <c r="X151" i="4"/>
  <c r="Y151" i="4" s="1"/>
  <c r="Z151" i="4"/>
  <c r="AB151" i="4"/>
  <c r="AC151" i="4"/>
  <c r="W152" i="4"/>
  <c r="X152" i="4"/>
  <c r="AB152" i="4"/>
  <c r="W153" i="4"/>
  <c r="X153" i="4"/>
  <c r="W154" i="4"/>
  <c r="X154" i="4"/>
  <c r="AB154" i="4" s="1"/>
  <c r="Y154" i="4"/>
  <c r="Z154" i="4"/>
  <c r="AA154" i="4"/>
  <c r="AC154" i="4"/>
  <c r="X155" i="4"/>
  <c r="AC155" i="4" s="1"/>
  <c r="Y155" i="4"/>
  <c r="AA155" i="4"/>
  <c r="AB155" i="4"/>
  <c r="X156" i="4"/>
  <c r="AA156" i="4"/>
  <c r="AC156" i="4"/>
  <c r="X157" i="4"/>
  <c r="AC157" i="4" s="1"/>
  <c r="Y157" i="4"/>
  <c r="Z157" i="4"/>
  <c r="W158" i="4"/>
  <c r="X158" i="4"/>
  <c r="Y158" i="4"/>
  <c r="Z158" i="4"/>
  <c r="AA158" i="4"/>
  <c r="AB158" i="4"/>
  <c r="AC158" i="4"/>
  <c r="W159" i="4"/>
  <c r="X159" i="4"/>
  <c r="Y159" i="4" s="1"/>
  <c r="Z159" i="4"/>
  <c r="AA159" i="4"/>
  <c r="AB159" i="4"/>
  <c r="AC159" i="4"/>
  <c r="X160" i="4"/>
  <c r="Z160" i="4" s="1"/>
  <c r="Y160" i="4"/>
  <c r="AB160" i="4"/>
  <c r="AC160" i="4"/>
  <c r="X161" i="4"/>
  <c r="X162" i="4"/>
  <c r="Z162" i="4" s="1"/>
  <c r="Y162" i="4"/>
  <c r="W163" i="4"/>
  <c r="X163" i="4"/>
  <c r="AC163" i="4" s="1"/>
  <c r="Y163" i="4"/>
  <c r="Z163" i="4"/>
  <c r="AA163" i="4"/>
  <c r="AB163" i="4"/>
  <c r="X164" i="4"/>
  <c r="W164" i="4" s="1"/>
  <c r="Y164" i="4"/>
  <c r="AA164" i="4"/>
  <c r="AB164" i="4"/>
  <c r="AC164" i="4"/>
  <c r="X165" i="4"/>
  <c r="W166" i="4"/>
  <c r="X166" i="4"/>
  <c r="Y166" i="4" s="1"/>
  <c r="W167" i="4"/>
  <c r="X167" i="4"/>
  <c r="AC167" i="4" s="1"/>
  <c r="X168" i="4"/>
  <c r="Y168" i="4" s="1"/>
  <c r="AA168" i="4"/>
  <c r="W169" i="4"/>
  <c r="X169" i="4"/>
  <c r="Y169" i="4"/>
  <c r="Z169" i="4"/>
  <c r="AA169" i="4"/>
  <c r="AB169" i="4"/>
  <c r="AC169" i="4"/>
  <c r="X170" i="4"/>
  <c r="Z170" i="4"/>
  <c r="AC170" i="4"/>
  <c r="X171" i="4"/>
  <c r="W171" i="4" s="1"/>
  <c r="Y171" i="4"/>
  <c r="AA171" i="4"/>
  <c r="AB171" i="4"/>
  <c r="AC171" i="4"/>
  <c r="X172" i="4"/>
  <c r="AA172" i="4" s="1"/>
  <c r="Y172" i="4" s="1"/>
  <c r="Z172" i="4"/>
  <c r="AB172" i="4"/>
  <c r="AC172" i="4"/>
  <c r="X173" i="4"/>
  <c r="AA173" i="4" s="1"/>
  <c r="X174" i="4"/>
  <c r="X175" i="4"/>
  <c r="Y175" i="4"/>
  <c r="X176" i="4"/>
  <c r="W177" i="4"/>
  <c r="X177" i="4"/>
  <c r="Y177" i="4"/>
  <c r="Z177" i="4"/>
  <c r="AA177" i="4"/>
  <c r="AB177" i="4"/>
  <c r="AC177" i="4"/>
  <c r="X178" i="4"/>
  <c r="AA178" i="4"/>
  <c r="AB178" i="4"/>
  <c r="AC178" i="4"/>
  <c r="X179" i="4"/>
  <c r="W179" i="4" s="1"/>
  <c r="Y179" i="4"/>
  <c r="AA179" i="4"/>
  <c r="AB179" i="4"/>
  <c r="AC179" i="4"/>
  <c r="W180" i="4"/>
  <c r="X180" i="4"/>
  <c r="AA180" i="4" s="1"/>
  <c r="Y180" i="4"/>
  <c r="Z180" i="4"/>
  <c r="AB180" i="4"/>
  <c r="AC180" i="4"/>
  <c r="X181" i="4"/>
  <c r="AA181" i="4"/>
  <c r="X182" i="4"/>
  <c r="X183" i="4"/>
  <c r="Y183" i="4" s="1"/>
  <c r="X184" i="4"/>
  <c r="W185" i="4"/>
  <c r="X185" i="4"/>
  <c r="Y185" i="4"/>
  <c r="Z185" i="4"/>
  <c r="AA185" i="4"/>
  <c r="AB185" i="4"/>
  <c r="AC185" i="4"/>
  <c r="X186" i="4"/>
  <c r="Z186" i="4"/>
  <c r="AA186" i="4"/>
  <c r="AB186" i="4"/>
  <c r="AC186" i="4"/>
  <c r="X187" i="4"/>
  <c r="W187" i="4" s="1"/>
  <c r="Y187" i="4"/>
  <c r="AA187" i="4"/>
  <c r="AB187" i="4"/>
  <c r="AC187" i="4"/>
  <c r="W188" i="4"/>
  <c r="X188" i="4"/>
  <c r="AA188" i="4" s="1"/>
  <c r="Y188" i="4"/>
  <c r="Z188" i="4"/>
  <c r="AB188" i="4"/>
  <c r="AC188" i="4"/>
  <c r="X189" i="4"/>
  <c r="AA189" i="4"/>
  <c r="X190" i="4"/>
  <c r="X191" i="4"/>
  <c r="X192" i="4"/>
  <c r="W193" i="4"/>
  <c r="X193" i="4"/>
  <c r="Y193" i="4"/>
  <c r="Z193" i="4"/>
  <c r="AA193" i="4"/>
  <c r="AB193" i="4"/>
  <c r="AC193" i="4"/>
  <c r="X194" i="4"/>
  <c r="AA194" i="4"/>
  <c r="AB194" i="4"/>
  <c r="AC194" i="4"/>
  <c r="X195" i="4"/>
  <c r="W195" i="4" s="1"/>
  <c r="Y195" i="4"/>
  <c r="AA195" i="4"/>
  <c r="AB195" i="4"/>
  <c r="AC195" i="4"/>
  <c r="W196" i="4"/>
  <c r="X196" i="4"/>
  <c r="AA196" i="4" s="1"/>
  <c r="Y196" i="4"/>
  <c r="Z196" i="4"/>
  <c r="AB196" i="4"/>
  <c r="AC196" i="4"/>
  <c r="X197" i="4"/>
  <c r="AA197" i="4"/>
  <c r="X198" i="4"/>
  <c r="X199" i="4"/>
  <c r="Y199" i="4"/>
  <c r="AC199" i="4"/>
  <c r="X200" i="4"/>
  <c r="Y200" i="4" s="1"/>
  <c r="AA200" i="4"/>
  <c r="AC200" i="4"/>
  <c r="W201" i="4"/>
  <c r="X201" i="4"/>
  <c r="Y201" i="4"/>
  <c r="Z201" i="4"/>
  <c r="AA201" i="4"/>
  <c r="AB201" i="4"/>
  <c r="AC201" i="4"/>
  <c r="W202" i="4"/>
  <c r="X202" i="4"/>
  <c r="Y202" i="4" s="1"/>
  <c r="Z202" i="4"/>
  <c r="AA202" i="4"/>
  <c r="AB202" i="4"/>
  <c r="X203" i="4"/>
  <c r="Y203" i="4"/>
  <c r="AA203" i="4"/>
  <c r="AB203" i="4"/>
  <c r="AC203" i="4"/>
  <c r="W204" i="4"/>
  <c r="X204" i="4"/>
  <c r="AA204" i="4" s="1"/>
  <c r="Y204" i="4"/>
  <c r="Z204" i="4"/>
  <c r="AB204" i="4"/>
  <c r="AC204" i="4"/>
  <c r="X205" i="4"/>
  <c r="AA205" i="4" s="1"/>
  <c r="X206" i="4"/>
  <c r="W207" i="4"/>
  <c r="X207" i="4"/>
  <c r="AA207" i="4" s="1"/>
  <c r="AB207" i="4"/>
  <c r="AC207" i="4"/>
  <c r="X208" i="4"/>
  <c r="AC208" i="4" s="1"/>
  <c r="Y208" i="4"/>
  <c r="Z208" i="4"/>
  <c r="AA208" i="4"/>
  <c r="W209" i="4"/>
  <c r="X209" i="4"/>
  <c r="Y209" i="4"/>
  <c r="Z209" i="4"/>
  <c r="AA209" i="4"/>
  <c r="AB209" i="4"/>
  <c r="AC209" i="4"/>
  <c r="X210" i="4"/>
  <c r="Y210" i="4" s="1"/>
  <c r="Z210" i="4"/>
  <c r="AA210" i="4"/>
  <c r="AB210" i="4"/>
  <c r="AC210" i="4"/>
  <c r="X211" i="4"/>
  <c r="AC211" i="4"/>
  <c r="X212" i="4"/>
  <c r="AA212" i="4" s="1"/>
  <c r="Y212" i="4"/>
  <c r="Z212" i="4"/>
  <c r="AB212" i="4"/>
  <c r="AC212" i="4"/>
  <c r="X213" i="4"/>
  <c r="X214" i="4"/>
  <c r="AB214" i="4"/>
  <c r="X215" i="4"/>
  <c r="AA215" i="4" s="1"/>
  <c r="Y215" i="4"/>
  <c r="Z215" i="4"/>
  <c r="X216" i="4"/>
  <c r="Y216" i="4"/>
  <c r="Z216" i="4"/>
  <c r="AA216" i="4"/>
  <c r="AC216" i="4"/>
  <c r="W217" i="4"/>
  <c r="X217" i="4"/>
  <c r="Y217" i="4"/>
  <c r="Z217" i="4"/>
  <c r="AA217" i="4"/>
  <c r="AB217" i="4"/>
  <c r="AC217" i="4"/>
  <c r="X218" i="4"/>
  <c r="AC218" i="4"/>
  <c r="X219" i="4"/>
  <c r="W220" i="4"/>
  <c r="X220" i="4"/>
  <c r="AA220" i="4" s="1"/>
  <c r="Y220" i="4"/>
  <c r="Z220" i="4"/>
  <c r="AB220" i="4"/>
  <c r="AC220" i="4"/>
  <c r="W221" i="4"/>
  <c r="X221" i="4"/>
  <c r="Z221" i="4" s="1"/>
  <c r="AC221" i="4"/>
  <c r="W222" i="4"/>
  <c r="X222" i="4"/>
  <c r="AB222" i="4" s="1"/>
  <c r="Y222" i="4"/>
  <c r="AA222" i="4"/>
  <c r="X223" i="4"/>
  <c r="AA223" i="4" s="1"/>
  <c r="Y223" i="4"/>
  <c r="Z223" i="4"/>
  <c r="AB223" i="4"/>
  <c r="AC223" i="4"/>
  <c r="X224" i="4"/>
  <c r="AC224" i="4" s="1"/>
  <c r="X225" i="4"/>
  <c r="Y225" i="4"/>
  <c r="Z225" i="4"/>
  <c r="AA225" i="4"/>
  <c r="AB225" i="4"/>
  <c r="AC225" i="4"/>
  <c r="X226" i="4"/>
  <c r="AB226" i="4"/>
  <c r="X227" i="4"/>
  <c r="Y227" i="4"/>
  <c r="AA227" i="4"/>
  <c r="AB227" i="4"/>
  <c r="AC227" i="4"/>
  <c r="W228" i="4"/>
  <c r="X228" i="4"/>
  <c r="AA228" i="4" s="1"/>
  <c r="Y228" i="4"/>
  <c r="Z228" i="4"/>
  <c r="AB228" i="4"/>
  <c r="AC228" i="4"/>
  <c r="W229" i="4"/>
  <c r="X229" i="4"/>
  <c r="AC229" i="4" s="1"/>
  <c r="Z229" i="4"/>
  <c r="AA229" i="4"/>
  <c r="X230" i="4"/>
  <c r="AC230" i="4" s="1"/>
  <c r="Y230" i="4"/>
  <c r="Z230" i="4"/>
  <c r="AA230" i="4"/>
  <c r="AB230" i="4"/>
  <c r="W231" i="4"/>
  <c r="X231" i="4"/>
  <c r="Y231" i="4" s="1"/>
  <c r="AA231" i="4"/>
  <c r="AB231" i="4"/>
  <c r="AC231" i="4"/>
  <c r="X232" i="4"/>
  <c r="W232" i="4" s="1"/>
  <c r="Y232" i="4"/>
  <c r="AC232" i="4"/>
  <c r="W233" i="4"/>
  <c r="X233" i="4"/>
  <c r="Y233" i="4"/>
  <c r="Z233" i="4"/>
  <c r="AA233" i="4"/>
  <c r="AB233" i="4"/>
  <c r="AC233" i="4"/>
  <c r="W234" i="4"/>
  <c r="X234" i="4"/>
  <c r="AA234" i="4" s="1"/>
  <c r="AB234" i="4"/>
  <c r="X235" i="4"/>
  <c r="Z235" i="4" s="1"/>
  <c r="Y235" i="4"/>
  <c r="AA235" i="4"/>
  <c r="AB235" i="4"/>
  <c r="AC235" i="4"/>
  <c r="W236" i="4"/>
  <c r="X236" i="4"/>
  <c r="AA236" i="4" s="1"/>
  <c r="AB236" i="4"/>
  <c r="AC236" i="4"/>
  <c r="X237" i="4"/>
  <c r="X238" i="4"/>
  <c r="Z238" i="4" s="1"/>
  <c r="X239" i="4"/>
  <c r="W239" i="4" s="1"/>
  <c r="Y239" i="4"/>
  <c r="Z239" i="4"/>
  <c r="AA239" i="4"/>
  <c r="AB239" i="4"/>
  <c r="AC239" i="4"/>
  <c r="X240" i="4"/>
  <c r="W240" i="4" s="1"/>
  <c r="AA240" i="4"/>
  <c r="AB240" i="4"/>
  <c r="AC240" i="4"/>
  <c r="W241" i="4"/>
  <c r="X241" i="4"/>
  <c r="Y241" i="4"/>
  <c r="Z241" i="4"/>
  <c r="AA241" i="4"/>
  <c r="AB241" i="4"/>
  <c r="AC241" i="4"/>
  <c r="X242" i="4"/>
  <c r="Z242" i="4"/>
  <c r="X243" i="4"/>
  <c r="AB243" i="4" s="1"/>
  <c r="AA243" i="4"/>
  <c r="X244" i="4"/>
  <c r="AA244" i="4" s="1"/>
  <c r="Y244" i="4"/>
  <c r="Z244" i="4"/>
  <c r="AB244" i="4"/>
  <c r="AC244" i="4"/>
  <c r="W245" i="4"/>
  <c r="X245" i="4"/>
  <c r="AB245" i="4" s="1"/>
  <c r="AA245" i="4"/>
  <c r="AC245" i="4"/>
  <c r="X246" i="4"/>
  <c r="Y246" i="4"/>
  <c r="W247" i="4"/>
  <c r="X247" i="4"/>
  <c r="Z247" i="4"/>
  <c r="AA247" i="4"/>
  <c r="X248" i="4"/>
  <c r="W248" i="4" s="1"/>
  <c r="Y248" i="4"/>
  <c r="Z248" i="4"/>
  <c r="AA248" i="4"/>
  <c r="AB248" i="4"/>
  <c r="AC248" i="4"/>
  <c r="W249" i="4"/>
  <c r="X249" i="4"/>
  <c r="Y249" i="4"/>
  <c r="Z249" i="4"/>
  <c r="AA249" i="4"/>
  <c r="AB249" i="4"/>
  <c r="AC249" i="4"/>
  <c r="W250" i="4"/>
  <c r="X250" i="4"/>
  <c r="Y250" i="4" s="1"/>
  <c r="AB250" i="4"/>
  <c r="AC250" i="4"/>
  <c r="X251" i="4"/>
  <c r="Y251" i="4"/>
  <c r="X252" i="4"/>
  <c r="X253" i="4"/>
  <c r="AB253" i="4" s="1"/>
  <c r="Y253" i="4"/>
  <c r="Z253" i="4"/>
  <c r="AA253" i="4"/>
  <c r="AC253" i="4"/>
  <c r="W254" i="4"/>
  <c r="X254" i="4"/>
  <c r="AC254" i="4" s="1"/>
  <c r="AA254" i="4"/>
  <c r="AB254" i="4"/>
  <c r="X255" i="4"/>
  <c r="Y255" i="4" s="1"/>
  <c r="AC255" i="4"/>
  <c r="X256" i="4"/>
  <c r="W257" i="4"/>
  <c r="X257" i="4"/>
  <c r="Y257" i="4"/>
  <c r="Z257" i="4"/>
  <c r="AA257" i="4"/>
  <c r="AB257" i="4"/>
  <c r="AC257" i="4"/>
  <c r="X258" i="4"/>
  <c r="Y258" i="4" s="1"/>
  <c r="Z258" i="4"/>
  <c r="AA258" i="4"/>
  <c r="AB258" i="4"/>
  <c r="AC258" i="4"/>
  <c r="W259" i="4"/>
  <c r="X259" i="4"/>
  <c r="Z259" i="4" s="1"/>
  <c r="AB259" i="4"/>
  <c r="AC259" i="4"/>
  <c r="X260" i="4"/>
  <c r="Y260" i="4"/>
  <c r="W261" i="4"/>
  <c r="X261" i="4"/>
  <c r="Z261" i="4"/>
  <c r="AA261" i="4"/>
  <c r="X262" i="4"/>
  <c r="AC262" i="4" s="1"/>
  <c r="Y262" i="4"/>
  <c r="Z262" i="4"/>
  <c r="AA262" i="4"/>
  <c r="AB262" i="4"/>
  <c r="W263" i="4"/>
  <c r="X263" i="4"/>
  <c r="Y263" i="4" s="1"/>
  <c r="AA263" i="4"/>
  <c r="AB263" i="4"/>
  <c r="AC263" i="4"/>
  <c r="X264" i="4"/>
  <c r="AC264" i="4" s="1"/>
  <c r="Y264" i="4"/>
  <c r="W265" i="4"/>
  <c r="X265" i="4"/>
  <c r="Y265" i="4"/>
  <c r="Z265" i="4"/>
  <c r="AA265" i="4"/>
  <c r="AB265" i="4"/>
  <c r="AC265" i="4"/>
  <c r="W266" i="4"/>
  <c r="X266" i="4"/>
  <c r="AA266" i="4"/>
  <c r="AB266" i="4"/>
  <c r="X267" i="4"/>
  <c r="Z267" i="4" s="1"/>
  <c r="Y267" i="4"/>
  <c r="AA267" i="4"/>
  <c r="AB267" i="4"/>
  <c r="AC267" i="4"/>
  <c r="X268" i="4"/>
  <c r="AA268" i="4"/>
  <c r="AB268" i="4"/>
  <c r="AC268" i="4"/>
  <c r="X269" i="4"/>
  <c r="AB269" i="4" s="1"/>
  <c r="X270" i="4"/>
  <c r="Y270" i="4"/>
  <c r="AC270" i="4"/>
  <c r="W271" i="4"/>
  <c r="X271" i="4"/>
  <c r="AA271" i="4" s="1"/>
  <c r="Y271" i="4"/>
  <c r="Z271" i="4"/>
  <c r="X272" i="4"/>
  <c r="Z272" i="4"/>
  <c r="AA272" i="4"/>
  <c r="X273" i="4"/>
  <c r="AB273" i="4" s="1"/>
  <c r="Y273" i="4"/>
  <c r="AA273" i="4"/>
  <c r="X274" i="4"/>
  <c r="W274" i="4" s="1"/>
  <c r="Y274" i="4"/>
  <c r="Z274" i="4"/>
  <c r="AA274" i="4"/>
  <c r="AB274" i="4"/>
  <c r="AC274" i="4"/>
  <c r="W275" i="4"/>
  <c r="X275" i="4"/>
  <c r="Y275" i="4"/>
  <c r="Z275" i="4"/>
  <c r="AA275" i="4"/>
  <c r="AB275" i="4"/>
  <c r="AC275" i="4"/>
  <c r="W276" i="4"/>
  <c r="X276" i="4"/>
  <c r="Y276" i="4" s="1"/>
  <c r="AA276" i="4"/>
  <c r="AB276" i="4"/>
  <c r="AC276" i="4"/>
  <c r="X277" i="4"/>
  <c r="X278" i="4"/>
  <c r="Y278" i="4" s="1"/>
  <c r="W279" i="4"/>
  <c r="X279" i="4"/>
  <c r="AA279" i="4" s="1"/>
  <c r="Y279" i="4"/>
  <c r="Z279" i="4"/>
  <c r="X280" i="4"/>
  <c r="Z280" i="4" s="1"/>
  <c r="X281" i="4"/>
  <c r="Y281" i="4"/>
  <c r="AA281" i="4"/>
  <c r="AB281" i="4"/>
  <c r="X282" i="4"/>
  <c r="W282" i="4" s="1"/>
  <c r="Y282" i="4"/>
  <c r="Z282" i="4"/>
  <c r="AA282" i="4"/>
  <c r="AB282" i="4"/>
  <c r="AC282" i="4"/>
  <c r="W283" i="4"/>
  <c r="X283" i="4"/>
  <c r="Y283" i="4"/>
  <c r="Z283" i="4"/>
  <c r="AA283" i="4"/>
  <c r="AB283" i="4"/>
  <c r="AC283" i="4"/>
  <c r="W284" i="4"/>
  <c r="X284" i="4"/>
  <c r="Y284" i="4" s="1"/>
  <c r="AA284" i="4"/>
  <c r="AB284" i="4"/>
  <c r="AC284" i="4"/>
  <c r="W285" i="4"/>
  <c r="X285" i="4"/>
  <c r="AB285" i="4"/>
  <c r="AC285" i="4"/>
  <c r="X286" i="4"/>
  <c r="W287" i="4"/>
  <c r="X287" i="4"/>
  <c r="AA287" i="4" s="1"/>
  <c r="Y287" i="4"/>
  <c r="Z287" i="4"/>
  <c r="X288" i="4"/>
  <c r="X289" i="4"/>
  <c r="Y289" i="4" s="1"/>
  <c r="X290" i="4"/>
  <c r="W290" i="4" s="1"/>
  <c r="Y290" i="4"/>
  <c r="Z290" i="4"/>
  <c r="AA290" i="4"/>
  <c r="AB290" i="4"/>
  <c r="AC290" i="4"/>
  <c r="X291" i="4"/>
  <c r="AA291" i="4"/>
  <c r="Y291" i="4" s="1"/>
  <c r="Z291" i="4" s="1"/>
  <c r="AB291" i="4"/>
  <c r="AC291" i="4"/>
  <c r="W292" i="4"/>
  <c r="X292" i="4"/>
  <c r="Y292" i="4" s="1"/>
  <c r="AA292" i="4"/>
  <c r="AB292" i="4"/>
  <c r="AC292" i="4"/>
  <c r="X293" i="4"/>
  <c r="X294" i="4"/>
  <c r="Y294" i="4" s="1"/>
  <c r="W295" i="4"/>
  <c r="X295" i="4"/>
  <c r="AA295" i="4" s="1"/>
  <c r="Y295" i="4"/>
  <c r="Z295" i="4"/>
  <c r="X296" i="4"/>
  <c r="X297" i="4"/>
  <c r="Y297" i="4"/>
  <c r="AA297" i="4"/>
  <c r="AB297" i="4"/>
  <c r="X298" i="4"/>
  <c r="W298" i="4" s="1"/>
  <c r="Y298" i="4"/>
  <c r="Z298" i="4"/>
  <c r="AA298" i="4"/>
  <c r="AB298" i="4"/>
  <c r="AC298" i="4"/>
  <c r="W299" i="4"/>
  <c r="X299" i="4"/>
  <c r="Y299" i="4"/>
  <c r="Z299" i="4"/>
  <c r="AA299" i="4"/>
  <c r="AB299" i="4"/>
  <c r="AC299" i="4"/>
  <c r="W300" i="4"/>
  <c r="X300" i="4"/>
  <c r="Y300" i="4" s="1"/>
  <c r="AA300" i="4"/>
  <c r="AB300" i="4"/>
  <c r="AC300" i="4"/>
  <c r="W301" i="4"/>
  <c r="X301" i="4"/>
  <c r="AB301" i="4"/>
  <c r="AC301" i="4"/>
  <c r="X302" i="4"/>
  <c r="W303" i="4"/>
  <c r="X303" i="4"/>
  <c r="AA303" i="4" s="1"/>
  <c r="Y303" i="4"/>
  <c r="Z303" i="4"/>
  <c r="X304" i="4"/>
  <c r="Z304" i="4" s="1"/>
  <c r="X305" i="4"/>
  <c r="Y305" i="4" s="1"/>
  <c r="Z305" i="4"/>
  <c r="AA305" i="4"/>
  <c r="AB305" i="4"/>
  <c r="X306" i="4"/>
  <c r="W306" i="4" s="1"/>
  <c r="Y306" i="4"/>
  <c r="Z306" i="4"/>
  <c r="AA306" i="4"/>
  <c r="AB306" i="4"/>
  <c r="AC306" i="4"/>
  <c r="W307" i="4"/>
  <c r="X307" i="4"/>
  <c r="Y307" i="4"/>
  <c r="Z307" i="4"/>
  <c r="AA307" i="4"/>
  <c r="AB307" i="4"/>
  <c r="AC307" i="4"/>
  <c r="W308" i="4"/>
  <c r="X308" i="4"/>
  <c r="Y308" i="4" s="1"/>
  <c r="AA308" i="4"/>
  <c r="AB308" i="4"/>
  <c r="AC308" i="4"/>
  <c r="W309" i="4"/>
  <c r="X309" i="4"/>
  <c r="AB309" i="4" s="1"/>
  <c r="AC309" i="4"/>
  <c r="X310" i="4"/>
  <c r="W311" i="4"/>
  <c r="X311" i="4"/>
  <c r="Y311" i="4" s="1"/>
  <c r="Z311" i="4"/>
  <c r="X312" i="4"/>
  <c r="W312" i="4" s="1"/>
  <c r="X313" i="4"/>
  <c r="Y313" i="4" s="1"/>
  <c r="Z313" i="4"/>
  <c r="AA313" i="4"/>
  <c r="AB313" i="4"/>
  <c r="X314" i="4"/>
  <c r="W314" i="4" s="1"/>
  <c r="Y314" i="4"/>
  <c r="Z314" i="4"/>
  <c r="AA314" i="4"/>
  <c r="AB314" i="4"/>
  <c r="AC314" i="4"/>
  <c r="W315" i="4"/>
  <c r="X315" i="4"/>
  <c r="Y315" i="4"/>
  <c r="Z315" i="4"/>
  <c r="AA315" i="4"/>
  <c r="AB315" i="4"/>
  <c r="AC315" i="4"/>
  <c r="W316" i="4"/>
  <c r="X316" i="4"/>
  <c r="Y316" i="4" s="1"/>
  <c r="AA316" i="4"/>
  <c r="AB316" i="4"/>
  <c r="AC316" i="4"/>
  <c r="W317" i="4"/>
  <c r="X317" i="4"/>
  <c r="AB317" i="4" s="1"/>
  <c r="AC317" i="4"/>
  <c r="X318" i="4"/>
  <c r="AC318" i="4" s="1"/>
  <c r="X319" i="4"/>
  <c r="X320" i="4"/>
  <c r="W320" i="4" s="1"/>
  <c r="X321" i="4"/>
  <c r="Y321" i="4" s="1"/>
  <c r="Z321" i="4"/>
  <c r="AA321" i="4"/>
  <c r="AB321" i="4"/>
  <c r="X322" i="4"/>
  <c r="W322" i="4" s="1"/>
  <c r="Y322" i="4"/>
  <c r="Z322" i="4"/>
  <c r="AA322" i="4"/>
  <c r="AB322" i="4"/>
  <c r="AC322" i="4"/>
  <c r="X323" i="4"/>
  <c r="Z323" i="4"/>
  <c r="AA323" i="4"/>
  <c r="Y323" i="4" s="1"/>
  <c r="AB323" i="4"/>
  <c r="AC323" i="4"/>
  <c r="W324" i="4"/>
  <c r="X324" i="4"/>
  <c r="Y324" i="4" s="1"/>
  <c r="AA324" i="4"/>
  <c r="AB324" i="4"/>
  <c r="AC324" i="4"/>
  <c r="X325" i="4"/>
  <c r="AC325" i="4" s="1"/>
  <c r="AB325" i="4"/>
  <c r="X326" i="4"/>
  <c r="Y326" i="4"/>
  <c r="AC326" i="4"/>
  <c r="X327" i="4"/>
  <c r="Z327" i="4" s="1"/>
  <c r="Y327" i="4"/>
  <c r="X328" i="4"/>
  <c r="AC328" i="4" s="1"/>
  <c r="Y328" i="4"/>
  <c r="Z328" i="4"/>
  <c r="AA328" i="4"/>
  <c r="AB328" i="4"/>
  <c r="X329" i="4"/>
  <c r="W329" i="4" s="1"/>
  <c r="Z329" i="4"/>
  <c r="AA329" i="4"/>
  <c r="AB329" i="4"/>
  <c r="AC329" i="4"/>
  <c r="X330" i="4"/>
  <c r="W330" i="4" s="1"/>
  <c r="Y330" i="4"/>
  <c r="Z330" i="4"/>
  <c r="AA330" i="4"/>
  <c r="AB330" i="4"/>
  <c r="AC330" i="4"/>
  <c r="W331" i="4"/>
  <c r="X331" i="4"/>
  <c r="Y331" i="4"/>
  <c r="Z331" i="4"/>
  <c r="AA331" i="4"/>
  <c r="AB331" i="4"/>
  <c r="AC331" i="4"/>
  <c r="X332" i="4"/>
  <c r="X333" i="4"/>
  <c r="AB333" i="4"/>
  <c r="AC333" i="4"/>
  <c r="X334" i="4"/>
  <c r="Z334" i="4" s="1"/>
  <c r="Y334" i="4"/>
  <c r="X335" i="4"/>
  <c r="Y335" i="4"/>
  <c r="Z335" i="4"/>
  <c r="AA335" i="4"/>
  <c r="X336" i="4"/>
  <c r="AC336" i="4" s="1"/>
  <c r="AA336" i="4"/>
  <c r="AB336" i="4"/>
  <c r="X337" i="4"/>
  <c r="AA337" i="4" s="1"/>
  <c r="Y337" i="4" s="1"/>
  <c r="Z337" i="4" s="1"/>
  <c r="X338" i="4"/>
  <c r="W338" i="4" s="1"/>
  <c r="Y338" i="4"/>
  <c r="Z338" i="4"/>
  <c r="AA338" i="4"/>
  <c r="AB338" i="4"/>
  <c r="AC338" i="4"/>
  <c r="X339" i="4"/>
  <c r="AA339" i="4"/>
  <c r="Y339" i="4" s="1"/>
  <c r="Z339" i="4" s="1"/>
  <c r="AB339" i="4"/>
  <c r="AC339" i="4"/>
  <c r="W340" i="4"/>
  <c r="X340" i="4"/>
  <c r="AA340" i="4" s="1"/>
  <c r="AB340" i="4"/>
  <c r="AC340" i="4"/>
  <c r="W341" i="4"/>
  <c r="X341" i="4"/>
  <c r="AC341" i="4" s="1"/>
  <c r="Y341" i="4"/>
  <c r="AB341" i="4"/>
  <c r="X342" i="4"/>
  <c r="W342" i="4" s="1"/>
  <c r="Y342" i="4"/>
  <c r="Z342" i="4"/>
  <c r="AC342" i="4"/>
  <c r="X343" i="4"/>
  <c r="Y343" i="4" s="1"/>
  <c r="X344" i="4"/>
  <c r="AC344" i="4" s="1"/>
  <c r="X345" i="4"/>
  <c r="W345" i="4" s="1"/>
  <c r="Y345" i="4"/>
  <c r="Z345" i="4"/>
  <c r="AA345" i="4"/>
  <c r="AB345" i="4"/>
  <c r="AC345" i="4"/>
  <c r="X346" i="4"/>
  <c r="W346" i="4" s="1"/>
  <c r="Y346" i="4"/>
  <c r="Z346" i="4"/>
  <c r="AA346" i="4"/>
  <c r="AB346" i="4"/>
  <c r="AC346" i="4"/>
  <c r="W347" i="4"/>
  <c r="X347" i="4"/>
  <c r="Y347" i="4"/>
  <c r="Z347" i="4"/>
  <c r="AA347" i="4"/>
  <c r="AB347" i="4"/>
  <c r="AC347" i="4"/>
  <c r="W348" i="4"/>
  <c r="X348" i="4"/>
  <c r="AC348" i="4" s="1"/>
  <c r="AA348" i="4"/>
  <c r="AB348" i="4"/>
  <c r="X349" i="4"/>
  <c r="Y349" i="4"/>
  <c r="AB349" i="4"/>
  <c r="AC349" i="4"/>
  <c r="X350" i="4"/>
  <c r="Y350" i="4" s="1"/>
  <c r="X351" i="4"/>
  <c r="Y2" i="4"/>
  <c r="Z2" i="4" s="1"/>
  <c r="AA2" i="4"/>
  <c r="AB2" i="4"/>
  <c r="AC2" i="4"/>
  <c r="A2" i="6" a="1"/>
  <c r="A2" i="6" s="1"/>
  <c r="I4" i="4" a="1"/>
  <c r="I13" i="4" a="1"/>
  <c r="I18" i="4" a="1"/>
  <c r="I27" i="4" a="1"/>
  <c r="I36" i="4" a="1"/>
  <c r="I45" i="4" a="1"/>
  <c r="I59" i="4" a="1"/>
  <c r="I68" i="4" a="1"/>
  <c r="I77" i="4" a="1"/>
  <c r="I82" i="4" a="1"/>
  <c r="I91" i="4" a="1"/>
  <c r="I100" i="4" a="1"/>
  <c r="I109" i="4" a="1"/>
  <c r="I114" i="4" a="1"/>
  <c r="I123" i="4" a="1"/>
  <c r="I132" i="4" a="1"/>
  <c r="I141" i="4" a="1"/>
  <c r="I9" i="4" a="1"/>
  <c r="I14" i="4" a="1"/>
  <c r="I23" i="4" a="1"/>
  <c r="I32" i="4" a="1"/>
  <c r="I41" i="4" a="1"/>
  <c r="I46" i="4" a="1"/>
  <c r="I55" i="4" a="1"/>
  <c r="I64" i="4" a="1"/>
  <c r="I73" i="4" a="1"/>
  <c r="I78" i="4" a="1"/>
  <c r="I87" i="4" a="1"/>
  <c r="I96" i="4" a="1"/>
  <c r="I105" i="4" a="1"/>
  <c r="I110" i="4" a="1"/>
  <c r="I119" i="4" a="1"/>
  <c r="I128" i="4" a="1"/>
  <c r="I137" i="4" a="1"/>
  <c r="I151" i="4" a="1"/>
  <c r="I160" i="4" a="1"/>
  <c r="I169" i="4" a="1"/>
  <c r="I174" i="4" a="1"/>
  <c r="I183" i="4" a="1"/>
  <c r="I192" i="4" a="1"/>
  <c r="I201" i="4" a="1"/>
  <c r="I233" i="4" a="1"/>
  <c r="I238" i="4" a="1"/>
  <c r="I247" i="4" a="1"/>
  <c r="I265" i="4" a="1"/>
  <c r="I270" i="4" a="1"/>
  <c r="I279" i="4" a="1"/>
  <c r="I288" i="4" a="1"/>
  <c r="I297" i="4" a="1"/>
  <c r="I302" i="4" a="1"/>
  <c r="I311" i="4" a="1"/>
  <c r="I320" i="4" a="1"/>
  <c r="I329" i="4" a="1"/>
  <c r="I334" i="4" a="1"/>
  <c r="I343" i="4" a="1"/>
  <c r="I347" i="4" a="1"/>
  <c r="I351" i="4" a="1"/>
  <c r="I5" i="4" a="1"/>
  <c r="I10" i="4" a="1"/>
  <c r="I19" i="4" a="1"/>
  <c r="I28" i="4" a="1"/>
  <c r="I37" i="4" a="1"/>
  <c r="I42" i="4" a="1"/>
  <c r="I60" i="4" a="1"/>
  <c r="I69" i="4" a="1"/>
  <c r="I74" i="4" a="1"/>
  <c r="I83" i="4" a="1"/>
  <c r="I92" i="4" a="1"/>
  <c r="I106" i="4" a="1"/>
  <c r="I115" i="4" a="1"/>
  <c r="I124" i="4" a="1"/>
  <c r="I133" i="4" a="1"/>
  <c r="I138" i="4" a="1"/>
  <c r="I147" i="4" a="1"/>
  <c r="I6" i="4" a="1"/>
  <c r="I24" i="4" a="1"/>
  <c r="I33" i="4" a="1"/>
  <c r="I38" i="4" a="1"/>
  <c r="I47" i="4" a="1"/>
  <c r="I56" i="4" a="1"/>
  <c r="I65" i="4" a="1"/>
  <c r="I70" i="4" a="1"/>
  <c r="I79" i="4" a="1"/>
  <c r="I88" i="4" a="1"/>
  <c r="I102" i="4" a="1"/>
  <c r="I120" i="4" a="1"/>
  <c r="I129" i="4" a="1"/>
  <c r="I152" i="4" a="1"/>
  <c r="I166" i="4" a="1"/>
  <c r="I175" i="4" a="1"/>
  <c r="I184" i="4" a="1"/>
  <c r="I193" i="4" a="1"/>
  <c r="I198" i="4" a="1"/>
  <c r="I207" i="4" a="1"/>
  <c r="I216" i="4" a="1"/>
  <c r="I230" i="4" a="1"/>
  <c r="I239" i="4" a="1"/>
  <c r="I248" i="4" a="1"/>
  <c r="I257" i="4" a="1"/>
  <c r="I271" i="4" a="1"/>
  <c r="I280" i="4" a="1"/>
  <c r="I289" i="4" a="1"/>
  <c r="I294" i="4" a="1"/>
  <c r="I303" i="4" a="1"/>
  <c r="I312" i="4" a="1"/>
  <c r="I321" i="4" a="1"/>
  <c r="I326" i="4" a="1"/>
  <c r="I335" i="4" a="1"/>
  <c r="I344" i="4" a="1"/>
  <c r="I348" i="4" a="1"/>
  <c r="I66" i="4" a="1"/>
  <c r="I75" i="4" a="1"/>
  <c r="I93" i="4" a="1"/>
  <c r="I98" i="4" a="1"/>
  <c r="I107" i="4" a="1"/>
  <c r="I125" i="4" a="1"/>
  <c r="I139" i="4" a="1"/>
  <c r="I148" i="4" a="1"/>
  <c r="I157" i="4" a="1"/>
  <c r="I171" i="4" a="1"/>
  <c r="I189" i="4" a="1"/>
  <c r="I221" i="4" a="1"/>
  <c r="I258" i="4" a="1"/>
  <c r="I276" i="4" a="1"/>
  <c r="I290" i="4" a="1"/>
  <c r="I11" i="4" a="1"/>
  <c r="I20" i="4" a="1"/>
  <c r="I29" i="4" a="1"/>
  <c r="I43" i="4" a="1"/>
  <c r="I52" i="4" a="1"/>
  <c r="I61" i="4" a="1"/>
  <c r="I84" i="4" a="1"/>
  <c r="I116" i="4" a="1"/>
  <c r="I162" i="4" a="1"/>
  <c r="I180" i="4" a="1"/>
  <c r="I203" i="4" a="1"/>
  <c r="I226" i="4" a="1"/>
  <c r="I235" i="4" a="1"/>
  <c r="I244" i="4" a="1"/>
  <c r="I253" i="4" a="1"/>
  <c r="I267" i="4" a="1"/>
  <c r="I285" i="4" a="1"/>
  <c r="I16" i="4" a="1"/>
  <c r="I25" i="4" a="1"/>
  <c r="I30" i="4" a="1"/>
  <c r="I39" i="4" a="1"/>
  <c r="I48" i="4" a="1"/>
  <c r="I57" i="4" a="1"/>
  <c r="I71" i="4" a="1"/>
  <c r="I80" i="4" a="1"/>
  <c r="I94" i="4" a="1"/>
  <c r="I112" i="4" a="1"/>
  <c r="I121" i="4" a="1"/>
  <c r="I126" i="4" a="1"/>
  <c r="I135" i="4" a="1"/>
  <c r="I144" i="4" a="1"/>
  <c r="I153" i="4" a="1"/>
  <c r="I158" i="4" a="1"/>
  <c r="I167" i="4" a="1"/>
  <c r="I185" i="4" a="1"/>
  <c r="I190" i="4" a="1"/>
  <c r="I199" i="4" a="1"/>
  <c r="I208" i="4" a="1"/>
  <c r="I217" i="4" a="1"/>
  <c r="I222" i="4" a="1"/>
  <c r="I231" i="4" a="1"/>
  <c r="I240" i="4" a="1"/>
  <c r="I249" i="4" a="1"/>
  <c r="I254" i="4" a="1"/>
  <c r="I263" i="4" a="1"/>
  <c r="I272" i="4" a="1"/>
  <c r="I281" i="4" a="1"/>
  <c r="I286" i="4" a="1"/>
  <c r="I295" i="4" a="1"/>
  <c r="I304" i="4" a="1"/>
  <c r="I313" i="4" a="1"/>
  <c r="I318" i="4" a="1"/>
  <c r="I327" i="4" a="1"/>
  <c r="I345" i="4" a="1"/>
  <c r="I349" i="4" a="1"/>
  <c r="I12" i="4" a="1"/>
  <c r="I21" i="4" a="1"/>
  <c r="I26" i="4" a="1"/>
  <c r="I35" i="4" a="1"/>
  <c r="I44" i="4" a="1"/>
  <c r="I58" i="4" a="1"/>
  <c r="I67" i="4" a="1"/>
  <c r="I76" i="4" a="1"/>
  <c r="I85" i="4" a="1"/>
  <c r="I90" i="4" a="1"/>
  <c r="I99" i="4" a="1"/>
  <c r="I108" i="4" a="1"/>
  <c r="I117" i="4" a="1"/>
  <c r="I122" i="4" a="1"/>
  <c r="I131" i="4" a="1"/>
  <c r="I140" i="4" a="1"/>
  <c r="I149" i="4" a="1"/>
  <c r="I154" i="4" a="1"/>
  <c r="I72" i="4" a="1"/>
  <c r="I113" i="4" a="1"/>
  <c r="I136" i="4" a="1"/>
  <c r="I150" i="4" a="1"/>
  <c r="I177" i="4" a="1"/>
  <c r="I195" i="4" a="1"/>
  <c r="I204" i="4" a="1"/>
  <c r="I211" i="4" a="1"/>
  <c r="I234" i="4" a="1"/>
  <c r="I243" i="4" a="1"/>
  <c r="I252" i="4" a="1"/>
  <c r="I260" i="4" a="1"/>
  <c r="I277" i="4" a="1"/>
  <c r="I301" i="4" a="1"/>
  <c r="I309" i="4" a="1"/>
  <c r="I316" i="4" a="1"/>
  <c r="I331" i="4" a="1"/>
  <c r="I310" i="4" a="1"/>
  <c r="I210" i="4" a="1"/>
  <c r="I293" i="4" a="1"/>
  <c r="I31" i="4" a="1"/>
  <c r="I170" i="4" a="1"/>
  <c r="I187" i="4" a="1"/>
  <c r="I219" i="4" a="1"/>
  <c r="I227" i="4" a="1"/>
  <c r="I236" i="4" a="1"/>
  <c r="I245" i="4" a="1"/>
  <c r="I261" i="4" a="1"/>
  <c r="I278" i="4" a="1"/>
  <c r="I287" i="4" a="1"/>
  <c r="I317" i="4" a="1"/>
  <c r="I324" i="4" a="1"/>
  <c r="I338" i="4" a="1"/>
  <c r="I251" i="4" a="1"/>
  <c r="I308" i="4" a="1"/>
  <c r="I8" i="4" a="1"/>
  <c r="I54" i="4" a="1"/>
  <c r="I81" i="4" a="1"/>
  <c r="I163" i="4" a="1"/>
  <c r="I179" i="4" a="1"/>
  <c r="I188" i="4" a="1"/>
  <c r="I196" i="4" a="1"/>
  <c r="I220" i="4" a="1"/>
  <c r="I246" i="4" a="1"/>
  <c r="I255" i="4" a="1"/>
  <c r="I269" i="4" a="1"/>
  <c r="I325" i="4" a="1"/>
  <c r="I346" i="4" a="1"/>
  <c r="I104" i="4" a="1"/>
  <c r="I156" i="4" a="1"/>
  <c r="I173" i="4" a="1"/>
  <c r="I229" i="4" a="1"/>
  <c r="I305" i="4" a="1"/>
  <c r="I146" i="4" a="1"/>
  <c r="I218" i="4" a="1"/>
  <c r="I266" i="4" a="1"/>
  <c r="I330" i="4" a="1"/>
  <c r="I86" i="4" a="1"/>
  <c r="I127" i="4" a="1"/>
  <c r="I155" i="4" a="1"/>
  <c r="I181" i="4" a="1"/>
  <c r="I197" i="4" a="1"/>
  <c r="I228" i="4" a="1"/>
  <c r="I237" i="4" a="1"/>
  <c r="I340" i="4" a="1"/>
  <c r="I40" i="4" a="1"/>
  <c r="I164" i="4" a="1"/>
  <c r="I182" i="4" a="1"/>
  <c r="I223" i="4" a="1"/>
  <c r="I282" i="4" a="1"/>
  <c r="I298" i="4" a="1"/>
  <c r="I341" i="4" a="1"/>
  <c r="I22" i="4" a="1"/>
  <c r="I202" i="4" a="1"/>
  <c r="I284" i="4" a="1"/>
  <c r="I165" i="4" a="1"/>
  <c r="I200" i="4" a="1"/>
  <c r="I250" i="4" a="1"/>
  <c r="I264" i="4" a="1"/>
  <c r="I273" i="4" a="1"/>
  <c r="I299" i="4" a="1"/>
  <c r="I306" i="4" a="1"/>
  <c r="I314" i="4" a="1"/>
  <c r="I328" i="4" a="1"/>
  <c r="I342" i="4" a="1"/>
  <c r="I63" i="4" a="1"/>
  <c r="I283" i="4" a="1"/>
  <c r="I300" i="4" a="1"/>
  <c r="I322" i="4" a="1"/>
  <c r="I168" i="4" a="1"/>
  <c r="I242" i="4" a="1"/>
  <c r="I315" i="4" a="1"/>
  <c r="I350" i="4" a="1"/>
  <c r="I17" i="4" a="1"/>
  <c r="I49" i="4" a="1"/>
  <c r="I95" i="4" a="1"/>
  <c r="I145" i="4" a="1"/>
  <c r="I159" i="4" a="1"/>
  <c r="I209" i="4" a="1"/>
  <c r="I232" i="4" a="1"/>
  <c r="I241" i="4" a="1"/>
  <c r="I259" i="4" a="1"/>
  <c r="I274" i="4" a="1"/>
  <c r="I292" i="4" a="1"/>
  <c r="I307" i="4" a="1"/>
  <c r="I186" i="4" a="1"/>
  <c r="I275" i="4" a="1"/>
  <c r="I3" i="4" a="1"/>
  <c r="I275" i="4" l="1"/>
  <c r="I186" i="4"/>
  <c r="I307" i="4"/>
  <c r="I292" i="4"/>
  <c r="I274" i="4"/>
  <c r="I259" i="4"/>
  <c r="I241" i="4"/>
  <c r="I232" i="4"/>
  <c r="I209" i="4"/>
  <c r="I159" i="4"/>
  <c r="I145" i="4"/>
  <c r="I95" i="4"/>
  <c r="I49" i="4"/>
  <c r="I17" i="4"/>
  <c r="I350" i="4"/>
  <c r="I315" i="4"/>
  <c r="I242" i="4"/>
  <c r="I168" i="4"/>
  <c r="I322" i="4"/>
  <c r="I300" i="4"/>
  <c r="I283" i="4"/>
  <c r="I63" i="4"/>
  <c r="I342" i="4"/>
  <c r="I328" i="4"/>
  <c r="I314" i="4"/>
  <c r="I306" i="4"/>
  <c r="I299" i="4"/>
  <c r="I273" i="4"/>
  <c r="I264" i="4"/>
  <c r="I250" i="4"/>
  <c r="I200" i="4"/>
  <c r="I165" i="4"/>
  <c r="I284" i="4"/>
  <c r="I202" i="4"/>
  <c r="I22" i="4"/>
  <c r="I341" i="4"/>
  <c r="I298" i="4"/>
  <c r="I282" i="4"/>
  <c r="I223" i="4"/>
  <c r="I182" i="4"/>
  <c r="I164" i="4"/>
  <c r="I40" i="4"/>
  <c r="I340" i="4"/>
  <c r="I237" i="4"/>
  <c r="I228" i="4"/>
  <c r="I197" i="4"/>
  <c r="I181" i="4"/>
  <c r="I155" i="4"/>
  <c r="I127" i="4"/>
  <c r="I86" i="4"/>
  <c r="I330" i="4"/>
  <c r="I266" i="4"/>
  <c r="I218" i="4"/>
  <c r="I146" i="4"/>
  <c r="I305" i="4"/>
  <c r="I229" i="4"/>
  <c r="I173" i="4"/>
  <c r="I156" i="4"/>
  <c r="I104" i="4"/>
  <c r="I346" i="4"/>
  <c r="I325" i="4"/>
  <c r="I269" i="4"/>
  <c r="I255" i="4"/>
  <c r="I246" i="4"/>
  <c r="I220" i="4"/>
  <c r="I196" i="4"/>
  <c r="I188" i="4"/>
  <c r="I179" i="4"/>
  <c r="I163" i="4"/>
  <c r="I81" i="4"/>
  <c r="I54" i="4"/>
  <c r="I8" i="4"/>
  <c r="I308" i="4"/>
  <c r="I251" i="4"/>
  <c r="I338" i="4"/>
  <c r="I324" i="4"/>
  <c r="I317" i="4"/>
  <c r="I287" i="4"/>
  <c r="I278" i="4"/>
  <c r="I261" i="4"/>
  <c r="I245" i="4"/>
  <c r="I236" i="4"/>
  <c r="I227" i="4"/>
  <c r="I219" i="4"/>
  <c r="I187" i="4"/>
  <c r="I170" i="4"/>
  <c r="I31" i="4"/>
  <c r="I293" i="4"/>
  <c r="I210" i="4"/>
  <c r="I310" i="4"/>
  <c r="I331" i="4"/>
  <c r="I316" i="4"/>
  <c r="I309" i="4"/>
  <c r="I301" i="4"/>
  <c r="I277" i="4"/>
  <c r="I260" i="4"/>
  <c r="I252" i="4"/>
  <c r="I243" i="4"/>
  <c r="I234" i="4"/>
  <c r="I211" i="4"/>
  <c r="I204" i="4"/>
  <c r="I195" i="4"/>
  <c r="I177" i="4"/>
  <c r="I150" i="4"/>
  <c r="I136" i="4"/>
  <c r="I113" i="4"/>
  <c r="I72" i="4"/>
  <c r="I154" i="4"/>
  <c r="I149" i="4"/>
  <c r="I140" i="4"/>
  <c r="I131" i="4"/>
  <c r="I122" i="4"/>
  <c r="I117" i="4"/>
  <c r="I108" i="4"/>
  <c r="I99" i="4"/>
  <c r="I90" i="4"/>
  <c r="I85" i="4"/>
  <c r="I76" i="4"/>
  <c r="I67" i="4"/>
  <c r="I58" i="4"/>
  <c r="I44" i="4"/>
  <c r="I35" i="4"/>
  <c r="I26" i="4"/>
  <c r="I21" i="4"/>
  <c r="I12" i="4"/>
  <c r="I349" i="4"/>
  <c r="I345" i="4"/>
  <c r="I327" i="4"/>
  <c r="I318" i="4"/>
  <c r="I313" i="4"/>
  <c r="I304" i="4"/>
  <c r="I295" i="4"/>
  <c r="I286" i="4"/>
  <c r="I281" i="4"/>
  <c r="I272" i="4"/>
  <c r="I263" i="4"/>
  <c r="I254" i="4"/>
  <c r="I249" i="4"/>
  <c r="I240" i="4"/>
  <c r="I231" i="4"/>
  <c r="I222" i="4"/>
  <c r="I217" i="4"/>
  <c r="I208" i="4"/>
  <c r="I199" i="4"/>
  <c r="I190" i="4"/>
  <c r="I185" i="4"/>
  <c r="I167" i="4"/>
  <c r="I158" i="4"/>
  <c r="I153" i="4"/>
  <c r="I144" i="4"/>
  <c r="I135" i="4"/>
  <c r="I126" i="4"/>
  <c r="I121" i="4"/>
  <c r="I112" i="4"/>
  <c r="I94" i="4"/>
  <c r="I80" i="4"/>
  <c r="I71" i="4"/>
  <c r="I57" i="4"/>
  <c r="I48" i="4"/>
  <c r="I39" i="4"/>
  <c r="I30" i="4"/>
  <c r="I25" i="4"/>
  <c r="I16" i="4"/>
  <c r="I285" i="4"/>
  <c r="I267" i="4"/>
  <c r="I253" i="4"/>
  <c r="I244" i="4"/>
  <c r="I235" i="4"/>
  <c r="I226" i="4"/>
  <c r="I203" i="4"/>
  <c r="I180" i="4"/>
  <c r="I162" i="4"/>
  <c r="I116" i="4"/>
  <c r="I84" i="4"/>
  <c r="I61" i="4"/>
  <c r="I52" i="4"/>
  <c r="I43" i="4"/>
  <c r="I29" i="4"/>
  <c r="I20" i="4"/>
  <c r="I11" i="4"/>
  <c r="I290" i="4"/>
  <c r="I276" i="4"/>
  <c r="I258" i="4"/>
  <c r="I221" i="4"/>
  <c r="I189" i="4"/>
  <c r="I171" i="4"/>
  <c r="I157" i="4"/>
  <c r="I148" i="4"/>
  <c r="I139" i="4"/>
  <c r="I125" i="4"/>
  <c r="I107" i="4"/>
  <c r="I98" i="4"/>
  <c r="I93" i="4"/>
  <c r="I75" i="4"/>
  <c r="I66" i="4"/>
  <c r="I348" i="4"/>
  <c r="I344" i="4"/>
  <c r="I335" i="4"/>
  <c r="I326" i="4"/>
  <c r="I321" i="4"/>
  <c r="I312" i="4"/>
  <c r="I303" i="4"/>
  <c r="I294" i="4"/>
  <c r="I289" i="4"/>
  <c r="I280" i="4"/>
  <c r="I271" i="4"/>
  <c r="I257" i="4"/>
  <c r="I248" i="4"/>
  <c r="I239" i="4"/>
  <c r="I230" i="4"/>
  <c r="I216" i="4"/>
  <c r="I207" i="4"/>
  <c r="I198" i="4"/>
  <c r="I193" i="4"/>
  <c r="I184" i="4"/>
  <c r="I175" i="4"/>
  <c r="I166" i="4"/>
  <c r="I152" i="4"/>
  <c r="I129" i="4"/>
  <c r="I120" i="4"/>
  <c r="I102" i="4"/>
  <c r="I88" i="4"/>
  <c r="I79" i="4"/>
  <c r="I70" i="4"/>
  <c r="I65" i="4"/>
  <c r="I56" i="4"/>
  <c r="I47" i="4"/>
  <c r="I38" i="4"/>
  <c r="I33" i="4"/>
  <c r="I24" i="4"/>
  <c r="I6" i="4"/>
  <c r="I147" i="4"/>
  <c r="I138" i="4"/>
  <c r="I133" i="4"/>
  <c r="I124" i="4"/>
  <c r="I115" i="4"/>
  <c r="I106" i="4"/>
  <c r="I92" i="4"/>
  <c r="I83" i="4"/>
  <c r="I74" i="4"/>
  <c r="I69" i="4"/>
  <c r="I60" i="4"/>
  <c r="I42" i="4"/>
  <c r="I37" i="4"/>
  <c r="I28" i="4"/>
  <c r="I19" i="4"/>
  <c r="I10" i="4"/>
  <c r="I5" i="4"/>
  <c r="I351" i="4"/>
  <c r="I347" i="4"/>
  <c r="I343" i="4"/>
  <c r="I334" i="4"/>
  <c r="I329" i="4"/>
  <c r="I320" i="4"/>
  <c r="I311" i="4"/>
  <c r="I302" i="4"/>
  <c r="I297" i="4"/>
  <c r="I288" i="4"/>
  <c r="I279" i="4"/>
  <c r="I270" i="4"/>
  <c r="I265" i="4"/>
  <c r="I247" i="4"/>
  <c r="I238" i="4"/>
  <c r="I233" i="4"/>
  <c r="I201" i="4"/>
  <c r="I192" i="4"/>
  <c r="I183" i="4"/>
  <c r="I174" i="4"/>
  <c r="I169" i="4"/>
  <c r="I160" i="4"/>
  <c r="I151" i="4"/>
  <c r="I137" i="4"/>
  <c r="I128" i="4"/>
  <c r="I119" i="4"/>
  <c r="I110" i="4"/>
  <c r="I105" i="4"/>
  <c r="I96" i="4"/>
  <c r="I87" i="4"/>
  <c r="I78" i="4"/>
  <c r="I73" i="4"/>
  <c r="I64" i="4"/>
  <c r="I55" i="4"/>
  <c r="I46" i="4"/>
  <c r="I41" i="4"/>
  <c r="I32" i="4"/>
  <c r="I23" i="4"/>
  <c r="I14" i="4"/>
  <c r="I9" i="4"/>
  <c r="I141" i="4"/>
  <c r="I132" i="4"/>
  <c r="I123" i="4"/>
  <c r="I114" i="4"/>
  <c r="I109" i="4"/>
  <c r="I100" i="4"/>
  <c r="I91" i="4"/>
  <c r="I82" i="4"/>
  <c r="I77" i="4"/>
  <c r="I68" i="4"/>
  <c r="I59" i="4"/>
  <c r="I45" i="4"/>
  <c r="I36" i="4"/>
  <c r="I27" i="4"/>
  <c r="I18" i="4"/>
  <c r="I13" i="4"/>
  <c r="I4" i="4"/>
  <c r="I3" i="4"/>
  <c r="J336" i="4" a="1"/>
  <c r="J336" i="4" s="1"/>
  <c r="M336" i="4"/>
  <c r="G336" i="4"/>
  <c r="AE336" i="4" s="1"/>
  <c r="K336" i="4"/>
  <c r="L336" i="4"/>
  <c r="N336" i="4"/>
  <c r="N337" i="4"/>
  <c r="J332" i="4" a="1"/>
  <c r="J332" i="4" s="1"/>
  <c r="L332" i="4"/>
  <c r="K319" i="4"/>
  <c r="G319" i="4"/>
  <c r="AE319" i="4" s="1"/>
  <c r="N319" i="4"/>
  <c r="J319" i="4" a="1"/>
  <c r="J319" i="4" s="1"/>
  <c r="L337" i="4"/>
  <c r="K224" i="4"/>
  <c r="L224" i="4"/>
  <c r="J224" i="4" a="1"/>
  <c r="J224" i="4" s="1"/>
  <c r="M224" i="4"/>
  <c r="N224" i="4"/>
  <c r="G224" i="4"/>
  <c r="AE224" i="4" s="1"/>
  <c r="N194" i="4"/>
  <c r="L194" i="4"/>
  <c r="G194" i="4"/>
  <c r="AE194" i="4" s="1"/>
  <c r="J194" i="4" a="1"/>
  <c r="J194" i="4" s="1"/>
  <c r="K194" i="4"/>
  <c r="K333" i="4"/>
  <c r="K268" i="4"/>
  <c r="K262" i="4"/>
  <c r="K256" i="4"/>
  <c r="L214" i="4"/>
  <c r="K212" i="4"/>
  <c r="L212" i="4"/>
  <c r="L206" i="4"/>
  <c r="M214" i="4"/>
  <c r="M212" i="4"/>
  <c r="M206" i="4"/>
  <c r="L178" i="4"/>
  <c r="N161" i="4"/>
  <c r="N143" i="4"/>
  <c r="L97" i="4"/>
  <c r="G97" i="4"/>
  <c r="AE97" i="4" s="1"/>
  <c r="N97" i="4"/>
  <c r="J97" i="4" a="1"/>
  <c r="J97" i="4" s="1"/>
  <c r="M97" i="4"/>
  <c r="M161" i="4"/>
  <c r="K161" i="4"/>
  <c r="L89" i="4"/>
  <c r="M89" i="4"/>
  <c r="K89" i="4"/>
  <c r="N89" i="4"/>
  <c r="J89" i="4" a="1"/>
  <c r="J89" i="4" s="1"/>
  <c r="J161" i="4" a="1"/>
  <c r="J161" i="4" s="1"/>
  <c r="J143" i="4" a="1"/>
  <c r="J143" i="4" s="1"/>
  <c r="M101" i="4"/>
  <c r="G89" i="4"/>
  <c r="AE89" i="4" s="1"/>
  <c r="L101" i="4"/>
  <c r="J101" i="4" a="1"/>
  <c r="J101" i="4" s="1"/>
  <c r="G101" i="4"/>
  <c r="AE101" i="4" s="1"/>
  <c r="N101" i="4"/>
  <c r="J62" i="4" a="1"/>
  <c r="J62" i="4" s="1"/>
  <c r="N62" i="4"/>
  <c r="L62" i="4"/>
  <c r="G62" i="4"/>
  <c r="AE62" i="4" s="1"/>
  <c r="J53" i="4" a="1"/>
  <c r="J53" i="4" s="1"/>
  <c r="K53" i="4"/>
  <c r="N53" i="4"/>
  <c r="G53" i="4"/>
  <c r="AE53" i="4" s="1"/>
  <c r="K7" i="4"/>
  <c r="G7" i="4"/>
  <c r="AE7" i="4" s="1"/>
  <c r="M7" i="4"/>
  <c r="L7" i="4"/>
  <c r="N7" i="4"/>
  <c r="G51" i="4"/>
  <c r="AE51" i="4" s="1"/>
  <c r="M51" i="4"/>
  <c r="L51" i="4"/>
  <c r="N51" i="4"/>
  <c r="G15" i="4"/>
  <c r="AE15" i="4" s="1"/>
  <c r="M15" i="4"/>
  <c r="J50" i="4" a="1"/>
  <c r="J50" i="4" s="1"/>
  <c r="J34" i="4" a="1"/>
  <c r="J34" i="4" s="1"/>
  <c r="Y288" i="4"/>
  <c r="AB288" i="4"/>
  <c r="AC288" i="4"/>
  <c r="AB237" i="4"/>
  <c r="W237" i="4"/>
  <c r="Z237" i="4"/>
  <c r="AA237" i="4"/>
  <c r="AC237" i="4"/>
  <c r="W219" i="4"/>
  <c r="Z219" i="4"/>
  <c r="Y219" i="4"/>
  <c r="AA219" i="4"/>
  <c r="AC219" i="4"/>
  <c r="AA161" i="4"/>
  <c r="Y161" i="4" s="1"/>
  <c r="Z161" i="4" s="1"/>
  <c r="AC161" i="4"/>
  <c r="W344" i="4"/>
  <c r="AB335" i="4"/>
  <c r="AC335" i="4"/>
  <c r="AA191" i="4"/>
  <c r="Y191" i="4" s="1"/>
  <c r="AB191" i="4"/>
  <c r="Z191" i="4"/>
  <c r="AC191" i="4"/>
  <c r="W165" i="4"/>
  <c r="Y165" i="4"/>
  <c r="Z165" i="4"/>
  <c r="AB165" i="4"/>
  <c r="AA165" i="4"/>
  <c r="AC165" i="4"/>
  <c r="AA148" i="4"/>
  <c r="AB148" i="4"/>
  <c r="Z148" i="4"/>
  <c r="AC148" i="4"/>
  <c r="W148" i="4"/>
  <c r="AA131" i="4"/>
  <c r="AB131" i="4"/>
  <c r="Z131" i="4"/>
  <c r="AC131" i="4"/>
  <c r="W131" i="4"/>
  <c r="Y131" i="4"/>
  <c r="Z349" i="4"/>
  <c r="AA349" i="4"/>
  <c r="AA343" i="4"/>
  <c r="Z297" i="4"/>
  <c r="AC297" i="4"/>
  <c r="W297" i="4"/>
  <c r="AB289" i="4"/>
  <c r="Z281" i="4"/>
  <c r="AC281" i="4"/>
  <c r="W281" i="4"/>
  <c r="Y272" i="4"/>
  <c r="AB272" i="4"/>
  <c r="AC272" i="4"/>
  <c r="W270" i="4"/>
  <c r="Z270" i="4"/>
  <c r="AA270" i="4"/>
  <c r="AB270" i="4"/>
  <c r="Y268" i="4"/>
  <c r="AC246" i="4"/>
  <c r="W246" i="4"/>
  <c r="Z246" i="4"/>
  <c r="AA246" i="4"/>
  <c r="AB246" i="4"/>
  <c r="Y226" i="4"/>
  <c r="Z226" i="4"/>
  <c r="AA226" i="4"/>
  <c r="AC226" i="4"/>
  <c r="Y218" i="4"/>
  <c r="W218" i="4"/>
  <c r="Z218" i="4"/>
  <c r="AA218" i="4"/>
  <c r="AB218" i="4"/>
  <c r="Z190" i="4"/>
  <c r="AA190" i="4"/>
  <c r="AC190" i="4"/>
  <c r="W190" i="4"/>
  <c r="Y190" i="4"/>
  <c r="AB190" i="4"/>
  <c r="W170" i="4"/>
  <c r="Y170" i="4"/>
  <c r="AA170" i="4"/>
  <c r="AB170" i="4"/>
  <c r="AA153" i="4"/>
  <c r="AB153" i="4"/>
  <c r="AC153" i="4"/>
  <c r="Y153" i="4"/>
  <c r="Z153" i="4"/>
  <c r="AA115" i="4"/>
  <c r="W115" i="4"/>
  <c r="AB115" i="4"/>
  <c r="AC115" i="4"/>
  <c r="Z115" i="4"/>
  <c r="W87" i="4"/>
  <c r="Y87" i="4"/>
  <c r="AB87" i="4"/>
  <c r="AC87" i="4"/>
  <c r="Z87" i="4"/>
  <c r="AA87" i="4"/>
  <c r="AC54" i="4"/>
  <c r="Z54" i="4"/>
  <c r="W54" i="4"/>
  <c r="Y54" i="4"/>
  <c r="AA54" i="4"/>
  <c r="AB54" i="4"/>
  <c r="AB351" i="4"/>
  <c r="AC351" i="4"/>
  <c r="Z310" i="4"/>
  <c r="AA310" i="4"/>
  <c r="AB310" i="4"/>
  <c r="W302" i="4"/>
  <c r="Z302" i="4"/>
  <c r="AA302" i="4"/>
  <c r="AB302" i="4"/>
  <c r="Y293" i="4"/>
  <c r="Z293" i="4"/>
  <c r="AA293" i="4"/>
  <c r="W286" i="4"/>
  <c r="Z286" i="4"/>
  <c r="AA286" i="4"/>
  <c r="AB286" i="4"/>
  <c r="AA252" i="4"/>
  <c r="Y252" i="4"/>
  <c r="AC252" i="4"/>
  <c r="W351" i="4"/>
  <c r="W318" i="4"/>
  <c r="W310" i="4"/>
  <c r="W304" i="4"/>
  <c r="W288" i="4"/>
  <c r="W252" i="4"/>
  <c r="Y242" i="4"/>
  <c r="W242" i="4"/>
  <c r="AA242" i="4"/>
  <c r="AB242" i="4"/>
  <c r="AC242" i="4"/>
  <c r="AB176" i="4"/>
  <c r="AC176" i="4"/>
  <c r="Y176" i="4"/>
  <c r="Z176" i="4" s="1"/>
  <c r="AA176" i="4"/>
  <c r="AC337" i="4"/>
  <c r="Z326" i="4"/>
  <c r="AA326" i="4"/>
  <c r="AB326" i="4"/>
  <c r="Z350" i="4"/>
  <c r="W349" i="4"/>
  <c r="Z343" i="4"/>
  <c r="AB337" i="4"/>
  <c r="Y336" i="4"/>
  <c r="Z336" i="4" s="1"/>
  <c r="AC334" i="4"/>
  <c r="Z333" i="4"/>
  <c r="AA333" i="4"/>
  <c r="Y333" i="4" s="1"/>
  <c r="Y329" i="4"/>
  <c r="AA327" i="4"/>
  <c r="W326" i="4"/>
  <c r="Y301" i="4"/>
  <c r="Z301" i="4"/>
  <c r="AA301" i="4"/>
  <c r="AA296" i="4"/>
  <c r="Y296" i="4" s="1"/>
  <c r="Z296" i="4" s="1"/>
  <c r="AC294" i="4"/>
  <c r="AA289" i="4"/>
  <c r="Y285" i="4"/>
  <c r="Z285" i="4"/>
  <c r="AA285" i="4"/>
  <c r="AA280" i="4"/>
  <c r="AC278" i="4"/>
  <c r="W272" i="4"/>
  <c r="AC269" i="4"/>
  <c r="Y266" i="4"/>
  <c r="Z266" i="4"/>
  <c r="AC266" i="4"/>
  <c r="AB261" i="4"/>
  <c r="Y261" i="4"/>
  <c r="AC261" i="4"/>
  <c r="Z251" i="4"/>
  <c r="W251" i="4"/>
  <c r="AA251" i="4"/>
  <c r="AB251" i="4"/>
  <c r="AC251" i="4"/>
  <c r="AA238" i="4"/>
  <c r="W226" i="4"/>
  <c r="AA175" i="4"/>
  <c r="AB175" i="4"/>
  <c r="Z175" i="4"/>
  <c r="AC175" i="4"/>
  <c r="W175" i="4"/>
  <c r="AC118" i="4"/>
  <c r="AA118" i="4"/>
  <c r="AB118" i="4"/>
  <c r="Y118" i="4"/>
  <c r="Z118" i="4" s="1"/>
  <c r="AB312" i="4"/>
  <c r="AC312" i="4"/>
  <c r="Y277" i="4"/>
  <c r="Z277" i="4"/>
  <c r="AA277" i="4"/>
  <c r="W293" i="4"/>
  <c r="W277" i="4"/>
  <c r="Y256" i="4"/>
  <c r="Z256" i="4" s="1"/>
  <c r="AB256" i="4"/>
  <c r="AC256" i="4"/>
  <c r="Y181" i="4"/>
  <c r="Z181" i="4"/>
  <c r="AB181" i="4"/>
  <c r="AC181" i="4"/>
  <c r="W181" i="4"/>
  <c r="Y143" i="4"/>
  <c r="Z143" i="4"/>
  <c r="AA143" i="4"/>
  <c r="AC143" i="4"/>
  <c r="AB143" i="4"/>
  <c r="AC350" i="4"/>
  <c r="AA342" i="4"/>
  <c r="AB342" i="4"/>
  <c r="W335" i="4"/>
  <c r="W328" i="4"/>
  <c r="AB344" i="4"/>
  <c r="Y340" i="4"/>
  <c r="Z340" i="4"/>
  <c r="AC321" i="4"/>
  <c r="W321" i="4"/>
  <c r="AA319" i="4"/>
  <c r="Y319" i="4" s="1"/>
  <c r="Z319" i="4" s="1"/>
  <c r="AB319" i="4"/>
  <c r="AC319" i="4"/>
  <c r="Y317" i="4"/>
  <c r="Z317" i="4"/>
  <c r="AA317" i="4"/>
  <c r="AC313" i="4"/>
  <c r="W313" i="4"/>
  <c r="AA311" i="4"/>
  <c r="AB311" i="4"/>
  <c r="AC311" i="4"/>
  <c r="Y309" i="4"/>
  <c r="Z309" i="4"/>
  <c r="AA309" i="4"/>
  <c r="AC305" i="4"/>
  <c r="W305" i="4"/>
  <c r="W255" i="4"/>
  <c r="Z255" i="4"/>
  <c r="AA255" i="4"/>
  <c r="AB255" i="4"/>
  <c r="Y234" i="4"/>
  <c r="Z234" i="4"/>
  <c r="AC234" i="4"/>
  <c r="AB224" i="4"/>
  <c r="Y224" i="4"/>
  <c r="Z224" i="4" s="1"/>
  <c r="AA224" i="4"/>
  <c r="AA199" i="4"/>
  <c r="Z199" i="4"/>
  <c r="AB199" i="4"/>
  <c r="W199" i="4"/>
  <c r="Y189" i="4"/>
  <c r="Z189" i="4"/>
  <c r="AB189" i="4"/>
  <c r="AC189" i="4"/>
  <c r="W189" i="4"/>
  <c r="AB184" i="4"/>
  <c r="AC184" i="4"/>
  <c r="W184" i="4"/>
  <c r="Y184" i="4"/>
  <c r="Z184" i="4"/>
  <c r="AA184" i="4"/>
  <c r="Z174" i="4"/>
  <c r="AA174" i="4"/>
  <c r="AC174" i="4"/>
  <c r="W174" i="4"/>
  <c r="Y174" i="4"/>
  <c r="AB174" i="4"/>
  <c r="Y135" i="4"/>
  <c r="AB135" i="4"/>
  <c r="AC135" i="4"/>
  <c r="W135" i="4"/>
  <c r="Z135" i="4"/>
  <c r="AA135" i="4"/>
  <c r="AC332" i="4"/>
  <c r="AA304" i="4"/>
  <c r="AB296" i="4"/>
  <c r="AC296" i="4"/>
  <c r="W294" i="4"/>
  <c r="Z294" i="4"/>
  <c r="AA294" i="4"/>
  <c r="AB294" i="4"/>
  <c r="Z289" i="4"/>
  <c r="AC289" i="4"/>
  <c r="W289" i="4"/>
  <c r="Y280" i="4"/>
  <c r="AB280" i="4"/>
  <c r="AC280" i="4"/>
  <c r="W278" i="4"/>
  <c r="Z278" i="4"/>
  <c r="AA278" i="4"/>
  <c r="AB278" i="4"/>
  <c r="Y269" i="4"/>
  <c r="Z269" i="4"/>
  <c r="AA269" i="4"/>
  <c r="AC238" i="4"/>
  <c r="Y238" i="4"/>
  <c r="AB238" i="4"/>
  <c r="AC206" i="4"/>
  <c r="AA206" i="4"/>
  <c r="Y206" i="4" s="1"/>
  <c r="Z206" i="4" s="1"/>
  <c r="AB206" i="4"/>
  <c r="Z198" i="4"/>
  <c r="AA198" i="4"/>
  <c r="AC198" i="4"/>
  <c r="W198" i="4"/>
  <c r="Y198" i="4"/>
  <c r="AB198" i="4"/>
  <c r="AA167" i="4"/>
  <c r="AB167" i="4"/>
  <c r="Y167" i="4"/>
  <c r="Z167" i="4"/>
  <c r="Y129" i="4"/>
  <c r="W129" i="4"/>
  <c r="Z129" i="4"/>
  <c r="AA129" i="4"/>
  <c r="AB129" i="4"/>
  <c r="AC129" i="4"/>
  <c r="AB320" i="4"/>
  <c r="AC320" i="4"/>
  <c r="AA350" i="4"/>
  <c r="AB350" i="4"/>
  <c r="AA344" i="4"/>
  <c r="AB343" i="4"/>
  <c r="AC343" i="4"/>
  <c r="Z351" i="4"/>
  <c r="W350" i="4"/>
  <c r="Z344" i="4"/>
  <c r="W343" i="4"/>
  <c r="AA334" i="4"/>
  <c r="AB334" i="4"/>
  <c r="AB332" i="4"/>
  <c r="AB327" i="4"/>
  <c r="AC327" i="4"/>
  <c r="Y325" i="4"/>
  <c r="Z325" i="4"/>
  <c r="AA325" i="4"/>
  <c r="Z320" i="4"/>
  <c r="Z312" i="4"/>
  <c r="AC310" i="4"/>
  <c r="AC302" i="4"/>
  <c r="AC293" i="4"/>
  <c r="AA288" i="4"/>
  <c r="AC286" i="4"/>
  <c r="W280" i="4"/>
  <c r="AC277" i="4"/>
  <c r="W269" i="4"/>
  <c r="W264" i="4"/>
  <c r="Z264" i="4"/>
  <c r="AA264" i="4"/>
  <c r="AB264" i="4"/>
  <c r="AA260" i="4"/>
  <c r="W260" i="4"/>
  <c r="Z260" i="4"/>
  <c r="AB260" i="4"/>
  <c r="AC260" i="4"/>
  <c r="AB252" i="4"/>
  <c r="Z243" i="4"/>
  <c r="Y243" i="4"/>
  <c r="AC243" i="4"/>
  <c r="W238" i="4"/>
  <c r="AA183" i="4"/>
  <c r="AB183" i="4"/>
  <c r="Z183" i="4"/>
  <c r="AC183" i="4"/>
  <c r="W183" i="4"/>
  <c r="Y173" i="4"/>
  <c r="Z173" i="4"/>
  <c r="AB173" i="4"/>
  <c r="AC173" i="4"/>
  <c r="W173" i="4"/>
  <c r="Z318" i="4"/>
  <c r="AA318" i="4"/>
  <c r="AB318" i="4"/>
  <c r="AB304" i="4"/>
  <c r="AC304" i="4"/>
  <c r="AA351" i="4"/>
  <c r="AA320" i="4"/>
  <c r="AA312" i="4"/>
  <c r="Y351" i="4"/>
  <c r="Y348" i="4"/>
  <c r="Z348" i="4"/>
  <c r="Y344" i="4"/>
  <c r="Z341" i="4"/>
  <c r="AA341" i="4"/>
  <c r="W334" i="4"/>
  <c r="AA332" i="4"/>
  <c r="Y332" i="4" s="1"/>
  <c r="Z332" i="4" s="1"/>
  <c r="W327" i="4"/>
  <c r="W325" i="4"/>
  <c r="Y320" i="4"/>
  <c r="Y318" i="4"/>
  <c r="Y312" i="4"/>
  <c r="Y310" i="4"/>
  <c r="Y304" i="4"/>
  <c r="Y302" i="4"/>
  <c r="AB293" i="4"/>
  <c r="Z288" i="4"/>
  <c r="Y286" i="4"/>
  <c r="AB277" i="4"/>
  <c r="Z273" i="4"/>
  <c r="AC273" i="4"/>
  <c r="W273" i="4"/>
  <c r="AA256" i="4"/>
  <c r="Z252" i="4"/>
  <c r="Y247" i="4"/>
  <c r="AB247" i="4"/>
  <c r="AC247" i="4"/>
  <c r="W243" i="4"/>
  <c r="Y237" i="4"/>
  <c r="AB219" i="4"/>
  <c r="AB213" i="4"/>
  <c r="AA213" i="4"/>
  <c r="Y213" i="4" s="1"/>
  <c r="Z213" i="4" s="1"/>
  <c r="AC213" i="4"/>
  <c r="W211" i="4"/>
  <c r="Z211" i="4"/>
  <c r="Y211" i="4"/>
  <c r="AA211" i="4"/>
  <c r="AB211" i="4"/>
  <c r="Y197" i="4"/>
  <c r="Z197" i="4"/>
  <c r="AB197" i="4"/>
  <c r="AC197" i="4"/>
  <c r="W197" i="4"/>
  <c r="AB192" i="4"/>
  <c r="AC192" i="4"/>
  <c r="W192" i="4"/>
  <c r="Y192" i="4"/>
  <c r="Z192" i="4"/>
  <c r="AA192" i="4"/>
  <c r="Z182" i="4"/>
  <c r="AA182" i="4"/>
  <c r="AC182" i="4"/>
  <c r="W182" i="4"/>
  <c r="Y182" i="4"/>
  <c r="AB182" i="4"/>
  <c r="AB161" i="4"/>
  <c r="AB37" i="4"/>
  <c r="AC37" i="4"/>
  <c r="Y37" i="4"/>
  <c r="W37" i="4"/>
  <c r="Z37" i="4"/>
  <c r="AA37" i="4"/>
  <c r="Z324" i="4"/>
  <c r="Z308" i="4"/>
  <c r="AC303" i="4"/>
  <c r="Z300" i="4"/>
  <c r="AC295" i="4"/>
  <c r="Z292" i="4"/>
  <c r="Z284" i="4"/>
  <c r="Z276" i="4"/>
  <c r="AC271" i="4"/>
  <c r="Z268" i="4"/>
  <c r="Z263" i="4"/>
  <c r="AA259" i="4"/>
  <c r="Z254" i="4"/>
  <c r="AA250" i="4"/>
  <c r="Z245" i="4"/>
  <c r="Z240" i="4"/>
  <c r="Z236" i="4"/>
  <c r="AB232" i="4"/>
  <c r="Z231" i="4"/>
  <c r="AA221" i="4"/>
  <c r="AB216" i="4"/>
  <c r="W216" i="4"/>
  <c r="AA214" i="4"/>
  <c r="Y214" i="4" s="1"/>
  <c r="Z214" i="4" s="1"/>
  <c r="Z207" i="4"/>
  <c r="W203" i="4"/>
  <c r="Z203" i="4"/>
  <c r="Z200" i="4"/>
  <c r="Y194" i="4"/>
  <c r="Z194" i="4" s="1"/>
  <c r="W186" i="4"/>
  <c r="Y186" i="4"/>
  <c r="Y178" i="4"/>
  <c r="Z178" i="4" s="1"/>
  <c r="Z168" i="4"/>
  <c r="AB166" i="4"/>
  <c r="Y156" i="4"/>
  <c r="Z156" i="4"/>
  <c r="AB156" i="4"/>
  <c r="Z144" i="4"/>
  <c r="AB144" i="4"/>
  <c r="AC144" i="4"/>
  <c r="Z139" i="4"/>
  <c r="AA97" i="4"/>
  <c r="Y97" i="4" s="1"/>
  <c r="Z97" i="4" s="1"/>
  <c r="AB97" i="4"/>
  <c r="Z95" i="4"/>
  <c r="AC31" i="4"/>
  <c r="W31" i="4"/>
  <c r="Z31" i="4"/>
  <c r="Y31" i="4"/>
  <c r="AA31" i="4"/>
  <c r="AB31" i="4"/>
  <c r="Y19" i="4"/>
  <c r="Z19" i="4"/>
  <c r="AA19" i="4"/>
  <c r="AC19" i="4"/>
  <c r="AB19" i="4"/>
  <c r="W19" i="4"/>
  <c r="Z316" i="4"/>
  <c r="AC287" i="4"/>
  <c r="AC279" i="4"/>
  <c r="AB303" i="4"/>
  <c r="AB295" i="4"/>
  <c r="AB287" i="4"/>
  <c r="AB279" i="4"/>
  <c r="AB271" i="4"/>
  <c r="W267" i="4"/>
  <c r="Y259" i="4"/>
  <c r="W258" i="4"/>
  <c r="Y254" i="4"/>
  <c r="W253" i="4"/>
  <c r="Z250" i="4"/>
  <c r="Y245" i="4"/>
  <c r="W244" i="4"/>
  <c r="Y240" i="4"/>
  <c r="Y236" i="4"/>
  <c r="W235" i="4"/>
  <c r="AA232" i="4"/>
  <c r="W230" i="4"/>
  <c r="W227" i="4"/>
  <c r="Z227" i="4"/>
  <c r="W223" i="4"/>
  <c r="AC215" i="4"/>
  <c r="W210" i="4"/>
  <c r="Y207" i="4"/>
  <c r="AC205" i="4"/>
  <c r="AC202" i="4"/>
  <c r="W156" i="4"/>
  <c r="Z152" i="4"/>
  <c r="Y152" i="4"/>
  <c r="AA152" i="4"/>
  <c r="AC152" i="4"/>
  <c r="W144" i="4"/>
  <c r="AB132" i="4"/>
  <c r="W132" i="4"/>
  <c r="Y132" i="4"/>
  <c r="AA125" i="4"/>
  <c r="AA106" i="4"/>
  <c r="AA103" i="4"/>
  <c r="Y103" i="4" s="1"/>
  <c r="Z103" i="4" s="1"/>
  <c r="AC103" i="4"/>
  <c r="AA13" i="4"/>
  <c r="AB13" i="4"/>
  <c r="AC13" i="4"/>
  <c r="W13" i="4"/>
  <c r="Y13" i="4"/>
  <c r="Z13" i="4"/>
  <c r="Z232" i="4"/>
  <c r="Y221" i="4"/>
  <c r="AB221" i="4"/>
  <c r="AB215" i="4"/>
  <c r="AC214" i="4"/>
  <c r="AB200" i="4"/>
  <c r="W200" i="4"/>
  <c r="AB168" i="4"/>
  <c r="AC168" i="4"/>
  <c r="W168" i="4"/>
  <c r="Z166" i="4"/>
  <c r="AA166" i="4"/>
  <c r="AC166" i="4"/>
  <c r="AC147" i="4"/>
  <c r="Y147" i="4"/>
  <c r="Z147" i="4"/>
  <c r="AB147" i="4"/>
  <c r="AC139" i="4"/>
  <c r="AA139" i="4"/>
  <c r="AB139" i="4"/>
  <c r="W95" i="4"/>
  <c r="AA95" i="4"/>
  <c r="AB95" i="4"/>
  <c r="AC95" i="4"/>
  <c r="AC125" i="4"/>
  <c r="Y125" i="4"/>
  <c r="AB125" i="4"/>
  <c r="W125" i="4"/>
  <c r="Z106" i="4"/>
  <c r="W106" i="4"/>
  <c r="AB106" i="4"/>
  <c r="AC106" i="4"/>
  <c r="Z51" i="4"/>
  <c r="AA51" i="4"/>
  <c r="Y51" i="4"/>
  <c r="AB51" i="4"/>
  <c r="AC51" i="4"/>
  <c r="Y205" i="4"/>
  <c r="Z205" i="4" s="1"/>
  <c r="AB205" i="4"/>
  <c r="AB162" i="4"/>
  <c r="AA162" i="4"/>
  <c r="AC162" i="4"/>
  <c r="W127" i="4"/>
  <c r="AC127" i="4"/>
  <c r="Y127" i="4"/>
  <c r="Z127" i="4"/>
  <c r="AA127" i="4"/>
  <c r="Z122" i="4"/>
  <c r="AB122" i="4"/>
  <c r="AC122" i="4"/>
  <c r="W122" i="4"/>
  <c r="AB116" i="4"/>
  <c r="Y116" i="4"/>
  <c r="W116" i="4"/>
  <c r="Z116" i="4"/>
  <c r="AB92" i="4"/>
  <c r="W92" i="4"/>
  <c r="Y92" i="4"/>
  <c r="Z92" i="4"/>
  <c r="AA92" i="4"/>
  <c r="Y229" i="4"/>
  <c r="AB229" i="4"/>
  <c r="Z222" i="4"/>
  <c r="AC222" i="4"/>
  <c r="AB208" i="4"/>
  <c r="W208" i="4"/>
  <c r="W162" i="4"/>
  <c r="W157" i="4"/>
  <c r="AA157" i="4"/>
  <c r="AB157" i="4"/>
  <c r="AB138" i="4"/>
  <c r="Y138" i="4"/>
  <c r="Z138" i="4"/>
  <c r="AC138" i="4"/>
  <c r="AB124" i="4"/>
  <c r="W124" i="4"/>
  <c r="Y124" i="4"/>
  <c r="Z124" i="4"/>
  <c r="AA124" i="4"/>
  <c r="Y113" i="4"/>
  <c r="AB113" i="4"/>
  <c r="W113" i="4"/>
  <c r="Z113" i="4"/>
  <c r="AB100" i="4"/>
  <c r="AC100" i="4"/>
  <c r="Z100" i="4"/>
  <c r="AA100" i="4"/>
  <c r="Y74" i="4"/>
  <c r="Z74" i="4"/>
  <c r="W74" i="4"/>
  <c r="AB74" i="4"/>
  <c r="AC74" i="4"/>
  <c r="AA74" i="4"/>
  <c r="AA60" i="4"/>
  <c r="AB60" i="4"/>
  <c r="W60" i="4"/>
  <c r="Z60" i="4"/>
  <c r="AC60" i="4"/>
  <c r="Y60" i="4"/>
  <c r="AB61" i="4"/>
  <c r="AC61" i="4"/>
  <c r="Z61" i="4"/>
  <c r="W61" i="4"/>
  <c r="Y58" i="4"/>
  <c r="Z58" i="4"/>
  <c r="AA58" i="4"/>
  <c r="Z195" i="4"/>
  <c r="Z187" i="4"/>
  <c r="Z179" i="4"/>
  <c r="Z171" i="4"/>
  <c r="Z164" i="4"/>
  <c r="AA160" i="4"/>
  <c r="Z155" i="4"/>
  <c r="AA151" i="4"/>
  <c r="Z146" i="4"/>
  <c r="Z141" i="4"/>
  <c r="Z137" i="4"/>
  <c r="AB133" i="4"/>
  <c r="Z126" i="4"/>
  <c r="Z123" i="4"/>
  <c r="Z119" i="4"/>
  <c r="AC114" i="4"/>
  <c r="AB110" i="4"/>
  <c r="AC109" i="4"/>
  <c r="AB109" i="4"/>
  <c r="AA91" i="4"/>
  <c r="AB91" i="4"/>
  <c r="AC91" i="4"/>
  <c r="W58" i="4"/>
  <c r="AB53" i="4"/>
  <c r="AC53" i="4"/>
  <c r="AA53" i="4"/>
  <c r="Y53" i="4" s="1"/>
  <c r="Z53" i="4" s="1"/>
  <c r="Y50" i="4"/>
  <c r="Z50" i="4" s="1"/>
  <c r="AA50" i="4"/>
  <c r="AB50" i="4"/>
  <c r="AC50" i="4"/>
  <c r="Z133" i="4"/>
  <c r="AB121" i="4"/>
  <c r="Z117" i="4"/>
  <c r="AA114" i="4"/>
  <c r="Z110" i="4"/>
  <c r="AC108" i="4"/>
  <c r="AC101" i="4"/>
  <c r="AA99" i="4"/>
  <c r="Z99" i="4"/>
  <c r="AB99" i="4"/>
  <c r="Y94" i="4"/>
  <c r="Z94" i="4"/>
  <c r="AA94" i="4"/>
  <c r="AA68" i="4"/>
  <c r="AB68" i="4"/>
  <c r="Z68" i="4"/>
  <c r="W68" i="4"/>
  <c r="W47" i="4"/>
  <c r="Z47" i="4"/>
  <c r="AC47" i="4"/>
  <c r="AA44" i="4"/>
  <c r="AB44" i="4"/>
  <c r="Y44" i="4"/>
  <c r="W39" i="4"/>
  <c r="Z39" i="4"/>
  <c r="AA39" i="4"/>
  <c r="AB39" i="4"/>
  <c r="W160" i="4"/>
  <c r="W155" i="4"/>
  <c r="W151" i="4"/>
  <c r="W146" i="4"/>
  <c r="W137" i="4"/>
  <c r="Y133" i="4"/>
  <c r="Y130" i="4"/>
  <c r="Z130" i="4" s="1"/>
  <c r="W126" i="4"/>
  <c r="W123" i="4"/>
  <c r="Y114" i="4"/>
  <c r="Y110" i="4"/>
  <c r="Y105" i="4"/>
  <c r="AC105" i="4"/>
  <c r="Z90" i="4"/>
  <c r="Y90" i="4"/>
  <c r="AA90" i="4"/>
  <c r="AB90" i="4"/>
  <c r="AC86" i="4"/>
  <c r="Y86" i="4"/>
  <c r="Z86" i="4"/>
  <c r="AA86" i="4"/>
  <c r="Y82" i="4"/>
  <c r="Z82" i="4"/>
  <c r="AB82" i="4"/>
  <c r="W82" i="4"/>
  <c r="W79" i="4"/>
  <c r="Y79" i="4"/>
  <c r="Z79" i="4"/>
  <c r="AA79" i="4"/>
  <c r="Z75" i="4"/>
  <c r="AA75" i="4"/>
  <c r="AB75" i="4"/>
  <c r="W75" i="4"/>
  <c r="AA36" i="4"/>
  <c r="AB36" i="4"/>
  <c r="Y36" i="4"/>
  <c r="Z36" i="4"/>
  <c r="AC36" i="4"/>
  <c r="AC15" i="4"/>
  <c r="AA15" i="4"/>
  <c r="Y15" i="4" s="1"/>
  <c r="Z15" i="4" s="1"/>
  <c r="AB15" i="4"/>
  <c r="Z12" i="4"/>
  <c r="AA12" i="4"/>
  <c r="AB12" i="4"/>
  <c r="Y12" i="4"/>
  <c r="Y121" i="4"/>
  <c r="Z121" i="4"/>
  <c r="AC117" i="4"/>
  <c r="AA117" i="4"/>
  <c r="AB108" i="4"/>
  <c r="Z108" i="4"/>
  <c r="AA108" i="4"/>
  <c r="Z67" i="4"/>
  <c r="AA67" i="4"/>
  <c r="W67" i="4"/>
  <c r="AB67" i="4"/>
  <c r="AC67" i="4"/>
  <c r="AC46" i="4"/>
  <c r="W46" i="4"/>
  <c r="Z46" i="4"/>
  <c r="AA46" i="4"/>
  <c r="AB46" i="4"/>
  <c r="Z43" i="4"/>
  <c r="AA43" i="4"/>
  <c r="Y43" i="4"/>
  <c r="AB43" i="4"/>
  <c r="AC43" i="4"/>
  <c r="AA29" i="4"/>
  <c r="AB29" i="4"/>
  <c r="AC29" i="4"/>
  <c r="W29" i="4"/>
  <c r="Z29" i="4"/>
  <c r="Y3" i="4"/>
  <c r="Z3" i="4"/>
  <c r="AA3" i="4"/>
  <c r="AB3" i="4"/>
  <c r="AC3" i="4"/>
  <c r="W3" i="4"/>
  <c r="Y111" i="4"/>
  <c r="Z111" i="4" s="1"/>
  <c r="Y107" i="4"/>
  <c r="Y98" i="4"/>
  <c r="Y93" i="4"/>
  <c r="AB85" i="4"/>
  <c r="AC85" i="4"/>
  <c r="AB83" i="4"/>
  <c r="Z76" i="4"/>
  <c r="Z69" i="4"/>
  <c r="AC63" i="4"/>
  <c r="Z55" i="4"/>
  <c r="Y42" i="4"/>
  <c r="Z42" i="4"/>
  <c r="Y38" i="4"/>
  <c r="Z35" i="4"/>
  <c r="AA35" i="4"/>
  <c r="Z20" i="4"/>
  <c r="AA20" i="4"/>
  <c r="AB20" i="4"/>
  <c r="AA5" i="4"/>
  <c r="AB5" i="4"/>
  <c r="AC5" i="4"/>
  <c r="W5" i="4"/>
  <c r="Y89" i="4"/>
  <c r="Z89" i="4" s="1"/>
  <c r="AB70" i="4"/>
  <c r="Y66" i="4"/>
  <c r="Z66" i="4"/>
  <c r="AB63" i="4"/>
  <c r="Y62" i="4"/>
  <c r="Z62" i="4" s="1"/>
  <c r="Z59" i="4"/>
  <c r="AA59" i="4"/>
  <c r="AA52" i="4"/>
  <c r="AB52" i="4"/>
  <c r="AB45" i="4"/>
  <c r="AC45" i="4"/>
  <c r="Y11" i="4"/>
  <c r="Z11" i="4"/>
  <c r="AA11" i="4"/>
  <c r="AC11" i="4"/>
  <c r="Z83" i="4"/>
  <c r="AA83" i="4"/>
  <c r="AA76" i="4"/>
  <c r="AB76" i="4"/>
  <c r="AA70" i="4"/>
  <c r="AB69" i="4"/>
  <c r="AC69" i="4"/>
  <c r="AA63" i="4"/>
  <c r="W59" i="4"/>
  <c r="W52" i="4"/>
  <c r="W45" i="4"/>
  <c r="W38" i="4"/>
  <c r="Z28" i="4"/>
  <c r="AA28" i="4"/>
  <c r="AB28" i="4"/>
  <c r="W11" i="4"/>
  <c r="Z4" i="4"/>
  <c r="AA4" i="4"/>
  <c r="AB4" i="4"/>
  <c r="AC4" i="4"/>
  <c r="AA84" i="4"/>
  <c r="AB84" i="4"/>
  <c r="AB77" i="4"/>
  <c r="AC77" i="4"/>
  <c r="Y34" i="4"/>
  <c r="Y27" i="4"/>
  <c r="Z27" i="4"/>
  <c r="AA27" i="4"/>
  <c r="AC27" i="4"/>
  <c r="AC23" i="4"/>
  <c r="W23" i="4"/>
  <c r="Y23" i="4"/>
  <c r="AA21" i="4"/>
  <c r="AB21" i="4"/>
  <c r="AC21" i="4"/>
  <c r="W21" i="4"/>
  <c r="Y7" i="4"/>
  <c r="Z7" i="4" s="1"/>
  <c r="W6" i="4"/>
  <c r="Z34" i="4"/>
  <c r="AC30" i="4"/>
  <c r="AC22" i="4"/>
  <c r="AC14" i="4"/>
  <c r="AC6" i="4"/>
  <c r="O23" i="4" l="1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19" i="4"/>
  <c r="O20" i="4"/>
  <c r="O21" i="4"/>
  <c r="O22" i="4"/>
  <c r="O16" i="4"/>
  <c r="O17" i="4"/>
  <c r="O18" i="4"/>
  <c r="D24" i="8"/>
  <c r="E24" i="8" s="1"/>
  <c r="F24" i="8" s="1"/>
  <c r="D23" i="8"/>
  <c r="E23" i="8"/>
  <c r="F23" i="8"/>
  <c r="C23" i="8"/>
  <c r="B21" i="8"/>
  <c r="B23" i="8" s="1"/>
  <c r="B20" i="8"/>
  <c r="B19" i="8"/>
  <c r="B18" i="8"/>
  <c r="B17" i="8"/>
  <c r="B16" i="8"/>
  <c r="B15" i="8"/>
  <c r="Q2" i="4" l="1"/>
  <c r="C26" i="8" a="1"/>
  <c r="A26" i="8" a="1"/>
  <c r="A26" i="8" s="1"/>
  <c r="C26" i="8" l="1"/>
  <c r="Q23" i="4"/>
  <c r="C18" i="8"/>
  <c r="J15" i="8"/>
  <c r="K15" i="8" s="1"/>
  <c r="C15" i="8" s="1"/>
  <c r="C14" i="8" s="1"/>
  <c r="J16" i="8"/>
  <c r="J17" i="8"/>
  <c r="J18" i="8"/>
  <c r="J19" i="8"/>
  <c r="K19" i="8" s="1"/>
  <c r="C19" i="8" s="1"/>
  <c r="J20" i="8"/>
  <c r="K20" i="8" s="1"/>
  <c r="C20" i="8" s="1"/>
  <c r="J21" i="8"/>
  <c r="K21" i="8" s="1"/>
  <c r="C21" i="8" s="1"/>
  <c r="J14" i="8"/>
  <c r="K14" i="8" s="1"/>
  <c r="K16" i="8"/>
  <c r="C16" i="8" s="1"/>
  <c r="K17" i="8"/>
  <c r="C17" i="8" s="1"/>
  <c r="K18" i="8"/>
  <c r="X2" i="4"/>
  <c r="L23" i="4" l="1"/>
  <c r="M23" i="4" s="1"/>
  <c r="J23" i="4" a="1"/>
  <c r="J23" i="4" s="1"/>
  <c r="D20" i="8"/>
  <c r="D17" i="8"/>
  <c r="D16" i="8" s="1"/>
  <c r="D15" i="8" s="1"/>
  <c r="D14" i="8" s="1"/>
  <c r="D18" i="8"/>
  <c r="D19" i="8"/>
  <c r="D21" i="8"/>
  <c r="O3" i="4"/>
  <c r="Q3" i="4" s="1"/>
  <c r="Q256" i="4"/>
  <c r="Q296" i="4"/>
  <c r="Q336" i="4"/>
  <c r="Q323" i="4"/>
  <c r="Q291" i="4"/>
  <c r="Q194" i="4"/>
  <c r="Q337" i="4"/>
  <c r="Q339" i="4"/>
  <c r="Q111" i="4"/>
  <c r="Q143" i="4"/>
  <c r="Q191" i="4"/>
  <c r="Q215" i="4"/>
  <c r="Q7" i="4"/>
  <c r="Q15" i="4"/>
  <c r="Q53" i="4"/>
  <c r="Q89" i="4"/>
  <c r="Q97" i="4"/>
  <c r="Q161" i="4"/>
  <c r="Q34" i="4"/>
  <c r="Q50" i="4"/>
  <c r="Q178" i="4"/>
  <c r="Q51" i="4"/>
  <c r="Q130" i="4"/>
  <c r="Q172" i="4"/>
  <c r="Q212" i="4"/>
  <c r="Q268" i="4"/>
  <c r="Q332" i="4"/>
  <c r="Q101" i="4"/>
  <c r="Q62" i="4"/>
  <c r="Q118" i="4"/>
  <c r="Q134" i="4"/>
  <c r="Q142" i="4"/>
  <c r="Q206" i="4"/>
  <c r="Q214" i="4"/>
  <c r="Q262" i="4"/>
  <c r="Q176" i="4"/>
  <c r="Q103" i="4"/>
  <c r="Q225" i="4"/>
  <c r="Q224" i="4"/>
  <c r="Q319" i="4"/>
  <c r="Q333" i="4"/>
  <c r="Q213" i="4"/>
  <c r="Q205" i="4"/>
  <c r="L3" i="4" l="1"/>
  <c r="M3" i="4" s="1"/>
  <c r="J3" i="4" a="1"/>
  <c r="J3" i="4" s="1"/>
  <c r="T3" i="4"/>
  <c r="E20" i="8"/>
  <c r="E21" i="8"/>
  <c r="E18" i="8"/>
  <c r="E17" i="8" s="1"/>
  <c r="E16" i="8" s="1"/>
  <c r="E15" i="8" s="1"/>
  <c r="E14" i="8" s="1"/>
  <c r="E19" i="8"/>
  <c r="O4" i="4"/>
  <c r="U3" i="4"/>
  <c r="C3" i="4" l="1"/>
  <c r="P3" i="4"/>
  <c r="F21" i="8"/>
  <c r="F20" i="8" s="1"/>
  <c r="F19" i="8" s="1"/>
  <c r="F18" i="8" s="1"/>
  <c r="F17" i="8" s="1"/>
  <c r="F16" i="8" s="1"/>
  <c r="F15" i="8" s="1"/>
  <c r="F14" i="8" s="1"/>
  <c r="O5" i="4"/>
  <c r="N3" i="4" l="1"/>
  <c r="O6" i="4"/>
  <c r="T7" i="4" l="1"/>
  <c r="P7" i="4"/>
  <c r="O7" i="4"/>
  <c r="O8" i="4"/>
  <c r="U7" i="4"/>
  <c r="O9" i="4" l="1"/>
  <c r="O10" i="4" l="1"/>
  <c r="O11" i="4" l="1"/>
  <c r="O12" i="4" l="1"/>
  <c r="O13" i="4" l="1"/>
  <c r="O14" i="4" l="1"/>
  <c r="P15" i="4" l="1"/>
  <c r="T15" i="4"/>
  <c r="O15" i="4"/>
  <c r="U15" i="4"/>
  <c r="T34" i="4" l="1"/>
  <c r="P34" i="4"/>
  <c r="U34" i="4"/>
  <c r="T50" i="4" l="1"/>
  <c r="P50" i="4"/>
  <c r="P51" i="4"/>
  <c r="T51" i="4"/>
  <c r="U50" i="4"/>
  <c r="U51" i="4"/>
  <c r="P53" i="4" l="1"/>
  <c r="T53" i="4"/>
  <c r="U53" i="4"/>
  <c r="P62" i="4" l="1"/>
  <c r="T62" i="4"/>
  <c r="U62" i="4"/>
  <c r="T89" i="4" l="1"/>
  <c r="P89" i="4"/>
  <c r="U89" i="4"/>
  <c r="U97" i="4" l="1"/>
  <c r="P97" i="4"/>
  <c r="T97" i="4"/>
  <c r="T101" i="4" l="1"/>
  <c r="P101" i="4"/>
  <c r="U101" i="4"/>
  <c r="T103" i="4" l="1"/>
  <c r="P103" i="4"/>
  <c r="U103" i="4"/>
  <c r="T111" i="4" l="1"/>
  <c r="P111" i="4"/>
  <c r="U111" i="4"/>
  <c r="T118" i="4" l="1"/>
  <c r="P118" i="4"/>
  <c r="U118" i="4"/>
  <c r="T130" i="4" l="1"/>
  <c r="P130" i="4"/>
  <c r="U130" i="4"/>
  <c r="T134" i="4" l="1"/>
  <c r="P134" i="4"/>
  <c r="U134" i="4"/>
  <c r="T142" i="4" l="1"/>
  <c r="P142" i="4"/>
  <c r="T143" i="4"/>
  <c r="P143" i="4"/>
  <c r="U142" i="4"/>
  <c r="U143" i="4"/>
  <c r="P161" i="4" l="1"/>
  <c r="T161" i="4"/>
  <c r="U161" i="4"/>
  <c r="T172" i="4" l="1"/>
  <c r="P172" i="4"/>
  <c r="U172" i="4"/>
  <c r="T176" i="4" l="1"/>
  <c r="P176" i="4"/>
  <c r="U176" i="4"/>
  <c r="T178" i="4" l="1"/>
  <c r="P178" i="4"/>
  <c r="U178" i="4"/>
  <c r="T191" i="4" l="1"/>
  <c r="P191" i="4"/>
  <c r="U191" i="4"/>
  <c r="T194" i="4" l="1"/>
  <c r="P194" i="4"/>
  <c r="U194" i="4"/>
  <c r="T206" i="4" l="1"/>
  <c r="P206" i="4"/>
  <c r="T205" i="4"/>
  <c r="P205" i="4"/>
  <c r="U205" i="4"/>
  <c r="U206" i="4"/>
  <c r="T213" i="4" l="1"/>
  <c r="P213" i="4"/>
  <c r="T215" i="4"/>
  <c r="P215" i="4"/>
  <c r="T214" i="4"/>
  <c r="P214" i="4"/>
  <c r="T212" i="4"/>
  <c r="P212" i="4"/>
  <c r="U212" i="4"/>
  <c r="U213" i="4"/>
  <c r="U214" i="4"/>
  <c r="U215" i="4"/>
  <c r="T224" i="4" l="1"/>
  <c r="P224" i="4"/>
  <c r="P225" i="4"/>
  <c r="T225" i="4"/>
  <c r="U224" i="4"/>
  <c r="U225" i="4"/>
  <c r="T256" i="4" l="1"/>
  <c r="P256" i="4"/>
  <c r="U256" i="4"/>
  <c r="T262" i="4" l="1"/>
  <c r="P262" i="4"/>
  <c r="U262" i="4"/>
  <c r="T268" i="4" l="1"/>
  <c r="P268" i="4"/>
  <c r="U268" i="4"/>
  <c r="U291" i="4" l="1"/>
  <c r="T291" i="4"/>
  <c r="P291" i="4"/>
  <c r="T296" i="4" l="1"/>
  <c r="P296" i="4"/>
  <c r="U296" i="4"/>
  <c r="T319" i="4" l="1"/>
  <c r="P319" i="4"/>
  <c r="U319" i="4"/>
  <c r="T323" i="4" l="1"/>
  <c r="P323" i="4"/>
  <c r="U323" i="4"/>
  <c r="T332" i="4" l="1"/>
  <c r="P332" i="4"/>
  <c r="T333" i="4"/>
  <c r="P333" i="4"/>
  <c r="U332" i="4"/>
  <c r="U333" i="4"/>
  <c r="T336" i="4" l="1"/>
  <c r="P336" i="4"/>
  <c r="T337" i="4"/>
  <c r="P337" i="4"/>
  <c r="U337" i="4"/>
  <c r="U336" i="4"/>
  <c r="T339" i="4" l="1"/>
  <c r="P339" i="4"/>
  <c r="U339" i="4"/>
  <c r="C3" i="7" l="1"/>
  <c r="C4" i="7"/>
  <c r="C5" i="7"/>
  <c r="C6" i="7"/>
  <c r="C7" i="7"/>
  <c r="C8" i="7"/>
  <c r="C9" i="7"/>
  <c r="C10" i="7"/>
  <c r="C11" i="7"/>
  <c r="C2" i="7"/>
  <c r="E2" i="6" s="1" a="1"/>
  <c r="E2" i="6" s="1"/>
  <c r="AF6" i="4" l="1"/>
  <c r="B62" i="4"/>
  <c r="W62" i="4" s="1"/>
  <c r="AF102" i="4"/>
  <c r="AF150" i="4"/>
  <c r="B206" i="4"/>
  <c r="W206" i="4" s="1"/>
  <c r="AF246" i="4"/>
  <c r="AF23" i="4"/>
  <c r="AF24" i="4"/>
  <c r="AF56" i="4"/>
  <c r="AF64" i="4"/>
  <c r="AF80" i="4"/>
  <c r="AF104" i="4"/>
  <c r="AF17" i="4"/>
  <c r="AF41" i="4"/>
  <c r="AF57" i="4"/>
  <c r="AF73" i="4"/>
  <c r="B97" i="4"/>
  <c r="W97" i="4" s="1"/>
  <c r="AF105" i="4"/>
  <c r="AF121" i="4"/>
  <c r="AF129" i="4"/>
  <c r="AF137" i="4"/>
  <c r="AF145" i="4"/>
  <c r="AF153" i="4"/>
  <c r="B161" i="4"/>
  <c r="W161" i="4" s="1"/>
  <c r="AF169" i="4"/>
  <c r="AF177" i="4"/>
  <c r="AF185" i="4"/>
  <c r="AF193" i="4"/>
  <c r="AF201" i="4"/>
  <c r="AF209" i="4"/>
  <c r="AF217" i="4"/>
  <c r="B225" i="4"/>
  <c r="W225" i="4" s="1"/>
  <c r="AF233" i="4"/>
  <c r="AF241" i="4"/>
  <c r="AF249" i="4"/>
  <c r="AF257" i="4"/>
  <c r="AF265" i="4"/>
  <c r="AF273" i="4"/>
  <c r="AF281" i="4"/>
  <c r="AF289" i="4"/>
  <c r="AF297" i="4"/>
  <c r="AF305" i="4"/>
  <c r="AF313" i="4"/>
  <c r="AF321" i="4"/>
  <c r="AF329" i="4"/>
  <c r="B337" i="4"/>
  <c r="W337" i="4" s="1"/>
  <c r="AF345" i="4"/>
  <c r="AF46" i="4"/>
  <c r="B118" i="4"/>
  <c r="W118" i="4" s="1"/>
  <c r="AF174" i="4"/>
  <c r="B214" i="4"/>
  <c r="W214" i="4" s="1"/>
  <c r="AF254" i="4"/>
  <c r="AF16" i="4"/>
  <c r="AF88" i="4"/>
  <c r="AF9" i="4"/>
  <c r="AF25" i="4"/>
  <c r="AF33" i="4"/>
  <c r="AF49" i="4"/>
  <c r="AF65" i="4"/>
  <c r="AF81" i="4"/>
  <c r="B89" i="4"/>
  <c r="W89" i="4" s="1"/>
  <c r="AF113" i="4"/>
  <c r="AF10" i="4"/>
  <c r="AF18" i="4"/>
  <c r="AF26" i="4"/>
  <c r="B34" i="4"/>
  <c r="W34" i="4" s="1"/>
  <c r="AF42" i="4"/>
  <c r="B50" i="4"/>
  <c r="W50" i="4" s="1"/>
  <c r="AF58" i="4"/>
  <c r="AF66" i="4"/>
  <c r="AF74" i="4"/>
  <c r="AF82" i="4"/>
  <c r="AF90" i="4"/>
  <c r="AF98" i="4"/>
  <c r="AF106" i="4"/>
  <c r="AF114" i="4"/>
  <c r="AF122" i="4"/>
  <c r="B130" i="4"/>
  <c r="W130" i="4" s="1"/>
  <c r="AF138" i="4"/>
  <c r="AF146" i="4"/>
  <c r="AF154" i="4"/>
  <c r="AF162" i="4"/>
  <c r="AF170" i="4"/>
  <c r="B178" i="4"/>
  <c r="W178" i="4" s="1"/>
  <c r="AF186" i="4"/>
  <c r="B194" i="4"/>
  <c r="W194" i="4" s="1"/>
  <c r="AF202" i="4"/>
  <c r="AF210" i="4"/>
  <c r="AF218" i="4"/>
  <c r="AF226" i="4"/>
  <c r="AF234" i="4"/>
  <c r="AF242" i="4"/>
  <c r="AF250" i="4"/>
  <c r="AF258" i="4"/>
  <c r="AF266" i="4"/>
  <c r="AF274" i="4"/>
  <c r="AF282" i="4"/>
  <c r="AF290" i="4"/>
  <c r="AF298" i="4"/>
  <c r="AF306" i="4"/>
  <c r="AF314" i="4"/>
  <c r="AF322" i="4"/>
  <c r="AF330" i="4"/>
  <c r="AF338" i="4"/>
  <c r="AF346" i="4"/>
  <c r="AF38" i="4"/>
  <c r="AF94" i="4"/>
  <c r="AF126" i="4"/>
  <c r="AF182" i="4"/>
  <c r="AF222" i="4"/>
  <c r="AF3" i="4"/>
  <c r="AF11" i="4"/>
  <c r="AF19" i="4"/>
  <c r="AF27" i="4"/>
  <c r="AF35" i="4"/>
  <c r="AF43" i="4"/>
  <c r="B51" i="4"/>
  <c r="W51" i="4" s="1"/>
  <c r="AF59" i="4"/>
  <c r="AF67" i="4"/>
  <c r="AF75" i="4"/>
  <c r="AF83" i="4"/>
  <c r="AF91" i="4"/>
  <c r="AF99" i="4"/>
  <c r="AF107" i="4"/>
  <c r="AF115" i="4"/>
  <c r="AF123" i="4"/>
  <c r="AF131" i="4"/>
  <c r="AF139" i="4"/>
  <c r="AF147" i="4"/>
  <c r="AF155" i="4"/>
  <c r="AF163" i="4"/>
  <c r="AF171" i="4"/>
  <c r="AF179" i="4"/>
  <c r="AF187" i="4"/>
  <c r="AF195" i="4"/>
  <c r="AF203" i="4"/>
  <c r="AF211" i="4"/>
  <c r="AF219" i="4"/>
  <c r="AF227" i="4"/>
  <c r="AF235" i="4"/>
  <c r="AF243" i="4"/>
  <c r="AF251" i="4"/>
  <c r="AF259" i="4"/>
  <c r="AF267" i="4"/>
  <c r="AF275" i="4"/>
  <c r="AF283" i="4"/>
  <c r="B291" i="4"/>
  <c r="W291" i="4" s="1"/>
  <c r="AF299" i="4"/>
  <c r="AF307" i="4"/>
  <c r="AF315" i="4"/>
  <c r="B323" i="4"/>
  <c r="W323" i="4" s="1"/>
  <c r="AF331" i="4"/>
  <c r="B339" i="4"/>
  <c r="W339" i="4" s="1"/>
  <c r="AF347" i="4"/>
  <c r="AF54" i="4"/>
  <c r="B142" i="4"/>
  <c r="W142" i="4" s="1"/>
  <c r="AF12" i="4"/>
  <c r="AF20" i="4"/>
  <c r="AF28" i="4"/>
  <c r="AF36" i="4"/>
  <c r="AF44" i="4"/>
  <c r="AF52" i="4"/>
  <c r="AF60" i="4"/>
  <c r="AF68" i="4"/>
  <c r="AF76" i="4"/>
  <c r="AF84" i="4"/>
  <c r="AF92" i="4"/>
  <c r="AF100" i="4"/>
  <c r="AF108" i="4"/>
  <c r="AF116" i="4"/>
  <c r="AF124" i="4"/>
  <c r="AF132" i="4"/>
  <c r="AF140" i="4"/>
  <c r="AF148" i="4"/>
  <c r="AF156" i="4"/>
  <c r="AF164" i="4"/>
  <c r="B172" i="4"/>
  <c r="W172" i="4" s="1"/>
  <c r="AF180" i="4"/>
  <c r="AF188" i="4"/>
  <c r="AF196" i="4"/>
  <c r="AF204" i="4"/>
  <c r="B212" i="4"/>
  <c r="W212" i="4" s="1"/>
  <c r="AF220" i="4"/>
  <c r="AF228" i="4"/>
  <c r="AF236" i="4"/>
  <c r="AF244" i="4"/>
  <c r="AF252" i="4"/>
  <c r="AF260" i="4"/>
  <c r="B268" i="4"/>
  <c r="W268" i="4" s="1"/>
  <c r="AF276" i="4"/>
  <c r="AF284" i="4"/>
  <c r="AF292" i="4"/>
  <c r="AF300" i="4"/>
  <c r="AF308" i="4"/>
  <c r="AF316" i="4"/>
  <c r="AF324" i="4"/>
  <c r="B332" i="4"/>
  <c r="W332" i="4" s="1"/>
  <c r="AF340" i="4"/>
  <c r="AF348" i="4"/>
  <c r="AF14" i="4"/>
  <c r="AF70" i="4"/>
  <c r="B134" i="4"/>
  <c r="W134" i="4" s="1"/>
  <c r="AF4" i="4"/>
  <c r="AF5" i="4"/>
  <c r="AF13" i="4"/>
  <c r="AF21" i="4"/>
  <c r="AF29" i="4"/>
  <c r="AF37" i="4"/>
  <c r="AF45" i="4"/>
  <c r="B53" i="4"/>
  <c r="W53" i="4" s="1"/>
  <c r="AF61" i="4"/>
  <c r="AF69" i="4"/>
  <c r="AF77" i="4"/>
  <c r="AF85" i="4"/>
  <c r="AF93" i="4"/>
  <c r="B101" i="4"/>
  <c r="W101" i="4" s="1"/>
  <c r="AF109" i="4"/>
  <c r="AF117" i="4"/>
  <c r="AF125" i="4"/>
  <c r="AF133" i="4"/>
  <c r="AF141" i="4"/>
  <c r="AF149" i="4"/>
  <c r="AF157" i="4"/>
  <c r="AF165" i="4"/>
  <c r="AF173" i="4"/>
  <c r="AF181" i="4"/>
  <c r="AF189" i="4"/>
  <c r="AF197" i="4"/>
  <c r="B205" i="4"/>
  <c r="W205" i="4" s="1"/>
  <c r="B213" i="4"/>
  <c r="W213" i="4" s="1"/>
  <c r="AF221" i="4"/>
  <c r="AF229" i="4"/>
  <c r="AF237" i="4"/>
  <c r="AF245" i="4"/>
  <c r="AF253" i="4"/>
  <c r="AF261" i="4"/>
  <c r="AF269" i="4"/>
  <c r="AF277" i="4"/>
  <c r="AF285" i="4"/>
  <c r="AF293" i="4"/>
  <c r="AF301" i="4"/>
  <c r="AF309" i="4"/>
  <c r="AF317" i="4"/>
  <c r="AF325" i="4"/>
  <c r="B333" i="4"/>
  <c r="W333" i="4" s="1"/>
  <c r="AF341" i="4"/>
  <c r="AF349" i="4"/>
  <c r="B262" i="4"/>
  <c r="W262" i="4" s="1"/>
  <c r="AF270" i="4"/>
  <c r="AF278" i="4"/>
  <c r="AF286" i="4"/>
  <c r="AF294" i="4"/>
  <c r="AF302" i="4"/>
  <c r="AF310" i="4"/>
  <c r="AF318" i="4"/>
  <c r="AF326" i="4"/>
  <c r="AF334" i="4"/>
  <c r="AF342" i="4"/>
  <c r="AF350" i="4"/>
  <c r="AF22" i="4"/>
  <c r="AF86" i="4"/>
  <c r="AF166" i="4"/>
  <c r="AF198" i="4"/>
  <c r="AF230" i="4"/>
  <c r="B15" i="4"/>
  <c r="W15" i="4" s="1"/>
  <c r="AF31" i="4"/>
  <c r="AF39" i="4"/>
  <c r="AF47" i="4"/>
  <c r="AF55" i="4"/>
  <c r="AF63" i="4"/>
  <c r="AF71" i="4"/>
  <c r="AF79" i="4"/>
  <c r="AF87" i="4"/>
  <c r="AF95" i="4"/>
  <c r="B103" i="4"/>
  <c r="W103" i="4" s="1"/>
  <c r="B111" i="4"/>
  <c r="W111" i="4" s="1"/>
  <c r="AF119" i="4"/>
  <c r="AF127" i="4"/>
  <c r="AF135" i="4"/>
  <c r="B143" i="4"/>
  <c r="W143" i="4" s="1"/>
  <c r="AF151" i="4"/>
  <c r="AF159" i="4"/>
  <c r="AF167" i="4"/>
  <c r="AF175" i="4"/>
  <c r="AF183" i="4"/>
  <c r="B191" i="4"/>
  <c r="W191" i="4" s="1"/>
  <c r="AF199" i="4"/>
  <c r="AF207" i="4"/>
  <c r="B215" i="4"/>
  <c r="W215" i="4" s="1"/>
  <c r="AF223" i="4"/>
  <c r="AF231" i="4"/>
  <c r="AF239" i="4"/>
  <c r="AF247" i="4"/>
  <c r="AF255" i="4"/>
  <c r="AF263" i="4"/>
  <c r="AF271" i="4"/>
  <c r="AF279" i="4"/>
  <c r="AF287" i="4"/>
  <c r="AF295" i="4"/>
  <c r="AF303" i="4"/>
  <c r="AF311" i="4"/>
  <c r="B319" i="4"/>
  <c r="W319" i="4" s="1"/>
  <c r="AF327" i="4"/>
  <c r="AF335" i="4"/>
  <c r="AF343" i="4"/>
  <c r="AF351" i="4"/>
  <c r="AF30" i="4"/>
  <c r="AF78" i="4"/>
  <c r="AF110" i="4"/>
  <c r="AF158" i="4"/>
  <c r="AF190" i="4"/>
  <c r="AF238" i="4"/>
  <c r="B7" i="4"/>
  <c r="W7" i="4" s="1"/>
  <c r="AF8" i="4"/>
  <c r="AF32" i="4"/>
  <c r="AF40" i="4"/>
  <c r="AF48" i="4"/>
  <c r="AF72" i="4"/>
  <c r="AF96" i="4"/>
  <c r="AF112" i="4"/>
  <c r="AF120" i="4"/>
  <c r="AF128" i="4"/>
  <c r="AF136" i="4"/>
  <c r="AF144" i="4"/>
  <c r="AF152" i="4"/>
  <c r="AF160" i="4"/>
  <c r="AF168" i="4"/>
  <c r="B176" i="4"/>
  <c r="W176" i="4" s="1"/>
  <c r="AF184" i="4"/>
  <c r="AF192" i="4"/>
  <c r="AF200" i="4"/>
  <c r="AF208" i="4"/>
  <c r="AF216" i="4"/>
  <c r="B224" i="4"/>
  <c r="W224" i="4" s="1"/>
  <c r="AF232" i="4"/>
  <c r="AF240" i="4"/>
  <c r="AF248" i="4"/>
  <c r="B256" i="4"/>
  <c r="W256" i="4" s="1"/>
  <c r="AF264" i="4"/>
  <c r="AF272" i="4"/>
  <c r="AF280" i="4"/>
  <c r="AF288" i="4"/>
  <c r="B296" i="4"/>
  <c r="W296" i="4" s="1"/>
  <c r="AF304" i="4"/>
  <c r="AF312" i="4"/>
  <c r="AF320" i="4"/>
  <c r="AF328" i="4"/>
  <c r="B336" i="4"/>
  <c r="W336" i="4" s="1"/>
  <c r="AF344" i="4"/>
  <c r="P2" i="4" l="1"/>
  <c r="O2" i="4"/>
  <c r="T2" i="4"/>
  <c r="B2" i="4"/>
  <c r="W2" i="4" s="1"/>
  <c r="D256" i="4"/>
  <c r="D296" i="4"/>
  <c r="D89" i="4"/>
  <c r="D97" i="4"/>
  <c r="D161" i="4"/>
  <c r="D225" i="4"/>
  <c r="D337" i="4"/>
  <c r="D176" i="4"/>
  <c r="D224" i="4"/>
  <c r="D336" i="4"/>
  <c r="D50" i="4"/>
  <c r="D130" i="4"/>
  <c r="D178" i="4"/>
  <c r="D194" i="4"/>
  <c r="U2" i="4"/>
  <c r="D2" i="4" s="1"/>
  <c r="D34" i="4"/>
  <c r="D51" i="4"/>
  <c r="D291" i="4"/>
  <c r="D323" i="4"/>
  <c r="D339" i="4"/>
  <c r="D172" i="4"/>
  <c r="D212" i="4"/>
  <c r="D268" i="4"/>
  <c r="D332" i="4"/>
  <c r="D53" i="4"/>
  <c r="D101" i="4"/>
  <c r="D205" i="4"/>
  <c r="D213" i="4"/>
  <c r="D333" i="4"/>
  <c r="D62" i="4"/>
  <c r="D118" i="4"/>
  <c r="D134" i="4"/>
  <c r="D142" i="4"/>
  <c r="D206" i="4"/>
  <c r="D214" i="4"/>
  <c r="D262" i="4"/>
  <c r="D7" i="4"/>
  <c r="D15" i="4"/>
  <c r="D103" i="4"/>
  <c r="D111" i="4"/>
  <c r="D143" i="4"/>
  <c r="D191" i="4"/>
  <c r="D215" i="4"/>
  <c r="D319" i="4"/>
  <c r="B2" i="3" a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J2396" i="2" s="1"/>
  <c r="I2397" i="2"/>
  <c r="J2397" i="2" s="1"/>
  <c r="I2398" i="2"/>
  <c r="J2398" i="2" s="1"/>
  <c r="I2399" i="2"/>
  <c r="J2399" i="2" s="1"/>
  <c r="I2400" i="2"/>
  <c r="J2400" i="2" s="1"/>
  <c r="I2401" i="2"/>
  <c r="J2401" i="2" s="1"/>
  <c r="I2" i="2"/>
  <c r="J2" i="2" s="1"/>
  <c r="I1" i="2"/>
  <c r="AF212" i="4" l="1"/>
  <c r="B2" i="6" a="1"/>
  <c r="B2" i="6" s="1"/>
  <c r="B2" i="3"/>
  <c r="AF291" i="4"/>
  <c r="AF213" i="4"/>
  <c r="AF101" i="4"/>
  <c r="AF339" i="4"/>
  <c r="AF191" i="4"/>
  <c r="AF134" i="4"/>
  <c r="AF53" i="4"/>
  <c r="AF194" i="4"/>
  <c r="AF34" i="4"/>
  <c r="AF7" i="4"/>
  <c r="AF296" i="4"/>
  <c r="AF15" i="4"/>
  <c r="AF205" i="4"/>
  <c r="AF51" i="4"/>
  <c r="AF224" i="4"/>
  <c r="AF143" i="4"/>
  <c r="AF336" i="4"/>
  <c r="AF176" i="4"/>
  <c r="AF62" i="4"/>
  <c r="AF262" i="4"/>
  <c r="AF333" i="4"/>
  <c r="AF268" i="4"/>
  <c r="AF50" i="4"/>
  <c r="AF337" i="4"/>
  <c r="AF97" i="4"/>
  <c r="AF103" i="4"/>
  <c r="AF214" i="4"/>
  <c r="AF118" i="4"/>
  <c r="AF332" i="4"/>
  <c r="AF323" i="4"/>
  <c r="AF111" i="4"/>
  <c r="AF161" i="4"/>
  <c r="AF89" i="4"/>
  <c r="AF142" i="4"/>
  <c r="AF215" i="4"/>
  <c r="AF172" i="4"/>
  <c r="AF178" i="4"/>
  <c r="AF319" i="4"/>
  <c r="AF225" i="4"/>
  <c r="AF206" i="4"/>
  <c r="AF2" i="4"/>
  <c r="AF130" i="4"/>
  <c r="AF256" i="4"/>
  <c r="D2" i="6" l="1" a="1"/>
  <c r="D2" i="6" s="1"/>
  <c r="D3" i="4"/>
  <c r="Q46" i="4"/>
  <c r="Q165" i="4"/>
  <c r="Q283" i="4"/>
  <c r="Q25" i="4"/>
  <c r="Q278" i="4"/>
  <c r="Q266" i="4"/>
  <c r="Q344" i="4"/>
  <c r="Q290" i="4"/>
  <c r="Q340" i="4"/>
  <c r="Q231" i="4"/>
  <c r="Q257" i="4"/>
  <c r="Q317" i="4"/>
  <c r="L278" i="4" l="1"/>
  <c r="M278" i="4" s="1"/>
  <c r="J278" i="4" a="1"/>
  <c r="J278" i="4" s="1"/>
  <c r="J344" i="4" a="1"/>
  <c r="J344" i="4" s="1"/>
  <c r="L344" i="4"/>
  <c r="M344" i="4" s="1"/>
  <c r="J317" i="4" a="1"/>
  <c r="J317" i="4" s="1"/>
  <c r="L317" i="4"/>
  <c r="M317" i="4" s="1"/>
  <c r="U317" i="4" s="1"/>
  <c r="D317" i="4" s="1"/>
  <c r="J25" i="4" a="1"/>
  <c r="J25" i="4" s="1"/>
  <c r="L25" i="4"/>
  <c r="M25" i="4" s="1"/>
  <c r="U25" i="4" s="1"/>
  <c r="D25" i="4" s="1"/>
  <c r="J257" i="4" a="1"/>
  <c r="J257" i="4" s="1"/>
  <c r="L257" i="4"/>
  <c r="M257" i="4" s="1"/>
  <c r="J283" i="4" a="1"/>
  <c r="J283" i="4" s="1"/>
  <c r="L283" i="4"/>
  <c r="M283" i="4" s="1"/>
  <c r="L231" i="4"/>
  <c r="M231" i="4" s="1"/>
  <c r="J231" i="4" a="1"/>
  <c r="J231" i="4" s="1"/>
  <c r="J165" i="4" a="1"/>
  <c r="J165" i="4" s="1"/>
  <c r="L165" i="4"/>
  <c r="M165" i="4" s="1"/>
  <c r="U165" i="4" s="1"/>
  <c r="D165" i="4" s="1"/>
  <c r="L46" i="4"/>
  <c r="M46" i="4" s="1"/>
  <c r="J46" i="4" a="1"/>
  <c r="J46" i="4" s="1"/>
  <c r="J266" i="4" a="1"/>
  <c r="J266" i="4" s="1"/>
  <c r="L266" i="4"/>
  <c r="M266" i="4" s="1"/>
  <c r="J340" i="4" a="1"/>
  <c r="J340" i="4" s="1"/>
  <c r="L340" i="4"/>
  <c r="M340" i="4" s="1"/>
  <c r="U340" i="4" s="1"/>
  <c r="D340" i="4" s="1"/>
  <c r="J290" i="4" a="1"/>
  <c r="J290" i="4" s="1"/>
  <c r="L290" i="4"/>
  <c r="M290" i="4" s="1"/>
  <c r="U290" i="4" s="1"/>
  <c r="D290" i="4" s="1"/>
  <c r="T257" i="4"/>
  <c r="T317" i="4"/>
  <c r="U283" i="4"/>
  <c r="D283" i="4" s="1"/>
  <c r="Q114" i="4"/>
  <c r="Q226" i="4"/>
  <c r="Q182" i="4"/>
  <c r="Q322" i="4"/>
  <c r="Q42" i="4"/>
  <c r="Q32" i="4"/>
  <c r="U278" i="4"/>
  <c r="D278" i="4" s="1"/>
  <c r="Q280" i="4"/>
  <c r="Q217" i="4"/>
  <c r="Q144" i="4"/>
  <c r="Q138" i="4"/>
  <c r="Q87" i="4"/>
  <c r="Q318" i="4"/>
  <c r="Q33" i="4"/>
  <c r="Q147" i="4"/>
  <c r="Q16" i="4"/>
  <c r="Q281" i="4"/>
  <c r="Q229" i="4"/>
  <c r="Q27" i="4"/>
  <c r="Q56" i="4"/>
  <c r="Q135" i="4"/>
  <c r="Q292" i="4"/>
  <c r="Q169" i="4"/>
  <c r="Q273" i="4"/>
  <c r="U257" i="4"/>
  <c r="D257" i="4" s="1"/>
  <c r="Q326" i="4"/>
  <c r="Q82" i="4"/>
  <c r="Q99" i="4"/>
  <c r="Q113" i="4"/>
  <c r="Q272" i="4"/>
  <c r="Q342" i="4"/>
  <c r="Q325" i="4"/>
  <c r="Q98" i="4"/>
  <c r="Q186" i="4"/>
  <c r="U266" i="4"/>
  <c r="D266" i="4" s="1"/>
  <c r="Q57" i="4"/>
  <c r="Q76" i="4"/>
  <c r="Q43" i="4"/>
  <c r="Q177" i="4"/>
  <c r="Q174" i="4"/>
  <c r="Q91" i="4"/>
  <c r="Q265" i="4"/>
  <c r="Q185" i="4"/>
  <c r="Q95" i="4"/>
  <c r="Q316" i="4"/>
  <c r="Q289" i="4"/>
  <c r="Q10" i="4"/>
  <c r="Q271" i="4"/>
  <c r="Q219" i="4"/>
  <c r="Q307" i="4"/>
  <c r="Q162" i="4"/>
  <c r="Q4" i="4"/>
  <c r="Q299" i="4"/>
  <c r="Q77" i="4"/>
  <c r="Q127" i="4"/>
  <c r="Q105" i="4"/>
  <c r="Q22" i="4"/>
  <c r="Q196" i="4"/>
  <c r="Q348" i="4"/>
  <c r="Q90" i="4"/>
  <c r="Q277" i="4"/>
  <c r="Q171" i="4"/>
  <c r="Q29" i="4"/>
  <c r="Q267" i="4"/>
  <c r="Q300" i="4"/>
  <c r="Q73" i="4"/>
  <c r="Q330" i="4"/>
  <c r="Q351" i="4"/>
  <c r="Q312" i="4"/>
  <c r="Q187" i="4"/>
  <c r="Q129" i="4"/>
  <c r="Q131" i="4"/>
  <c r="Q285" i="4"/>
  <c r="Q222" i="4"/>
  <c r="Q295" i="4"/>
  <c r="Q133" i="4"/>
  <c r="Q117" i="4"/>
  <c r="Q263" i="4"/>
  <c r="Q52" i="4"/>
  <c r="Q242" i="4"/>
  <c r="Q240" i="4"/>
  <c r="Q349" i="4"/>
  <c r="Q315" i="4"/>
  <c r="Q137" i="4"/>
  <c r="Q313" i="4"/>
  <c r="Q347" i="4"/>
  <c r="Q327" i="4"/>
  <c r="Q286" i="4"/>
  <c r="Q37" i="4"/>
  <c r="Q181" i="4"/>
  <c r="Q40" i="4"/>
  <c r="Q284" i="4"/>
  <c r="Q11" i="4"/>
  <c r="Q49" i="4"/>
  <c r="Q125" i="4"/>
  <c r="Q204" i="4"/>
  <c r="Q304" i="4"/>
  <c r="Q112" i="4"/>
  <c r="Q321" i="4"/>
  <c r="Q152" i="4"/>
  <c r="Q184" i="4"/>
  <c r="Q41" i="4"/>
  <c r="Q61" i="4"/>
  <c r="Q136" i="4"/>
  <c r="Q132" i="4"/>
  <c r="Q81" i="4"/>
  <c r="Q5" i="4"/>
  <c r="Q249" i="4"/>
  <c r="Q6" i="4"/>
  <c r="Q338" i="4"/>
  <c r="Q259" i="4"/>
  <c r="Q55" i="4"/>
  <c r="Q155" i="4"/>
  <c r="Q303" i="4"/>
  <c r="Q254" i="4"/>
  <c r="Q85" i="4"/>
  <c r="Q31" i="4"/>
  <c r="Q306" i="4"/>
  <c r="Q24" i="4"/>
  <c r="Q276" i="4"/>
  <c r="Q250" i="4"/>
  <c r="Q343" i="4"/>
  <c r="Q150" i="4"/>
  <c r="Q341" i="4"/>
  <c r="Q154" i="4"/>
  <c r="Q251" i="4"/>
  <c r="Q64" i="4"/>
  <c r="Q126" i="4"/>
  <c r="Q17" i="4"/>
  <c r="Q28" i="4"/>
  <c r="Q100" i="4"/>
  <c r="Q120" i="4"/>
  <c r="Q70" i="4"/>
  <c r="Q253" i="4"/>
  <c r="Q183" i="4"/>
  <c r="Q39" i="4"/>
  <c r="Q232" i="4"/>
  <c r="Q234" i="4"/>
  <c r="Q216" i="4"/>
  <c r="Q244" i="4"/>
  <c r="Q9" i="4"/>
  <c r="Q83" i="4"/>
  <c r="Q255" i="4"/>
  <c r="Q301" i="4"/>
  <c r="Q107" i="4"/>
  <c r="Q158" i="4"/>
  <c r="Q68" i="4"/>
  <c r="Q140" i="4"/>
  <c r="Q235" i="4"/>
  <c r="Q8" i="4"/>
  <c r="Q179" i="4"/>
  <c r="Q163" i="4"/>
  <c r="Q20" i="4"/>
  <c r="Q220" i="4"/>
  <c r="Q288" i="4"/>
  <c r="Q190" i="4"/>
  <c r="Q173" i="4"/>
  <c r="Q200" i="4"/>
  <c r="Q328" i="4"/>
  <c r="Q279" i="4"/>
  <c r="Q84" i="4"/>
  <c r="Q227" i="4"/>
  <c r="Q45" i="4"/>
  <c r="Q170" i="4"/>
  <c r="Q108" i="4"/>
  <c r="Q93" i="4"/>
  <c r="Q264" i="4"/>
  <c r="Q80" i="4"/>
  <c r="Q149" i="4"/>
  <c r="Q44" i="4"/>
  <c r="Q166" i="4"/>
  <c r="Q311" i="4"/>
  <c r="Q209" i="4"/>
  <c r="Q69" i="4"/>
  <c r="Q123" i="4"/>
  <c r="Q192" i="4"/>
  <c r="Q269" i="4"/>
  <c r="Q128" i="4"/>
  <c r="Q168" i="4"/>
  <c r="Q243" i="4"/>
  <c r="Q102" i="4"/>
  <c r="Q320" i="4"/>
  <c r="Q195" i="4"/>
  <c r="Q71" i="4"/>
  <c r="Q48" i="4"/>
  <c r="Q329" i="4"/>
  <c r="Q36" i="4"/>
  <c r="Q310" i="4"/>
  <c r="Q58" i="4"/>
  <c r="Q203" i="4"/>
  <c r="Q293" i="4"/>
  <c r="Q245" i="4"/>
  <c r="Q106" i="4"/>
  <c r="Q198" i="4"/>
  <c r="Q258" i="4"/>
  <c r="Q26" i="4"/>
  <c r="Q116" i="4"/>
  <c r="Q13" i="4"/>
  <c r="Q19" i="4"/>
  <c r="Q270" i="4"/>
  <c r="Q153" i="4"/>
  <c r="Q260" i="4"/>
  <c r="Q167" i="4"/>
  <c r="Q12" i="4"/>
  <c r="Q115" i="4"/>
  <c r="Q86" i="4"/>
  <c r="Q78" i="4"/>
  <c r="Q223" i="4"/>
  <c r="Q94" i="4"/>
  <c r="Q88" i="4"/>
  <c r="Q346" i="4"/>
  <c r="Q207" i="4"/>
  <c r="Q314" i="4"/>
  <c r="Q237" i="4"/>
  <c r="Q30" i="4"/>
  <c r="Q160" i="4"/>
  <c r="Q74" i="4"/>
  <c r="Q298" i="4"/>
  <c r="Q211" i="4"/>
  <c r="Q109" i="4"/>
  <c r="Q287" i="4"/>
  <c r="Q335" i="4"/>
  <c r="Q247" i="4"/>
  <c r="Q124" i="4"/>
  <c r="Q156" i="4"/>
  <c r="Q188" i="4"/>
  <c r="Q75" i="4"/>
  <c r="Q180" i="4"/>
  <c r="Q305" i="4"/>
  <c r="Q65" i="4"/>
  <c r="Q345" i="4"/>
  <c r="Q208" i="4"/>
  <c r="Q221" i="4"/>
  <c r="Q119" i="4"/>
  <c r="Q21" i="4"/>
  <c r="Q197" i="4"/>
  <c r="Q228" i="4"/>
  <c r="Q309" i="4"/>
  <c r="Q274" i="4"/>
  <c r="Q92" i="4"/>
  <c r="Q282" i="4"/>
  <c r="Q18" i="4"/>
  <c r="Q47" i="4"/>
  <c r="Q54" i="4"/>
  <c r="Q238" i="4"/>
  <c r="Q67" i="4"/>
  <c r="Q79" i="4"/>
  <c r="Q164" i="4"/>
  <c r="Q175" i="4"/>
  <c r="Q122" i="4"/>
  <c r="Q189" i="4"/>
  <c r="Q146" i="4"/>
  <c r="Q38" i="4"/>
  <c r="Q248" i="4"/>
  <c r="Q308" i="4"/>
  <c r="Q72" i="4"/>
  <c r="Q297" i="4"/>
  <c r="Q324" i="4"/>
  <c r="Q201" i="4"/>
  <c r="Q261" i="4"/>
  <c r="Q350" i="4"/>
  <c r="Q275" i="4"/>
  <c r="Q14" i="4"/>
  <c r="Q148" i="4"/>
  <c r="Q241" i="4"/>
  <c r="Q236" i="4"/>
  <c r="Q233" i="4"/>
  <c r="Q145" i="4"/>
  <c r="Q141" i="4"/>
  <c r="Q294" i="4"/>
  <c r="Q252" i="4"/>
  <c r="Q202" i="4"/>
  <c r="Q151" i="4"/>
  <c r="Q157" i="4"/>
  <c r="Q239" i="4"/>
  <c r="Q210" i="4"/>
  <c r="Q60" i="4"/>
  <c r="Q110" i="4"/>
  <c r="Q218" i="4"/>
  <c r="Q331" i="4"/>
  <c r="Q230" i="4"/>
  <c r="Q193" i="4"/>
  <c r="Q334" i="4"/>
  <c r="Q302" i="4"/>
  <c r="Q159" i="4"/>
  <c r="Q121" i="4"/>
  <c r="Q35" i="4"/>
  <c r="U231" i="4"/>
  <c r="D231" i="4" s="1"/>
  <c r="U344" i="4"/>
  <c r="D344" i="4" s="1"/>
  <c r="U46" i="4"/>
  <c r="D46" i="4" s="1"/>
  <c r="Q96" i="4"/>
  <c r="Q66" i="4"/>
  <c r="T231" i="4"/>
  <c r="T340" i="4"/>
  <c r="T290" i="4"/>
  <c r="Q104" i="4"/>
  <c r="Q59" i="4"/>
  <c r="T344" i="4"/>
  <c r="T266" i="4"/>
  <c r="Q139" i="4"/>
  <c r="Q199" i="4"/>
  <c r="T278" i="4"/>
  <c r="T25" i="4"/>
  <c r="T283" i="4"/>
  <c r="Q63" i="4"/>
  <c r="T165" i="4"/>
  <c r="T46" i="4"/>
  <c r="Q246" i="4"/>
  <c r="J302" i="4" l="1" a="1"/>
  <c r="J302" i="4" s="1"/>
  <c r="L302" i="4"/>
  <c r="M302" i="4" s="1"/>
  <c r="J180" i="4" a="1"/>
  <c r="J180" i="4" s="1"/>
  <c r="L180" i="4"/>
  <c r="M180" i="4" s="1"/>
  <c r="J311" i="4" a="1"/>
  <c r="J311" i="4" s="1"/>
  <c r="L311" i="4"/>
  <c r="M311" i="4" s="1"/>
  <c r="L85" i="4"/>
  <c r="M85" i="4" s="1"/>
  <c r="J85" i="4" a="1"/>
  <c r="J85" i="4" s="1"/>
  <c r="J4" i="4" a="1"/>
  <c r="J4" i="4" s="1"/>
  <c r="L4" i="4"/>
  <c r="M4" i="4" s="1"/>
  <c r="J239" i="4" a="1"/>
  <c r="J239" i="4" s="1"/>
  <c r="L239" i="4"/>
  <c r="M239" i="4" s="1"/>
  <c r="J189" i="4" a="1"/>
  <c r="J189" i="4" s="1"/>
  <c r="L189" i="4"/>
  <c r="M189" i="4" s="1"/>
  <c r="L47" i="4"/>
  <c r="M47" i="4" s="1"/>
  <c r="J47" i="4" a="1"/>
  <c r="J47" i="4" s="1"/>
  <c r="J21" i="4" a="1"/>
  <c r="J21" i="4" s="1"/>
  <c r="L21" i="4"/>
  <c r="M21" i="4" s="1"/>
  <c r="L75" i="4"/>
  <c r="M75" i="4" s="1"/>
  <c r="J75" i="4" a="1"/>
  <c r="J75" i="4" s="1"/>
  <c r="J211" i="4" a="1"/>
  <c r="J211" i="4" s="1"/>
  <c r="L211" i="4"/>
  <c r="M211" i="4" s="1"/>
  <c r="J346" i="4" a="1"/>
  <c r="J346" i="4" s="1"/>
  <c r="L346" i="4"/>
  <c r="M346" i="4" s="1"/>
  <c r="U346" i="4" s="1"/>
  <c r="D346" i="4" s="1"/>
  <c r="J167" i="4" a="1"/>
  <c r="J167" i="4" s="1"/>
  <c r="L167" i="4"/>
  <c r="M167" i="4" s="1"/>
  <c r="J258" i="4" a="1"/>
  <c r="J258" i="4" s="1"/>
  <c r="L258" i="4"/>
  <c r="M258" i="4" s="1"/>
  <c r="J36" i="4" a="1"/>
  <c r="J36" i="4" s="1"/>
  <c r="L36" i="4"/>
  <c r="M36" i="4" s="1"/>
  <c r="J168" i="4" a="1"/>
  <c r="J168" i="4" s="1"/>
  <c r="L168" i="4"/>
  <c r="M168" i="4" s="1"/>
  <c r="U168" i="4" s="1"/>
  <c r="D168" i="4" s="1"/>
  <c r="J166" i="4" a="1"/>
  <c r="J166" i="4" s="1"/>
  <c r="L166" i="4"/>
  <c r="M166" i="4" s="1"/>
  <c r="L45" i="4"/>
  <c r="M45" i="4" s="1"/>
  <c r="J45" i="4" a="1"/>
  <c r="J45" i="4" s="1"/>
  <c r="L288" i="4"/>
  <c r="M288" i="4" s="1"/>
  <c r="J288" i="4" a="1"/>
  <c r="J288" i="4" s="1"/>
  <c r="J68" i="4" a="1"/>
  <c r="J68" i="4" s="1"/>
  <c r="L68" i="4"/>
  <c r="M68" i="4" s="1"/>
  <c r="U68" i="4" s="1"/>
  <c r="D68" i="4" s="1"/>
  <c r="J216" i="4" a="1"/>
  <c r="J216" i="4" s="1"/>
  <c r="L216" i="4"/>
  <c r="M216" i="4" s="1"/>
  <c r="J100" i="4" a="1"/>
  <c r="J100" i="4" s="1"/>
  <c r="L100" i="4"/>
  <c r="M100" i="4" s="1"/>
  <c r="J150" i="4" a="1"/>
  <c r="J150" i="4" s="1"/>
  <c r="L150" i="4"/>
  <c r="M150" i="4" s="1"/>
  <c r="J254" i="4" a="1"/>
  <c r="J254" i="4" s="1"/>
  <c r="L254" i="4"/>
  <c r="M254" i="4" s="1"/>
  <c r="U254" i="4" s="1"/>
  <c r="D254" i="4" s="1"/>
  <c r="L5" i="4"/>
  <c r="M5" i="4" s="1"/>
  <c r="J5" i="4" a="1"/>
  <c r="J5" i="4" s="1"/>
  <c r="L321" i="4"/>
  <c r="M321" i="4" s="1"/>
  <c r="J321" i="4" a="1"/>
  <c r="J321" i="4" s="1"/>
  <c r="J40" i="4" a="1"/>
  <c r="J40" i="4" s="1"/>
  <c r="L40" i="4"/>
  <c r="M40" i="4" s="1"/>
  <c r="J315" i="4" a="1"/>
  <c r="J315" i="4" s="1"/>
  <c r="L315" i="4"/>
  <c r="M315" i="4" s="1"/>
  <c r="J295" i="4" a="1"/>
  <c r="J295" i="4" s="1"/>
  <c r="L295" i="4"/>
  <c r="M295" i="4" s="1"/>
  <c r="J330" i="4" a="1"/>
  <c r="J330" i="4" s="1"/>
  <c r="L330" i="4"/>
  <c r="M330" i="4" s="1"/>
  <c r="J348" i="4" a="1"/>
  <c r="J348" i="4" s="1"/>
  <c r="L348" i="4"/>
  <c r="M348" i="4" s="1"/>
  <c r="J162" i="4" a="1"/>
  <c r="J162" i="4" s="1"/>
  <c r="L162" i="4"/>
  <c r="M162" i="4" s="1"/>
  <c r="U162" i="4" s="1"/>
  <c r="D162" i="4" s="1"/>
  <c r="J185" i="4" a="1"/>
  <c r="J185" i="4" s="1"/>
  <c r="L185" i="4"/>
  <c r="M185" i="4" s="1"/>
  <c r="L82" i="4"/>
  <c r="M82" i="4" s="1"/>
  <c r="J82" i="4" a="1"/>
  <c r="J82" i="4" s="1"/>
  <c r="L56" i="4"/>
  <c r="M56" i="4" s="1"/>
  <c r="J56" i="4" a="1"/>
  <c r="J56" i="4" s="1"/>
  <c r="J318" i="4" a="1"/>
  <c r="J318" i="4" s="1"/>
  <c r="L318" i="4"/>
  <c r="M318" i="4" s="1"/>
  <c r="U318" i="4" s="1"/>
  <c r="D318" i="4" s="1"/>
  <c r="C317" i="4"/>
  <c r="J246" i="4" a="1"/>
  <c r="J246" i="4" s="1"/>
  <c r="L246" i="4"/>
  <c r="M246" i="4" s="1"/>
  <c r="J54" i="4" a="1"/>
  <c r="J54" i="4" s="1"/>
  <c r="L54" i="4"/>
  <c r="M54" i="4" s="1"/>
  <c r="L310" i="4"/>
  <c r="M310" i="4" s="1"/>
  <c r="J310" i="4" a="1"/>
  <c r="J310" i="4" s="1"/>
  <c r="L120" i="4"/>
  <c r="M120" i="4" s="1"/>
  <c r="U120" i="4" s="1"/>
  <c r="D120" i="4" s="1"/>
  <c r="J120" i="4" a="1"/>
  <c r="J120" i="4" s="1"/>
  <c r="J133" i="4" a="1"/>
  <c r="J133" i="4" s="1"/>
  <c r="L133" i="4"/>
  <c r="M133" i="4" s="1"/>
  <c r="J99" i="4" a="1"/>
  <c r="J99" i="4" s="1"/>
  <c r="L99" i="4"/>
  <c r="M99" i="4" s="1"/>
  <c r="U99" i="4" s="1"/>
  <c r="D99" i="4" s="1"/>
  <c r="L96" i="4"/>
  <c r="M96" i="4" s="1"/>
  <c r="J96" i="4" a="1"/>
  <c r="J96" i="4" s="1"/>
  <c r="J201" i="4" a="1"/>
  <c r="J201" i="4" s="1"/>
  <c r="L201" i="4"/>
  <c r="M201" i="4" s="1"/>
  <c r="C344" i="4"/>
  <c r="J193" i="4" a="1"/>
  <c r="J193" i="4" s="1"/>
  <c r="L193" i="4"/>
  <c r="M193" i="4" s="1"/>
  <c r="L157" i="4"/>
  <c r="M157" i="4" s="1"/>
  <c r="J157" i="4" a="1"/>
  <c r="J157" i="4" s="1"/>
  <c r="J236" i="4" a="1"/>
  <c r="J236" i="4" s="1"/>
  <c r="L236" i="4"/>
  <c r="M236" i="4" s="1"/>
  <c r="U236" i="4" s="1"/>
  <c r="D236" i="4" s="1"/>
  <c r="J324" i="4" a="1"/>
  <c r="J324" i="4" s="1"/>
  <c r="L324" i="4"/>
  <c r="M324" i="4" s="1"/>
  <c r="J122" i="4" a="1"/>
  <c r="J122" i="4" s="1"/>
  <c r="L122" i="4"/>
  <c r="M122" i="4" s="1"/>
  <c r="L18" i="4"/>
  <c r="M18" i="4" s="1"/>
  <c r="U18" i="4" s="1"/>
  <c r="D18" i="4" s="1"/>
  <c r="J18" i="4" a="1"/>
  <c r="J18" i="4" s="1"/>
  <c r="J119" i="4" a="1"/>
  <c r="J119" i="4" s="1"/>
  <c r="L119" i="4"/>
  <c r="M119" i="4" s="1"/>
  <c r="U119" i="4" s="1"/>
  <c r="D119" i="4" s="1"/>
  <c r="J188" i="4" a="1"/>
  <c r="J188" i="4" s="1"/>
  <c r="L188" i="4"/>
  <c r="M188" i="4" s="1"/>
  <c r="U188" i="4" s="1"/>
  <c r="D188" i="4" s="1"/>
  <c r="L298" i="4"/>
  <c r="M298" i="4" s="1"/>
  <c r="J298" i="4" a="1"/>
  <c r="J298" i="4" s="1"/>
  <c r="L88" i="4"/>
  <c r="M88" i="4" s="1"/>
  <c r="J88" i="4" a="1"/>
  <c r="J88" i="4" s="1"/>
  <c r="J260" i="4" a="1"/>
  <c r="J260" i="4" s="1"/>
  <c r="L260" i="4"/>
  <c r="M260" i="4" s="1"/>
  <c r="U260" i="4" s="1"/>
  <c r="D260" i="4" s="1"/>
  <c r="J198" i="4" a="1"/>
  <c r="J198" i="4" s="1"/>
  <c r="L198" i="4"/>
  <c r="M198" i="4" s="1"/>
  <c r="L329" i="4"/>
  <c r="M329" i="4" s="1"/>
  <c r="J329" i="4" a="1"/>
  <c r="J329" i="4" s="1"/>
  <c r="L128" i="4"/>
  <c r="M128" i="4" s="1"/>
  <c r="U128" i="4" s="1"/>
  <c r="D128" i="4" s="1"/>
  <c r="J128" i="4" a="1"/>
  <c r="J128" i="4" s="1"/>
  <c r="L44" i="4"/>
  <c r="M44" i="4" s="1"/>
  <c r="J44" i="4" a="1"/>
  <c r="J44" i="4" s="1"/>
  <c r="J227" i="4" a="1"/>
  <c r="J227" i="4" s="1"/>
  <c r="L227" i="4"/>
  <c r="M227" i="4" s="1"/>
  <c r="U227" i="4" s="1"/>
  <c r="D227" i="4" s="1"/>
  <c r="J220" i="4" a="1"/>
  <c r="J220" i="4" s="1"/>
  <c r="L220" i="4"/>
  <c r="M220" i="4" s="1"/>
  <c r="J158" i="4" a="1"/>
  <c r="J158" i="4" s="1"/>
  <c r="L158" i="4"/>
  <c r="M158" i="4" s="1"/>
  <c r="J234" i="4" a="1"/>
  <c r="J234" i="4" s="1"/>
  <c r="L234" i="4"/>
  <c r="M234" i="4" s="1"/>
  <c r="U234" i="4" s="1"/>
  <c r="D234" i="4" s="1"/>
  <c r="L28" i="4"/>
  <c r="M28" i="4" s="1"/>
  <c r="J28" i="4" a="1"/>
  <c r="J28" i="4" s="1"/>
  <c r="J343" i="4" a="1"/>
  <c r="J343" i="4" s="1"/>
  <c r="L343" i="4"/>
  <c r="M343" i="4" s="1"/>
  <c r="J303" i="4" a="1"/>
  <c r="J303" i="4" s="1"/>
  <c r="L303" i="4"/>
  <c r="M303" i="4" s="1"/>
  <c r="J81" i="4" a="1"/>
  <c r="J81" i="4" s="1"/>
  <c r="L81" i="4"/>
  <c r="M81" i="4" s="1"/>
  <c r="U81" i="4" s="1"/>
  <c r="D81" i="4" s="1"/>
  <c r="J112" i="4" a="1"/>
  <c r="J112" i="4" s="1"/>
  <c r="L112" i="4"/>
  <c r="M112" i="4" s="1"/>
  <c r="U112" i="4" s="1"/>
  <c r="D112" i="4" s="1"/>
  <c r="J181" i="4" a="1"/>
  <c r="J181" i="4" s="1"/>
  <c r="L181" i="4"/>
  <c r="M181" i="4" s="1"/>
  <c r="J349" i="4" a="1"/>
  <c r="J349" i="4" s="1"/>
  <c r="L349" i="4"/>
  <c r="M349" i="4" s="1"/>
  <c r="L222" i="4"/>
  <c r="M222" i="4" s="1"/>
  <c r="U222" i="4" s="1"/>
  <c r="D222" i="4" s="1"/>
  <c r="J222" i="4" a="1"/>
  <c r="J222" i="4" s="1"/>
  <c r="J73" i="4" a="1"/>
  <c r="J73" i="4" s="1"/>
  <c r="L73" i="4"/>
  <c r="M73" i="4" s="1"/>
  <c r="L196" i="4"/>
  <c r="M196" i="4" s="1"/>
  <c r="J196" i="4" a="1"/>
  <c r="J196" i="4" s="1"/>
  <c r="J307" i="4" a="1"/>
  <c r="J307" i="4" s="1"/>
  <c r="L307" i="4"/>
  <c r="M307" i="4" s="1"/>
  <c r="J265" i="4" a="1"/>
  <c r="J265" i="4" s="1"/>
  <c r="L265" i="4"/>
  <c r="M265" i="4" s="1"/>
  <c r="U265" i="4" s="1"/>
  <c r="D265" i="4" s="1"/>
  <c r="L186" i="4"/>
  <c r="M186" i="4" s="1"/>
  <c r="J186" i="4" a="1"/>
  <c r="J186" i="4" s="1"/>
  <c r="L326" i="4"/>
  <c r="M326" i="4" s="1"/>
  <c r="J326" i="4" a="1"/>
  <c r="J326" i="4" s="1"/>
  <c r="J27" i="4" a="1"/>
  <c r="J27" i="4" s="1"/>
  <c r="L27" i="4"/>
  <c r="M27" i="4" s="1"/>
  <c r="J87" i="4" a="1"/>
  <c r="J87" i="4" s="1"/>
  <c r="L87" i="4"/>
  <c r="M87" i="4" s="1"/>
  <c r="U87" i="4" s="1"/>
  <c r="D87" i="4" s="1"/>
  <c r="J32" i="4" a="1"/>
  <c r="J32" i="4" s="1"/>
  <c r="L32" i="4"/>
  <c r="M32" i="4" s="1"/>
  <c r="L210" i="4"/>
  <c r="M210" i="4" s="1"/>
  <c r="J210" i="4" a="1"/>
  <c r="J210" i="4" s="1"/>
  <c r="J109" i="4" a="1"/>
  <c r="J109" i="4" s="1"/>
  <c r="L109" i="4"/>
  <c r="M109" i="4" s="1"/>
  <c r="J190" i="4" a="1"/>
  <c r="J190" i="4" s="1"/>
  <c r="L190" i="4"/>
  <c r="M190" i="4" s="1"/>
  <c r="U190" i="4" s="1"/>
  <c r="D190" i="4" s="1"/>
  <c r="J137" i="4" a="1"/>
  <c r="J137" i="4" s="1"/>
  <c r="L137" i="4"/>
  <c r="M137" i="4" s="1"/>
  <c r="U137" i="4" s="1"/>
  <c r="D137" i="4" s="1"/>
  <c r="J233" i="4" a="1"/>
  <c r="J233" i="4" s="1"/>
  <c r="L233" i="4"/>
  <c r="M233" i="4" s="1"/>
  <c r="C165" i="4"/>
  <c r="L63" i="4"/>
  <c r="M63" i="4" s="1"/>
  <c r="J63" i="4" a="1"/>
  <c r="J63" i="4" s="1"/>
  <c r="J59" i="4" a="1"/>
  <c r="J59" i="4" s="1"/>
  <c r="L59" i="4"/>
  <c r="M59" i="4" s="1"/>
  <c r="L230" i="4"/>
  <c r="M230" i="4" s="1"/>
  <c r="J230" i="4" a="1"/>
  <c r="J230" i="4" s="1"/>
  <c r="J151" i="4" a="1"/>
  <c r="J151" i="4" s="1"/>
  <c r="L151" i="4"/>
  <c r="M151" i="4" s="1"/>
  <c r="J241" i="4" a="1"/>
  <c r="J241" i="4" s="1"/>
  <c r="L241" i="4"/>
  <c r="M241" i="4" s="1"/>
  <c r="L297" i="4"/>
  <c r="M297" i="4" s="1"/>
  <c r="U297" i="4" s="1"/>
  <c r="D297" i="4" s="1"/>
  <c r="J297" i="4" a="1"/>
  <c r="J297" i="4" s="1"/>
  <c r="J175" i="4" a="1"/>
  <c r="J175" i="4" s="1"/>
  <c r="L175" i="4"/>
  <c r="M175" i="4" s="1"/>
  <c r="J282" i="4" a="1"/>
  <c r="J282" i="4" s="1"/>
  <c r="L282" i="4"/>
  <c r="M282" i="4" s="1"/>
  <c r="J221" i="4" a="1"/>
  <c r="J221" i="4" s="1"/>
  <c r="L221" i="4"/>
  <c r="M221" i="4" s="1"/>
  <c r="U221" i="4" s="1"/>
  <c r="D221" i="4" s="1"/>
  <c r="J156" i="4" a="1"/>
  <c r="J156" i="4" s="1"/>
  <c r="L156" i="4"/>
  <c r="M156" i="4" s="1"/>
  <c r="L74" i="4"/>
  <c r="M74" i="4" s="1"/>
  <c r="J74" i="4" a="1"/>
  <c r="J74" i="4" s="1"/>
  <c r="J94" i="4" a="1"/>
  <c r="J94" i="4" s="1"/>
  <c r="L94" i="4"/>
  <c r="M94" i="4" s="1"/>
  <c r="J153" i="4" a="1"/>
  <c r="J153" i="4" s="1"/>
  <c r="L153" i="4"/>
  <c r="M153" i="4" s="1"/>
  <c r="J106" i="4" a="1"/>
  <c r="J106" i="4" s="1"/>
  <c r="L106" i="4"/>
  <c r="M106" i="4" s="1"/>
  <c r="J48" i="4" a="1"/>
  <c r="J48" i="4" s="1"/>
  <c r="L48" i="4"/>
  <c r="M48" i="4" s="1"/>
  <c r="J269" i="4" a="1"/>
  <c r="J269" i="4" s="1"/>
  <c r="L269" i="4"/>
  <c r="M269" i="4" s="1"/>
  <c r="J149" i="4" a="1"/>
  <c r="J149" i="4" s="1"/>
  <c r="L149" i="4"/>
  <c r="M149" i="4" s="1"/>
  <c r="U149" i="4" s="1"/>
  <c r="D149" i="4" s="1"/>
  <c r="L84" i="4"/>
  <c r="M84" i="4" s="1"/>
  <c r="U84" i="4" s="1"/>
  <c r="D84" i="4" s="1"/>
  <c r="J84" i="4" a="1"/>
  <c r="J84" i="4" s="1"/>
  <c r="J20" i="4" a="1"/>
  <c r="J20" i="4" s="1"/>
  <c r="L20" i="4"/>
  <c r="M20" i="4" s="1"/>
  <c r="L107" i="4"/>
  <c r="M107" i="4" s="1"/>
  <c r="J107" i="4" a="1"/>
  <c r="J107" i="4" s="1"/>
  <c r="L232" i="4"/>
  <c r="M232" i="4" s="1"/>
  <c r="J232" i="4" a="1"/>
  <c r="J232" i="4" s="1"/>
  <c r="L17" i="4"/>
  <c r="M17" i="4" s="1"/>
  <c r="U17" i="4" s="1"/>
  <c r="D17" i="4" s="1"/>
  <c r="J17" i="4" a="1"/>
  <c r="J17" i="4" s="1"/>
  <c r="J250" i="4" a="1"/>
  <c r="J250" i="4" s="1"/>
  <c r="L250" i="4"/>
  <c r="M250" i="4" s="1"/>
  <c r="J155" i="4" a="1"/>
  <c r="J155" i="4" s="1"/>
  <c r="L155" i="4"/>
  <c r="M155" i="4" s="1"/>
  <c r="L132" i="4"/>
  <c r="M132" i="4" s="1"/>
  <c r="J132" i="4" a="1"/>
  <c r="J132" i="4" s="1"/>
  <c r="J304" i="4" a="1"/>
  <c r="J304" i="4" s="1"/>
  <c r="L304" i="4"/>
  <c r="M304" i="4" s="1"/>
  <c r="L37" i="4"/>
  <c r="M37" i="4" s="1"/>
  <c r="J37" i="4" a="1"/>
  <c r="J37" i="4" s="1"/>
  <c r="J240" i="4" a="1"/>
  <c r="J240" i="4" s="1"/>
  <c r="L240" i="4"/>
  <c r="M240" i="4" s="1"/>
  <c r="L285" i="4"/>
  <c r="M285" i="4" s="1"/>
  <c r="J285" i="4" a="1"/>
  <c r="J285" i="4" s="1"/>
  <c r="L300" i="4"/>
  <c r="M300" i="4" s="1"/>
  <c r="U300" i="4" s="1"/>
  <c r="D300" i="4" s="1"/>
  <c r="J300" i="4" a="1"/>
  <c r="J300" i="4" s="1"/>
  <c r="J22" i="4" a="1"/>
  <c r="J22" i="4" s="1"/>
  <c r="L22" i="4"/>
  <c r="M22" i="4" s="1"/>
  <c r="J219" i="4" a="1"/>
  <c r="J219" i="4" s="1"/>
  <c r="L219" i="4"/>
  <c r="M219" i="4" s="1"/>
  <c r="J91" i="4" a="1"/>
  <c r="J91" i="4" s="1"/>
  <c r="L91" i="4"/>
  <c r="M91" i="4" s="1"/>
  <c r="U91" i="4" s="1"/>
  <c r="D91" i="4" s="1"/>
  <c r="L98" i="4"/>
  <c r="M98" i="4" s="1"/>
  <c r="U98" i="4" s="1"/>
  <c r="D98" i="4" s="1"/>
  <c r="J98" i="4" a="1"/>
  <c r="J98" i="4" s="1"/>
  <c r="J229" i="4" a="1"/>
  <c r="J229" i="4" s="1"/>
  <c r="L229" i="4"/>
  <c r="M229" i="4" s="1"/>
  <c r="J138" i="4" a="1"/>
  <c r="J138" i="4" s="1"/>
  <c r="L138" i="4"/>
  <c r="M138" i="4" s="1"/>
  <c r="J42" i="4" a="1"/>
  <c r="J42" i="4" s="1"/>
  <c r="L42" i="4"/>
  <c r="M42" i="4" s="1"/>
  <c r="P257" i="4"/>
  <c r="K257" i="4" s="1"/>
  <c r="C257" i="4"/>
  <c r="J261" i="4" a="1"/>
  <c r="J261" i="4" s="1"/>
  <c r="L261" i="4"/>
  <c r="M261" i="4" s="1"/>
  <c r="J12" i="4" a="1"/>
  <c r="J12" i="4" s="1"/>
  <c r="L12" i="4"/>
  <c r="M12" i="4" s="1"/>
  <c r="J140" i="4" a="1"/>
  <c r="J140" i="4" s="1"/>
  <c r="L140" i="4"/>
  <c r="M140" i="4" s="1"/>
  <c r="U140" i="4" s="1"/>
  <c r="D140" i="4" s="1"/>
  <c r="J152" i="4" a="1"/>
  <c r="J152" i="4" s="1"/>
  <c r="L152" i="4"/>
  <c r="M152" i="4" s="1"/>
  <c r="J57" i="4" a="1"/>
  <c r="J57" i="4" s="1"/>
  <c r="L57" i="4"/>
  <c r="M57" i="4" s="1"/>
  <c r="C266" i="4"/>
  <c r="C283" i="4"/>
  <c r="J104" i="4" a="1"/>
  <c r="J104" i="4" s="1"/>
  <c r="L104" i="4"/>
  <c r="M104" i="4" s="1"/>
  <c r="J331" i="4" a="1"/>
  <c r="J331" i="4" s="1"/>
  <c r="L331" i="4"/>
  <c r="M331" i="4" s="1"/>
  <c r="L202" i="4"/>
  <c r="M202" i="4" s="1"/>
  <c r="J202" i="4" a="1"/>
  <c r="J202" i="4" s="1"/>
  <c r="J148" i="4" a="1"/>
  <c r="J148" i="4" s="1"/>
  <c r="L148" i="4"/>
  <c r="M148" i="4" s="1"/>
  <c r="L72" i="4"/>
  <c r="M72" i="4" s="1"/>
  <c r="U72" i="4" s="1"/>
  <c r="D72" i="4" s="1"/>
  <c r="J72" i="4" a="1"/>
  <c r="J72" i="4" s="1"/>
  <c r="J164" i="4" a="1"/>
  <c r="J164" i="4" s="1"/>
  <c r="L164" i="4"/>
  <c r="M164" i="4" s="1"/>
  <c r="J92" i="4" a="1"/>
  <c r="J92" i="4" s="1"/>
  <c r="L92" i="4"/>
  <c r="M92" i="4" s="1"/>
  <c r="J208" i="4" a="1"/>
  <c r="J208" i="4" s="1"/>
  <c r="L208" i="4"/>
  <c r="M208" i="4" s="1"/>
  <c r="L124" i="4"/>
  <c r="M124" i="4" s="1"/>
  <c r="U124" i="4" s="1"/>
  <c r="D124" i="4" s="1"/>
  <c r="J124" i="4" a="1"/>
  <c r="J124" i="4" s="1"/>
  <c r="J160" i="4" a="1"/>
  <c r="J160" i="4" s="1"/>
  <c r="L160" i="4"/>
  <c r="M160" i="4" s="1"/>
  <c r="U160" i="4" s="1"/>
  <c r="D160" i="4" s="1"/>
  <c r="L223" i="4"/>
  <c r="M223" i="4" s="1"/>
  <c r="J223" i="4" a="1"/>
  <c r="J223" i="4" s="1"/>
  <c r="L270" i="4"/>
  <c r="M270" i="4" s="1"/>
  <c r="J270" i="4" a="1"/>
  <c r="J270" i="4" s="1"/>
  <c r="J245" i="4" a="1"/>
  <c r="J245" i="4" s="1"/>
  <c r="L245" i="4"/>
  <c r="M245" i="4" s="1"/>
  <c r="J71" i="4" a="1"/>
  <c r="J71" i="4" s="1"/>
  <c r="L71" i="4"/>
  <c r="M71" i="4" s="1"/>
  <c r="J192" i="4" a="1"/>
  <c r="J192" i="4" s="1"/>
  <c r="L192" i="4"/>
  <c r="M192" i="4" s="1"/>
  <c r="L80" i="4"/>
  <c r="M80" i="4" s="1"/>
  <c r="J80" i="4" a="1"/>
  <c r="J80" i="4" s="1"/>
  <c r="L279" i="4"/>
  <c r="M279" i="4" s="1"/>
  <c r="J279" i="4" a="1"/>
  <c r="J279" i="4" s="1"/>
  <c r="J163" i="4" a="1"/>
  <c r="J163" i="4" s="1"/>
  <c r="L163" i="4"/>
  <c r="M163" i="4" s="1"/>
  <c r="U163" i="4" s="1"/>
  <c r="D163" i="4" s="1"/>
  <c r="J301" i="4" a="1"/>
  <c r="J301" i="4" s="1"/>
  <c r="L301" i="4"/>
  <c r="M301" i="4" s="1"/>
  <c r="J39" i="4" a="1"/>
  <c r="J39" i="4" s="1"/>
  <c r="L39" i="4"/>
  <c r="M39" i="4" s="1"/>
  <c r="J126" i="4" a="1"/>
  <c r="J126" i="4" s="1"/>
  <c r="L126" i="4"/>
  <c r="M126" i="4" s="1"/>
  <c r="J276" i="4" a="1"/>
  <c r="J276" i="4" s="1"/>
  <c r="L276" i="4"/>
  <c r="M276" i="4" s="1"/>
  <c r="L55" i="4"/>
  <c r="M55" i="4" s="1"/>
  <c r="J55" i="4" a="1"/>
  <c r="J55" i="4" s="1"/>
  <c r="J136" i="4" a="1"/>
  <c r="J136" i="4" s="1"/>
  <c r="L136" i="4"/>
  <c r="M136" i="4" s="1"/>
  <c r="J204" i="4" a="1"/>
  <c r="J204" i="4" s="1"/>
  <c r="L204" i="4"/>
  <c r="M204" i="4" s="1"/>
  <c r="L286" i="4"/>
  <c r="M286" i="4" s="1"/>
  <c r="J286" i="4" a="1"/>
  <c r="J286" i="4" s="1"/>
  <c r="J242" i="4" a="1"/>
  <c r="J242" i="4" s="1"/>
  <c r="L242" i="4"/>
  <c r="M242" i="4" s="1"/>
  <c r="J131" i="4" a="1"/>
  <c r="J131" i="4" s="1"/>
  <c r="L131" i="4"/>
  <c r="M131" i="4" s="1"/>
  <c r="J267" i="4" a="1"/>
  <c r="J267" i="4" s="1"/>
  <c r="L267" i="4"/>
  <c r="M267" i="4" s="1"/>
  <c r="J105" i="4" a="1"/>
  <c r="J105" i="4" s="1"/>
  <c r="L105" i="4"/>
  <c r="M105" i="4" s="1"/>
  <c r="J271" i="4" a="1"/>
  <c r="J271" i="4" s="1"/>
  <c r="L271" i="4"/>
  <c r="M271" i="4" s="1"/>
  <c r="J174" i="4" a="1"/>
  <c r="J174" i="4" s="1"/>
  <c r="L174" i="4"/>
  <c r="M174" i="4" s="1"/>
  <c r="L325" i="4"/>
  <c r="M325" i="4" s="1"/>
  <c r="U325" i="4" s="1"/>
  <c r="D325" i="4" s="1"/>
  <c r="J325" i="4" a="1"/>
  <c r="J325" i="4" s="1"/>
  <c r="J144" i="4" a="1"/>
  <c r="J144" i="4" s="1"/>
  <c r="L144" i="4"/>
  <c r="M144" i="4" s="1"/>
  <c r="U144" i="4" s="1"/>
  <c r="D144" i="4" s="1"/>
  <c r="J322" i="4" a="1"/>
  <c r="J322" i="4" s="1"/>
  <c r="L322" i="4"/>
  <c r="M322" i="4" s="1"/>
  <c r="L66" i="4"/>
  <c r="M66" i="4" s="1"/>
  <c r="J66" i="4" a="1"/>
  <c r="J66" i="4" s="1"/>
  <c r="J146" i="4" a="1"/>
  <c r="J146" i="4" s="1"/>
  <c r="L146" i="4"/>
  <c r="M146" i="4" s="1"/>
  <c r="J26" i="4" a="1"/>
  <c r="J26" i="4" s="1"/>
  <c r="L26" i="4"/>
  <c r="M26" i="4" s="1"/>
  <c r="J244" i="4" a="1"/>
  <c r="J244" i="4" s="1"/>
  <c r="L244" i="4"/>
  <c r="M244" i="4" s="1"/>
  <c r="J284" i="4" a="1"/>
  <c r="J284" i="4" s="1"/>
  <c r="L284" i="4"/>
  <c r="M284" i="4" s="1"/>
  <c r="L95" i="4"/>
  <c r="M95" i="4" s="1"/>
  <c r="U95" i="4" s="1"/>
  <c r="D95" i="4" s="1"/>
  <c r="J95" i="4" a="1"/>
  <c r="J95" i="4" s="1"/>
  <c r="L33" i="4"/>
  <c r="M33" i="4" s="1"/>
  <c r="J33" i="4" a="1"/>
  <c r="J33" i="4" s="1"/>
  <c r="L334" i="4"/>
  <c r="M334" i="4" s="1"/>
  <c r="J334" i="4" a="1"/>
  <c r="J334" i="4" s="1"/>
  <c r="C25" i="4"/>
  <c r="C290" i="4"/>
  <c r="L35" i="4"/>
  <c r="M35" i="4" s="1"/>
  <c r="U35" i="4" s="1"/>
  <c r="D35" i="4" s="1"/>
  <c r="J35" i="4" a="1"/>
  <c r="J35" i="4" s="1"/>
  <c r="J218" i="4" a="1"/>
  <c r="J218" i="4" s="1"/>
  <c r="L218" i="4"/>
  <c r="M218" i="4" s="1"/>
  <c r="J252" i="4" a="1"/>
  <c r="J252" i="4" s="1"/>
  <c r="L252" i="4"/>
  <c r="M252" i="4" s="1"/>
  <c r="L14" i="4"/>
  <c r="M14" i="4" s="1"/>
  <c r="J14" i="4" a="1"/>
  <c r="J14" i="4" s="1"/>
  <c r="L308" i="4"/>
  <c r="M308" i="4" s="1"/>
  <c r="U308" i="4" s="1"/>
  <c r="D308" i="4" s="1"/>
  <c r="J308" i="4" a="1"/>
  <c r="J308" i="4" s="1"/>
  <c r="J79" i="4" a="1"/>
  <c r="J79" i="4" s="1"/>
  <c r="L79" i="4"/>
  <c r="M79" i="4" s="1"/>
  <c r="L274" i="4"/>
  <c r="M274" i="4" s="1"/>
  <c r="J274" i="4" a="1"/>
  <c r="J274" i="4" s="1"/>
  <c r="J345" i="4" a="1"/>
  <c r="J345" i="4" s="1"/>
  <c r="L345" i="4"/>
  <c r="M345" i="4" s="1"/>
  <c r="J247" i="4" a="1"/>
  <c r="J247" i="4" s="1"/>
  <c r="L247" i="4"/>
  <c r="M247" i="4" s="1"/>
  <c r="L30" i="4"/>
  <c r="M30" i="4" s="1"/>
  <c r="J30" i="4" a="1"/>
  <c r="J30" i="4" s="1"/>
  <c r="L78" i="4"/>
  <c r="M78" i="4" s="1"/>
  <c r="J78" i="4" a="1"/>
  <c r="J78" i="4" s="1"/>
  <c r="J19" i="4" a="1"/>
  <c r="J19" i="4" s="1"/>
  <c r="L19" i="4"/>
  <c r="M19" i="4" s="1"/>
  <c r="L293" i="4"/>
  <c r="M293" i="4" s="1"/>
  <c r="U293" i="4" s="1"/>
  <c r="D293" i="4" s="1"/>
  <c r="J293" i="4" a="1"/>
  <c r="J293" i="4" s="1"/>
  <c r="J195" i="4" a="1"/>
  <c r="J195" i="4" s="1"/>
  <c r="L195" i="4"/>
  <c r="M195" i="4" s="1"/>
  <c r="J123" i="4" a="1"/>
  <c r="J123" i="4" s="1"/>
  <c r="L123" i="4"/>
  <c r="M123" i="4" s="1"/>
  <c r="J264" i="4" a="1"/>
  <c r="J264" i="4" s="1"/>
  <c r="L264" i="4"/>
  <c r="M264" i="4" s="1"/>
  <c r="L328" i="4"/>
  <c r="M328" i="4" s="1"/>
  <c r="U328" i="4" s="1"/>
  <c r="D328" i="4" s="1"/>
  <c r="J328" i="4" a="1"/>
  <c r="J328" i="4" s="1"/>
  <c r="J179" i="4" a="1"/>
  <c r="J179" i="4" s="1"/>
  <c r="L179" i="4"/>
  <c r="M179" i="4" s="1"/>
  <c r="J255" i="4" a="1"/>
  <c r="J255" i="4" s="1"/>
  <c r="L255" i="4"/>
  <c r="M255" i="4" s="1"/>
  <c r="J183" i="4" a="1"/>
  <c r="J183" i="4" s="1"/>
  <c r="L183" i="4"/>
  <c r="M183" i="4" s="1"/>
  <c r="L64" i="4"/>
  <c r="M64" i="4" s="1"/>
  <c r="U64" i="4" s="1"/>
  <c r="D64" i="4" s="1"/>
  <c r="J64" i="4" a="1"/>
  <c r="J64" i="4" s="1"/>
  <c r="J24" i="4" a="1"/>
  <c r="J24" i="4" s="1"/>
  <c r="L24" i="4"/>
  <c r="M24" i="4" s="1"/>
  <c r="J259" i="4" a="1"/>
  <c r="J259" i="4" s="1"/>
  <c r="L259" i="4"/>
  <c r="M259" i="4" s="1"/>
  <c r="L61" i="4"/>
  <c r="M61" i="4" s="1"/>
  <c r="J61" i="4" a="1"/>
  <c r="J61" i="4" s="1"/>
  <c r="J125" i="4" a="1"/>
  <c r="J125" i="4" s="1"/>
  <c r="L125" i="4"/>
  <c r="M125" i="4" s="1"/>
  <c r="J327" i="4" a="1"/>
  <c r="J327" i="4" s="1"/>
  <c r="L327" i="4"/>
  <c r="M327" i="4" s="1"/>
  <c r="J52" i="4" a="1"/>
  <c r="J52" i="4" s="1"/>
  <c r="L52" i="4"/>
  <c r="M52" i="4" s="1"/>
  <c r="U52" i="4" s="1"/>
  <c r="D52" i="4" s="1"/>
  <c r="J129" i="4" a="1"/>
  <c r="J129" i="4" s="1"/>
  <c r="L129" i="4"/>
  <c r="M129" i="4" s="1"/>
  <c r="J29" i="4" a="1"/>
  <c r="J29" i="4" s="1"/>
  <c r="L29" i="4"/>
  <c r="M29" i="4" s="1"/>
  <c r="J127" i="4" a="1"/>
  <c r="J127" i="4" s="1"/>
  <c r="L127" i="4"/>
  <c r="M127" i="4" s="1"/>
  <c r="L10" i="4"/>
  <c r="M10" i="4" s="1"/>
  <c r="J10" i="4" a="1"/>
  <c r="J10" i="4" s="1"/>
  <c r="L177" i="4"/>
  <c r="M177" i="4" s="1"/>
  <c r="J177" i="4" a="1"/>
  <c r="J177" i="4" s="1"/>
  <c r="J342" i="4" a="1"/>
  <c r="J342" i="4" s="1"/>
  <c r="L342" i="4"/>
  <c r="M342" i="4" s="1"/>
  <c r="J273" i="4" a="1"/>
  <c r="J273" i="4" s="1"/>
  <c r="L273" i="4"/>
  <c r="M273" i="4" s="1"/>
  <c r="J281" i="4" a="1"/>
  <c r="J281" i="4" s="1"/>
  <c r="L281" i="4"/>
  <c r="M281" i="4" s="1"/>
  <c r="U281" i="4" s="1"/>
  <c r="D281" i="4" s="1"/>
  <c r="J217" i="4" a="1"/>
  <c r="J217" i="4" s="1"/>
  <c r="L217" i="4"/>
  <c r="M217" i="4" s="1"/>
  <c r="L182" i="4"/>
  <c r="M182" i="4" s="1"/>
  <c r="U182" i="4" s="1"/>
  <c r="D182" i="4" s="1"/>
  <c r="J182" i="4" a="1"/>
  <c r="J182" i="4" s="1"/>
  <c r="L139" i="4"/>
  <c r="M139" i="4" s="1"/>
  <c r="J139" i="4" a="1"/>
  <c r="J139" i="4" s="1"/>
  <c r="J197" i="4" a="1"/>
  <c r="J197" i="4" s="1"/>
  <c r="L197" i="4"/>
  <c r="M197" i="4" s="1"/>
  <c r="J243" i="4" a="1"/>
  <c r="J243" i="4" s="1"/>
  <c r="L243" i="4"/>
  <c r="M243" i="4" s="1"/>
  <c r="J341" i="4" a="1"/>
  <c r="J341" i="4" s="1"/>
  <c r="L341" i="4"/>
  <c r="M341" i="4" s="1"/>
  <c r="J351" i="4" a="1"/>
  <c r="J351" i="4" s="1"/>
  <c r="L351" i="4"/>
  <c r="M351" i="4" s="1"/>
  <c r="J135" i="4" a="1"/>
  <c r="J135" i="4" s="1"/>
  <c r="L135" i="4"/>
  <c r="M135" i="4" s="1"/>
  <c r="U135" i="4" s="1"/>
  <c r="D135" i="4" s="1"/>
  <c r="C278" i="4"/>
  <c r="C340" i="4"/>
  <c r="L110" i="4"/>
  <c r="M110" i="4" s="1"/>
  <c r="U110" i="4" s="1"/>
  <c r="D110" i="4" s="1"/>
  <c r="J110" i="4" a="1"/>
  <c r="J110" i="4" s="1"/>
  <c r="J275" i="4" a="1"/>
  <c r="J275" i="4" s="1"/>
  <c r="L275" i="4"/>
  <c r="M275" i="4" s="1"/>
  <c r="J67" i="4" a="1"/>
  <c r="J67" i="4" s="1"/>
  <c r="L67" i="4"/>
  <c r="M67" i="4" s="1"/>
  <c r="L65" i="4"/>
  <c r="M65" i="4" s="1"/>
  <c r="J65" i="4" a="1"/>
  <c r="J65" i="4" s="1"/>
  <c r="L335" i="4"/>
  <c r="M335" i="4" s="1"/>
  <c r="U335" i="4" s="1"/>
  <c r="D335" i="4" s="1"/>
  <c r="J335" i="4" a="1"/>
  <c r="J335" i="4" s="1"/>
  <c r="J237" i="4" a="1"/>
  <c r="J237" i="4" s="1"/>
  <c r="L237" i="4"/>
  <c r="M237" i="4" s="1"/>
  <c r="L86" i="4"/>
  <c r="M86" i="4" s="1"/>
  <c r="U86" i="4" s="1"/>
  <c r="D86" i="4" s="1"/>
  <c r="J86" i="4" a="1"/>
  <c r="J86" i="4" s="1"/>
  <c r="J13" i="4" a="1"/>
  <c r="J13" i="4" s="1"/>
  <c r="L13" i="4"/>
  <c r="M13" i="4" s="1"/>
  <c r="J203" i="4" a="1"/>
  <c r="J203" i="4" s="1"/>
  <c r="L203" i="4"/>
  <c r="M203" i="4" s="1"/>
  <c r="L320" i="4"/>
  <c r="M320" i="4" s="1"/>
  <c r="U320" i="4" s="1"/>
  <c r="D320" i="4" s="1"/>
  <c r="J320" i="4" a="1"/>
  <c r="J320" i="4" s="1"/>
  <c r="L69" i="4"/>
  <c r="M69" i="4" s="1"/>
  <c r="J69" i="4" a="1"/>
  <c r="J69" i="4" s="1"/>
  <c r="L93" i="4"/>
  <c r="M93" i="4" s="1"/>
  <c r="J93" i="4" a="1"/>
  <c r="J93" i="4" s="1"/>
  <c r="J200" i="4" a="1"/>
  <c r="J200" i="4" s="1"/>
  <c r="L200" i="4"/>
  <c r="M200" i="4" s="1"/>
  <c r="J8" i="4" a="1"/>
  <c r="J8" i="4" s="1"/>
  <c r="L8" i="4"/>
  <c r="M8" i="4" s="1"/>
  <c r="L83" i="4"/>
  <c r="M83" i="4" s="1"/>
  <c r="U83" i="4" s="1"/>
  <c r="D83" i="4" s="1"/>
  <c r="J83" i="4" a="1"/>
  <c r="J83" i="4" s="1"/>
  <c r="J253" i="4" a="1"/>
  <c r="J253" i="4" s="1"/>
  <c r="L253" i="4"/>
  <c r="M253" i="4" s="1"/>
  <c r="J251" i="4" a="1"/>
  <c r="J251" i="4" s="1"/>
  <c r="L251" i="4"/>
  <c r="M251" i="4" s="1"/>
  <c r="L306" i="4"/>
  <c r="M306" i="4" s="1"/>
  <c r="U306" i="4" s="1"/>
  <c r="D306" i="4" s="1"/>
  <c r="J306" i="4" a="1"/>
  <c r="J306" i="4" s="1"/>
  <c r="J338" i="4" a="1"/>
  <c r="J338" i="4" s="1"/>
  <c r="L338" i="4"/>
  <c r="M338" i="4" s="1"/>
  <c r="J41" i="4" a="1"/>
  <c r="J41" i="4" s="1"/>
  <c r="L41" i="4"/>
  <c r="M41" i="4" s="1"/>
  <c r="U41" i="4" s="1"/>
  <c r="D41" i="4" s="1"/>
  <c r="L49" i="4"/>
  <c r="M49" i="4" s="1"/>
  <c r="J49" i="4" a="1"/>
  <c r="J49" i="4" s="1"/>
  <c r="J347" i="4" a="1"/>
  <c r="J347" i="4" s="1"/>
  <c r="L347" i="4"/>
  <c r="M347" i="4" s="1"/>
  <c r="J263" i="4" a="1"/>
  <c r="J263" i="4" s="1"/>
  <c r="L263" i="4"/>
  <c r="M263" i="4" s="1"/>
  <c r="J187" i="4" a="1"/>
  <c r="J187" i="4" s="1"/>
  <c r="L187" i="4"/>
  <c r="M187" i="4" s="1"/>
  <c r="J171" i="4" a="1"/>
  <c r="J171" i="4" s="1"/>
  <c r="L171" i="4"/>
  <c r="M171" i="4" s="1"/>
  <c r="J77" i="4" a="1"/>
  <c r="J77" i="4" s="1"/>
  <c r="L77" i="4"/>
  <c r="M77" i="4" s="1"/>
  <c r="J289" i="4" a="1"/>
  <c r="J289" i="4" s="1"/>
  <c r="L289" i="4"/>
  <c r="M289" i="4" s="1"/>
  <c r="L43" i="4"/>
  <c r="M43" i="4" s="1"/>
  <c r="J43" i="4" a="1"/>
  <c r="J43" i="4" s="1"/>
  <c r="L272" i="4"/>
  <c r="M272" i="4" s="1"/>
  <c r="U272" i="4" s="1"/>
  <c r="D272" i="4" s="1"/>
  <c r="J272" i="4" a="1"/>
  <c r="J272" i="4" s="1"/>
  <c r="J169" i="4" a="1"/>
  <c r="J169" i="4" s="1"/>
  <c r="L169" i="4"/>
  <c r="M169" i="4" s="1"/>
  <c r="J16" i="4" a="1"/>
  <c r="J16" i="4" s="1"/>
  <c r="L16" i="4"/>
  <c r="M16" i="4" s="1"/>
  <c r="U16" i="4" s="1"/>
  <c r="D16" i="4" s="1"/>
  <c r="L280" i="4"/>
  <c r="M280" i="4" s="1"/>
  <c r="J280" i="4" a="1"/>
  <c r="J280" i="4" s="1"/>
  <c r="J226" i="4" a="1"/>
  <c r="J226" i="4" s="1"/>
  <c r="L226" i="4"/>
  <c r="M226" i="4" s="1"/>
  <c r="J145" i="4" a="1"/>
  <c r="J145" i="4" s="1"/>
  <c r="L145" i="4"/>
  <c r="M145" i="4" s="1"/>
  <c r="L207" i="4"/>
  <c r="M207" i="4" s="1"/>
  <c r="J207" i="4" a="1"/>
  <c r="J207" i="4" s="1"/>
  <c r="J170" i="4" a="1"/>
  <c r="J170" i="4" s="1"/>
  <c r="L170" i="4"/>
  <c r="M170" i="4" s="1"/>
  <c r="U170" i="4" s="1"/>
  <c r="D170" i="4" s="1"/>
  <c r="J249" i="4" a="1"/>
  <c r="J249" i="4" s="1"/>
  <c r="L249" i="4"/>
  <c r="M249" i="4" s="1"/>
  <c r="L90" i="4"/>
  <c r="M90" i="4" s="1"/>
  <c r="J90" i="4" a="1"/>
  <c r="J90" i="4" s="1"/>
  <c r="C46" i="4"/>
  <c r="J121" i="4" a="1"/>
  <c r="J121" i="4" s="1"/>
  <c r="L121" i="4"/>
  <c r="M121" i="4" s="1"/>
  <c r="J294" i="4" a="1"/>
  <c r="J294" i="4" s="1"/>
  <c r="L294" i="4"/>
  <c r="M294" i="4" s="1"/>
  <c r="U294" i="4" s="1"/>
  <c r="D294" i="4" s="1"/>
  <c r="J248" i="4" a="1"/>
  <c r="J248" i="4" s="1"/>
  <c r="L248" i="4"/>
  <c r="M248" i="4" s="1"/>
  <c r="J309" i="4" a="1"/>
  <c r="J309" i="4" s="1"/>
  <c r="L309" i="4"/>
  <c r="M309" i="4" s="1"/>
  <c r="J199" i="4" a="1"/>
  <c r="J199" i="4" s="1"/>
  <c r="L199" i="4"/>
  <c r="M199" i="4" s="1"/>
  <c r="C231" i="4"/>
  <c r="L159" i="4"/>
  <c r="M159" i="4" s="1"/>
  <c r="J159" i="4" a="1"/>
  <c r="J159" i="4" s="1"/>
  <c r="J60" i="4" a="1"/>
  <c r="J60" i="4" s="1"/>
  <c r="L60" i="4"/>
  <c r="M60" i="4" s="1"/>
  <c r="L141" i="4"/>
  <c r="M141" i="4" s="1"/>
  <c r="J141" i="4" a="1"/>
  <c r="J141" i="4" s="1"/>
  <c r="J350" i="4" a="1"/>
  <c r="J350" i="4" s="1"/>
  <c r="L350" i="4"/>
  <c r="M350" i="4" s="1"/>
  <c r="U350" i="4" s="1"/>
  <c r="D350" i="4" s="1"/>
  <c r="L38" i="4"/>
  <c r="M38" i="4" s="1"/>
  <c r="J38" i="4" a="1"/>
  <c r="J38" i="4" s="1"/>
  <c r="L238" i="4"/>
  <c r="M238" i="4" s="1"/>
  <c r="J238" i="4" a="1"/>
  <c r="J238" i="4" s="1"/>
  <c r="L228" i="4"/>
  <c r="M228" i="4" s="1"/>
  <c r="J228" i="4" a="1"/>
  <c r="J228" i="4" s="1"/>
  <c r="J305" i="4" a="1"/>
  <c r="J305" i="4" s="1"/>
  <c r="L305" i="4"/>
  <c r="M305" i="4" s="1"/>
  <c r="U305" i="4" s="1"/>
  <c r="D305" i="4" s="1"/>
  <c r="J287" i="4" a="1"/>
  <c r="J287" i="4" s="1"/>
  <c r="L287" i="4"/>
  <c r="M287" i="4" s="1"/>
  <c r="L314" i="4"/>
  <c r="M314" i="4" s="1"/>
  <c r="J314" i="4" a="1"/>
  <c r="J314" i="4" s="1"/>
  <c r="J115" i="4" a="1"/>
  <c r="J115" i="4" s="1"/>
  <c r="L115" i="4"/>
  <c r="M115" i="4" s="1"/>
  <c r="L116" i="4"/>
  <c r="M116" i="4" s="1"/>
  <c r="J116" i="4" a="1"/>
  <c r="J116" i="4" s="1"/>
  <c r="L58" i="4"/>
  <c r="M58" i="4" s="1"/>
  <c r="J58" i="4" a="1"/>
  <c r="J58" i="4" s="1"/>
  <c r="J102" i="4" a="1"/>
  <c r="J102" i="4" s="1"/>
  <c r="L102" i="4"/>
  <c r="M102" i="4" s="1"/>
  <c r="J209" i="4" a="1"/>
  <c r="J209" i="4" s="1"/>
  <c r="L209" i="4"/>
  <c r="M209" i="4" s="1"/>
  <c r="J108" i="4" a="1"/>
  <c r="J108" i="4" s="1"/>
  <c r="L108" i="4"/>
  <c r="M108" i="4" s="1"/>
  <c r="U108" i="4" s="1"/>
  <c r="D108" i="4" s="1"/>
  <c r="L173" i="4"/>
  <c r="M173" i="4" s="1"/>
  <c r="J173" i="4" a="1"/>
  <c r="J173" i="4" s="1"/>
  <c r="J235" i="4" a="1"/>
  <c r="J235" i="4" s="1"/>
  <c r="L235" i="4"/>
  <c r="M235" i="4" s="1"/>
  <c r="J9" i="4" a="1"/>
  <c r="J9" i="4" s="1"/>
  <c r="L9" i="4"/>
  <c r="M9" i="4" s="1"/>
  <c r="J70" i="4" a="1"/>
  <c r="J70" i="4" s="1"/>
  <c r="L70" i="4"/>
  <c r="M70" i="4" s="1"/>
  <c r="J154" i="4" a="1"/>
  <c r="J154" i="4" s="1"/>
  <c r="L154" i="4"/>
  <c r="M154" i="4" s="1"/>
  <c r="U154" i="4" s="1"/>
  <c r="D154" i="4" s="1"/>
  <c r="J31" i="4" a="1"/>
  <c r="J31" i="4" s="1"/>
  <c r="L31" i="4"/>
  <c r="M31" i="4" s="1"/>
  <c r="J6" i="4" a="1"/>
  <c r="J6" i="4" s="1"/>
  <c r="L6" i="4"/>
  <c r="M6" i="4" s="1"/>
  <c r="J184" i="4" a="1"/>
  <c r="J184" i="4" s="1"/>
  <c r="L184" i="4"/>
  <c r="M184" i="4" s="1"/>
  <c r="U184" i="4" s="1"/>
  <c r="D184" i="4" s="1"/>
  <c r="J11" i="4" a="1"/>
  <c r="J11" i="4" s="1"/>
  <c r="L11" i="4"/>
  <c r="M11" i="4" s="1"/>
  <c r="U11" i="4" s="1"/>
  <c r="D11" i="4" s="1"/>
  <c r="L313" i="4"/>
  <c r="M313" i="4" s="1"/>
  <c r="U313" i="4" s="1"/>
  <c r="D313" i="4" s="1"/>
  <c r="J313" i="4" a="1"/>
  <c r="J313" i="4" s="1"/>
  <c r="J117" i="4" a="1"/>
  <c r="J117" i="4" s="1"/>
  <c r="L117" i="4"/>
  <c r="M117" i="4" s="1"/>
  <c r="L312" i="4"/>
  <c r="M312" i="4" s="1"/>
  <c r="J312" i="4" a="1"/>
  <c r="J312" i="4" s="1"/>
  <c r="L277" i="4"/>
  <c r="M277" i="4" s="1"/>
  <c r="J277" i="4" a="1"/>
  <c r="J277" i="4" s="1"/>
  <c r="L299" i="4"/>
  <c r="M299" i="4" s="1"/>
  <c r="J299" i="4" a="1"/>
  <c r="J299" i="4" s="1"/>
  <c r="J316" i="4" a="1"/>
  <c r="J316" i="4" s="1"/>
  <c r="L316" i="4"/>
  <c r="M316" i="4" s="1"/>
  <c r="L76" i="4"/>
  <c r="M76" i="4" s="1"/>
  <c r="U76" i="4" s="1"/>
  <c r="D76" i="4" s="1"/>
  <c r="J76" i="4" a="1"/>
  <c r="J76" i="4" s="1"/>
  <c r="L113" i="4"/>
  <c r="M113" i="4" s="1"/>
  <c r="U113" i="4" s="1"/>
  <c r="D113" i="4" s="1"/>
  <c r="J113" i="4" a="1"/>
  <c r="J113" i="4" s="1"/>
  <c r="L292" i="4"/>
  <c r="M292" i="4" s="1"/>
  <c r="J292" i="4" a="1"/>
  <c r="J292" i="4" s="1"/>
  <c r="J147" i="4" a="1"/>
  <c r="J147" i="4" s="1"/>
  <c r="L147" i="4"/>
  <c r="M147" i="4" s="1"/>
  <c r="L114" i="4"/>
  <c r="M114" i="4" s="1"/>
  <c r="J114" i="4" a="1"/>
  <c r="J114" i="4" s="1"/>
  <c r="U246" i="4"/>
  <c r="D246" i="4" s="1"/>
  <c r="T246" i="4"/>
  <c r="U193" i="4"/>
  <c r="D193" i="4" s="1"/>
  <c r="T193" i="4"/>
  <c r="U157" i="4"/>
  <c r="D157" i="4" s="1"/>
  <c r="T157" i="4"/>
  <c r="T236" i="4"/>
  <c r="U324" i="4"/>
  <c r="D324" i="4" s="1"/>
  <c r="T324" i="4"/>
  <c r="U122" i="4"/>
  <c r="D122" i="4" s="1"/>
  <c r="T122" i="4"/>
  <c r="T18" i="4"/>
  <c r="T119" i="4"/>
  <c r="T188" i="4"/>
  <c r="U298" i="4"/>
  <c r="D298" i="4" s="1"/>
  <c r="T298" i="4"/>
  <c r="U88" i="4"/>
  <c r="D88" i="4" s="1"/>
  <c r="T88" i="4"/>
  <c r="T260" i="4"/>
  <c r="U198" i="4"/>
  <c r="D198" i="4" s="1"/>
  <c r="T198" i="4"/>
  <c r="U329" i="4"/>
  <c r="D329" i="4" s="1"/>
  <c r="T329" i="4"/>
  <c r="T128" i="4"/>
  <c r="U44" i="4"/>
  <c r="D44" i="4" s="1"/>
  <c r="T44" i="4"/>
  <c r="T227" i="4"/>
  <c r="U220" i="4"/>
  <c r="D220" i="4" s="1"/>
  <c r="T220" i="4"/>
  <c r="U158" i="4"/>
  <c r="D158" i="4" s="1"/>
  <c r="T158" i="4"/>
  <c r="T234" i="4"/>
  <c r="U28" i="4"/>
  <c r="D28" i="4" s="1"/>
  <c r="T28" i="4"/>
  <c r="U343" i="4"/>
  <c r="D343" i="4" s="1"/>
  <c r="T343" i="4"/>
  <c r="U303" i="4"/>
  <c r="D303" i="4" s="1"/>
  <c r="T303" i="4"/>
  <c r="T81" i="4"/>
  <c r="T112" i="4"/>
  <c r="U181" i="4"/>
  <c r="D181" i="4" s="1"/>
  <c r="T181" i="4"/>
  <c r="U349" i="4"/>
  <c r="D349" i="4" s="1"/>
  <c r="T349" i="4"/>
  <c r="U295" i="4"/>
  <c r="D295" i="4" s="1"/>
  <c r="T295" i="4"/>
  <c r="U330" i="4"/>
  <c r="D330" i="4" s="1"/>
  <c r="T330" i="4"/>
  <c r="U348" i="4"/>
  <c r="D348" i="4" s="1"/>
  <c r="T348" i="4"/>
  <c r="T162" i="4"/>
  <c r="U185" i="4"/>
  <c r="D185" i="4" s="1"/>
  <c r="T185" i="4"/>
  <c r="T113" i="4"/>
  <c r="U229" i="4"/>
  <c r="D229" i="4" s="1"/>
  <c r="T229" i="4"/>
  <c r="T318" i="4"/>
  <c r="U42" i="4"/>
  <c r="D42" i="4" s="1"/>
  <c r="T42" i="4"/>
  <c r="U230" i="4"/>
  <c r="D230" i="4" s="1"/>
  <c r="T230" i="4"/>
  <c r="U151" i="4"/>
  <c r="D151" i="4" s="1"/>
  <c r="T151" i="4"/>
  <c r="U241" i="4"/>
  <c r="D241" i="4" s="1"/>
  <c r="T241" i="4"/>
  <c r="T297" i="4"/>
  <c r="U175" i="4"/>
  <c r="D175" i="4" s="1"/>
  <c r="T175" i="4"/>
  <c r="U282" i="4"/>
  <c r="D282" i="4" s="1"/>
  <c r="T282" i="4"/>
  <c r="T221" i="4"/>
  <c r="U156" i="4"/>
  <c r="D156" i="4" s="1"/>
  <c r="T156" i="4"/>
  <c r="U74" i="4"/>
  <c r="D74" i="4" s="1"/>
  <c r="T74" i="4"/>
  <c r="U94" i="4"/>
  <c r="D94" i="4" s="1"/>
  <c r="T94" i="4"/>
  <c r="U153" i="4"/>
  <c r="D153" i="4" s="1"/>
  <c r="T153" i="4"/>
  <c r="U106" i="4"/>
  <c r="D106" i="4" s="1"/>
  <c r="T106" i="4"/>
  <c r="U48" i="4"/>
  <c r="D48" i="4" s="1"/>
  <c r="T48" i="4"/>
  <c r="U269" i="4"/>
  <c r="D269" i="4" s="1"/>
  <c r="T269" i="4"/>
  <c r="T149" i="4"/>
  <c r="T84" i="4"/>
  <c r="U20" i="4"/>
  <c r="D20" i="4" s="1"/>
  <c r="T20" i="4"/>
  <c r="U107" i="4"/>
  <c r="D107" i="4" s="1"/>
  <c r="T107" i="4"/>
  <c r="U232" i="4"/>
  <c r="D232" i="4" s="1"/>
  <c r="T232" i="4"/>
  <c r="T17" i="4"/>
  <c r="U250" i="4"/>
  <c r="D250" i="4" s="1"/>
  <c r="T250" i="4"/>
  <c r="U155" i="4"/>
  <c r="D155" i="4" s="1"/>
  <c r="T155" i="4"/>
  <c r="U132" i="4"/>
  <c r="D132" i="4" s="1"/>
  <c r="T132" i="4"/>
  <c r="U304" i="4"/>
  <c r="D304" i="4" s="1"/>
  <c r="T304" i="4"/>
  <c r="U37" i="4"/>
  <c r="D37" i="4" s="1"/>
  <c r="T37" i="4"/>
  <c r="U23" i="4"/>
  <c r="D23" i="4" s="1"/>
  <c r="T23" i="4"/>
  <c r="T222" i="4"/>
  <c r="U73" i="4"/>
  <c r="D73" i="4" s="1"/>
  <c r="T73" i="4"/>
  <c r="U196" i="4"/>
  <c r="D196" i="4" s="1"/>
  <c r="T196" i="4"/>
  <c r="U307" i="4"/>
  <c r="D307" i="4" s="1"/>
  <c r="T307" i="4"/>
  <c r="T265" i="4"/>
  <c r="T99" i="4"/>
  <c r="T87" i="4"/>
  <c r="U322" i="4"/>
  <c r="D322" i="4" s="1"/>
  <c r="T322" i="4"/>
  <c r="U331" i="4"/>
  <c r="D331" i="4" s="1"/>
  <c r="T331" i="4"/>
  <c r="U202" i="4"/>
  <c r="D202" i="4" s="1"/>
  <c r="T202" i="4"/>
  <c r="U148" i="4"/>
  <c r="D148" i="4" s="1"/>
  <c r="T148" i="4"/>
  <c r="T72" i="4"/>
  <c r="U164" i="4"/>
  <c r="D164" i="4" s="1"/>
  <c r="T164" i="4"/>
  <c r="U92" i="4"/>
  <c r="D92" i="4" s="1"/>
  <c r="T92" i="4"/>
  <c r="U208" i="4"/>
  <c r="D208" i="4" s="1"/>
  <c r="T208" i="4"/>
  <c r="T124" i="4"/>
  <c r="T160" i="4"/>
  <c r="U223" i="4"/>
  <c r="D223" i="4" s="1"/>
  <c r="T223" i="4"/>
  <c r="U270" i="4"/>
  <c r="D270" i="4" s="1"/>
  <c r="T270" i="4"/>
  <c r="U245" i="4"/>
  <c r="D245" i="4" s="1"/>
  <c r="T245" i="4"/>
  <c r="U71" i="4"/>
  <c r="D71" i="4" s="1"/>
  <c r="T71" i="4"/>
  <c r="U192" i="4"/>
  <c r="D192" i="4" s="1"/>
  <c r="T192" i="4"/>
  <c r="U80" i="4"/>
  <c r="D80" i="4" s="1"/>
  <c r="T80" i="4"/>
  <c r="U279" i="4"/>
  <c r="D279" i="4" s="1"/>
  <c r="T279" i="4"/>
  <c r="T163" i="4"/>
  <c r="U301" i="4"/>
  <c r="D301" i="4" s="1"/>
  <c r="T301" i="4"/>
  <c r="U39" i="4"/>
  <c r="D39" i="4" s="1"/>
  <c r="T39" i="4"/>
  <c r="U126" i="4"/>
  <c r="D126" i="4" s="1"/>
  <c r="T126" i="4"/>
  <c r="U276" i="4"/>
  <c r="D276" i="4" s="1"/>
  <c r="T276" i="4"/>
  <c r="U55" i="4"/>
  <c r="D55" i="4" s="1"/>
  <c r="T55" i="4"/>
  <c r="U136" i="4"/>
  <c r="D136" i="4" s="1"/>
  <c r="T136" i="4"/>
  <c r="U204" i="4"/>
  <c r="D204" i="4" s="1"/>
  <c r="T204" i="4"/>
  <c r="U286" i="4"/>
  <c r="D286" i="4" s="1"/>
  <c r="T286" i="4"/>
  <c r="U240" i="4"/>
  <c r="D240" i="4" s="1"/>
  <c r="T240" i="4"/>
  <c r="U285" i="4"/>
  <c r="D285" i="4" s="1"/>
  <c r="T285" i="4"/>
  <c r="T300" i="4"/>
  <c r="U22" i="4"/>
  <c r="D22" i="4" s="1"/>
  <c r="T22" i="4"/>
  <c r="U219" i="4"/>
  <c r="D219" i="4" s="1"/>
  <c r="T219" i="4"/>
  <c r="T91" i="4"/>
  <c r="U82" i="4"/>
  <c r="D82" i="4" s="1"/>
  <c r="T82" i="4"/>
  <c r="U273" i="4"/>
  <c r="D273" i="4" s="1"/>
  <c r="T273" i="4"/>
  <c r="U138" i="4"/>
  <c r="D138" i="4" s="1"/>
  <c r="T138" i="4"/>
  <c r="T182" i="4"/>
  <c r="U139" i="4"/>
  <c r="D139" i="4" s="1"/>
  <c r="T139" i="4"/>
  <c r="U59" i="4"/>
  <c r="D59" i="4" s="1"/>
  <c r="T59" i="4"/>
  <c r="T35" i="4"/>
  <c r="U218" i="4"/>
  <c r="D218" i="4" s="1"/>
  <c r="T218" i="4"/>
  <c r="U252" i="4"/>
  <c r="D252" i="4" s="1"/>
  <c r="T252" i="4"/>
  <c r="U14" i="4"/>
  <c r="D14" i="4" s="1"/>
  <c r="T14" i="4"/>
  <c r="T308" i="4"/>
  <c r="U79" i="4"/>
  <c r="D79" i="4" s="1"/>
  <c r="T79" i="4"/>
  <c r="U274" i="4"/>
  <c r="D274" i="4" s="1"/>
  <c r="T274" i="4"/>
  <c r="U345" i="4"/>
  <c r="D345" i="4" s="1"/>
  <c r="T345" i="4"/>
  <c r="U247" i="4"/>
  <c r="D247" i="4" s="1"/>
  <c r="T247" i="4"/>
  <c r="U30" i="4"/>
  <c r="D30" i="4" s="1"/>
  <c r="T30" i="4"/>
  <c r="U78" i="4"/>
  <c r="D78" i="4" s="1"/>
  <c r="T78" i="4"/>
  <c r="U19" i="4"/>
  <c r="D19" i="4" s="1"/>
  <c r="T19" i="4"/>
  <c r="T293" i="4"/>
  <c r="U195" i="4"/>
  <c r="D195" i="4" s="1"/>
  <c r="T195" i="4"/>
  <c r="U123" i="4"/>
  <c r="D123" i="4" s="1"/>
  <c r="T123" i="4"/>
  <c r="U264" i="4"/>
  <c r="D264" i="4" s="1"/>
  <c r="T264" i="4"/>
  <c r="T328" i="4"/>
  <c r="U179" i="4"/>
  <c r="D179" i="4" s="1"/>
  <c r="T179" i="4"/>
  <c r="U255" i="4"/>
  <c r="D255" i="4" s="1"/>
  <c r="T255" i="4"/>
  <c r="U183" i="4"/>
  <c r="D183" i="4" s="1"/>
  <c r="T183" i="4"/>
  <c r="T64" i="4"/>
  <c r="U24" i="4"/>
  <c r="D24" i="4" s="1"/>
  <c r="T24" i="4"/>
  <c r="U259" i="4"/>
  <c r="D259" i="4" s="1"/>
  <c r="T259" i="4"/>
  <c r="U61" i="4"/>
  <c r="D61" i="4" s="1"/>
  <c r="T61" i="4"/>
  <c r="U125" i="4"/>
  <c r="D125" i="4" s="1"/>
  <c r="T125" i="4"/>
  <c r="U327" i="4"/>
  <c r="D327" i="4" s="1"/>
  <c r="T327" i="4"/>
  <c r="U242" i="4"/>
  <c r="D242" i="4" s="1"/>
  <c r="T242" i="4"/>
  <c r="U131" i="4"/>
  <c r="D131" i="4" s="1"/>
  <c r="T131" i="4"/>
  <c r="U267" i="4"/>
  <c r="D267" i="4" s="1"/>
  <c r="T267" i="4"/>
  <c r="U105" i="4"/>
  <c r="D105" i="4" s="1"/>
  <c r="T105" i="4"/>
  <c r="T271" i="4"/>
  <c r="U271" i="4"/>
  <c r="D271" i="4" s="1"/>
  <c r="U174" i="4"/>
  <c r="D174" i="4" s="1"/>
  <c r="T174" i="4"/>
  <c r="U186" i="4"/>
  <c r="D186" i="4" s="1"/>
  <c r="T186" i="4"/>
  <c r="U326" i="4"/>
  <c r="D326" i="4" s="1"/>
  <c r="T326" i="4"/>
  <c r="U169" i="4"/>
  <c r="D169" i="4" s="1"/>
  <c r="T169" i="4"/>
  <c r="T144" i="4"/>
  <c r="U226" i="4"/>
  <c r="D226" i="4" s="1"/>
  <c r="T226" i="4"/>
  <c r="P317" i="4"/>
  <c r="K317" i="4" s="1"/>
  <c r="U96" i="4"/>
  <c r="D96" i="4" s="1"/>
  <c r="T96" i="4"/>
  <c r="P283" i="4"/>
  <c r="K283" i="4" s="1"/>
  <c r="U121" i="4"/>
  <c r="D121" i="4" s="1"/>
  <c r="T121" i="4"/>
  <c r="T294" i="4"/>
  <c r="U275" i="4"/>
  <c r="D275" i="4" s="1"/>
  <c r="T275" i="4"/>
  <c r="U248" i="4"/>
  <c r="D248" i="4" s="1"/>
  <c r="T248" i="4"/>
  <c r="U67" i="4"/>
  <c r="D67" i="4" s="1"/>
  <c r="T67" i="4"/>
  <c r="U309" i="4"/>
  <c r="D309" i="4" s="1"/>
  <c r="T309" i="4"/>
  <c r="U65" i="4"/>
  <c r="D65" i="4" s="1"/>
  <c r="T65" i="4"/>
  <c r="T335" i="4"/>
  <c r="U237" i="4"/>
  <c r="D237" i="4" s="1"/>
  <c r="T237" i="4"/>
  <c r="T86" i="4"/>
  <c r="U13" i="4"/>
  <c r="D13" i="4" s="1"/>
  <c r="T13" i="4"/>
  <c r="U203" i="4"/>
  <c r="D203" i="4" s="1"/>
  <c r="T203" i="4"/>
  <c r="T320" i="4"/>
  <c r="U69" i="4"/>
  <c r="D69" i="4" s="1"/>
  <c r="T69" i="4"/>
  <c r="U93" i="4"/>
  <c r="D93" i="4" s="1"/>
  <c r="T93" i="4"/>
  <c r="U200" i="4"/>
  <c r="D200" i="4" s="1"/>
  <c r="T200" i="4"/>
  <c r="U8" i="4"/>
  <c r="D8" i="4" s="1"/>
  <c r="T8" i="4"/>
  <c r="T83" i="4"/>
  <c r="U253" i="4"/>
  <c r="D253" i="4" s="1"/>
  <c r="T253" i="4"/>
  <c r="U251" i="4"/>
  <c r="D251" i="4" s="1"/>
  <c r="T251" i="4"/>
  <c r="T306" i="4"/>
  <c r="U338" i="4"/>
  <c r="D338" i="4" s="1"/>
  <c r="T338" i="4"/>
  <c r="T41" i="4"/>
  <c r="U49" i="4"/>
  <c r="D49" i="4" s="1"/>
  <c r="T49" i="4"/>
  <c r="U347" i="4"/>
  <c r="D347" i="4" s="1"/>
  <c r="T347" i="4"/>
  <c r="T52" i="4"/>
  <c r="U129" i="4"/>
  <c r="D129" i="4" s="1"/>
  <c r="T129" i="4"/>
  <c r="U29" i="4"/>
  <c r="D29" i="4" s="1"/>
  <c r="T29" i="4"/>
  <c r="U127" i="4"/>
  <c r="D127" i="4" s="1"/>
  <c r="T127" i="4"/>
  <c r="U10" i="4"/>
  <c r="D10" i="4" s="1"/>
  <c r="T10" i="4"/>
  <c r="U177" i="4"/>
  <c r="D177" i="4" s="1"/>
  <c r="T177" i="4"/>
  <c r="T98" i="4"/>
  <c r="U292" i="4"/>
  <c r="D292" i="4" s="1"/>
  <c r="T292" i="4"/>
  <c r="T281" i="4"/>
  <c r="U217" i="4"/>
  <c r="D217" i="4" s="1"/>
  <c r="T217" i="4"/>
  <c r="U114" i="4"/>
  <c r="D114" i="4" s="1"/>
  <c r="T114" i="4"/>
  <c r="U66" i="4"/>
  <c r="D66" i="4" s="1"/>
  <c r="T66" i="4"/>
  <c r="P344" i="4"/>
  <c r="K344" i="4" s="1"/>
  <c r="U104" i="4"/>
  <c r="D104" i="4" s="1"/>
  <c r="T104" i="4"/>
  <c r="U60" i="4"/>
  <c r="D60" i="4" s="1"/>
  <c r="T60" i="4"/>
  <c r="U141" i="4"/>
  <c r="D141" i="4" s="1"/>
  <c r="T141" i="4"/>
  <c r="T350" i="4"/>
  <c r="U38" i="4"/>
  <c r="D38" i="4" s="1"/>
  <c r="T38" i="4"/>
  <c r="U238" i="4"/>
  <c r="D238" i="4" s="1"/>
  <c r="T238" i="4"/>
  <c r="U228" i="4"/>
  <c r="D228" i="4" s="1"/>
  <c r="T228" i="4"/>
  <c r="T305" i="4"/>
  <c r="U287" i="4"/>
  <c r="D287" i="4" s="1"/>
  <c r="T287" i="4"/>
  <c r="U314" i="4"/>
  <c r="D314" i="4" s="1"/>
  <c r="T314" i="4"/>
  <c r="U115" i="4"/>
  <c r="D115" i="4" s="1"/>
  <c r="T115" i="4"/>
  <c r="U116" i="4"/>
  <c r="D116" i="4" s="1"/>
  <c r="T116" i="4"/>
  <c r="U58" i="4"/>
  <c r="D58" i="4" s="1"/>
  <c r="T58" i="4"/>
  <c r="U102" i="4"/>
  <c r="D102" i="4" s="1"/>
  <c r="T102" i="4"/>
  <c r="U209" i="4"/>
  <c r="D209" i="4" s="1"/>
  <c r="T209" i="4"/>
  <c r="T108" i="4"/>
  <c r="U173" i="4"/>
  <c r="D173" i="4" s="1"/>
  <c r="T173" i="4"/>
  <c r="U235" i="4"/>
  <c r="D235" i="4" s="1"/>
  <c r="T235" i="4"/>
  <c r="U9" i="4"/>
  <c r="D9" i="4" s="1"/>
  <c r="T9" i="4"/>
  <c r="U70" i="4"/>
  <c r="D70" i="4" s="1"/>
  <c r="T70" i="4"/>
  <c r="T154" i="4"/>
  <c r="U31" i="4"/>
  <c r="D31" i="4" s="1"/>
  <c r="T31" i="4"/>
  <c r="U6" i="4"/>
  <c r="D6" i="4" s="1"/>
  <c r="T6" i="4"/>
  <c r="T184" i="4"/>
  <c r="T11" i="4"/>
  <c r="T313" i="4"/>
  <c r="U263" i="4"/>
  <c r="D263" i="4" s="1"/>
  <c r="T263" i="4"/>
  <c r="U187" i="4"/>
  <c r="D187" i="4" s="1"/>
  <c r="T187" i="4"/>
  <c r="U171" i="4"/>
  <c r="D171" i="4" s="1"/>
  <c r="T171" i="4"/>
  <c r="U77" i="4"/>
  <c r="D77" i="4" s="1"/>
  <c r="T77" i="4"/>
  <c r="T289" i="4"/>
  <c r="U289" i="4"/>
  <c r="D289" i="4" s="1"/>
  <c r="U43" i="4"/>
  <c r="D43" i="4" s="1"/>
  <c r="T43" i="4"/>
  <c r="T325" i="4"/>
  <c r="T135" i="4"/>
  <c r="T16" i="4"/>
  <c r="U280" i="4"/>
  <c r="D280" i="4" s="1"/>
  <c r="T280" i="4"/>
  <c r="P46" i="4"/>
  <c r="K46" i="4" s="1"/>
  <c r="P165" i="4"/>
  <c r="K165" i="4" s="1"/>
  <c r="P25" i="4"/>
  <c r="K25" i="4" s="1"/>
  <c r="P290" i="4"/>
  <c r="K290" i="4" s="1"/>
  <c r="U159" i="4"/>
  <c r="D159" i="4" s="1"/>
  <c r="T159" i="4"/>
  <c r="P278" i="4"/>
  <c r="K278" i="4" s="1"/>
  <c r="P340" i="4"/>
  <c r="K340" i="4" s="1"/>
  <c r="U302" i="4"/>
  <c r="D302" i="4" s="1"/>
  <c r="T302" i="4"/>
  <c r="U210" i="4"/>
  <c r="D210" i="4" s="1"/>
  <c r="T210" i="4"/>
  <c r="U145" i="4"/>
  <c r="D145" i="4" s="1"/>
  <c r="T145" i="4"/>
  <c r="U261" i="4"/>
  <c r="D261" i="4" s="1"/>
  <c r="T261" i="4"/>
  <c r="U146" i="4"/>
  <c r="D146" i="4" s="1"/>
  <c r="T146" i="4"/>
  <c r="U54" i="4"/>
  <c r="D54" i="4" s="1"/>
  <c r="T54" i="4"/>
  <c r="U197" i="4"/>
  <c r="D197" i="4" s="1"/>
  <c r="T197" i="4"/>
  <c r="U180" i="4"/>
  <c r="D180" i="4" s="1"/>
  <c r="T180" i="4"/>
  <c r="U109" i="4"/>
  <c r="D109" i="4" s="1"/>
  <c r="T109" i="4"/>
  <c r="U207" i="4"/>
  <c r="D207" i="4" s="1"/>
  <c r="T207" i="4"/>
  <c r="U12" i="4"/>
  <c r="D12" i="4" s="1"/>
  <c r="T12" i="4"/>
  <c r="U26" i="4"/>
  <c r="D26" i="4" s="1"/>
  <c r="T26" i="4"/>
  <c r="U310" i="4"/>
  <c r="D310" i="4" s="1"/>
  <c r="T310" i="4"/>
  <c r="U243" i="4"/>
  <c r="D243" i="4" s="1"/>
  <c r="T243" i="4"/>
  <c r="U311" i="4"/>
  <c r="D311" i="4" s="1"/>
  <c r="T311" i="4"/>
  <c r="T170" i="4"/>
  <c r="T190" i="4"/>
  <c r="T140" i="4"/>
  <c r="U244" i="4"/>
  <c r="D244" i="4" s="1"/>
  <c r="T244" i="4"/>
  <c r="T120" i="4"/>
  <c r="U341" i="4"/>
  <c r="D341" i="4" s="1"/>
  <c r="T341" i="4"/>
  <c r="U85" i="4"/>
  <c r="D85" i="4" s="1"/>
  <c r="T85" i="4"/>
  <c r="U249" i="4"/>
  <c r="D249" i="4" s="1"/>
  <c r="T249" i="4"/>
  <c r="U152" i="4"/>
  <c r="D152" i="4" s="1"/>
  <c r="T152" i="4"/>
  <c r="U284" i="4"/>
  <c r="D284" i="4" s="1"/>
  <c r="T284" i="4"/>
  <c r="T137" i="4"/>
  <c r="U117" i="4"/>
  <c r="D117" i="4" s="1"/>
  <c r="T117" i="4"/>
  <c r="U312" i="4"/>
  <c r="D312" i="4" s="1"/>
  <c r="T312" i="4"/>
  <c r="U277" i="4"/>
  <c r="D277" i="4" s="1"/>
  <c r="T277" i="4"/>
  <c r="U299" i="4"/>
  <c r="D299" i="4" s="1"/>
  <c r="T299" i="4"/>
  <c r="U316" i="4"/>
  <c r="D316" i="4" s="1"/>
  <c r="T316" i="4"/>
  <c r="T76" i="4"/>
  <c r="U342" i="4"/>
  <c r="D342" i="4" s="1"/>
  <c r="T342" i="4"/>
  <c r="U56" i="4"/>
  <c r="D56" i="4" s="1"/>
  <c r="T56" i="4"/>
  <c r="U147" i="4"/>
  <c r="D147" i="4" s="1"/>
  <c r="T147" i="4"/>
  <c r="P266" i="4"/>
  <c r="K266" i="4" s="1"/>
  <c r="U63" i="4"/>
  <c r="D63" i="4" s="1"/>
  <c r="T63" i="4"/>
  <c r="T110" i="4"/>
  <c r="U199" i="4"/>
  <c r="D199" i="4" s="1"/>
  <c r="T199" i="4"/>
  <c r="P231" i="4"/>
  <c r="K231" i="4" s="1"/>
  <c r="U334" i="4"/>
  <c r="D334" i="4" s="1"/>
  <c r="T334" i="4"/>
  <c r="U239" i="4"/>
  <c r="D239" i="4" s="1"/>
  <c r="T239" i="4"/>
  <c r="U233" i="4"/>
  <c r="D233" i="4" s="1"/>
  <c r="T233" i="4"/>
  <c r="U201" i="4"/>
  <c r="D201" i="4" s="1"/>
  <c r="T201" i="4"/>
  <c r="U189" i="4"/>
  <c r="D189" i="4" s="1"/>
  <c r="T189" i="4"/>
  <c r="U47" i="4"/>
  <c r="D47" i="4" s="1"/>
  <c r="T47" i="4"/>
  <c r="U21" i="4"/>
  <c r="D21" i="4" s="1"/>
  <c r="T21" i="4"/>
  <c r="U75" i="4"/>
  <c r="D75" i="4" s="1"/>
  <c r="T75" i="4"/>
  <c r="U211" i="4"/>
  <c r="D211" i="4" s="1"/>
  <c r="T211" i="4"/>
  <c r="T346" i="4"/>
  <c r="U167" i="4"/>
  <c r="D167" i="4" s="1"/>
  <c r="T167" i="4"/>
  <c r="U258" i="4"/>
  <c r="D258" i="4" s="1"/>
  <c r="T258" i="4"/>
  <c r="U36" i="4"/>
  <c r="D36" i="4" s="1"/>
  <c r="T36" i="4"/>
  <c r="T168" i="4"/>
  <c r="U166" i="4"/>
  <c r="D166" i="4" s="1"/>
  <c r="T166" i="4"/>
  <c r="U45" i="4"/>
  <c r="D45" i="4" s="1"/>
  <c r="T45" i="4"/>
  <c r="U288" i="4"/>
  <c r="D288" i="4" s="1"/>
  <c r="T288" i="4"/>
  <c r="T68" i="4"/>
  <c r="U216" i="4"/>
  <c r="D216" i="4" s="1"/>
  <c r="T216" i="4"/>
  <c r="U100" i="4"/>
  <c r="D100" i="4" s="1"/>
  <c r="T100" i="4"/>
  <c r="U150" i="4"/>
  <c r="D150" i="4" s="1"/>
  <c r="T150" i="4"/>
  <c r="T254" i="4"/>
  <c r="U5" i="4"/>
  <c r="D5" i="4" s="1"/>
  <c r="T5" i="4"/>
  <c r="U321" i="4"/>
  <c r="D321" i="4" s="1"/>
  <c r="T321" i="4"/>
  <c r="U40" i="4"/>
  <c r="D40" i="4" s="1"/>
  <c r="T40" i="4"/>
  <c r="U315" i="4"/>
  <c r="D315" i="4" s="1"/>
  <c r="T315" i="4"/>
  <c r="U133" i="4"/>
  <c r="D133" i="4" s="1"/>
  <c r="T133" i="4"/>
  <c r="U351" i="4"/>
  <c r="D351" i="4" s="1"/>
  <c r="T351" i="4"/>
  <c r="U90" i="4"/>
  <c r="D90" i="4" s="1"/>
  <c r="T90" i="4"/>
  <c r="U4" i="4"/>
  <c r="D4" i="4" s="1"/>
  <c r="T4" i="4"/>
  <c r="T95" i="4"/>
  <c r="U57" i="4"/>
  <c r="D57" i="4" s="1"/>
  <c r="T57" i="4"/>
  <c r="T272" i="4"/>
  <c r="U27" i="4"/>
  <c r="D27" i="4" s="1"/>
  <c r="T27" i="4"/>
  <c r="U33" i="4"/>
  <c r="D33" i="4" s="1"/>
  <c r="T33" i="4"/>
  <c r="U32" i="4"/>
  <c r="D32" i="4" s="1"/>
  <c r="T32" i="4"/>
  <c r="B3" i="4"/>
  <c r="N46" i="4" l="1"/>
  <c r="N340" i="4"/>
  <c r="N283" i="4"/>
  <c r="N165" i="4"/>
  <c r="N278" i="4"/>
  <c r="N317" i="4"/>
  <c r="N290" i="4"/>
  <c r="N344" i="4"/>
  <c r="N25" i="4"/>
  <c r="N257" i="4"/>
  <c r="N231" i="4"/>
  <c r="N266" i="4"/>
  <c r="C95" i="4"/>
  <c r="C167" i="4"/>
  <c r="C85" i="4"/>
  <c r="C210" i="4"/>
  <c r="C102" i="4"/>
  <c r="C110" i="4"/>
  <c r="C217" i="4"/>
  <c r="C177" i="4"/>
  <c r="C129" i="4"/>
  <c r="C41" i="4"/>
  <c r="C253" i="4"/>
  <c r="C93" i="4"/>
  <c r="C13" i="4"/>
  <c r="C65" i="4"/>
  <c r="C275" i="4"/>
  <c r="C326" i="4"/>
  <c r="C105" i="4"/>
  <c r="C327" i="4"/>
  <c r="C24" i="4"/>
  <c r="C179" i="4"/>
  <c r="C195" i="4"/>
  <c r="C30" i="4"/>
  <c r="C79" i="4"/>
  <c r="C218" i="4"/>
  <c r="C182" i="4"/>
  <c r="C91" i="4"/>
  <c r="C285" i="4"/>
  <c r="C136" i="4"/>
  <c r="C39" i="4"/>
  <c r="C80" i="4"/>
  <c r="C270" i="4"/>
  <c r="C208" i="4"/>
  <c r="C148" i="4"/>
  <c r="C87" i="4"/>
  <c r="C196" i="4"/>
  <c r="C37" i="4"/>
  <c r="C250" i="4"/>
  <c r="C20" i="4"/>
  <c r="C48" i="4"/>
  <c r="C74" i="4"/>
  <c r="C175" i="4"/>
  <c r="C230" i="4"/>
  <c r="C113" i="4"/>
  <c r="C330" i="4"/>
  <c r="C112" i="4"/>
  <c r="C28" i="4"/>
  <c r="C227" i="4"/>
  <c r="C198" i="4"/>
  <c r="C188" i="4"/>
  <c r="C324" i="4"/>
  <c r="C246" i="4"/>
  <c r="C33" i="4"/>
  <c r="C166" i="4"/>
  <c r="C137" i="4"/>
  <c r="C314" i="4"/>
  <c r="C27" i="4"/>
  <c r="C68" i="4"/>
  <c r="C284" i="4"/>
  <c r="C310" i="4"/>
  <c r="C302" i="4"/>
  <c r="C325" i="4"/>
  <c r="C154" i="4"/>
  <c r="C287" i="4"/>
  <c r="C104" i="4"/>
  <c r="C216" i="4"/>
  <c r="C299" i="4"/>
  <c r="C54" i="4"/>
  <c r="C31" i="4"/>
  <c r="C60" i="4"/>
  <c r="C4" i="4"/>
  <c r="C254" i="4"/>
  <c r="C346" i="4"/>
  <c r="C239" i="4"/>
  <c r="C277" i="4"/>
  <c r="C190" i="4"/>
  <c r="C146" i="4"/>
  <c r="C171" i="4"/>
  <c r="C173" i="4"/>
  <c r="C58" i="4"/>
  <c r="C38" i="4"/>
  <c r="C63" i="4"/>
  <c r="C281" i="4"/>
  <c r="K281" i="4"/>
  <c r="C10" i="4"/>
  <c r="C52" i="4"/>
  <c r="C338" i="4"/>
  <c r="C83" i="4"/>
  <c r="C69" i="4"/>
  <c r="C86" i="4"/>
  <c r="C309" i="4"/>
  <c r="C294" i="4"/>
  <c r="C226" i="4"/>
  <c r="C186" i="4"/>
  <c r="C267" i="4"/>
  <c r="C125" i="4"/>
  <c r="C64" i="4"/>
  <c r="C328" i="4"/>
  <c r="C293" i="4"/>
  <c r="C247" i="4"/>
  <c r="C308" i="4"/>
  <c r="C35" i="4"/>
  <c r="C138" i="4"/>
  <c r="C219" i="4"/>
  <c r="C240" i="4"/>
  <c r="C55" i="4"/>
  <c r="C301" i="4"/>
  <c r="C192" i="4"/>
  <c r="C223" i="4"/>
  <c r="C92" i="4"/>
  <c r="C202" i="4"/>
  <c r="C99" i="4"/>
  <c r="C73" i="4"/>
  <c r="C304" i="4"/>
  <c r="C17" i="4"/>
  <c r="C84" i="4"/>
  <c r="C106" i="4"/>
  <c r="C156" i="4"/>
  <c r="C297" i="4"/>
  <c r="C42" i="4"/>
  <c r="C185" i="4"/>
  <c r="C295" i="4"/>
  <c r="C81" i="4"/>
  <c r="C234" i="4"/>
  <c r="C44" i="4"/>
  <c r="C260" i="4"/>
  <c r="C119" i="4"/>
  <c r="C236" i="4"/>
  <c r="C5" i="4"/>
  <c r="C56" i="4"/>
  <c r="C207" i="4"/>
  <c r="C235" i="4"/>
  <c r="C315" i="4"/>
  <c r="C168" i="4"/>
  <c r="C47" i="4"/>
  <c r="C342" i="4"/>
  <c r="C341" i="4"/>
  <c r="C109" i="4"/>
  <c r="C11" i="4"/>
  <c r="C272" i="4"/>
  <c r="C90" i="4"/>
  <c r="C40" i="4"/>
  <c r="C150" i="4"/>
  <c r="C288" i="4"/>
  <c r="C36" i="4"/>
  <c r="C211" i="4"/>
  <c r="C189" i="4"/>
  <c r="C334" i="4"/>
  <c r="C76" i="4"/>
  <c r="C312" i="4"/>
  <c r="C152" i="4"/>
  <c r="C120" i="4"/>
  <c r="C170" i="4"/>
  <c r="C26" i="4"/>
  <c r="C180" i="4"/>
  <c r="C261" i="4"/>
  <c r="C280" i="4"/>
  <c r="C43" i="4"/>
  <c r="C187" i="4"/>
  <c r="C184" i="4"/>
  <c r="C70" i="4"/>
  <c r="C108" i="4"/>
  <c r="C116" i="4"/>
  <c r="C305" i="4"/>
  <c r="C350" i="4"/>
  <c r="C21" i="4"/>
  <c r="C140" i="4"/>
  <c r="C77" i="4"/>
  <c r="G3" i="4"/>
  <c r="AE3" i="4" s="1"/>
  <c r="C66" i="4"/>
  <c r="C292" i="4"/>
  <c r="C127" i="4"/>
  <c r="C347" i="4"/>
  <c r="C306" i="4"/>
  <c r="C8" i="4"/>
  <c r="C320" i="4"/>
  <c r="C237" i="4"/>
  <c r="C67" i="4"/>
  <c r="C121" i="4"/>
  <c r="C144" i="4"/>
  <c r="C174" i="4"/>
  <c r="C131" i="4"/>
  <c r="C61" i="4"/>
  <c r="C183" i="4"/>
  <c r="C264" i="4"/>
  <c r="C19" i="4"/>
  <c r="C345" i="4"/>
  <c r="C14" i="4"/>
  <c r="C59" i="4"/>
  <c r="C273" i="4"/>
  <c r="C22" i="4"/>
  <c r="C286" i="4"/>
  <c r="C276" i="4"/>
  <c r="C163" i="4"/>
  <c r="C71" i="4"/>
  <c r="C160" i="4"/>
  <c r="C164" i="4"/>
  <c r="C331" i="4"/>
  <c r="C265" i="4"/>
  <c r="C222" i="4"/>
  <c r="C132" i="4"/>
  <c r="C232" i="4"/>
  <c r="C149" i="4"/>
  <c r="C153" i="4"/>
  <c r="C221" i="4"/>
  <c r="C241" i="4"/>
  <c r="C318" i="4"/>
  <c r="C162" i="4"/>
  <c r="C349" i="4"/>
  <c r="C303" i="4"/>
  <c r="C158" i="4"/>
  <c r="C128" i="4"/>
  <c r="C88" i="4"/>
  <c r="C18" i="4"/>
  <c r="C157" i="4"/>
  <c r="C133" i="4"/>
  <c r="C233" i="4"/>
  <c r="C243" i="4"/>
  <c r="C135" i="4"/>
  <c r="C238" i="4"/>
  <c r="C271" i="4"/>
  <c r="C32" i="4"/>
  <c r="C57" i="4"/>
  <c r="C351" i="4"/>
  <c r="C321" i="4"/>
  <c r="C100" i="4"/>
  <c r="C45" i="4"/>
  <c r="C258" i="4"/>
  <c r="C75" i="4"/>
  <c r="C201" i="4"/>
  <c r="C147" i="4"/>
  <c r="C316" i="4"/>
  <c r="C117" i="4"/>
  <c r="C249" i="4"/>
  <c r="C244" i="4"/>
  <c r="C311" i="4"/>
  <c r="C12" i="4"/>
  <c r="C197" i="4"/>
  <c r="C145" i="4"/>
  <c r="C159" i="4"/>
  <c r="C16" i="4"/>
  <c r="C263" i="4"/>
  <c r="C6" i="4"/>
  <c r="C9" i="4"/>
  <c r="C209" i="4"/>
  <c r="C115" i="4"/>
  <c r="C228" i="4"/>
  <c r="C141" i="4"/>
  <c r="C313" i="4"/>
  <c r="C96" i="4"/>
  <c r="C199" i="4"/>
  <c r="C289" i="4"/>
  <c r="C114" i="4"/>
  <c r="C98" i="4"/>
  <c r="C29" i="4"/>
  <c r="C49" i="4"/>
  <c r="C251" i="4"/>
  <c r="C200" i="4"/>
  <c r="C203" i="4"/>
  <c r="C335" i="4"/>
  <c r="C248" i="4"/>
  <c r="C169" i="4"/>
  <c r="C242" i="4"/>
  <c r="C259" i="4"/>
  <c r="C255" i="4"/>
  <c r="C123" i="4"/>
  <c r="C78" i="4"/>
  <c r="C274" i="4"/>
  <c r="C252" i="4"/>
  <c r="C139" i="4"/>
  <c r="C82" i="4"/>
  <c r="C300" i="4"/>
  <c r="C204" i="4"/>
  <c r="C126" i="4"/>
  <c r="C279" i="4"/>
  <c r="C245" i="4"/>
  <c r="C124" i="4"/>
  <c r="C72" i="4"/>
  <c r="C322" i="4"/>
  <c r="C307" i="4"/>
  <c r="C23" i="4"/>
  <c r="C155" i="4"/>
  <c r="C107" i="4"/>
  <c r="C269" i="4"/>
  <c r="C94" i="4"/>
  <c r="C282" i="4"/>
  <c r="C151" i="4"/>
  <c r="C229" i="4"/>
  <c r="C348" i="4"/>
  <c r="C181" i="4"/>
  <c r="C343" i="4"/>
  <c r="C220" i="4"/>
  <c r="C329" i="4"/>
  <c r="C298" i="4"/>
  <c r="C122" i="4"/>
  <c r="C193" i="4"/>
  <c r="P110" i="4"/>
  <c r="K110" i="4" s="1"/>
  <c r="P66" i="4"/>
  <c r="K66" i="4" s="1"/>
  <c r="P217" i="4"/>
  <c r="K217" i="4" s="1"/>
  <c r="P292" i="4"/>
  <c r="K292" i="4" s="1"/>
  <c r="P177" i="4"/>
  <c r="K177" i="4" s="1"/>
  <c r="P127" i="4"/>
  <c r="K127" i="4" s="1"/>
  <c r="P129" i="4"/>
  <c r="K129" i="4" s="1"/>
  <c r="P347" i="4"/>
  <c r="K347" i="4" s="1"/>
  <c r="P41" i="4"/>
  <c r="K41" i="4" s="1"/>
  <c r="P306" i="4"/>
  <c r="K306" i="4" s="1"/>
  <c r="P253" i="4"/>
  <c r="K253" i="4" s="1"/>
  <c r="P8" i="4"/>
  <c r="K8" i="4" s="1"/>
  <c r="P93" i="4"/>
  <c r="K93" i="4" s="1"/>
  <c r="P320" i="4"/>
  <c r="K320" i="4" s="1"/>
  <c r="P13" i="4"/>
  <c r="K13" i="4" s="1"/>
  <c r="P237" i="4"/>
  <c r="K237" i="4" s="1"/>
  <c r="P65" i="4"/>
  <c r="K65" i="4" s="1"/>
  <c r="P67" i="4"/>
  <c r="K67" i="4" s="1"/>
  <c r="P275" i="4"/>
  <c r="K275" i="4" s="1"/>
  <c r="P121" i="4"/>
  <c r="K121" i="4" s="1"/>
  <c r="P32" i="4"/>
  <c r="K32" i="4" s="1"/>
  <c r="P57" i="4"/>
  <c r="K57" i="4" s="1"/>
  <c r="P351" i="4"/>
  <c r="K351" i="4" s="1"/>
  <c r="P321" i="4"/>
  <c r="K321" i="4" s="1"/>
  <c r="P100" i="4"/>
  <c r="K100" i="4" s="1"/>
  <c r="P45" i="4"/>
  <c r="K45" i="4" s="1"/>
  <c r="P258" i="4"/>
  <c r="K258" i="4" s="1"/>
  <c r="P75" i="4"/>
  <c r="K75" i="4" s="1"/>
  <c r="P201" i="4"/>
  <c r="K201" i="4" s="1"/>
  <c r="P239" i="4"/>
  <c r="K239" i="4" s="1"/>
  <c r="P16" i="4"/>
  <c r="K16" i="4" s="1"/>
  <c r="P325" i="4"/>
  <c r="K325" i="4" s="1"/>
  <c r="P171" i="4"/>
  <c r="K171" i="4" s="1"/>
  <c r="P263" i="4"/>
  <c r="K263" i="4" s="1"/>
  <c r="P11" i="4"/>
  <c r="K11" i="4" s="1"/>
  <c r="P6" i="4"/>
  <c r="K6" i="4" s="1"/>
  <c r="P154" i="4"/>
  <c r="K154" i="4" s="1"/>
  <c r="P9" i="4"/>
  <c r="K9" i="4" s="1"/>
  <c r="P173" i="4"/>
  <c r="K173" i="4" s="1"/>
  <c r="P209" i="4"/>
  <c r="K209" i="4" s="1"/>
  <c r="P58" i="4"/>
  <c r="K58" i="4" s="1"/>
  <c r="P115" i="4"/>
  <c r="K115" i="4" s="1"/>
  <c r="P287" i="4"/>
  <c r="K287" i="4" s="1"/>
  <c r="P228" i="4"/>
  <c r="K228" i="4" s="1"/>
  <c r="P38" i="4"/>
  <c r="K38" i="4" s="1"/>
  <c r="P141" i="4"/>
  <c r="K141" i="4" s="1"/>
  <c r="P104" i="4"/>
  <c r="K104" i="4" s="1"/>
  <c r="P271" i="4"/>
  <c r="K271" i="4" s="1"/>
  <c r="P27" i="4"/>
  <c r="K27" i="4" s="1"/>
  <c r="P4" i="4"/>
  <c r="K4" i="4" s="1"/>
  <c r="P315" i="4"/>
  <c r="K315" i="4" s="1"/>
  <c r="P254" i="4"/>
  <c r="K254" i="4" s="1"/>
  <c r="P68" i="4"/>
  <c r="K68" i="4" s="1"/>
  <c r="P168" i="4"/>
  <c r="K168" i="4" s="1"/>
  <c r="P346" i="4"/>
  <c r="K346" i="4" s="1"/>
  <c r="P47" i="4"/>
  <c r="K47" i="4" s="1"/>
  <c r="P144" i="4"/>
  <c r="K144" i="4" s="1"/>
  <c r="P326" i="4"/>
  <c r="K326" i="4" s="1"/>
  <c r="P174" i="4"/>
  <c r="K174" i="4" s="1"/>
  <c r="P105" i="4"/>
  <c r="K105" i="4" s="1"/>
  <c r="P131" i="4"/>
  <c r="K131" i="4" s="1"/>
  <c r="P327" i="4"/>
  <c r="K327" i="4" s="1"/>
  <c r="P61" i="4"/>
  <c r="K61" i="4" s="1"/>
  <c r="P24" i="4"/>
  <c r="K24" i="4" s="1"/>
  <c r="P183" i="4"/>
  <c r="K183" i="4" s="1"/>
  <c r="P179" i="4"/>
  <c r="K179" i="4" s="1"/>
  <c r="P264" i="4"/>
  <c r="K264" i="4" s="1"/>
  <c r="P195" i="4"/>
  <c r="K195" i="4" s="1"/>
  <c r="P19" i="4"/>
  <c r="K19" i="4" s="1"/>
  <c r="P30" i="4"/>
  <c r="K30" i="4" s="1"/>
  <c r="P345" i="4"/>
  <c r="K345" i="4" s="1"/>
  <c r="P79" i="4"/>
  <c r="K79" i="4" s="1"/>
  <c r="P14" i="4"/>
  <c r="K14" i="4" s="1"/>
  <c r="P218" i="4"/>
  <c r="K218" i="4" s="1"/>
  <c r="P59" i="4"/>
  <c r="K59" i="4" s="1"/>
  <c r="P182" i="4"/>
  <c r="K182" i="4" s="1"/>
  <c r="P273" i="4"/>
  <c r="K273" i="4" s="1"/>
  <c r="P91" i="4"/>
  <c r="K91" i="4" s="1"/>
  <c r="P22" i="4"/>
  <c r="K22" i="4" s="1"/>
  <c r="P285" i="4"/>
  <c r="K285" i="4" s="1"/>
  <c r="P286" i="4"/>
  <c r="K286" i="4" s="1"/>
  <c r="P136" i="4"/>
  <c r="K136" i="4" s="1"/>
  <c r="P276" i="4"/>
  <c r="K276" i="4" s="1"/>
  <c r="P39" i="4"/>
  <c r="K39" i="4" s="1"/>
  <c r="P163" i="4"/>
  <c r="K163" i="4" s="1"/>
  <c r="P80" i="4"/>
  <c r="K80" i="4" s="1"/>
  <c r="P71" i="4"/>
  <c r="K71" i="4" s="1"/>
  <c r="P270" i="4"/>
  <c r="K270" i="4" s="1"/>
  <c r="P160" i="4"/>
  <c r="K160" i="4" s="1"/>
  <c r="P208" i="4"/>
  <c r="K208" i="4" s="1"/>
  <c r="P164" i="4"/>
  <c r="K164" i="4" s="1"/>
  <c r="P148" i="4"/>
  <c r="K148" i="4" s="1"/>
  <c r="P331" i="4"/>
  <c r="K331" i="4" s="1"/>
  <c r="P87" i="4"/>
  <c r="K87" i="4" s="1"/>
  <c r="P265" i="4"/>
  <c r="K265" i="4" s="1"/>
  <c r="P196" i="4"/>
  <c r="K196" i="4" s="1"/>
  <c r="P222" i="4"/>
  <c r="K222" i="4" s="1"/>
  <c r="P37" i="4"/>
  <c r="K37" i="4" s="1"/>
  <c r="P132" i="4"/>
  <c r="K132" i="4" s="1"/>
  <c r="P250" i="4"/>
  <c r="K250" i="4" s="1"/>
  <c r="P232" i="4"/>
  <c r="K232" i="4" s="1"/>
  <c r="P20" i="4"/>
  <c r="K20" i="4" s="1"/>
  <c r="P149" i="4"/>
  <c r="K149" i="4" s="1"/>
  <c r="P48" i="4"/>
  <c r="K48" i="4" s="1"/>
  <c r="P153" i="4"/>
  <c r="K153" i="4" s="1"/>
  <c r="P74" i="4"/>
  <c r="K74" i="4" s="1"/>
  <c r="P221" i="4"/>
  <c r="K221" i="4" s="1"/>
  <c r="P175" i="4"/>
  <c r="K175" i="4" s="1"/>
  <c r="P241" i="4"/>
  <c r="K241" i="4" s="1"/>
  <c r="P230" i="4"/>
  <c r="K230" i="4" s="1"/>
  <c r="P147" i="4"/>
  <c r="K147" i="4" s="1"/>
  <c r="P342" i="4"/>
  <c r="K342" i="4" s="1"/>
  <c r="P316" i="4"/>
  <c r="K316" i="4" s="1"/>
  <c r="P277" i="4"/>
  <c r="K277" i="4" s="1"/>
  <c r="P117" i="4"/>
  <c r="K117" i="4" s="1"/>
  <c r="P284" i="4"/>
  <c r="K284" i="4" s="1"/>
  <c r="P249" i="4"/>
  <c r="K249" i="4" s="1"/>
  <c r="P341" i="4"/>
  <c r="K341" i="4" s="1"/>
  <c r="P244" i="4"/>
  <c r="K244" i="4" s="1"/>
  <c r="P190" i="4"/>
  <c r="K190" i="4" s="1"/>
  <c r="P311" i="4"/>
  <c r="K311" i="4" s="1"/>
  <c r="P310" i="4"/>
  <c r="K310" i="4" s="1"/>
  <c r="P12" i="4"/>
  <c r="K12" i="4" s="1"/>
  <c r="P109" i="4"/>
  <c r="K109" i="4" s="1"/>
  <c r="P197" i="4"/>
  <c r="K197" i="4" s="1"/>
  <c r="P146" i="4"/>
  <c r="K146" i="4" s="1"/>
  <c r="P145" i="4"/>
  <c r="K145" i="4" s="1"/>
  <c r="P302" i="4"/>
  <c r="K302" i="4" s="1"/>
  <c r="B278" i="4"/>
  <c r="P318" i="4"/>
  <c r="K318" i="4" s="1"/>
  <c r="P113" i="4"/>
  <c r="K113" i="4" s="1"/>
  <c r="P162" i="4"/>
  <c r="K162" i="4" s="1"/>
  <c r="P330" i="4"/>
  <c r="K330" i="4" s="1"/>
  <c r="P349" i="4"/>
  <c r="K349" i="4" s="1"/>
  <c r="P112" i="4"/>
  <c r="K112" i="4" s="1"/>
  <c r="P303" i="4"/>
  <c r="K303" i="4" s="1"/>
  <c r="P28" i="4"/>
  <c r="K28" i="4" s="1"/>
  <c r="P158" i="4"/>
  <c r="K158" i="4" s="1"/>
  <c r="P227" i="4"/>
  <c r="K227" i="4" s="1"/>
  <c r="P128" i="4"/>
  <c r="K128" i="4" s="1"/>
  <c r="P198" i="4"/>
  <c r="K198" i="4" s="1"/>
  <c r="P88" i="4"/>
  <c r="K88" i="4" s="1"/>
  <c r="P188" i="4"/>
  <c r="K188" i="4" s="1"/>
  <c r="P18" i="4"/>
  <c r="K18" i="4" s="1"/>
  <c r="P324" i="4"/>
  <c r="K324" i="4" s="1"/>
  <c r="P157" i="4"/>
  <c r="K157" i="4" s="1"/>
  <c r="P246" i="4"/>
  <c r="K246" i="4" s="1"/>
  <c r="P199" i="4"/>
  <c r="K199" i="4" s="1"/>
  <c r="P63" i="4"/>
  <c r="K63" i="4" s="1"/>
  <c r="P289" i="4"/>
  <c r="K289" i="4" s="1"/>
  <c r="P114" i="4"/>
  <c r="K114" i="4" s="1"/>
  <c r="P281" i="4"/>
  <c r="P98" i="4"/>
  <c r="K98" i="4" s="1"/>
  <c r="P10" i="4"/>
  <c r="K10" i="4" s="1"/>
  <c r="P29" i="4"/>
  <c r="K29" i="4" s="1"/>
  <c r="P52" i="4"/>
  <c r="K52" i="4" s="1"/>
  <c r="P49" i="4"/>
  <c r="K49" i="4" s="1"/>
  <c r="P338" i="4"/>
  <c r="K338" i="4" s="1"/>
  <c r="P251" i="4"/>
  <c r="K251" i="4" s="1"/>
  <c r="P83" i="4"/>
  <c r="K83" i="4" s="1"/>
  <c r="P200" i="4"/>
  <c r="K200" i="4" s="1"/>
  <c r="P69" i="4"/>
  <c r="K69" i="4" s="1"/>
  <c r="P203" i="4"/>
  <c r="K203" i="4" s="1"/>
  <c r="P86" i="4"/>
  <c r="K86" i="4" s="1"/>
  <c r="P335" i="4"/>
  <c r="K335" i="4" s="1"/>
  <c r="P309" i="4"/>
  <c r="K309" i="4" s="1"/>
  <c r="P248" i="4"/>
  <c r="K248" i="4" s="1"/>
  <c r="P294" i="4"/>
  <c r="K294" i="4" s="1"/>
  <c r="P272" i="4"/>
  <c r="K272" i="4" s="1"/>
  <c r="P90" i="4"/>
  <c r="K90" i="4" s="1"/>
  <c r="P40" i="4"/>
  <c r="K40" i="4" s="1"/>
  <c r="P150" i="4"/>
  <c r="K150" i="4" s="1"/>
  <c r="P288" i="4"/>
  <c r="K288" i="4" s="1"/>
  <c r="P166" i="4"/>
  <c r="K166" i="4" s="1"/>
  <c r="P36" i="4"/>
  <c r="K36" i="4" s="1"/>
  <c r="P167" i="4"/>
  <c r="K167" i="4" s="1"/>
  <c r="P211" i="4"/>
  <c r="K211" i="4" s="1"/>
  <c r="P21" i="4"/>
  <c r="K21" i="4" s="1"/>
  <c r="P189" i="4"/>
  <c r="K189" i="4" s="1"/>
  <c r="P233" i="4"/>
  <c r="K233" i="4" s="1"/>
  <c r="P334" i="4"/>
  <c r="K334" i="4" s="1"/>
  <c r="P159" i="4"/>
  <c r="K159" i="4" s="1"/>
  <c r="P280" i="4"/>
  <c r="K280" i="4" s="1"/>
  <c r="P135" i="4"/>
  <c r="K135" i="4" s="1"/>
  <c r="P43" i="4"/>
  <c r="K43" i="4" s="1"/>
  <c r="P77" i="4"/>
  <c r="K77" i="4" s="1"/>
  <c r="P187" i="4"/>
  <c r="K187" i="4" s="1"/>
  <c r="P313" i="4"/>
  <c r="K313" i="4" s="1"/>
  <c r="P184" i="4"/>
  <c r="K184" i="4" s="1"/>
  <c r="P31" i="4"/>
  <c r="K31" i="4" s="1"/>
  <c r="P70" i="4"/>
  <c r="K70" i="4" s="1"/>
  <c r="P235" i="4"/>
  <c r="K235" i="4" s="1"/>
  <c r="P108" i="4"/>
  <c r="K108" i="4" s="1"/>
  <c r="P102" i="4"/>
  <c r="K102" i="4" s="1"/>
  <c r="P116" i="4"/>
  <c r="K116" i="4" s="1"/>
  <c r="P314" i="4"/>
  <c r="K314" i="4" s="1"/>
  <c r="P305" i="4"/>
  <c r="K305" i="4" s="1"/>
  <c r="P238" i="4"/>
  <c r="K238" i="4" s="1"/>
  <c r="P350" i="4"/>
  <c r="K350" i="4" s="1"/>
  <c r="P60" i="4"/>
  <c r="K60" i="4" s="1"/>
  <c r="P33" i="4"/>
  <c r="K33" i="4" s="1"/>
  <c r="P95" i="4"/>
  <c r="K95" i="4" s="1"/>
  <c r="P133" i="4"/>
  <c r="K133" i="4" s="1"/>
  <c r="P5" i="4"/>
  <c r="K5" i="4" s="1"/>
  <c r="P216" i="4"/>
  <c r="K216" i="4" s="1"/>
  <c r="P226" i="4"/>
  <c r="K226" i="4" s="1"/>
  <c r="P169" i="4"/>
  <c r="K169" i="4" s="1"/>
  <c r="P186" i="4"/>
  <c r="K186" i="4" s="1"/>
  <c r="P267" i="4"/>
  <c r="K267" i="4" s="1"/>
  <c r="P242" i="4"/>
  <c r="K242" i="4" s="1"/>
  <c r="P125" i="4"/>
  <c r="K125" i="4" s="1"/>
  <c r="P259" i="4"/>
  <c r="K259" i="4" s="1"/>
  <c r="P64" i="4"/>
  <c r="K64" i="4" s="1"/>
  <c r="P255" i="4"/>
  <c r="K255" i="4" s="1"/>
  <c r="P328" i="4"/>
  <c r="K328" i="4" s="1"/>
  <c r="P123" i="4"/>
  <c r="K123" i="4" s="1"/>
  <c r="P293" i="4"/>
  <c r="K293" i="4" s="1"/>
  <c r="P78" i="4"/>
  <c r="K78" i="4" s="1"/>
  <c r="P247" i="4"/>
  <c r="K247" i="4" s="1"/>
  <c r="P274" i="4"/>
  <c r="K274" i="4" s="1"/>
  <c r="P308" i="4"/>
  <c r="K308" i="4" s="1"/>
  <c r="P252" i="4"/>
  <c r="K252" i="4" s="1"/>
  <c r="P35" i="4"/>
  <c r="K35" i="4" s="1"/>
  <c r="P139" i="4"/>
  <c r="K139" i="4" s="1"/>
  <c r="P138" i="4"/>
  <c r="K138" i="4" s="1"/>
  <c r="P82" i="4"/>
  <c r="K82" i="4" s="1"/>
  <c r="P219" i="4"/>
  <c r="K219" i="4" s="1"/>
  <c r="P300" i="4"/>
  <c r="K300" i="4" s="1"/>
  <c r="P240" i="4"/>
  <c r="K240" i="4" s="1"/>
  <c r="P204" i="4"/>
  <c r="K204" i="4" s="1"/>
  <c r="P55" i="4"/>
  <c r="K55" i="4" s="1"/>
  <c r="P126" i="4"/>
  <c r="K126" i="4" s="1"/>
  <c r="P301" i="4"/>
  <c r="K301" i="4" s="1"/>
  <c r="P279" i="4"/>
  <c r="K279" i="4" s="1"/>
  <c r="P192" i="4"/>
  <c r="K192" i="4" s="1"/>
  <c r="P245" i="4"/>
  <c r="K245" i="4" s="1"/>
  <c r="P223" i="4"/>
  <c r="K223" i="4" s="1"/>
  <c r="P124" i="4"/>
  <c r="K124" i="4" s="1"/>
  <c r="P92" i="4"/>
  <c r="K92" i="4" s="1"/>
  <c r="P72" i="4"/>
  <c r="K72" i="4" s="1"/>
  <c r="P202" i="4"/>
  <c r="K202" i="4" s="1"/>
  <c r="P322" i="4"/>
  <c r="K322" i="4" s="1"/>
  <c r="P99" i="4"/>
  <c r="K99" i="4" s="1"/>
  <c r="P307" i="4"/>
  <c r="K307" i="4" s="1"/>
  <c r="P73" i="4"/>
  <c r="K73" i="4" s="1"/>
  <c r="P23" i="4"/>
  <c r="K23" i="4" s="1"/>
  <c r="P304" i="4"/>
  <c r="K304" i="4" s="1"/>
  <c r="P155" i="4"/>
  <c r="K155" i="4" s="1"/>
  <c r="P17" i="4"/>
  <c r="K17" i="4" s="1"/>
  <c r="P107" i="4"/>
  <c r="K107" i="4" s="1"/>
  <c r="P84" i="4"/>
  <c r="K84" i="4" s="1"/>
  <c r="P269" i="4"/>
  <c r="K269" i="4" s="1"/>
  <c r="P106" i="4"/>
  <c r="K106" i="4" s="1"/>
  <c r="P94" i="4"/>
  <c r="K94" i="4" s="1"/>
  <c r="P156" i="4"/>
  <c r="K156" i="4" s="1"/>
  <c r="P282" i="4"/>
  <c r="K282" i="4" s="1"/>
  <c r="P297" i="4"/>
  <c r="K297" i="4" s="1"/>
  <c r="P151" i="4"/>
  <c r="K151" i="4" s="1"/>
  <c r="P56" i="4"/>
  <c r="K56" i="4" s="1"/>
  <c r="P76" i="4"/>
  <c r="K76" i="4" s="1"/>
  <c r="P299" i="4"/>
  <c r="K299" i="4" s="1"/>
  <c r="P312" i="4"/>
  <c r="K312" i="4" s="1"/>
  <c r="P137" i="4"/>
  <c r="K137" i="4" s="1"/>
  <c r="P152" i="4"/>
  <c r="K152" i="4" s="1"/>
  <c r="P85" i="4"/>
  <c r="K85" i="4" s="1"/>
  <c r="P120" i="4"/>
  <c r="K120" i="4" s="1"/>
  <c r="P140" i="4"/>
  <c r="K140" i="4" s="1"/>
  <c r="P170" i="4"/>
  <c r="K170" i="4" s="1"/>
  <c r="P243" i="4"/>
  <c r="K243" i="4" s="1"/>
  <c r="P26" i="4"/>
  <c r="K26" i="4" s="1"/>
  <c r="P207" i="4"/>
  <c r="K207" i="4" s="1"/>
  <c r="P180" i="4"/>
  <c r="K180" i="4" s="1"/>
  <c r="P54" i="4"/>
  <c r="K54" i="4" s="1"/>
  <c r="P261" i="4"/>
  <c r="K261" i="4" s="1"/>
  <c r="P210" i="4"/>
  <c r="K210" i="4" s="1"/>
  <c r="B340" i="4"/>
  <c r="P96" i="4"/>
  <c r="K96" i="4" s="1"/>
  <c r="P42" i="4"/>
  <c r="K42" i="4" s="1"/>
  <c r="P229" i="4"/>
  <c r="K229" i="4" s="1"/>
  <c r="P185" i="4"/>
  <c r="K185" i="4" s="1"/>
  <c r="P348" i="4"/>
  <c r="K348" i="4" s="1"/>
  <c r="P295" i="4"/>
  <c r="K295" i="4" s="1"/>
  <c r="P181" i="4"/>
  <c r="K181" i="4" s="1"/>
  <c r="P81" i="4"/>
  <c r="K81" i="4" s="1"/>
  <c r="P343" i="4"/>
  <c r="K343" i="4" s="1"/>
  <c r="P234" i="4"/>
  <c r="K234" i="4" s="1"/>
  <c r="P220" i="4"/>
  <c r="K220" i="4" s="1"/>
  <c r="P44" i="4"/>
  <c r="K44" i="4" s="1"/>
  <c r="P329" i="4"/>
  <c r="K329" i="4" s="1"/>
  <c r="P260" i="4"/>
  <c r="K260" i="4" s="1"/>
  <c r="P298" i="4"/>
  <c r="K298" i="4" s="1"/>
  <c r="P119" i="4"/>
  <c r="K119" i="4" s="1"/>
  <c r="P122" i="4"/>
  <c r="K122" i="4" s="1"/>
  <c r="P236" i="4"/>
  <c r="K236" i="4" s="1"/>
  <c r="P193" i="4"/>
  <c r="K193" i="4" s="1"/>
  <c r="B46" i="4" l="1"/>
  <c r="B257" i="4"/>
  <c r="N181" i="4"/>
  <c r="N247" i="4"/>
  <c r="N227" i="4"/>
  <c r="N276" i="4"/>
  <c r="N254" i="4"/>
  <c r="N121" i="4"/>
  <c r="N261" i="4"/>
  <c r="N151" i="4"/>
  <c r="N107" i="4"/>
  <c r="N322" i="4"/>
  <c r="N279" i="4"/>
  <c r="N82" i="4"/>
  <c r="N78" i="4"/>
  <c r="N242" i="4"/>
  <c r="N95" i="4"/>
  <c r="N102" i="4"/>
  <c r="N21" i="4"/>
  <c r="N90" i="4"/>
  <c r="N69" i="4"/>
  <c r="N10" i="4"/>
  <c r="N157" i="4"/>
  <c r="N158" i="4"/>
  <c r="N318" i="4"/>
  <c r="N310" i="4"/>
  <c r="N74" i="4"/>
  <c r="N37" i="4"/>
  <c r="N208" i="4"/>
  <c r="N136" i="4"/>
  <c r="N218" i="4"/>
  <c r="N179" i="4"/>
  <c r="N326" i="4"/>
  <c r="N315" i="4"/>
  <c r="N287" i="4"/>
  <c r="N11" i="4"/>
  <c r="N275" i="4"/>
  <c r="N253" i="4"/>
  <c r="N217" i="4"/>
  <c r="N298" i="4"/>
  <c r="N219" i="4"/>
  <c r="N29" i="4"/>
  <c r="N164" i="4"/>
  <c r="N228" i="4"/>
  <c r="N292" i="4"/>
  <c r="N295" i="4"/>
  <c r="N120" i="4"/>
  <c r="N329" i="4"/>
  <c r="N348" i="4"/>
  <c r="N54" i="4"/>
  <c r="N85" i="4"/>
  <c r="N297" i="4"/>
  <c r="N17" i="4"/>
  <c r="N202" i="4"/>
  <c r="N301" i="4"/>
  <c r="N138" i="4"/>
  <c r="N293" i="4"/>
  <c r="N267" i="4"/>
  <c r="N33" i="4"/>
  <c r="N108" i="4"/>
  <c r="N43" i="4"/>
  <c r="N211" i="4"/>
  <c r="N200" i="4"/>
  <c r="N98" i="4"/>
  <c r="N316" i="4"/>
  <c r="N160" i="4"/>
  <c r="N286" i="4"/>
  <c r="N183" i="4"/>
  <c r="N144" i="4"/>
  <c r="N115" i="4"/>
  <c r="N263" i="4"/>
  <c r="N45" i="4"/>
  <c r="N67" i="4"/>
  <c r="N306" i="4"/>
  <c r="N66" i="4"/>
  <c r="N140" i="4"/>
  <c r="N203" i="4"/>
  <c r="N117" i="4"/>
  <c r="N59" i="4"/>
  <c r="N8" i="4"/>
  <c r="N260" i="4"/>
  <c r="N44" i="4"/>
  <c r="N185" i="4"/>
  <c r="N180" i="4"/>
  <c r="N152" i="4"/>
  <c r="N282" i="4"/>
  <c r="N155" i="4"/>
  <c r="N72" i="4"/>
  <c r="N126" i="4"/>
  <c r="N139" i="4"/>
  <c r="N123" i="4"/>
  <c r="N186" i="4"/>
  <c r="N60" i="4"/>
  <c r="N235" i="4"/>
  <c r="N135" i="4"/>
  <c r="N83" i="4"/>
  <c r="N18" i="4"/>
  <c r="N303" i="4"/>
  <c r="N302" i="4"/>
  <c r="N190" i="4"/>
  <c r="N342" i="4"/>
  <c r="N48" i="4"/>
  <c r="N196" i="4"/>
  <c r="N270" i="4"/>
  <c r="N285" i="4"/>
  <c r="N79" i="4"/>
  <c r="N24" i="4"/>
  <c r="N27" i="4"/>
  <c r="N58" i="4"/>
  <c r="N171" i="4"/>
  <c r="N100" i="4"/>
  <c r="N110" i="4"/>
  <c r="N99" i="4"/>
  <c r="N40" i="4"/>
  <c r="N221" i="4"/>
  <c r="N75" i="4"/>
  <c r="N229" i="4"/>
  <c r="N207" i="4"/>
  <c r="N137" i="4"/>
  <c r="N156" i="4"/>
  <c r="N304" i="4"/>
  <c r="N92" i="4"/>
  <c r="N55" i="4"/>
  <c r="N35" i="4"/>
  <c r="N328" i="4"/>
  <c r="N169" i="4"/>
  <c r="N350" i="4"/>
  <c r="N70" i="4"/>
  <c r="N280" i="4"/>
  <c r="N36" i="4"/>
  <c r="N248" i="4"/>
  <c r="N251" i="4"/>
  <c r="N114" i="4"/>
  <c r="N188" i="4"/>
  <c r="N112" i="4"/>
  <c r="N145" i="4"/>
  <c r="N244" i="4"/>
  <c r="N147" i="4"/>
  <c r="N149" i="4"/>
  <c r="N265" i="4"/>
  <c r="N71" i="4"/>
  <c r="N22" i="4"/>
  <c r="N345" i="4"/>
  <c r="N61" i="4"/>
  <c r="N47" i="4"/>
  <c r="N271" i="4"/>
  <c r="N209" i="4"/>
  <c r="N325" i="4"/>
  <c r="N321" i="4"/>
  <c r="N237" i="4"/>
  <c r="N347" i="4"/>
  <c r="N84" i="4"/>
  <c r="N189" i="4"/>
  <c r="N12" i="4"/>
  <c r="N6" i="4"/>
  <c r="N193" i="4"/>
  <c r="N234" i="4"/>
  <c r="N312" i="4"/>
  <c r="N23" i="4"/>
  <c r="N204" i="4"/>
  <c r="N252" i="4"/>
  <c r="N255" i="4"/>
  <c r="N226" i="4"/>
  <c r="N238" i="4"/>
  <c r="N31" i="4"/>
  <c r="N159" i="4"/>
  <c r="N166" i="4"/>
  <c r="N309" i="4"/>
  <c r="N338" i="4"/>
  <c r="N289" i="4"/>
  <c r="N88" i="4"/>
  <c r="N349" i="4"/>
  <c r="N146" i="4"/>
  <c r="N341" i="4"/>
  <c r="N230" i="4"/>
  <c r="N20" i="4"/>
  <c r="N87" i="4"/>
  <c r="N80" i="4"/>
  <c r="N91" i="4"/>
  <c r="N30" i="4"/>
  <c r="N327" i="4"/>
  <c r="N346" i="4"/>
  <c r="N104" i="4"/>
  <c r="N173" i="4"/>
  <c r="N16" i="4"/>
  <c r="N351" i="4"/>
  <c r="N13" i="4"/>
  <c r="N129" i="4"/>
  <c r="N210" i="4"/>
  <c r="N116" i="4"/>
  <c r="N246" i="4"/>
  <c r="N132" i="4"/>
  <c r="N174" i="4"/>
  <c r="N236" i="4"/>
  <c r="N42" i="4"/>
  <c r="N26" i="4"/>
  <c r="N94" i="4"/>
  <c r="N124" i="4"/>
  <c r="N122" i="4"/>
  <c r="N343" i="4"/>
  <c r="N96" i="4"/>
  <c r="N243" i="4"/>
  <c r="N106" i="4"/>
  <c r="N73" i="4"/>
  <c r="N223" i="4"/>
  <c r="N240" i="4"/>
  <c r="N308" i="4"/>
  <c r="N64" i="4"/>
  <c r="N216" i="4"/>
  <c r="N305" i="4"/>
  <c r="N63" i="4"/>
  <c r="N198" i="4"/>
  <c r="N330" i="4"/>
  <c r="N197" i="4"/>
  <c r="N249" i="4"/>
  <c r="N241" i="4"/>
  <c r="N232" i="4"/>
  <c r="N331" i="4"/>
  <c r="N163" i="4"/>
  <c r="N273" i="4"/>
  <c r="N19" i="4"/>
  <c r="N131" i="4"/>
  <c r="N168" i="4"/>
  <c r="N239" i="4"/>
  <c r="N57" i="4"/>
  <c r="N320" i="4"/>
  <c r="N127" i="4"/>
  <c r="N56" i="4"/>
  <c r="N187" i="4"/>
  <c r="N113" i="4"/>
  <c r="N264" i="4"/>
  <c r="N119" i="4"/>
  <c r="N81" i="4"/>
  <c r="N170" i="4"/>
  <c r="N76" i="4"/>
  <c r="N269" i="4"/>
  <c r="N245" i="4"/>
  <c r="N259" i="4"/>
  <c r="N5" i="4"/>
  <c r="N314" i="4"/>
  <c r="N313" i="4"/>
  <c r="N233" i="4"/>
  <c r="N150" i="4"/>
  <c r="N86" i="4"/>
  <c r="N52" i="4"/>
  <c r="N199" i="4"/>
  <c r="N128" i="4"/>
  <c r="N162" i="4"/>
  <c r="N109" i="4"/>
  <c r="N175" i="4"/>
  <c r="N250" i="4"/>
  <c r="N148" i="4"/>
  <c r="N39" i="4"/>
  <c r="N182" i="4"/>
  <c r="N195" i="4"/>
  <c r="N105" i="4"/>
  <c r="N68" i="4"/>
  <c r="N38" i="4"/>
  <c r="N154" i="4"/>
  <c r="N201" i="4"/>
  <c r="N32" i="4"/>
  <c r="N93" i="4"/>
  <c r="N177" i="4"/>
  <c r="N335" i="4"/>
  <c r="N133" i="4"/>
  <c r="N299" i="4"/>
  <c r="N274" i="4"/>
  <c r="N258" i="4"/>
  <c r="N14" i="4"/>
  <c r="N288" i="4"/>
  <c r="N192" i="4"/>
  <c r="N277" i="4"/>
  <c r="N324" i="4"/>
  <c r="N311" i="4"/>
  <c r="N334" i="4"/>
  <c r="N125" i="4"/>
  <c r="N4" i="4"/>
  <c r="N28" i="4"/>
  <c r="N167" i="4"/>
  <c r="N9" i="4"/>
  <c r="N153" i="4"/>
  <c r="N272" i="4"/>
  <c r="N281" i="4"/>
  <c r="N284" i="4"/>
  <c r="N41" i="4"/>
  <c r="N307" i="4"/>
  <c r="N141" i="4"/>
  <c r="N222" i="4"/>
  <c r="N184" i="4"/>
  <c r="N294" i="4"/>
  <c r="N300" i="4"/>
  <c r="N49" i="4"/>
  <c r="N65" i="4"/>
  <c r="N220" i="4"/>
  <c r="N77" i="4"/>
  <c r="G340" i="4"/>
  <c r="AE340" i="4" s="1"/>
  <c r="G278" i="4"/>
  <c r="AE278" i="4" s="1"/>
  <c r="G46" i="4"/>
  <c r="AE46" i="4" s="1"/>
  <c r="G257" i="4"/>
  <c r="AE257" i="4" s="1"/>
  <c r="B25" i="4"/>
  <c r="B229" i="4"/>
  <c r="G229" i="4" s="1"/>
  <c r="B295" i="4"/>
  <c r="G295" i="4" s="1"/>
  <c r="B58" i="4"/>
  <c r="G58" i="4" s="1"/>
  <c r="B152" i="4"/>
  <c r="G152" i="4" s="1"/>
  <c r="B235" i="4"/>
  <c r="G235" i="4" s="1"/>
  <c r="B290" i="4"/>
  <c r="B317" i="4"/>
  <c r="B231" i="4"/>
  <c r="B165" i="4"/>
  <c r="B344" i="4"/>
  <c r="B283" i="4"/>
  <c r="B266" i="4"/>
  <c r="B48" i="4"/>
  <c r="B227" i="4"/>
  <c r="G227" i="4" s="1"/>
  <c r="B21" i="4"/>
  <c r="G21" i="4" s="1"/>
  <c r="B37" i="4"/>
  <c r="B211" i="4"/>
  <c r="G211" i="4" s="1"/>
  <c r="B115" i="4"/>
  <c r="G115" i="4" s="1"/>
  <c r="B188" i="4"/>
  <c r="B346" i="4"/>
  <c r="B32" i="4"/>
  <c r="G32" i="4" s="1"/>
  <c r="B199" i="4"/>
  <c r="B164" i="4"/>
  <c r="B341" i="4" l="1"/>
  <c r="B131" i="4"/>
  <c r="G131" i="4" s="1"/>
  <c r="B116" i="4"/>
  <c r="G116" i="4" s="1"/>
  <c r="B240" i="4"/>
  <c r="G240" i="4" s="1"/>
  <c r="B220" i="4"/>
  <c r="B38" i="4"/>
  <c r="B41" i="4"/>
  <c r="G41" i="4" s="1"/>
  <c r="AE41" i="4" s="1"/>
  <c r="B146" i="4"/>
  <c r="G146" i="4" s="1"/>
  <c r="AE146" i="4" s="1"/>
  <c r="B31" i="4"/>
  <c r="B14" i="4"/>
  <c r="B308" i="4"/>
  <c r="G308" i="4" s="1"/>
  <c r="AE308" i="4" s="1"/>
  <c r="B4" i="4"/>
  <c r="G4" i="4" s="1"/>
  <c r="AE4" i="4" s="1"/>
  <c r="B166" i="4"/>
  <c r="G166" i="4" s="1"/>
  <c r="AE166" i="4" s="1"/>
  <c r="B195" i="4"/>
  <c r="G195" i="4" s="1"/>
  <c r="AE195" i="4" s="1"/>
  <c r="B264" i="4"/>
  <c r="G264" i="4" s="1"/>
  <c r="AE264" i="4" s="1"/>
  <c r="B155" i="4"/>
  <c r="G155" i="4" s="1"/>
  <c r="AE155" i="4" s="1"/>
  <c r="B94" i="4"/>
  <c r="G94" i="4" s="1"/>
  <c r="B35" i="4"/>
  <c r="G35" i="4" s="1"/>
  <c r="AE35" i="4" s="1"/>
  <c r="B180" i="4"/>
  <c r="G180" i="4" s="1"/>
  <c r="AE180" i="4" s="1"/>
  <c r="B185" i="4"/>
  <c r="G185" i="4" s="1"/>
  <c r="AE185" i="4" s="1"/>
  <c r="B85" i="4"/>
  <c r="G85" i="4" s="1"/>
  <c r="B86" i="4"/>
  <c r="G86" i="4" s="1"/>
  <c r="AE86" i="4" s="1"/>
  <c r="B258" i="4"/>
  <c r="G258" i="4" s="1"/>
  <c r="AE258" i="4" s="1"/>
  <c r="B249" i="4"/>
  <c r="G249" i="4" s="1"/>
  <c r="AE249" i="4" s="1"/>
  <c r="B24" i="4"/>
  <c r="G24" i="4" s="1"/>
  <c r="AE24" i="4" s="1"/>
  <c r="B238" i="4"/>
  <c r="G238" i="4" s="1"/>
  <c r="AE238" i="4" s="1"/>
  <c r="B123" i="4"/>
  <c r="G123" i="4" s="1"/>
  <c r="AE123" i="4" s="1"/>
  <c r="B140" i="4"/>
  <c r="G140" i="4" s="1"/>
  <c r="AE140" i="4" s="1"/>
  <c r="B286" i="4"/>
  <c r="G286" i="4" s="1"/>
  <c r="AE286" i="4" s="1"/>
  <c r="B350" i="4"/>
  <c r="G350" i="4" s="1"/>
  <c r="AE350" i="4" s="1"/>
  <c r="B347" i="4"/>
  <c r="G347" i="4" s="1"/>
  <c r="AE347" i="4" s="1"/>
  <c r="B141" i="4"/>
  <c r="G141" i="4" s="1"/>
  <c r="AE141" i="4" s="1"/>
  <c r="B5" i="4"/>
  <c r="G5" i="4" s="1"/>
  <c r="AE5" i="4" s="1"/>
  <c r="B230" i="4"/>
  <c r="G230" i="4" s="1"/>
  <c r="AE230" i="4" s="1"/>
  <c r="B23" i="4"/>
  <c r="G23" i="4" s="1"/>
  <c r="AE23" i="4" s="1"/>
  <c r="B137" i="4"/>
  <c r="G137" i="4" s="1"/>
  <c r="AE137" i="4" s="1"/>
  <c r="B248" i="4"/>
  <c r="G248" i="4" s="1"/>
  <c r="AE248" i="4" s="1"/>
  <c r="B84" i="4"/>
  <c r="G84" i="4" s="1"/>
  <c r="AE84" i="4" s="1"/>
  <c r="B145" i="4"/>
  <c r="G145" i="4" s="1"/>
  <c r="AE145" i="4" s="1"/>
  <c r="B49" i="4"/>
  <c r="G49" i="4" s="1"/>
  <c r="AE49" i="4" s="1"/>
  <c r="B281" i="4"/>
  <c r="G281" i="4" s="1"/>
  <c r="AE281" i="4" s="1"/>
  <c r="B42" i="4"/>
  <c r="G42" i="4" s="1"/>
  <c r="AE42" i="4" s="1"/>
  <c r="B105" i="4"/>
  <c r="G105" i="4" s="1"/>
  <c r="AE105" i="4" s="1"/>
  <c r="B132" i="4"/>
  <c r="G132" i="4" s="1"/>
  <c r="AE132" i="4" s="1"/>
  <c r="B83" i="4"/>
  <c r="G83" i="4" s="1"/>
  <c r="AE83" i="4" s="1"/>
  <c r="B87" i="4"/>
  <c r="G87" i="4" s="1"/>
  <c r="AE87" i="4" s="1"/>
  <c r="B335" i="4"/>
  <c r="G335" i="4" s="1"/>
  <c r="AE335" i="4" s="1"/>
  <c r="B318" i="4"/>
  <c r="G318" i="4" s="1"/>
  <c r="AE318" i="4" s="1"/>
  <c r="B222" i="4"/>
  <c r="G222" i="4" s="1"/>
  <c r="AE222" i="4" s="1"/>
  <c r="B8" i="4"/>
  <c r="G8" i="4" s="1"/>
  <c r="AE8" i="4" s="1"/>
  <c r="B20" i="4"/>
  <c r="G20" i="4" s="1"/>
  <c r="AE20" i="4" s="1"/>
  <c r="B70" i="4"/>
  <c r="G70" i="4" s="1"/>
  <c r="AE70" i="4" s="1"/>
  <c r="B9" i="4"/>
  <c r="G9" i="4" s="1"/>
  <c r="AE9" i="4" s="1"/>
  <c r="B242" i="4"/>
  <c r="G242" i="4" s="1"/>
  <c r="AE242" i="4" s="1"/>
  <c r="B56" i="4"/>
  <c r="G56" i="4" s="1"/>
  <c r="AE56" i="4" s="1"/>
  <c r="B244" i="4"/>
  <c r="G244" i="4" s="1"/>
  <c r="AE244" i="4" s="1"/>
  <c r="B232" i="4"/>
  <c r="G232" i="4" s="1"/>
  <c r="AE232" i="4" s="1"/>
  <c r="B261" i="4"/>
  <c r="G261" i="4" s="1"/>
  <c r="AE261" i="4" s="1"/>
  <c r="B129" i="4"/>
  <c r="G129" i="4" s="1"/>
  <c r="AE129" i="4" s="1"/>
  <c r="B133" i="4"/>
  <c r="G133" i="4" s="1"/>
  <c r="AE133" i="4" s="1"/>
  <c r="B99" i="4"/>
  <c r="G99" i="4" s="1"/>
  <c r="AE99" i="4" s="1"/>
  <c r="B201" i="4"/>
  <c r="G201" i="4" s="1"/>
  <c r="AE201" i="4" s="1"/>
  <c r="B127" i="4"/>
  <c r="G127" i="4" s="1"/>
  <c r="AE127" i="4" s="1"/>
  <c r="B252" i="4"/>
  <c r="G252" i="4" s="1"/>
  <c r="AE252" i="4" s="1"/>
  <c r="B313" i="4"/>
  <c r="G313" i="4" s="1"/>
  <c r="AE313" i="4" s="1"/>
  <c r="B184" i="4"/>
  <c r="G184" i="4" s="1"/>
  <c r="AE184" i="4" s="1"/>
  <c r="B81" i="4"/>
  <c r="G81" i="4" s="1"/>
  <c r="AE81" i="4" s="1"/>
  <c r="B16" i="4"/>
  <c r="G16" i="4" s="1"/>
  <c r="AE16" i="4" s="1"/>
  <c r="B68" i="4"/>
  <c r="G68" i="4" s="1"/>
  <c r="AE68" i="4" s="1"/>
  <c r="G31" i="4"/>
  <c r="AE31" i="4" s="1"/>
  <c r="B272" i="4"/>
  <c r="G344" i="4"/>
  <c r="AE344" i="4" s="1"/>
  <c r="G283" i="4"/>
  <c r="AE283" i="4" s="1"/>
  <c r="G37" i="4"/>
  <c r="AE37" i="4" s="1"/>
  <c r="G165" i="4"/>
  <c r="AE165" i="4" s="1"/>
  <c r="G25" i="4"/>
  <c r="AE25" i="4" s="1"/>
  <c r="G188" i="4"/>
  <c r="AE188" i="4" s="1"/>
  <c r="G346" i="4"/>
  <c r="AE346" i="4" s="1"/>
  <c r="G14" i="4"/>
  <c r="AE14" i="4" s="1"/>
  <c r="B147" i="4"/>
  <c r="G147" i="4" s="1"/>
  <c r="AE147" i="4" s="1"/>
  <c r="B310" i="4"/>
  <c r="G231" i="4"/>
  <c r="AE231" i="4" s="1"/>
  <c r="G220" i="4"/>
  <c r="AE220" i="4" s="1"/>
  <c r="G48" i="4"/>
  <c r="AE48" i="4" s="1"/>
  <c r="G317" i="4"/>
  <c r="AE317" i="4" s="1"/>
  <c r="B236" i="4"/>
  <c r="G236" i="4" s="1"/>
  <c r="AE236" i="4" s="1"/>
  <c r="G38" i="4"/>
  <c r="AE38" i="4" s="1"/>
  <c r="G290" i="4"/>
  <c r="AE290" i="4" s="1"/>
  <c r="B271" i="4"/>
  <c r="G271" i="4" s="1"/>
  <c r="AE271" i="4" s="1"/>
  <c r="G164" i="4"/>
  <c r="AE164" i="4" s="1"/>
  <c r="B233" i="4"/>
  <c r="B306" i="4"/>
  <c r="G306" i="4" s="1"/>
  <c r="AE306" i="4" s="1"/>
  <c r="G199" i="4"/>
  <c r="AE199" i="4" s="1"/>
  <c r="G341" i="4"/>
  <c r="AE341" i="4" s="1"/>
  <c r="B102" i="4"/>
  <c r="G102" i="4" s="1"/>
  <c r="AE102" i="4" s="1"/>
  <c r="G266" i="4"/>
  <c r="AE266" i="4" s="1"/>
  <c r="B29" i="4"/>
  <c r="G29" i="4" s="1"/>
  <c r="AE29" i="4" s="1"/>
  <c r="AE227" i="4"/>
  <c r="AE240" i="4"/>
  <c r="AE115" i="4"/>
  <c r="AE21" i="4"/>
  <c r="AE152" i="4"/>
  <c r="AE116" i="4"/>
  <c r="AE32" i="4"/>
  <c r="AE58" i="4"/>
  <c r="AE211" i="4"/>
  <c r="B112" i="4"/>
  <c r="B52" i="4"/>
  <c r="B287" i="4"/>
  <c r="B260" i="4"/>
  <c r="B208" i="4"/>
  <c r="B331" i="4"/>
  <c r="B124" i="4"/>
  <c r="B149" i="4"/>
  <c r="B193" i="4"/>
  <c r="B234" i="4"/>
  <c r="B209" i="4"/>
  <c r="B67" i="4"/>
  <c r="B98" i="4"/>
  <c r="B173" i="4"/>
  <c r="B302" i="4"/>
  <c r="B33" i="4"/>
  <c r="B217" i="4"/>
  <c r="B22" i="4"/>
  <c r="AE235" i="4"/>
  <c r="B186" i="4"/>
  <c r="B77" i="4"/>
  <c r="B75" i="4"/>
  <c r="AE229" i="4"/>
  <c r="B329" i="4"/>
  <c r="B163" i="4"/>
  <c r="B276" i="4"/>
  <c r="AE131" i="4"/>
  <c r="B30" i="4"/>
  <c r="B90" i="4"/>
  <c r="B197" i="4"/>
  <c r="B125" i="4"/>
  <c r="B64" i="4"/>
  <c r="B109" i="4"/>
  <c r="B325" i="4"/>
  <c r="B273" i="4"/>
  <c r="B55" i="4"/>
  <c r="AE85" i="4"/>
  <c r="AE295" i="4"/>
  <c r="B196" i="4"/>
  <c r="B121" i="4"/>
  <c r="B321" i="4"/>
  <c r="B72" i="4"/>
  <c r="B170" i="4"/>
  <c r="B26" i="4"/>
  <c r="B19" i="4"/>
  <c r="B45" i="4"/>
  <c r="B66" i="4"/>
  <c r="B179" i="4"/>
  <c r="B334" i="4"/>
  <c r="B311" i="4"/>
  <c r="B100" i="4"/>
  <c r="B246" i="4"/>
  <c r="B330" i="4"/>
  <c r="AE94" i="4"/>
  <c r="B294" i="4"/>
  <c r="B73" i="4"/>
  <c r="B207" i="4"/>
  <c r="B136" i="4"/>
  <c r="B265" i="4"/>
  <c r="B216" i="4"/>
  <c r="B18" i="4"/>
  <c r="B239" i="4"/>
  <c r="B17" i="4"/>
  <c r="B342" i="4"/>
  <c r="B13" i="4"/>
  <c r="B36" i="4"/>
  <c r="B63" i="4"/>
  <c r="B60" i="4"/>
  <c r="B175" i="4"/>
  <c r="B204" i="4"/>
  <c r="B322" i="4"/>
  <c r="B28" i="4"/>
  <c r="B82" i="4"/>
  <c r="B128" i="4"/>
  <c r="B139" i="4"/>
  <c r="B218" i="4"/>
  <c r="B226" i="4"/>
  <c r="B160" i="4"/>
  <c r="B119" i="4"/>
  <c r="B113" i="4"/>
  <c r="B254" i="4"/>
  <c r="B304" i="4"/>
  <c r="B192" i="4"/>
  <c r="B168" i="4"/>
  <c r="B190" i="4"/>
  <c r="B289" i="4"/>
  <c r="B104" i="4"/>
  <c r="B210" i="4"/>
  <c r="B305" i="4"/>
  <c r="B171" i="4"/>
  <c r="B279" i="4"/>
  <c r="B349" i="4"/>
  <c r="B96" i="4"/>
  <c r="B267" i="4"/>
  <c r="B247" i="4"/>
  <c r="B198" i="4"/>
  <c r="B326" i="4"/>
  <c r="B79" i="4"/>
  <c r="B288" i="4"/>
  <c r="B122" i="4"/>
  <c r="B293" i="4"/>
  <c r="B200" i="4"/>
  <c r="B263" i="4"/>
  <c r="B314" i="4"/>
  <c r="B169" i="4"/>
  <c r="B6" i="4"/>
  <c r="B182" i="4"/>
  <c r="B153" i="4"/>
  <c r="B54" i="4"/>
  <c r="B107" i="4"/>
  <c r="B338" i="4"/>
  <c r="B181" i="4"/>
  <c r="B91" i="4"/>
  <c r="B223" i="4"/>
  <c r="B108" i="4"/>
  <c r="B316" i="4"/>
  <c r="B158" i="4"/>
  <c r="B61" i="4"/>
  <c r="B351" i="4"/>
  <c r="B11" i="4"/>
  <c r="B301" i="4"/>
  <c r="B292" i="4"/>
  <c r="B151" i="4"/>
  <c r="B76" i="4"/>
  <c r="B150" i="4"/>
  <c r="B202" i="4"/>
  <c r="B144" i="4"/>
  <c r="B284" i="4"/>
  <c r="B110" i="4"/>
  <c r="B307" i="4"/>
  <c r="B241" i="4"/>
  <c r="B270" i="4"/>
  <c r="B92" i="4"/>
  <c r="B174" i="4"/>
  <c r="B189" i="4"/>
  <c r="B275" i="4"/>
  <c r="B65" i="4"/>
  <c r="B71" i="4"/>
  <c r="B280" i="4"/>
  <c r="B135" i="4"/>
  <c r="B343" i="4"/>
  <c r="B324" i="4"/>
  <c r="B245" i="4"/>
  <c r="B93" i="4"/>
  <c r="B117" i="4"/>
  <c r="B177" i="4"/>
  <c r="B80" i="4"/>
  <c r="B297" i="4"/>
  <c r="B57" i="4"/>
  <c r="B269" i="4"/>
  <c r="B303" i="4"/>
  <c r="B187" i="4"/>
  <c r="B59" i="4"/>
  <c r="B44" i="4"/>
  <c r="B10" i="4"/>
  <c r="B162" i="4"/>
  <c r="B243" i="4"/>
  <c r="B251" i="4"/>
  <c r="B250" i="4"/>
  <c r="B69" i="4"/>
  <c r="B255" i="4"/>
  <c r="B328" i="4"/>
  <c r="B259" i="4"/>
  <c r="B315" i="4"/>
  <c r="B156" i="4"/>
  <c r="B78" i="4"/>
  <c r="B312" i="4"/>
  <c r="B12" i="4"/>
  <c r="B154" i="4"/>
  <c r="B159" i="4"/>
  <c r="B298" i="4"/>
  <c r="B183" i="4"/>
  <c r="B228" i="4"/>
  <c r="B221" i="4"/>
  <c r="B274" i="4"/>
  <c r="B126" i="4"/>
  <c r="B282" i="4"/>
  <c r="B348" i="4"/>
  <c r="B95" i="4"/>
  <c r="B148" i="4"/>
  <c r="B27" i="4"/>
  <c r="B299" i="4"/>
  <c r="B327" i="4"/>
  <c r="B219" i="4"/>
  <c r="B309" i="4"/>
  <c r="B106" i="4"/>
  <c r="B43" i="4"/>
  <c r="B114" i="4"/>
  <c r="B320" i="4"/>
  <c r="B345" i="4"/>
  <c r="B40" i="4"/>
  <c r="B203" i="4"/>
  <c r="B237" i="4"/>
  <c r="B39" i="4"/>
  <c r="B277" i="4"/>
  <c r="B138" i="4"/>
  <c r="B285" i="4"/>
  <c r="B88" i="4"/>
  <c r="B157" i="4"/>
  <c r="B253" i="4"/>
  <c r="B300" i="4"/>
  <c r="B74" i="4"/>
  <c r="B47" i="4"/>
  <c r="B167" i="4"/>
  <c r="B120" i="4"/>
  <c r="G43" i="4" l="1"/>
  <c r="AE43" i="4" s="1"/>
  <c r="G280" i="4"/>
  <c r="AE280" i="4" s="1"/>
  <c r="G192" i="4"/>
  <c r="AE192" i="4" s="1"/>
  <c r="G328" i="4"/>
  <c r="AE328" i="4" s="1"/>
  <c r="G223" i="4"/>
  <c r="AE223" i="4" s="1"/>
  <c r="G128" i="4"/>
  <c r="AE128" i="4" s="1"/>
  <c r="G300" i="4"/>
  <c r="AE300" i="4" s="1"/>
  <c r="G237" i="4"/>
  <c r="AE237" i="4" s="1"/>
  <c r="G309" i="4"/>
  <c r="AE309" i="4" s="1"/>
  <c r="G282" i="4"/>
  <c r="AE282" i="4" s="1"/>
  <c r="G154" i="4"/>
  <c r="AE154" i="4" s="1"/>
  <c r="G255" i="4"/>
  <c r="AE255" i="4" s="1"/>
  <c r="G59" i="4"/>
  <c r="AE59" i="4" s="1"/>
  <c r="G117" i="4"/>
  <c r="AE117" i="4" s="1"/>
  <c r="G65" i="4"/>
  <c r="AE65" i="4" s="1"/>
  <c r="G110" i="4"/>
  <c r="AE110" i="4" s="1"/>
  <c r="G301" i="4"/>
  <c r="AE301" i="4" s="1"/>
  <c r="G91" i="4"/>
  <c r="AE91" i="4" s="1"/>
  <c r="G169" i="4"/>
  <c r="AE169" i="4" s="1"/>
  <c r="G326" i="4"/>
  <c r="AE326" i="4" s="1"/>
  <c r="G305" i="4"/>
  <c r="AE305" i="4" s="1"/>
  <c r="G254" i="4"/>
  <c r="AE254" i="4" s="1"/>
  <c r="G82" i="4"/>
  <c r="AE82" i="4" s="1"/>
  <c r="G13" i="4"/>
  <c r="AE13" i="4" s="1"/>
  <c r="G207" i="4"/>
  <c r="AE207" i="4" s="1"/>
  <c r="G334" i="4"/>
  <c r="AE334" i="4" s="1"/>
  <c r="G170" i="4"/>
  <c r="AE170" i="4" s="1"/>
  <c r="G109" i="4"/>
  <c r="AE109" i="4" s="1"/>
  <c r="G186" i="4"/>
  <c r="AE186" i="4" s="1"/>
  <c r="G234" i="4"/>
  <c r="AE234" i="4" s="1"/>
  <c r="G287" i="4"/>
  <c r="AE287" i="4" s="1"/>
  <c r="G259" i="4"/>
  <c r="AE259" i="4" s="1"/>
  <c r="G288" i="4"/>
  <c r="AE288" i="4" s="1"/>
  <c r="G159" i="4"/>
  <c r="AE159" i="4" s="1"/>
  <c r="G292" i="4"/>
  <c r="AE292" i="4" s="1"/>
  <c r="G304" i="4"/>
  <c r="AE304" i="4" s="1"/>
  <c r="G311" i="4"/>
  <c r="AE311" i="4" s="1"/>
  <c r="G77" i="4"/>
  <c r="AE77" i="4" s="1"/>
  <c r="G260" i="4"/>
  <c r="AE260" i="4" s="1"/>
  <c r="G253" i="4"/>
  <c r="AE253" i="4" s="1"/>
  <c r="G203" i="4"/>
  <c r="AE203" i="4" s="1"/>
  <c r="G219" i="4"/>
  <c r="AE219" i="4" s="1"/>
  <c r="G126" i="4"/>
  <c r="AE126" i="4" s="1"/>
  <c r="G12" i="4"/>
  <c r="AE12" i="4" s="1"/>
  <c r="G69" i="4"/>
  <c r="AE69" i="4" s="1"/>
  <c r="G187" i="4"/>
  <c r="AE187" i="4" s="1"/>
  <c r="G93" i="4"/>
  <c r="AE93" i="4" s="1"/>
  <c r="G275" i="4"/>
  <c r="AE275" i="4" s="1"/>
  <c r="G284" i="4"/>
  <c r="AE284" i="4" s="1"/>
  <c r="G11" i="4"/>
  <c r="AE11" i="4" s="1"/>
  <c r="G181" i="4"/>
  <c r="AE181" i="4" s="1"/>
  <c r="G314" i="4"/>
  <c r="AE314" i="4" s="1"/>
  <c r="G198" i="4"/>
  <c r="AE198" i="4" s="1"/>
  <c r="G210" i="4"/>
  <c r="AE210" i="4" s="1"/>
  <c r="G113" i="4"/>
  <c r="AE113" i="4" s="1"/>
  <c r="G28" i="4"/>
  <c r="AE28" i="4" s="1"/>
  <c r="G342" i="4"/>
  <c r="AE342" i="4" s="1"/>
  <c r="G73" i="4"/>
  <c r="AE73" i="4" s="1"/>
  <c r="G179" i="4"/>
  <c r="AE179" i="4" s="1"/>
  <c r="G72" i="4"/>
  <c r="AE72" i="4" s="1"/>
  <c r="G64" i="4"/>
  <c r="AE64" i="4" s="1"/>
  <c r="G276" i="4"/>
  <c r="AE276" i="4" s="1"/>
  <c r="G302" i="4"/>
  <c r="AE302" i="4" s="1"/>
  <c r="G193" i="4"/>
  <c r="AE193" i="4" s="1"/>
  <c r="G52" i="4"/>
  <c r="AE52" i="4" s="1"/>
  <c r="G277" i="4"/>
  <c r="AE277" i="4" s="1"/>
  <c r="G80" i="4"/>
  <c r="AE80" i="4" s="1"/>
  <c r="G182" i="4"/>
  <c r="AE182" i="4" s="1"/>
  <c r="G106" i="4"/>
  <c r="AE106" i="4" s="1"/>
  <c r="G177" i="4"/>
  <c r="AE177" i="4" s="1"/>
  <c r="G79" i="4"/>
  <c r="AE79" i="4" s="1"/>
  <c r="G136" i="4"/>
  <c r="AE136" i="4" s="1"/>
  <c r="G325" i="4"/>
  <c r="AE325" i="4" s="1"/>
  <c r="G40" i="4"/>
  <c r="AE40" i="4" s="1"/>
  <c r="G250" i="4"/>
  <c r="AE250" i="4" s="1"/>
  <c r="G303" i="4"/>
  <c r="AE303" i="4" s="1"/>
  <c r="G245" i="4"/>
  <c r="AE245" i="4" s="1"/>
  <c r="G189" i="4"/>
  <c r="AE189" i="4" s="1"/>
  <c r="G144" i="4"/>
  <c r="AE144" i="4" s="1"/>
  <c r="G351" i="4"/>
  <c r="AE351" i="4" s="1"/>
  <c r="G338" i="4"/>
  <c r="AE338" i="4" s="1"/>
  <c r="G263" i="4"/>
  <c r="AE263" i="4" s="1"/>
  <c r="G247" i="4"/>
  <c r="AE247" i="4" s="1"/>
  <c r="G104" i="4"/>
  <c r="AE104" i="4" s="1"/>
  <c r="G119" i="4"/>
  <c r="AE119" i="4" s="1"/>
  <c r="G322" i="4"/>
  <c r="AE322" i="4" s="1"/>
  <c r="G17" i="4"/>
  <c r="AE17" i="4" s="1"/>
  <c r="G294" i="4"/>
  <c r="AE294" i="4" s="1"/>
  <c r="G125" i="4"/>
  <c r="AE125" i="4" s="1"/>
  <c r="G163" i="4"/>
  <c r="AE163" i="4" s="1"/>
  <c r="G149" i="4"/>
  <c r="AE149" i="4" s="1"/>
  <c r="G112" i="4"/>
  <c r="AE112" i="4" s="1"/>
  <c r="G310" i="4"/>
  <c r="AE310" i="4" s="1"/>
  <c r="G272" i="4"/>
  <c r="AE272" i="4" s="1"/>
  <c r="G95" i="4"/>
  <c r="AE95" i="4" s="1"/>
  <c r="G151" i="4"/>
  <c r="AE151" i="4" s="1"/>
  <c r="G74" i="4"/>
  <c r="AE74" i="4" s="1"/>
  <c r="G44" i="4"/>
  <c r="AE44" i="4" s="1"/>
  <c r="G6" i="4"/>
  <c r="AE6" i="4" s="1"/>
  <c r="G327" i="4"/>
  <c r="AE327" i="4" s="1"/>
  <c r="G88" i="4"/>
  <c r="AE88" i="4" s="1"/>
  <c r="G221" i="4"/>
  <c r="AE221" i="4" s="1"/>
  <c r="G78" i="4"/>
  <c r="AE78" i="4" s="1"/>
  <c r="G251" i="4"/>
  <c r="AE251" i="4" s="1"/>
  <c r="G269" i="4"/>
  <c r="AE269" i="4" s="1"/>
  <c r="G324" i="4"/>
  <c r="AE324" i="4" s="1"/>
  <c r="G174" i="4"/>
  <c r="AE174" i="4" s="1"/>
  <c r="G202" i="4"/>
  <c r="AE202" i="4" s="1"/>
  <c r="G61" i="4"/>
  <c r="AE61" i="4" s="1"/>
  <c r="G107" i="4"/>
  <c r="AE107" i="4" s="1"/>
  <c r="G200" i="4"/>
  <c r="AE200" i="4" s="1"/>
  <c r="G267" i="4"/>
  <c r="AE267" i="4" s="1"/>
  <c r="G289" i="4"/>
  <c r="AE289" i="4" s="1"/>
  <c r="G160" i="4"/>
  <c r="AE160" i="4" s="1"/>
  <c r="G204" i="4"/>
  <c r="AE204" i="4" s="1"/>
  <c r="G239" i="4"/>
  <c r="AE239" i="4" s="1"/>
  <c r="G66" i="4"/>
  <c r="AE66" i="4" s="1"/>
  <c r="G197" i="4"/>
  <c r="AE197" i="4" s="1"/>
  <c r="G329" i="4"/>
  <c r="AE329" i="4" s="1"/>
  <c r="G22" i="4"/>
  <c r="AE22" i="4" s="1"/>
  <c r="G124" i="4"/>
  <c r="AE124" i="4" s="1"/>
  <c r="G233" i="4"/>
  <c r="AE233" i="4" s="1"/>
  <c r="G298" i="4"/>
  <c r="AE298" i="4" s="1"/>
  <c r="G279" i="4"/>
  <c r="AE279" i="4" s="1"/>
  <c r="G348" i="4"/>
  <c r="AE348" i="4" s="1"/>
  <c r="G307" i="4"/>
  <c r="AE307" i="4" s="1"/>
  <c r="G171" i="4"/>
  <c r="AE171" i="4" s="1"/>
  <c r="G26" i="4"/>
  <c r="AE26" i="4" s="1"/>
  <c r="G209" i="4"/>
  <c r="AE209" i="4" s="1"/>
  <c r="G157" i="4"/>
  <c r="AE157" i="4" s="1"/>
  <c r="G312" i="4"/>
  <c r="AE312" i="4" s="1"/>
  <c r="G299" i="4"/>
  <c r="AE299" i="4" s="1"/>
  <c r="G285" i="4"/>
  <c r="AE285" i="4" s="1"/>
  <c r="G27" i="4"/>
  <c r="AE27" i="4" s="1"/>
  <c r="G156" i="4"/>
  <c r="AE156" i="4" s="1"/>
  <c r="G57" i="4"/>
  <c r="AE57" i="4" s="1"/>
  <c r="G343" i="4"/>
  <c r="AE343" i="4" s="1"/>
  <c r="G92" i="4"/>
  <c r="AE92" i="4" s="1"/>
  <c r="G150" i="4"/>
  <c r="AE150" i="4" s="1"/>
  <c r="G158" i="4"/>
  <c r="AE158" i="4" s="1"/>
  <c r="G54" i="4"/>
  <c r="AE54" i="4" s="1"/>
  <c r="G293" i="4"/>
  <c r="AE293" i="4" s="1"/>
  <c r="G96" i="4"/>
  <c r="AE96" i="4" s="1"/>
  <c r="G190" i="4"/>
  <c r="AE190" i="4" s="1"/>
  <c r="G226" i="4"/>
  <c r="AE226" i="4" s="1"/>
  <c r="G175" i="4"/>
  <c r="AE175" i="4" s="1"/>
  <c r="G18" i="4"/>
  <c r="AE18" i="4" s="1"/>
  <c r="G330" i="4"/>
  <c r="AE330" i="4" s="1"/>
  <c r="G321" i="4"/>
  <c r="AE321" i="4" s="1"/>
  <c r="G90" i="4"/>
  <c r="AE90" i="4" s="1"/>
  <c r="G217" i="4"/>
  <c r="AE217" i="4" s="1"/>
  <c r="G173" i="4"/>
  <c r="AE173" i="4" s="1"/>
  <c r="G47" i="4"/>
  <c r="AE47" i="4" s="1"/>
  <c r="G10" i="4"/>
  <c r="AE10" i="4" s="1"/>
  <c r="G108" i="4"/>
  <c r="AE108" i="4" s="1"/>
  <c r="G39" i="4"/>
  <c r="AE39" i="4" s="1"/>
  <c r="G71" i="4"/>
  <c r="AE71" i="4" s="1"/>
  <c r="G36" i="4"/>
  <c r="AE36" i="4" s="1"/>
  <c r="G274" i="4"/>
  <c r="AE274" i="4" s="1"/>
  <c r="G345" i="4"/>
  <c r="AE345" i="4" s="1"/>
  <c r="G120" i="4"/>
  <c r="AE120" i="4" s="1"/>
  <c r="G320" i="4"/>
  <c r="AE320" i="4" s="1"/>
  <c r="G228" i="4"/>
  <c r="AE228" i="4" s="1"/>
  <c r="G243" i="4"/>
  <c r="AE243" i="4" s="1"/>
  <c r="G167" i="4"/>
  <c r="AE167" i="4" s="1"/>
  <c r="G138" i="4"/>
  <c r="AE138" i="4" s="1"/>
  <c r="G114" i="4"/>
  <c r="AE114" i="4" s="1"/>
  <c r="G148" i="4"/>
  <c r="AE148" i="4" s="1"/>
  <c r="G183" i="4"/>
  <c r="AE183" i="4" s="1"/>
  <c r="G315" i="4"/>
  <c r="AE315" i="4" s="1"/>
  <c r="G162" i="4"/>
  <c r="AE162" i="4" s="1"/>
  <c r="G297" i="4"/>
  <c r="AE297" i="4" s="1"/>
  <c r="G135" i="4"/>
  <c r="AE135" i="4" s="1"/>
  <c r="G270" i="4"/>
  <c r="AE270" i="4" s="1"/>
  <c r="G76" i="4"/>
  <c r="AE76" i="4" s="1"/>
  <c r="G316" i="4"/>
  <c r="AE316" i="4" s="1"/>
  <c r="G153" i="4"/>
  <c r="AE153" i="4" s="1"/>
  <c r="G122" i="4"/>
  <c r="AE122" i="4" s="1"/>
  <c r="G349" i="4"/>
  <c r="AE349" i="4" s="1"/>
  <c r="G168" i="4"/>
  <c r="AE168" i="4" s="1"/>
  <c r="G218" i="4"/>
  <c r="AE218" i="4" s="1"/>
  <c r="G60" i="4"/>
  <c r="AE60" i="4" s="1"/>
  <c r="G216" i="4"/>
  <c r="AE216" i="4" s="1"/>
  <c r="G246" i="4"/>
  <c r="AE246" i="4" s="1"/>
  <c r="G45" i="4"/>
  <c r="AE45" i="4" s="1"/>
  <c r="G121" i="4"/>
  <c r="AE121" i="4" s="1"/>
  <c r="G55" i="4"/>
  <c r="AE55" i="4" s="1"/>
  <c r="G30" i="4"/>
  <c r="AE30" i="4" s="1"/>
  <c r="G98" i="4"/>
  <c r="AE98" i="4" s="1"/>
  <c r="G331" i="4"/>
  <c r="AE331" i="4" s="1"/>
  <c r="G241" i="4"/>
  <c r="AE241" i="4" s="1"/>
  <c r="G139" i="4"/>
  <c r="AE139" i="4" s="1"/>
  <c r="G63" i="4"/>
  <c r="AE63" i="4" s="1"/>
  <c r="G265" i="4"/>
  <c r="AE265" i="4" s="1"/>
  <c r="G100" i="4"/>
  <c r="AE100" i="4" s="1"/>
  <c r="G19" i="4"/>
  <c r="AE19" i="4" s="1"/>
  <c r="G196" i="4"/>
  <c r="AE196" i="4" s="1"/>
  <c r="G273" i="4"/>
  <c r="AE273" i="4" s="1"/>
  <c r="G75" i="4"/>
  <c r="AE75" i="4" s="1"/>
  <c r="G33" i="4"/>
  <c r="AE33" i="4" s="1"/>
  <c r="G67" i="4"/>
  <c r="AE67" i="4" s="1"/>
  <c r="G208" i="4"/>
  <c r="AE208" i="4" s="1"/>
  <c r="C2" i="6" l="1" a="1"/>
  <c r="C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<sst xmlns="http://schemas.openxmlformats.org/spreadsheetml/2006/main" count="23943" uniqueCount="11975">
  <si>
    <t>Make,Model,Year,Engine Fuel Type,Engine HP,Engine Cylinders,Transmission Type,Driven_Wheels,Number of Doors,Market Category,Vehicle Size,Vehicle Style,highway MPG,city mpg,Popularity,MSRP</t>
  </si>
  <si>
    <t>BMW,1 Series M,2011,premium unleaded (required),335,6,MANUAL,rear wheel drive,2,"Factory Tuner,Luxury,High-Performance",Compact,Coupe,26,19,3916,46135</t>
  </si>
  <si>
    <t>BMW,1 Series,2011,premium unleaded (required),300,6,MANUAL,rear wheel drive,2,"Luxury,Performance",Compact,Convertible,28,19,3916,40650</t>
  </si>
  <si>
    <t>BMW,1 Series,2011,premium unleaded (required),300,6,MANUAL,rear wheel drive,2,"Luxury,High-Performance",Compact,Coupe,28,20,3916,36350</t>
  </si>
  <si>
    <t>BMW,1 Series,2011,premium unleaded (required),230,6,MANUAL,rear wheel drive,2,"Luxury,Performance",Compact,Coupe,28,18,3916,29450</t>
  </si>
  <si>
    <t>BMW,1 Series,2011,premium unleaded (required),230,6,MANUAL,rear wheel drive,2,Luxury,Compact,Convertible,28,18,3916,34500</t>
  </si>
  <si>
    <t>BMW,1 Series,2012,premium unleaded (required),230,6,MANUAL,rear wheel drive,2,"Luxury,Performance",Compact,Coupe,28,18,3916,31200</t>
  </si>
  <si>
    <t>BMW,1 Series,2012,premium unleaded (required),300,6,MANUAL,rear wheel drive,2,"Luxury,Performance",Compact,Convertible,26,17,3916,44100</t>
  </si>
  <si>
    <t>BMW,1 Series,2012,premium unleaded (required),300,6,MANUAL,rear wheel drive,2,"Luxury,High-Performance",Compact,Coupe,28,20,3916,39300</t>
  </si>
  <si>
    <t>BMW,1 Series,2012,premium unleaded (required),230,6,MANUAL,rear wheel drive,2,Luxury,Compact,Convertible,28,18,3916,36900</t>
  </si>
  <si>
    <t>BMW,1 Series,2013,premium unleaded (required),230,6,MANUAL,rear wheel drive,2,Luxury,Compact,Convertible,27,18,3916,37200</t>
  </si>
  <si>
    <t>BMW,1 Series,2013,premium unleaded (required),300,6,MANUAL,rear wheel drive,2,"Luxury,High-Performance",Compact,Coupe,28,20,3916,39600</t>
  </si>
  <si>
    <t>BMW,1 Series,2013,premium unleaded (required),230,6,MANUAL,rear wheel drive,2,"Luxury,Performance",Compact,Coupe,28,19,3916,31500</t>
  </si>
  <si>
    <t>BMW,1 Series,2013,premium unleaded (required),300,6,MANUAL,rear wheel drive,2,"Luxury,Performance",Compact,Convertible,28,19,3916,44400</t>
  </si>
  <si>
    <t>BMW,1 Series,2013,premium unleaded (required),230,6,MANUAL,rear wheel drive,2,Luxury,Compact,Convertible,28,19,3916,37200</t>
  </si>
  <si>
    <t>BMW,1 Series,2013,premium unleaded (required),320,6,MANUAL,rear wheel drive,2,"Luxury,High-Performance",Compact,Convertible,25,18,3916,48250</t>
  </si>
  <si>
    <t>BMW,1 Series,2013,premium unleaded (required),320,6,MANUAL,rear wheel drive,2,"Luxury,High-Performance",Compact,Coupe,28,20,3916,43550</t>
  </si>
  <si>
    <t>Audi,100,1992,regular unleaded,172,6,MANUAL,front wheel drive,4,Luxury,Midsize,Sedan,24,17,3105,2000</t>
  </si>
  <si>
    <t>Audi,100,1992,regular unleaded,172,6,AUTOMATIC,all wheel drive,4,Luxury,Midsize,Wagon,20,16,3105,2000</t>
  </si>
  <si>
    <t>Audi,100,1992,regular unleaded,172,6,MANUAL,all wheel drive,4,Luxury,Midsize,Sedan,21,16,3105,2000</t>
  </si>
  <si>
    <t>Audi,100,1993,regular unleaded,172,6,MANUAL,front wheel drive,4,Luxury,Midsize,Sedan,24,17,3105,2000</t>
  </si>
  <si>
    <t>Audi,100,1993,regular unleaded,172,6,AUTOMATIC,all wheel drive,4,Luxury,Midsize,Wagon,20,16,3105,2000</t>
  </si>
  <si>
    <t>Audi,100,1993,regular unleaded,172,6,MANUAL,all wheel drive,4,Luxury,Midsize,Sedan,21,16,3105,2000</t>
  </si>
  <si>
    <t>Audi,100,1994,regular unleaded,172,6,AUTOMATIC,front wheel drive,4,Luxury,Midsize,Wagon,21,16,3105,2000</t>
  </si>
  <si>
    <t>Audi,100,1994,regular unleaded,172,6,MANUAL,all wheel drive,4,Luxury,Midsize,Sedan,22,16,3105,2000</t>
  </si>
  <si>
    <t>Audi,100,1994,regular unleaded,172,6,MANUAL,front wheel drive,4,Luxury,Midsize,Sedan,22,17,3105,2000</t>
  </si>
  <si>
    <t>Audi,100,1994,regular unleaded,172,6,AUTOMATIC,front wheel drive,4,Luxury,Midsize,Sedan,22,16,3105,2000</t>
  </si>
  <si>
    <t>Audi,100,1994,regular unleaded,172,6,AUTOMATIC,all wheel drive,4,Luxury,Midsize,Wagon,21,16,3105,2000</t>
  </si>
  <si>
    <t>FIAT,124 Spider,2017,premium unleaded (recommended),160,4,MANUAL,rear wheel drive,2,Performance,Compact,Convertible,35,26,819,27495</t>
  </si>
  <si>
    <t>FIAT,124 Spider,2017,premium unleaded (recommended),160,4,MANUAL,rear wheel drive,2,Performance,Compact,Convertible,35,26,819,24995</t>
  </si>
  <si>
    <t>FIAT,124 Spider,2017,premium unleaded (recommended),160,4,MANUAL,rear wheel drive,2,Performance,Compact,Convertible,35,26,819,28195</t>
  </si>
  <si>
    <t>Mercedes-Benz,190-Class,1991,regular unleaded,130,4,MANUAL,rear wheel drive,4,Luxury,Compact,Sedan,26,18,617,2000</t>
  </si>
  <si>
    <t>Mercedes-Benz,190-Class,1991,regular unleaded,158,6,MANUAL,rear wheel drive,4,Luxury,Compact,Sedan,25,17,617,2000</t>
  </si>
  <si>
    <t>Mercedes-Benz,190-Class,1992,regular unleaded,158,6,MANUAL,rear wheel drive,4,Luxury,Compact,Sedan,25,17,617,2000</t>
  </si>
  <si>
    <t>Mercedes-Benz,190-Class,1992,regular unleaded,130,4,MANUAL,rear wheel drive,4,Luxury,Compact,Sedan,26,18,617,2000</t>
  </si>
  <si>
    <t>Mercedes-Benz,190-Class,1993,regular unleaded,130,4,MANUAL,rear wheel drive,4,Luxury,Compact,Sedan,26,18,617,2000</t>
  </si>
  <si>
    <t>Mercedes-Benz,190-Class,1993,regular unleaded,158,6,MANUAL,rear wheel drive,4,Luxury,Compact,Sedan,25,17,617,2000</t>
  </si>
  <si>
    <t>BMW,2 Series,2016,premium unleaded (required),240,4,AUTOMATIC,rear wheel drive,2,"Luxury,Performance",Compact,Coupe,35,23,3916,32850</t>
  </si>
  <si>
    <t>BMW,2 Series,2016,premium unleaded (required),240,4,AUTOMATIC,rear wheel drive,2,Luxury,Compact,Convertible,34,23,3916,38650</t>
  </si>
  <si>
    <t>BMW,2 Series,2016,premium unleaded (required),320,6,AUTOMATIC,rear wheel drive,2,"Factory Tuner,Luxury,High-Performance",Compact,Convertible,31,20,3916,48750</t>
  </si>
  <si>
    <t>BMW,2 Series,2016,premium unleaded (required),240,4,AUTOMATIC,all wheel drive,2,"Luxury,Performance",Compact,Coupe,35,23,3916,34850</t>
  </si>
  <si>
    <t>BMW,2 Series,2016,premium unleaded (required),240,4,AUTOMATIC,all wheel drive,2,Luxury,Compact,Convertible,34,22,3916,40650</t>
  </si>
  <si>
    <t>BMW,2 Series,2016,premium unleaded (required),320,6,AUTOMATIC,rear wheel drive,2,"Factory Tuner,Luxury,High-Performance",Compact,Coupe,31,20,3916,44150</t>
  </si>
  <si>
    <t>BMW,2 Series,2016,premium unleaded (required),240,4,MANUAL,rear wheel drive,2,"Luxury,Performance",Compact,Coupe,34,22,3916,32850</t>
  </si>
  <si>
    <t>BMW,2 Series,2016,premium unleaded (required),320,6,AUTOMATIC,all wheel drive,2,"Factory Tuner,Luxury,High-Performance",Compact,Coupe,30,20,3916,46150</t>
  </si>
  <si>
    <t>BMW,2 Series,2016,premium unleaded (required),320,6,AUTOMATIC,rear wheel drive,2,"Factory Tuner,Luxury,High-Performance",Compact,Convertible,30,20,3916,50750</t>
  </si>
  <si>
    <t>BMW,2 Series,2017,premium unleaded (recommended),335,6,AUTOMATIC,all wheel drive,2,"Factory Tuner,Luxury,High-Performance",Compact,Coupe,31,21,3916,46450</t>
  </si>
  <si>
    <t>BMW,2 Series,2017,premium unleaded (recommended),335,6,AUTOMATIC,rear wheel drive,2,"Factory Tuner,Luxury,High-Performance",Compact,Convertible,32,21,3916,49050</t>
  </si>
  <si>
    <t>BMW,2 Series,2017,premium unleaded (recommended),335,6,AUTOMATIC,all wheel drive,2,"Factory Tuner,Luxury,High-Performance",Compact,Convertible,32,21,3916,51050</t>
  </si>
  <si>
    <t>BMW,2 Series,2017,premium unleaded (recommended),335,6,AUTOMATIC,rear wheel drive,2,"Factory Tuner,Luxury,High-Performance",Compact,Coupe,32,21,3916,44450</t>
  </si>
  <si>
    <t>BMW,2 Series,2017,premium unleaded (recommended),248,4,AUTOMATIC,rear wheel drive,2,"Luxury,Performance",Compact,Convertible,34,23,3916,38950</t>
  </si>
  <si>
    <t>BMW,2 Series,2017,premium unleaded (recommended),248,4,AUTOMATIC,rear wheel drive,2,"Luxury,Performance",Compact,Coupe,35,24,3916,33150</t>
  </si>
  <si>
    <t>BMW,2 Series,2017,premium unleaded (recommended),248,4,AUTOMATIC,all wheel drive,2,"Luxury,Performance",Compact,Coupe,33,24,3916,35150</t>
  </si>
  <si>
    <t>BMW,2 Series,2017,premium unleaded (recommended),248,4,AUTOMATIC,all wheel drive,2,Luxury,Compact,Convertible,33,23,3916,40950</t>
  </si>
  <si>
    <t>Audi,200,1990,regular unleaded,162,5,AUTOMATIC,front wheel drive,4,Luxury,Midsize,Sedan,20,16,3105,2000</t>
  </si>
  <si>
    <t>Audi,200,1990,regular unleaded,162,5,MANUAL,all wheel drive,4,Luxury,Midsize,Wagon,22,15,3105,2000</t>
  </si>
  <si>
    <t>Audi,200,1990,regular unleaded,162,5,MANUAL,all wheel drive,4,Luxury,Midsize,Sedan,23,15,3105,2000</t>
  </si>
  <si>
    <t>Audi,200,1991,regular unleaded,217,5,MANUAL,all wheel drive,4,"Luxury,Performance",Midsize,Sedan,22,16,3105,2000</t>
  </si>
  <si>
    <t>Audi,200,1991,regular unleaded,217,5,MANUAL,all wheel drive,4,"Luxury,Performance",Midsize,Wagon,22,16,3105,2000</t>
  </si>
  <si>
    <t>Audi,200,1991,regular unleaded,162,5,AUTOMATIC,front wheel drive,4,Luxury,Midsize,Sedan,20,16,3105,2000</t>
  </si>
  <si>
    <t>Chrysler,200,2015,flex-fuel (unleaded/E85),184,4,AUTOMATIC,front wheel drive,4,Flex Fuel,Midsize,Sedan,36,23,1013,25170</t>
  </si>
  <si>
    <t>Chrysler,200,2015,flex-fuel (unleaded/E85),184,4,AUTOMATIC,front wheel drive,4,Flex Fuel,Midsize,Sedan,36,23,1013,23950</t>
  </si>
  <si>
    <t>Chrysler,200,2015,flex-fuel (unleaded/E85),295,6,AUTOMATIC,all wheel drive,4,"Flex Fuel,Performance",Midsize,Sedan,29,18,1013,29370</t>
  </si>
  <si>
    <t>Chrysler,200,2015,flex-fuel (unleaded/E85),184,4,AUTOMATIC,front wheel drive,4,Flex Fuel,Midsize,Sedan,36,23,1013,21995</t>
  </si>
  <si>
    <t>Chrysler,200,2015,flex-fuel (unleaded/E85),184,4,AUTOMATIC,front wheel drive,4,"Flex Fuel,Performance",Midsize,Sedan,36,23,1013,26625</t>
  </si>
  <si>
    <t>Chrysler,200,2015,flex-fuel (unleaded/E85),295,6,AUTOMATIC,all wheel drive,4,"Flex Fuel,Performance",Midsize,Sedan,29,18,1013,30825</t>
  </si>
  <si>
    <t>Chrysler,200,2016,flex-fuel (unleaded/E85),184,4,AUTOMATIC,front wheel drive,4,Flex Fuel,Midsize,Sedan,36,23,1013,21995</t>
  </si>
  <si>
    <t>Chrysler,200,2016,flex-fuel (unleaded/E85),184,4,AUTOMATIC,front wheel drive,4,Flex Fuel,Midsize,Sedan,36,23,1013,27795</t>
  </si>
  <si>
    <t>Chrysler,200,2016,flex-fuel (unleaded/E85),295,6,AUTOMATIC,all wheel drive,4,"Flex Fuel,Performance",Midsize,Sedan,29,18,1013,31785</t>
  </si>
  <si>
    <t>Chrysler,200,2016,flex-fuel (unleaded/E85),295,6,AUTOMATIC,all wheel drive,4,"Flex Fuel,Performance",Midsize,Sedan,29,18,1013,29905</t>
  </si>
  <si>
    <t>Chrysler,200,2016,flex-fuel (unleaded/E85),184,4,AUTOMATIC,front wheel drive,4,Flex Fuel,Midsize,Sedan,36,23,1013,22490</t>
  </si>
  <si>
    <t>Chrysler,200,2016,flex-fuel (unleaded/E85),184,4,AUTOMATIC,front wheel drive,4,Flex Fuel,Midsize,Sedan,36,23,1013,27570</t>
  </si>
  <si>
    <t>Chrysler,200,2016,flex-fuel (unleaded/E85),184,4,AUTOMATIC,front wheel drive,4,Flex Fuel,Midsize,Sedan,36,23,1013,25690</t>
  </si>
  <si>
    <t>Chrysler,200,2016,flex-fuel (unleaded/E85),184,4,AUTOMATIC,front wheel drive,4,Flex Fuel,Midsize,Sedan,36,23,1013,24490</t>
  </si>
  <si>
    <t>Chrysler,200,2017,flex-fuel (unleaded/E85),295,6,AUTOMATIC,all wheel drive,4,"Flex Fuel,Performance",Midsize,Sedan,28,18,1013,29905</t>
  </si>
  <si>
    <t>Chrysler,200,2017,flex-fuel (unleaded/E85),295,6,AUTOMATIC,all wheel drive,4,"Flex Fuel,Performance",Midsize,Sedan,28,18,1013,31785</t>
  </si>
  <si>
    <t>Chrysler,200,2017,flex-fuel (unleaded/E85),184,4,AUTOMATIC,front wheel drive,4,Flex Fuel,Midsize,Sedan,36,23,1013,26685</t>
  </si>
  <si>
    <t>Chrysler,200,2017,flex-fuel (unleaded/E85),184,4,AUTOMATIC,front wheel drive,4,Flex Fuel,Midsize,Sedan,36,23,1013,22490</t>
  </si>
  <si>
    <t>Chrysler,200,2017,flex-fuel (unleaded/E85),184,4,AUTOMATIC,front wheel drive,4,Flex Fuel,Midsize,Sedan,36,23,1013,25690</t>
  </si>
  <si>
    <t>Chrysler,200,2017,flex-fuel (unleaded/E85),295,6,AUTOMATIC,all wheel drive,4,"Flex Fuel,Performance",Midsize,Sedan,28,18,1013,30900</t>
  </si>
  <si>
    <t>Chrysler,200,2017,flex-fuel (unleaded/E85),184,4,AUTOMATIC,front wheel drive,4,Flex Fuel,Midsize,Sedan,36,23,1013,27795</t>
  </si>
  <si>
    <t>Chrysler,200,2017,flex-fuel (unleaded/E85),184,4,AUTOMATIC,front wheel drive,4,Flex Fuel,Midsize,Sedan,36,23,1013,21995</t>
  </si>
  <si>
    <t>Chrysler,200,2017,flex-fuel (unleaded/E85),184,4,AUTOMATIC,front wheel drive,4,Flex Fuel,Midsize,Sedan,36,23,1013,24490</t>
  </si>
  <si>
    <t>Nissan,200SX,1996,regular unleaded,115,4,MANUAL,front wheel drive,2,N/A,Compact,Coupe,36,26,2009,2000</t>
  </si>
  <si>
    <t>Nissan,200SX,1996,regular unleaded,140,4,MANUAL,front wheel drive,2,Performance,Compact,Coupe,29,21,2009,2000</t>
  </si>
  <si>
    <t>Nissan,200SX,1997,regular unleaded,140,4,MANUAL,front wheel drive,2,Performance,Compact,Coupe,29,21,2009,2000</t>
  </si>
  <si>
    <t>Nissan,200SX,1997,regular unleaded,115,4,MANUAL,front wheel drive,2,N/A,Compact,Coupe,35,25,2009,2000</t>
  </si>
  <si>
    <t>Nissan,200SX,1998,regular unleaded,115,4,MANUAL,front wheel drive,2,N/A,Compact,Coupe,35,25,2009,2000</t>
  </si>
  <si>
    <t>Nissan,200SX,1998,regular unleaded,140,4,MANUAL,front wheel drive,2,Performance,Compact,Coupe,28,20,2009,2073</t>
  </si>
  <si>
    <t>Nissan,240SX,1996,regular unleaded,155,4,MANUAL,rear wheel drive,2,Performance,Compact,Coupe,26,19,2009,3713</t>
  </si>
  <si>
    <t>Nissan,240SX,1996,regular unleaded,155,4,MANUAL,rear wheel drive,2,Performance,Compact,Coupe,26,19,2009,3520</t>
  </si>
  <si>
    <t>Nissan,240SX,1997,regular unleaded,155,4,MANUAL,rear wheel drive,2,Performance,Compact,Coupe,26,19,2009,3910</t>
  </si>
  <si>
    <t>Nissan,240SX,1997,regular unleaded,155,4,MANUAL,rear wheel drive,2,Performance,Compact,Coupe,26,19,2009,4182</t>
  </si>
  <si>
    <t>Nissan,240SX,1997,regular unleaded,155,4,MANUAL,rear wheel drive,2,Performance,Compact,Coupe,26,19,2009,4107</t>
  </si>
  <si>
    <t>Nissan,240SX,1998,regular unleaded,155,4,MANUAL,rear wheel drive,2,Performance,Compact,Coupe,25,20,2009,4299</t>
  </si>
  <si>
    <t>Nissan,240SX,1998,regular unleaded,155,4,MANUAL,rear wheel drive,2,Performance,Compact,Coupe,25,20,2009,4693</t>
  </si>
  <si>
    <t>Nissan,240SX,1998,regular unleaded,155,4,MANUAL,rear wheel drive,2,Performance,Compact,Coupe,25,20,2009,4107</t>
  </si>
  <si>
    <t>Volvo,240,1991,regular unleaded,114,4,MANUAL,rear wheel drive,4,Luxury,Midsize,Wagon,26,19,870,2000</t>
  </si>
  <si>
    <t>Volvo,240,1991,regular unleaded,114,4,AUTOMATIC,rear wheel drive,4,Luxury,Midsize,Wagon,23,18,870,2000</t>
  </si>
  <si>
    <t>Volvo,240,1991,regular unleaded,114,4,MANUAL,rear wheel drive,4,Luxury,Midsize,Sedan,26,19,870,2000</t>
  </si>
  <si>
    <t>Volvo,240,1992,regular unleaded,114,4,MANUAL,rear wheel drive,4,Luxury,Midsize,Sedan,26,19,870,2000</t>
  </si>
  <si>
    <t>Volvo,240,1992,regular unleaded,114,4,MANUAL,rear wheel drive,4,Luxury,Midsize,Wagon,26,19,870,2000</t>
  </si>
  <si>
    <t>Volvo,240,1993,regular unleaded,114,4,MANUAL,rear wheel drive,4,Luxury,Midsize,Sedan,26,19,870,2000</t>
  </si>
  <si>
    <t>Volvo,240,1993,regular unleaded,114,4,MANUAL,rear wheel drive,4,Luxury,Midsize,Wagon,25,18,870,2000</t>
  </si>
  <si>
    <t>Mazda,2,2012,regular unleaded,100,4,MANUAL,front wheel drive,4,Hatchback,Compact,4dr Hatchback,35,29,586,16020</t>
  </si>
  <si>
    <t>Mazda,2,2012,regular unleaded,100,4,MANUAL,front wheel drive,4,Hatchback,Compact,4dr Hatchback,35,29,586,14530</t>
  </si>
  <si>
    <t>Mazda,2,2012,regular unleaded,100,4,AUTOMATIC,front wheel drive,4,Hatchback,Compact,4dr Hatchback,34,28,586,16860</t>
  </si>
  <si>
    <t>Mazda,2,2012,regular unleaded,100,4,AUTOMATIC,front wheel drive,4,Hatchback,Compact,4dr Hatchback,34,28,586,15370</t>
  </si>
  <si>
    <t>Mazda,2,2013,regular unleaded,100,4,AUTOMATIC,front wheel drive,4,Hatchback,Compact,4dr Hatchback,34,28,586,17050</t>
  </si>
  <si>
    <t>Mazda,2,2013,regular unleaded,100,4,AUTOMATIC,front wheel drive,4,Hatchback,Compact,4dr Hatchback,34,28,586,15560</t>
  </si>
  <si>
    <t>Mazda,2,2013,regular unleaded,100,4,MANUAL,front wheel drive,4,Hatchback,Compact,4dr Hatchback,35,29,586,16210</t>
  </si>
  <si>
    <t>Mazda,2,2013,regular unleaded,100,4,MANUAL,front wheel drive,4,Hatchback,Compact,4dr Hatchback,35,29,586,14720</t>
  </si>
  <si>
    <t>Mazda,2,2014,regular unleaded,100,4,AUTOMATIC,front wheel drive,4,Hatchback,Compact,4dr Hatchback,34,28,586,17050</t>
  </si>
  <si>
    <t>Mazda,2,2014,regular unleaded,100,4,AUTOMATIC,front wheel drive,4,Hatchback,Compact,4dr Hatchback,34,28,586,15560</t>
  </si>
  <si>
    <t>Mazda,2,2014,regular unleaded,100,4,MANUAL,front wheel drive,4,Hatchback,Compact,4dr Hatchback,35,29,586,16210</t>
  </si>
  <si>
    <t>Mazda,2,2014,regular unleaded,100,4,MANUAL,front wheel drive,4,Hatchback,Compact,4dr Hatchback,35,29,586,14720</t>
  </si>
  <si>
    <t>BMW,3 Series Gran Turismo,2015,premium unleaded (required),300,6,AUTOMATIC,all wheel drive,4,"Hatchback,Luxury,Performance",Midsize,4dr Hatchback,30,20,3916,47250</t>
  </si>
  <si>
    <t>BMW,3 Series Gran Turismo,2015,premium unleaded (required),240,4,AUTOMATIC,all wheel drive,4,"Hatchback,Luxury",Midsize,4dr Hatchback,33,22,3916,41850</t>
  </si>
  <si>
    <t>BMW,3 Series Gran Turismo,2016,premium unleaded (required),240,4,AUTOMATIC,all wheel drive,4,"Hatchback,Luxury",Midsize,4dr Hatchback,34,22,3916,43000</t>
  </si>
  <si>
    <t>BMW,3 Series Gran Turismo,2016,premium unleaded (required),300,6,AUTOMATIC,all wheel drive,4,"Hatchback,Luxury,Performance",Midsize,4dr Hatchback,30,20,3916,49200</t>
  </si>
  <si>
    <t>BMW,3 Series Gran Turismo,2017,premium unleaded (required),320,6,AUTOMATIC,all wheel drive,4,"Hatchback,Luxury,Performance",Midsize,4dr Hatchback,30,20,3916,49650</t>
  </si>
  <si>
    <t>BMW,3 Series Gran Turismo,2017,premium unleaded (required),248,4,AUTOMATIC,all wheel drive,4,"Hatchback,Luxury",Midsize,4dr Hatchback,33,23,3916,43950</t>
  </si>
  <si>
    <t>BMW,3 Series,2015,premium unleaded (required),241,4,AUTOMATIC,all wheel drive,4,Luxury,Midsize,Wagon,33,22,3916,41950</t>
  </si>
  <si>
    <t>BMW,3 Series,2015,premium unleaded (required),335,6,AUTOMATIC,rear wheel drive,4,"Luxury,High-Performance,Hybrid",Midsize,Sedan,33,25,3916,50150</t>
  </si>
  <si>
    <t>BMW,3 Series,2015,premium unleaded (required),240,4,AUTOMATIC,rear wheel drive,4,"Luxury,Performance",Midsize,Sedan,35,23,3916,37500</t>
  </si>
  <si>
    <t>BMW,3 Series,2015,premium unleaded (required),300,6,AUTOMATIC,rear wheel drive,4,"Luxury,High-Performance",Midsize,Sedan,32,21,3916,43750</t>
  </si>
  <si>
    <t>BMW,3 Series,2015,diesel,180,4,AUTOMATIC,rear wheel drive,4,"Diesel,Luxury",Midsize,Sedan,45,32,3916,39000</t>
  </si>
  <si>
    <t>BMW,3 Series,2015,premium unleaded (required),240,4,AUTOMATIC,all wheel drive,4,Luxury,Midsize,Sedan,33,22,3916,39500</t>
  </si>
  <si>
    <t>BMW,3 Series,2015,premium unleaded (required),180,4,AUTOMATIC,all wheel drive,4,Luxury,Midsize,Sedan,35,23,3916,34950</t>
  </si>
  <si>
    <t>BMW,3 Series,2015,premium unleaded (required),300,6,AUTOMATIC,all wheel drive,4,"Luxury,Performance",Midsize,Sedan,30,20,3916,45750</t>
  </si>
  <si>
    <t>BMW,3 Series,2015,diesel,180,4,AUTOMATIC,all wheel drive,4,"Diesel,Luxury",Midsize,Wagon,43,31,3916,43450</t>
  </si>
  <si>
    <t>BMW,3 Series,2015,diesel,180,4,AUTOMATIC,all wheel drive,4,"Diesel,Luxury",Midsize,Sedan,43,31,3916,41000</t>
  </si>
  <si>
    <t>BMW,3 Series,2015,premium unleaded (required),180,4,AUTOMATIC,rear wheel drive,4,Luxury,Midsize,Sedan,36,24,3916,32950</t>
  </si>
  <si>
    <t>BMW,3 Series,2016,diesel,180,4,AUTOMATIC,all wheel drive,4,"Diesel,Luxury",Midsize,Sedan,40,30,3916,41850</t>
  </si>
  <si>
    <t>BMW,3 Series,2016,premium unleaded (required),320,6,AUTOMATIC,all wheel drive,4,"Luxury,High-Performance",Midsize,Sedan,33,22,3916,47800</t>
  </si>
  <si>
    <t>BMW,3 Series,2016,diesel,180,4,AUTOMATIC,rear wheel drive,4,"Diesel,Luxury",Midsize,Sedan,42,32,3916,39850</t>
  </si>
  <si>
    <t>BMW,3 Series,2016,premium unleaded (required),240,4,AUTOMATIC,rear wheel drive,4,"Luxury,Performance",Midsize,Sedan,34,22,3916,38350</t>
  </si>
  <si>
    <t>BMW,3 Series,2016,premium unleaded (required),240,4,AUTOMATIC,all wheel drive,4,Luxury,Midsize,Sedan,34,22,3916,40350</t>
  </si>
  <si>
    <t>BMW,3 Series,2016,premium unleaded (required),240,4,MANUAL,rear wheel drive,4,"Luxury,Performance",Midsize,Sedan,34,22,3916,38350</t>
  </si>
  <si>
    <t>BMW,3 Series,2016,premium unleaded (required),240,4,AUTOMATIC,all wheel drive,4,Luxury,Midsize,Wagon,34,22,3916,42650</t>
  </si>
  <si>
    <t>BMW,3 Series,2016,premium unleaded (required),180,4,AUTOMATIC,rear wheel drive,4,Luxury,Midsize,Sedan,36,24,3916,33150</t>
  </si>
  <si>
    <t>BMW,3 Series,2016,premium unleaded (required),180,4,AUTOMATIC,all wheel drive,4,Luxury,Midsize,Sedan,35,23,3916,35150</t>
  </si>
  <si>
    <t>BMW,3 Series,2016,diesel,180,4,AUTOMATIC,all wheel drive,4,"Diesel,Luxury",Midsize,Wagon,40,30,3916,44150</t>
  </si>
  <si>
    <t>BMW,3 Series,2016,premium unleaded (required),320,6,AUTOMATIC,rear wheel drive,4,"Luxury,High-Performance",Midsize,Sedan,33,22,3916,45800</t>
  </si>
  <si>
    <t>BMW,3 Series,2017,premium unleaded (recommended),248,4,AUTOMATIC,rear wheel drive,4,"Luxury,Performance",Midsize,Sedan,34,23,3916,38750</t>
  </si>
  <si>
    <t>BMW,3 Series,2017,premium unleaded (recommended),180,4,AUTOMATIC,all wheel drive,4,Luxury,Midsize,Sedan,34,23,3916,35450</t>
  </si>
  <si>
    <t>BMW,3 Series,2017,premium unleaded (recommended),180,4,AUTOMATIC,rear wheel drive,4,Luxury,Midsize,Sedan,35,23,3916,33450</t>
  </si>
  <si>
    <t>BMW,3 Series,2017,premium unleaded (recommended),248,4,AUTOMATIC,all wheel drive,4,Luxury,Midsize,Sedan,33,23,3916,40750</t>
  </si>
  <si>
    <t>BMW,3 Series,2017,diesel,180,4,AUTOMATIC,all wheel drive,4,"Diesel,Luxury",Midsize,Sedan,40,30,3916,42250</t>
  </si>
  <si>
    <t>BMW,3 Series,2017,premium unleaded (recommended),248,4,AUTOMATIC,all wheel drive,4,Luxury,Midsize,Wagon,33,23,3916,42950</t>
  </si>
  <si>
    <t>BMW,3 Series,2017,diesel,180,4,AUTOMATIC,rear wheel drive,4,"Diesel,Luxury",Midsize,Sedan,42,32,3916,40250</t>
  </si>
  <si>
    <t>BMW,3 Series,2017,premium unleaded (recommended),320,6,AUTOMATIC,all wheel drive,4,"Luxury,Performance",Midsize,Sedan,31,21,3916,49900</t>
  </si>
  <si>
    <t>BMW,3 Series,2017,premium unleaded (recommended),320,6,AUTOMATIC,rear wheel drive,4,"Luxury,High-Performance",Midsize,Sedan,32,21,3916,47900</t>
  </si>
  <si>
    <t>BMW,3 Series,2017,diesel,180,4,AUTOMATIC,all wheel drive,4,"Diesel,Luxury",Midsize,Wagon,40,30,3916,44450</t>
  </si>
  <si>
    <t>Mercedes-Benz,300-Class,1991,regular unleaded,177,6,AUTOMATIC,rear wheel drive,4,Luxury,Large,Sedan,19,15,617,2232</t>
  </si>
  <si>
    <t>Mercedes-Benz,300-Class,1991,regular unleaded,177,6,AUTOMATIC,rear wheel drive,4,Luxury,Midsize,Wagon,20,15,617,2000</t>
  </si>
  <si>
    <t>Mercedes-Benz,300-Class,1991,regular unleaded,158,6,AUTOMATIC,rear wheel drive,4,Luxury,Midsize,Sedan,22,17,617,2000</t>
  </si>
  <si>
    <t>Mercedes-Benz,300-Class,1991,regular unleaded,177,6,AUTOMATIC,all wheel drive,4,Luxury,Midsize,Sedan,20,15,617,2105</t>
  </si>
  <si>
    <t>Mercedes-Benz,300-Class,1991,regular unleaded,177,6,AUTOMATIC,all wheel drive,4,Luxury,Midsize,Wagon,18,15,617,2199</t>
  </si>
  <si>
    <t>Mercedes-Benz,300-Class,1991,regular unleaded,177,6,AUTOMATIC,rear wheel drive,4,Luxury,Midsize,Sedan,22,16,617,2000</t>
  </si>
  <si>
    <t>Mercedes-Benz,300-Class,1991,regular unleaded,177,6,AUTOMATIC,rear wheel drive,4,Luxury,Large,Sedan,19,15,617,2124</t>
  </si>
  <si>
    <t>Mercedes-Benz,300-Class,1991,regular unleaded,228,6,MANUAL,rear wheel drive,2,"Luxury,Performance",Compact,Convertible,21,14,617,3552</t>
  </si>
  <si>
    <t>Mercedes-Benz,300-Class,1991,regular unleaded,217,6,AUTOMATIC,rear wheel drive,2,Luxury,Midsize,Coupe,22,15,617,2179</t>
  </si>
  <si>
    <t>Mercedes-Benz,300-Class,1991,diesel,121,5,AUTOMATIC,rear wheel drive,4,"Diesel,Luxury",Midsize,Sedan,30,23,617,2000</t>
  </si>
  <si>
    <t>Mercedes-Benz,300-Class,1992,diesel,121,5,AUTOMATIC,rear wheel drive,4,"Diesel,Luxury",Midsize,Sedan,29,23,617,2000</t>
  </si>
  <si>
    <t>Mercedes-Benz,300-Class,1992,regular unleaded,228,6,AUTOMATIC,rear wheel drive,4,Luxury,Large,Sedan,17,14,617,2377</t>
  </si>
  <si>
    <t>Mercedes-Benz,300-Class,1992,regular unleaded,228,6,MANUAL,rear wheel drive,2,"Luxury,Performance",Compact,Convertible,21,15,617,3814</t>
  </si>
  <si>
    <t>Mercedes-Benz,300-Class,1992,regular unleaded,177,6,AUTOMATIC,all wheel drive,4,Luxury,Midsize,Sedan,19,15,617,2207</t>
  </si>
  <si>
    <t>Mercedes-Benz,300-Class,1992,regular unleaded,177,6,AUTOMATIC,rear wheel drive,4,Luxury,Midsize,Wagon,20,15,617,2000</t>
  </si>
  <si>
    <t>Mercedes-Benz,300-Class,1992,regular unleaded,217,6,AUTOMATIC,rear wheel drive,2,Luxury,Midsize,Coupe,21,15,617,2248</t>
  </si>
  <si>
    <t>Mercedes-Benz,300-Class,1992,regular unleaded,177,6,AUTOMATIC,rear wheel drive,4,Luxury,Midsize,Sedan,22,16,617,2065</t>
  </si>
  <si>
    <t>Mercedes-Benz,300-Class,1992,diesel,148,6,AUTOMATIC,rear wheel drive,4,"Diesel,Luxury",Large,Sedan,22,18,617,2547</t>
  </si>
  <si>
    <t>Mercedes-Benz,300-Class,1992,regular unleaded,177,6,AUTOMATIC,all wheel drive,4,Luxury,Midsize,Wagon,18,15,617,2282</t>
  </si>
  <si>
    <t>Mercedes-Benz,300-Class,1992,regular unleaded,158,6,AUTOMATIC,rear wheel drive,4,Luxury,Midsize,Sedan,23,18,617,2000</t>
  </si>
  <si>
    <t>Mercedes-Benz,300-Class,1993,regular unleaded,177,6,AUTOMATIC,all wheel drive,4,Luxury,Midsize,Wagon,19,15,617,2544</t>
  </si>
  <si>
    <t>Mercedes-Benz,300-Class,1993,regular unleaded,217,6,AUTOMATIC,rear wheel drive,2,Luxury,Midsize,Coupe,22,17,617,2397</t>
  </si>
  <si>
    <t>Mercedes-Benz,300-Class,1993,diesel,121,5,AUTOMATIC,rear wheel drive,4,"Diesel,Luxury",Midsize,Sedan,30,23,617,2000</t>
  </si>
  <si>
    <t>Mercedes-Benz,300-Class,1993,regular unleaded,228,6,MANUAL,rear wheel drive,2,"Luxury,Performance",Compact,Convertible,21,14,617,4174</t>
  </si>
  <si>
    <t>Mercedes-Benz,300-Class,1993,regular unleaded,217,6,AUTOMATIC,rear wheel drive,4,Luxury,Midsize,Sedan,22,17,617,2187</t>
  </si>
  <si>
    <t>Mercedes-Benz,300-Class,1993,diesel,148,6,AUTOMATIC,rear wheel drive,4,"Diesel,Luxury",Large,Sedan,22,18,617,2729</t>
  </si>
  <si>
    <t>Mercedes-Benz,300-Class,1993,regular unleaded,177,6,AUTOMATIC,all wheel drive,4,Luxury,Midsize,Sedan,19,15,617,2433</t>
  </si>
  <si>
    <t>Mercedes-Benz,300-Class,1993,regular unleaded,194,6,AUTOMATIC,rear wheel drive,4,Luxury,Midsize,Sedan,23,17,617,2247</t>
  </si>
  <si>
    <t>Mercedes-Benz,300-Class,1993,regular unleaded,228,6,AUTOMATIC,rear wheel drive,4,Luxury,Large,Sedan,18,14,617,2540</t>
  </si>
  <si>
    <t>Mitsubishi,3000GT,1997,regular unleaded,218,6,MANUAL,front wheel drive,2,"Hatchback,Performance",Compact,2dr Hatchback,23,17,436,3941</t>
  </si>
  <si>
    <t>Mitsubishi,3000GT,1997,regular unleaded,161,6,MANUAL,front wheel drive,2,Hatchback,Compact,2dr Hatchback,22,17,436,3295</t>
  </si>
  <si>
    <t>Mitsubishi,3000GT,1997,regular unleaded,320,6,MANUAL,all wheel drive,2,"Hatchback,Factory Tuner,Performance",Compact,2dr Hatchback,22,16,436,6008</t>
  </si>
  <si>
    <t>Mitsubishi,3000GT,1998,regular unleaded,320,6,MANUAL,all wheel drive,2,"Hatchback,Factory Tuner,Performance",Compact,2dr Hatchback,22,16,436,6710</t>
  </si>
  <si>
    <t>Mitsubishi,3000GT,1998,regular unleaded,161,6,MANUAL,front wheel drive,2,Hatchback,Compact,2dr Hatchback,22,17,436,3701</t>
  </si>
  <si>
    <t>Mitsubishi,3000GT,1998,regular unleaded,218,6,MANUAL,front wheel drive,2,"Hatchback,Performance",Compact,2dr Hatchback,23,17,436,4671</t>
  </si>
  <si>
    <t>Mitsubishi,3000GT,1999,regular unleaded,218,6,MANUAL,front wheel drive,2,"Hatchback,Performance",Compact,2dr Hatchback,23,17,436,5306</t>
  </si>
  <si>
    <t>Mitsubishi,3000GT,1999,regular unleaded,320,6,MANUAL,all wheel drive,2,"Hatchback,Factory Tuner,Performance",Compact,2dr Hatchback,22,16,436,7600</t>
  </si>
  <si>
    <t>Mitsubishi,3000GT,1999,regular unleaded,161,6,MANUAL,front wheel drive,2,Hatchback,Compact,2dr Hatchback,22,17,436,4090</t>
  </si>
  <si>
    <t>Chrysler,300,2015,regular unleaded,300,6,AUTOMATIC,all wheel drive,4,N/A,Large,Sedan,27,18,1013,37570</t>
  </si>
  <si>
    <t>Chrysler,300,2015,regular unleaded,292,6,AUTOMATIC,rear wheel drive,4,N/A,Large,Sedan,31,19,1013,31695</t>
  </si>
  <si>
    <t>Chrysler,300,2015,regular unleaded,292,6,AUTOMATIC,rear wheel drive,4,N/A,Large,Sedan,31,19,1013,38070</t>
  </si>
  <si>
    <t>Chrysler,300,2015,regular unleaded,292,6,AUTOMATIC,all wheel drive,4,N/A,Large,Sedan,27,18,1013,44895</t>
  </si>
  <si>
    <t>Chrysler,300,2015,regular unleaded,300,6,AUTOMATIC,rear wheel drive,4,Performance,Large,Sedan,31,19,1013,35070</t>
  </si>
  <si>
    <t>Chrysler,300,2015,regular unleaded,292,6,AUTOMATIC,rear wheel drive,4,Performance,Large,Sedan,31,19,1013,42395</t>
  </si>
  <si>
    <t>Chrysler,300,2015,regular unleaded,292,6,AUTOMATIC,all wheel drive,4,N/A,Large,Sedan,27,18,1013,34195</t>
  </si>
  <si>
    <t>Chrysler,300,2015,regular unleaded,292,6,AUTOMATIC,all wheel drive,4,N/A,Large,Sedan,27,18,1013,40570</t>
  </si>
  <si>
    <t>Chrysler,300,2016,regular unleaded,300,6,AUTOMATIC,all wheel drive,4,N/A,Large,Sedan,27,18,1013,38095</t>
  </si>
  <si>
    <t>Chrysler,300,2016,regular unleaded,300,6,AUTOMATIC,rear wheel drive,4,Performance,Large,Sedan,31,19,1013,35595</t>
  </si>
  <si>
    <t>Chrysler,300,2016,regular unleaded,292,6,AUTOMATIC,all wheel drive,4,N/A,Large,Sedan,27,18,1013,45190</t>
  </si>
  <si>
    <t>Chrysler,300,2016,regular unleaded,292,6,AUTOMATIC,rear wheel drive,4,N/A,Large,Sedan,31,19,1013,32260</t>
  </si>
  <si>
    <t>Chrysler,300,2016,regular unleaded,292,6,AUTOMATIC,all wheel drive,4,N/A,Large,Sedan,27,18,1013,37755</t>
  </si>
  <si>
    <t>Chrysler,300,2016,regular unleaded,292,6,AUTOMATIC,all wheel drive,4,N/A,Large,Sedan,27,18,1013,41055</t>
  </si>
  <si>
    <t>Chrysler,300,2016,regular unleaded,300,6,AUTOMATIC,rear wheel drive,4,Performance,Large,Sedan,31,19,1013,36090</t>
  </si>
  <si>
    <t>Chrysler,300,2016,regular unleaded,292,6,AUTOMATIC,rear wheel drive,4,Performance,Large,Sedan,31,19,1013,42690</t>
  </si>
  <si>
    <t>Chrysler,300,2016,regular unleaded,292,6,AUTOMATIC,rear wheel drive,4,N/A,Large,Sedan,31,19,1013,38555</t>
  </si>
  <si>
    <t>Chrysler,300,2016,regular unleaded,292,6,AUTOMATIC,rear wheel drive,4,N/A,Large,Sedan,31,19,1013,35255</t>
  </si>
  <si>
    <t>Chrysler,300,2016,regular unleaded,300,6,AUTOMATIC,all wheel drive,4,N/A,Large,Sedan,27,18,1013,38590</t>
  </si>
  <si>
    <t>Chrysler,300,2016,regular unleaded,292,6,AUTOMATIC,all wheel drive,4,N/A,Large,Sedan,27,18,1013,34760</t>
  </si>
  <si>
    <t>Chrysler,300,2017,regular unleaded,292,6,AUTOMATIC,all wheel drive,4,N/A,Large,Sedan,27,18,1013,41135</t>
  </si>
  <si>
    <t>Chrysler,300,2017,regular unleaded,292,6,AUTOMATIC,all wheel drive,4,N/A,Large,Sedan,27,18,1013,45270</t>
  </si>
  <si>
    <t>Chrysler,300,2017,regular unleaded,300,6,AUTOMATIC,all wheel drive,4,N/A,Large,Sedan,27,18,1013,38670</t>
  </si>
  <si>
    <t>Chrysler,300,2017,regular unleaded,292,6,AUTOMATIC,rear wheel drive,4,Performance,Large,Sedan,30,19,1013,38635</t>
  </si>
  <si>
    <t>Chrysler,300,2017,regular unleaded,300,6,AUTOMATIC,rear wheel drive,4,Performance,Large,Sedan,30,19,1013,36170</t>
  </si>
  <si>
    <t>Chrysler,300,2017,regular unleaded,300,6,AUTOMATIC,all wheel drive,4,N/A,Large,Sedan,27,18,1013,38175</t>
  </si>
  <si>
    <t>Chrysler,300,2017,regular unleaded,292,6,AUTOMATIC,rear wheel drive,4,N/A,Large,Sedan,30,19,1013,32340</t>
  </si>
  <si>
    <t>Chrysler,300,2017,regular unleaded,292,6,AUTOMATIC,rear wheel drive,4,Performance,Large,Sedan,30,19,1013,42770</t>
  </si>
  <si>
    <t>Chrysler,300,2017,regular unleaded,292,6,AUTOMATIC,all wheel drive,4,N/A,Large,Sedan,27,18,1013,34840</t>
  </si>
  <si>
    <t>Chrysler,300,2017,regular unleaded,300,6,AUTOMATIC,rear wheel drive,4,Performance,Large,Sedan,30,19,1013,35675</t>
  </si>
  <si>
    <t>Chrysler,300M,2002,premium unleaded (required),250,6,AUTOMATIC,front wheel drive,4,Performance,Large,Sedan,24,16,1013,32065</t>
  </si>
  <si>
    <t>Chrysler,300M,2002,premium unleaded (required),250,6,AUTOMATIC,front wheel drive,4,Performance,Large,Sedan,24,16,1013,28540</t>
  </si>
  <si>
    <t>Chrysler,300M,2003,premium unleaded (required),255,6,AUTOMATIC,front wheel drive,4,Performance,Large,Sedan,25,16,1013,32315</t>
  </si>
  <si>
    <t>Chrysler,300M,2003,regular unleaded,250,6,AUTOMATIC,front wheel drive,4,Performance,Large,Sedan,25,16,1013,28885</t>
  </si>
  <si>
    <t>Chrysler,300M,2004,regular unleaded,250,6,AUTOMATIC,front wheel drive,4,Performance,Large,Sedan,25,16,1013,29185</t>
  </si>
  <si>
    <t>Chrysler,300M,2004,premium unleaded (required),255,6,AUTOMATIC,front wheel drive,4,Performance,Large,Sedan,25,16,1013,32615</t>
  </si>
  <si>
    <t>Nissan,300ZX,1994,regular unleaded,222,6,MANUAL,rear wheel drive,2,Performance,Compact,Convertible,22,16,2009,2847</t>
  </si>
  <si>
    <t>Nissan,300ZX,1994,regular unleaded,222,6,MANUAL,rear wheel drive,2,Performance,Compact,Coupe,22,16,2009,2488</t>
  </si>
  <si>
    <t>Nissan,300ZX,1994,regular unleaded,300,6,MANUAL,rear wheel drive,2,"Hatchback,Performance",Compact,2dr Hatchback,22,16,2009,2683</t>
  </si>
  <si>
    <t>Nissan,300ZX,1994,regular unleaded,222,6,MANUAL,rear wheel drive,2,Performance,Compact,Coupe,22,16,2009,2553</t>
  </si>
  <si>
    <t>Nissan,300ZX,1995,regular unleaded,300,6,MANUAL,rear wheel drive,2,Performance,Compact,Coupe,22,16,2009,3049</t>
  </si>
  <si>
    <t>Nissan,300ZX,1995,regular unleaded,222,6,MANUAL,rear wheel drive,2,Performance,Compact,Coupe,22,17,2009,2774</t>
  </si>
  <si>
    <t>Nissan,300ZX,1995,regular unleaded,222,6,MANUAL,rear wheel drive,2,Performance,Compact,Coupe,22,17,2009,2702</t>
  </si>
  <si>
    <t>Nissan,300ZX,1995,regular unleaded,222,6,MANUAL,rear wheel drive,2,Performance,Compact,Convertible,22,17,2009,3101</t>
  </si>
  <si>
    <t>Nissan,300ZX,1996,regular unleaded,300,6,MANUAL,rear wheel drive,2,Performance,Compact,Coupe,22,16,2009,3510</t>
  </si>
  <si>
    <t>Nissan,300ZX,1996,regular unleaded,222,6,MANUAL,rear wheel drive,2,Performance,Compact,Coupe,22,17,2009,3107</t>
  </si>
  <si>
    <t>Nissan,300ZX,1996,regular unleaded,222,6,MANUAL,rear wheel drive,2,Performance,Compact,Convertible,22,17,2009,3624</t>
  </si>
  <si>
    <t>Nissan,300ZX,1996,regular unleaded,222,6,MANUAL,rear wheel drive,2,Performance,Compact,Coupe,22,17,2009,3185</t>
  </si>
  <si>
    <t>Mazda,323,1992,regular unleaded,82,4,MANUAL,front wheel drive,2,Hatchback,Compact,2dr Hatchback,33,25,586,2000</t>
  </si>
  <si>
    <t>Mazda,323,1993,regular unleaded,82,4,MANUAL,front wheel drive,2,Hatchback,Compact,2dr Hatchback,33,25,586,2000</t>
  </si>
  <si>
    <t>Mazda,323,1993,regular unleaded,82,4,MANUAL,front wheel drive,2,Hatchback,Compact,2dr Hatchback,32,24,586,2000</t>
  </si>
  <si>
    <t>Mazda,323,1994,regular unleaded,82,4,MANUAL,front wheel drive,2,Hatchback,Compact,2dr Hatchback,33,25,586,2000</t>
  </si>
  <si>
    <t>Mercedes-Benz,350-Class,1990,diesel,134,6,AUTOMATIC,rear wheel drive,4,"Diesel,Luxury",Large,Sedan,23,19,617,2144</t>
  </si>
  <si>
    <t>Mercedes-Benz,350-Class,1990,diesel,134,6,AUTOMATIC,rear wheel drive,4,"Diesel,Luxury",Large,Sedan,23,19,617,2098</t>
  </si>
  <si>
    <t>Mercedes-Benz,350-Class,1991,diesel,134,6,AUTOMATIC,rear wheel drive,4,"Diesel,Luxury",Large,Sedan,23,19,617,2178</t>
  </si>
  <si>
    <t>Mercedes-Benz,350-Class,1991,diesel,134,6,AUTOMATIC,rear wheel drive,4,"Diesel,Luxury",Large,Sedan,23,19,617,2311</t>
  </si>
  <si>
    <t>Nissan,350Z,2007,regular unleaded,306,6,AUTOMATIC,rear wheel drive,2,High-Performance,Compact,Convertible,23,17,2009,36550</t>
  </si>
  <si>
    <t>Nissan,350Z,2007,regular unleaded,306,6,AUTOMATIC,rear wheel drive,2,High-Performance,Compact,Convertible,23,17,2009,41250</t>
  </si>
  <si>
    <t>Nissan,350Z,2007,regular unleaded,306,6,AUTOMATIC,rear wheel drive,2,High-Performance,Compact,Coupe,24,17,2009,30600</t>
  </si>
  <si>
    <t>Nissan,350Z,2007,regular unleaded,306,6,AUTOMATIC,rear wheel drive,2,High-Performance,Compact,Coupe,24,17,2009,37100</t>
  </si>
  <si>
    <t>Nissan,350Z,2007,regular unleaded,306,6,MANUAL,rear wheel drive,2,High-Performance,Compact,Coupe,25,18,2009,27900</t>
  </si>
  <si>
    <t>Nissan,350Z,2007,regular unleaded,306,6,MANUAL,rear wheel drive,2,High-Performance,Compact,Coupe,25,18,2009,32700</t>
  </si>
  <si>
    <t>Nissan,350Z,2007,regular unleaded,306,6,MANUAL,rear wheel drive,2,High-Performance,Compact,Convertible,24,17,2009,40250</t>
  </si>
  <si>
    <t>Nissan,350Z,2007,regular unleaded,306,6,MANUAL,rear wheel drive,2,High-Performance,Compact,Convertible,24,17,2009,35550</t>
  </si>
  <si>
    <t>Nissan,350Z,2007,regular unleaded,306,6,MANUAL,rear wheel drive,2,High-Performance,Compact,Coupe,25,18,2009,36100</t>
  </si>
  <si>
    <t>Nissan,350Z,2007,regular unleaded,306,6,AUTOMATIC,rear wheel drive,2,High-Performance,Compact,Coupe,24,17,2009,33200</t>
  </si>
  <si>
    <t>Nissan,350Z,2007,regular unleaded,306,6,MANUAL,rear wheel drive,2,High-Performance,Compact,Convertible,24,17,2009,37900</t>
  </si>
  <si>
    <t>Nissan,350Z,2007,regular unleaded,306,6,MANUAL,rear wheel drive,2,High-Performance,Compact,Coupe,25,18,2009,29600</t>
  </si>
  <si>
    <t>Nissan,350Z,2007,regular unleaded,306,6,MANUAL,rear wheel drive,2,"Factory Tuner,High-Performance",Compact,Coupe,25,18,2009,38070</t>
  </si>
  <si>
    <t>Nissan,350Z,2007,regular unleaded,306,6,AUTOMATIC,rear wheel drive,2,High-Performance,Compact,Convertible,23,17,2009,38900</t>
  </si>
  <si>
    <t>Nissan,350Z,2008,regular unleaded,306,6,AUTOMATIC,rear wheel drive,2,High-Performance,Compact,Coupe,24,17,2009,33840</t>
  </si>
  <si>
    <t>Nissan,350Z,2008,regular unleaded,306,6,MANUAL,rear wheel drive,2,High-Performance,Compact,Convertible,24,17,2009,38630</t>
  </si>
  <si>
    <t>Nissan,350Z,2008,regular unleaded,306,6,AUTOMATIC,rear wheel drive,2,High-Performance,Compact,Convertible,23,17,2009,39630</t>
  </si>
  <si>
    <t>Nissan,350Z,2008,regular unleaded,306,6,AUTOMATIC,rear wheel drive,2,High-Performance,Compact,Coupe,24,17,2009,37740</t>
  </si>
  <si>
    <t>Nissan,350Z,2008,regular unleaded,306,6,AUTOMATIC,rear wheel drive,2,High-Performance,Compact,Convertible,23,17,2009,41980</t>
  </si>
  <si>
    <t>Nissan,350Z,2008,regular unleaded,306,6,MANUAL,rear wheel drive,2,High-Performance,Compact,Convertible,24,17,2009,36280</t>
  </si>
  <si>
    <t>Nissan,350Z,2008,regular unleaded,306,6,MANUAL,rear wheel drive,2,High-Performance,Compact,Coupe,25,18,2009,36740</t>
  </si>
  <si>
    <t>Nissan,350Z,2008,regular unleaded,306,6,MANUAL,rear wheel drive,2,High-Performance,Compact,Convertible,24,17,2009,40980</t>
  </si>
  <si>
    <t>Nissan,350Z,2008,regular unleaded,306,6,MANUAL,rear wheel drive,2,"Factory Tuner,High-Performance",Compact,Coupe,25,18,2009,38680</t>
  </si>
  <si>
    <t>Nissan,350Z,2008,regular unleaded,306,6,MANUAL,rear wheel drive,2,High-Performance,Compact,Coupe,25,18,2009,28510</t>
  </si>
  <si>
    <t>Nissan,350Z,2008,regular unleaded,306,6,MANUAL,rear wheel drive,2,High-Performance,Compact,Coupe,25,18,2009,30210</t>
  </si>
  <si>
    <t>Nissan,350Z,2008,regular unleaded,306,6,AUTOMATIC,rear wheel drive,2,High-Performance,Compact,Coupe,24,17,2009,31210</t>
  </si>
  <si>
    <t>Nissan,350Z,2008,regular unleaded,306,6,MANUAL,rear wheel drive,2,High-Performance,Compact,Coupe,25,18,2009,33340</t>
  </si>
  <si>
    <t>Nissan,350Z,2008,regular unleaded,306,6,AUTOMATIC,rear wheel drive,2,High-Performance,Compact,Convertible,23,17,2009,37280</t>
  </si>
  <si>
    <t>Nissan,350Z,2009,regular unleaded,306,6,MANUAL,rear wheel drive,2,High-Performance,Compact,Convertible,24,17,2009,41570</t>
  </si>
  <si>
    <t>Nissan,350Z,2009,regular unleaded,306,6,MANUAL,rear wheel drive,2,High-Performance,Compact,Convertible,24,17,2009,36870</t>
  </si>
  <si>
    <t>Nissan,350Z,2009,regular unleaded,306,6,AUTOMATIC,rear wheel drive,2,High-Performance,Compact,Convertible,23,17,2009,42570</t>
  </si>
  <si>
    <t>Nissan,350Z,2009,regular unleaded,306,6,AUTOMATIC,rear wheel drive,2,High-Performance,Compact,Convertible,23,17,2009,37870</t>
  </si>
  <si>
    <t>Nissan,350Z,2009,regular unleaded,306,6,MANUAL,rear wheel drive,2,High-Performance,Compact,Convertible,24,17,2009,39220</t>
  </si>
  <si>
    <t>Nissan,350Z,2009,regular unleaded,306,6,AUTOMATIC,rear wheel drive,2,High-Performance,Compact,Convertible,23,17,2009,40220</t>
  </si>
  <si>
    <t>Ferrari,360,2002,premium unleaded (required),400,8,MANUAL,rear wheel drive,2,"Exotic,High-Performance",Compact,Convertible,15,10,2774,160829</t>
  </si>
  <si>
    <t>Ferrari,360,2002,premium unleaded (required),400,8,MANUAL,rear wheel drive,2,"Exotic,High-Performance",Compact,Coupe,15,10,2774,140615</t>
  </si>
  <si>
    <t>Ferrari,360,2002,premium unleaded (required),400,8,AUTOMATED_MANUAL,rear wheel drive,2,"Exotic,High-Performance",Compact,Coupe,15,10,2774,150694</t>
  </si>
  <si>
    <t>Ferrari,360,2002,premium unleaded (required),400,8,AUTOMATED_MANUAL,rear wheel drive,2,"Exotic,High-Performance",Compact,Convertible,15,10,2774,170829</t>
  </si>
  <si>
    <t>Ferrari,360,2003,premium unleaded (required),400,8,MANUAL,rear wheel drive,2,"Exotic,High-Performance",Compact,Convertible,15,10,2774,165986</t>
  </si>
  <si>
    <t>Ferrari,360,2003,premium unleaded (required),400,8,AUTOMATED_MANUAL,rear wheel drive,2,"Exotic,High-Performance",Compact,Coupe,15,10,2774,154090</t>
  </si>
  <si>
    <t>Ferrari,360,2003,premium unleaded (required),400,8,MANUAL,rear wheel drive,2,"Exotic,High-Performance",Compact,Coupe,15,10,2774,143860</t>
  </si>
  <si>
    <t>Ferrari,360,2003,premium unleaded (required),400,8,AUTOMATED_MANUAL,rear wheel drive,2,"Exotic,High-Performance",Compact,Convertible,15,10,2774,176287</t>
  </si>
  <si>
    <t>Ferrari,360,2004,premium unleaded (required),400,8,AUTOMATED_MANUAL,rear wheel drive,2,"Exotic,High-Performance",Compact,Coupe,15,10,2774,157767</t>
  </si>
  <si>
    <t>Ferrari,360,2004,premium unleaded (required),425,8,AUTOMATED_MANUAL,rear wheel drive,2,"Exotic,Factory Tuner,High-Performance",Compact,Coupe,15,10,2774,187124</t>
  </si>
  <si>
    <t>Ferrari,360,2004,premium unleaded (required),400,8,MANUAL,rear wheel drive,2,"Exotic,High-Performance",Compact,Coupe,15,10,2774,147332</t>
  </si>
  <si>
    <t>Ferrari,360,2004,premium unleaded (required),400,8,MANUAL,rear wheel drive,2,"Exotic,High-Performance",Compact,Convertible,15,10,2774,169900</t>
  </si>
  <si>
    <t>Ferrari,360,2004,premium unleaded (required),400,8,AUTOMATED_MANUAL,rear wheel drive,2,"Exotic,High-Performance",Compact,Convertible,15,10,2774,180408</t>
  </si>
  <si>
    <t>Nissan,370Z,2015,premium unleaded (required),350,6,AUTOMATIC,rear wheel drive,2,"Factory Tuner,High-Performance",Compact,Coupe,26,19,2009,46790</t>
  </si>
  <si>
    <t>Nissan,370Z,2015,premium unleaded (required),332,6,MANUAL,rear wheel drive,2,High-Performance,Compact,Convertible,24,17,2009,48100</t>
  </si>
  <si>
    <t>Nissan,370Z,2015,premium unleaded (required),332,6,MANUAL,rear wheel drive,2,High-Performance,Compact,Coupe,26,18,2009,29990</t>
  </si>
  <si>
    <t>Nissan,370Z,2015,premium unleaded (required),332,6,AUTOMATIC,rear wheel drive,2,High-Performance,Compact,Convertible,25,18,2009,41820</t>
  </si>
  <si>
    <t>Nissan,370Z,2015,premium unleaded (required),332,6,AUTOMATIC,rear wheel drive,2,High-Performance,Compact,Coupe,26,19,2009,31290</t>
  </si>
  <si>
    <t>Nissan,370Z,2015,premium unleaded (required),332,6,AUTOMATIC,rear wheel drive,2,High-Performance,Compact,Coupe,26,19,2009,34870</t>
  </si>
  <si>
    <t>Nissan,370Z,2015,premium unleaded (required),332,6,MANUAL,rear wheel drive,2,High-Performance,Compact,Coupe,26,18,2009,33570</t>
  </si>
  <si>
    <t>Nissan,370Z,2015,premium unleaded (required),332,6,AUTOMATIC,rear wheel drive,2,High-Performance,Compact,Convertible,25,18,2009,46570</t>
  </si>
  <si>
    <t>Nissan,370Z,2015,premium unleaded (required),332,6,MANUAL,rear wheel drive,2,High-Performance,Compact,Coupe,26,18,2009,37970</t>
  </si>
  <si>
    <t>Nissan,370Z,2015,premium unleaded (required),332,6,MANUAL,rear wheel drive,2,High-Performance,Compact,Coupe,26,18,2009,37070</t>
  </si>
  <si>
    <t>Nissan,370Z,2015,premium unleaded (required),332,6,AUTOMATIC,rear wheel drive,2,High-Performance,Compact,Convertible,25,18,2009,49400</t>
  </si>
  <si>
    <t>Nissan,370Z,2015,premium unleaded (required),332,6,MANUAL,rear wheel drive,2,High-Performance,Compact,Convertible,24,17,2009,45270</t>
  </si>
  <si>
    <t>Nissan,370Z,2015,premium unleaded (required),332,6,AUTOMATIC,rear wheel drive,2,High-Performance,Compact,Coupe,26,19,2009,39270</t>
  </si>
  <si>
    <t>Nissan,370Z,2015,premium unleaded (required),350,6,MANUAL,rear wheel drive,2,"Factory Tuner,High-Performance",Compact,Coupe,26,18,2009,45490</t>
  </si>
  <si>
    <t>Nissan,370Z,2015,premium unleaded (required),350,6,MANUAL,rear wheel drive,2,"Factory Tuner,High-Performance",Compact,Coupe,26,18,2009,41990</t>
  </si>
  <si>
    <t>Nissan,370Z,2015,premium unleaded (required),332,6,AUTOMATIC,rear wheel drive,2,High-Performance,Compact,Coupe,26,19,2009,38370</t>
  </si>
  <si>
    <t>Nissan,370Z,2015,premium unleaded (required),350,6,AUTOMATIC,rear wheel drive,2,"Factory Tuner,High-Performance",Compact,Coupe,26,19,2009,43290</t>
  </si>
  <si>
    <t>Nissan,370Z,2016,premium unleaded (required),332,6,AUTOMATIC,rear wheel drive,2,High-Performance,Compact,Convertible,25,18,2009,41820</t>
  </si>
  <si>
    <t>Nissan,370Z,2016,premium unleaded (required),332,6,MANUAL,rear wheel drive,2,High-Performance,Compact,Convertible,24,17,2009,48100</t>
  </si>
  <si>
    <t>Nissan,370Z,2016,premium unleaded (required),350,6,AUTOMATIC,rear wheel drive,2,"Factory Tuner,High-Performance",Compact,Coupe,26,19,2009,43290</t>
  </si>
  <si>
    <t>Nissan,370Z,2016,premium unleaded (required),332,6,AUTOMATIC,rear wheel drive,2,High-Performance,Compact,Coupe,26,19,2009,39270</t>
  </si>
  <si>
    <t>Nissan,370Z,2016,premium unleaded (required),332,6,AUTOMATIC,rear wheel drive,2,High-Performance,Compact,Coupe,26,19,2009,34870</t>
  </si>
  <si>
    <t>Nissan,370Z,2016,premium unleaded (required),350,6,MANUAL,rear wheel drive,2,"Factory Tuner,High-Performance",Compact,Coupe,26,18,2009,41990</t>
  </si>
  <si>
    <t>Nissan,370Z,2016,premium unleaded (required),332,6,AUTOMATIC,rear wheel drive,2,High-Performance,Compact,Coupe,26,19,2009,38370</t>
  </si>
  <si>
    <t>Nissan,370Z,2016,premium unleaded (required),332,6,MANUAL,rear wheel drive,2,High-Performance,Compact,Convertible,24,17,2009,45270</t>
  </si>
  <si>
    <t>Nissan,370Z,2016,premium unleaded (required),350,6,MANUAL,rear wheel drive,2,"Factory Tuner,High-Performance",Compact,Coupe,26,18,2009,45490</t>
  </si>
  <si>
    <t>Nissan,370Z,2016,premium unleaded (required),332,6,MANUAL,rear wheel drive,2,High-Performance,Compact,Coupe,26,18,2009,29990</t>
  </si>
  <si>
    <t>Nissan,370Z,2016,premium unleaded (required),332,6,AUTOMATIC,rear wheel drive,2,High-Performance,Compact,Convertible,25,18,2009,46570</t>
  </si>
  <si>
    <t>Nissan,370Z,2016,premium unleaded (required),350,6,AUTOMATIC,rear wheel drive,2,"Factory Tuner,High-Performance",Compact,Coupe,26,19,2009,46790</t>
  </si>
  <si>
    <t>Nissan,370Z,2016,premium unleaded (required),332,6,AUTOMATIC,rear wheel drive,2,High-Performance,Compact,Convertible,25,18,2009,49400</t>
  </si>
  <si>
    <t>Nissan,370Z,2016,premium unleaded (required),332,6,MANUAL,rear wheel drive,2,High-Performance,Compact,Coupe,26,18,2009,37070</t>
  </si>
  <si>
    <t>Nissan,370Z,2016,premium unleaded (required),332,6,AUTOMATIC,rear wheel drive,2,High-Performance,Compact,Coupe,26,19,2009,31290</t>
  </si>
  <si>
    <t>Nissan,370Z,2016,premium unleaded (required),332,6,MANUAL,rear wheel drive,2,High-Performance,Compact,Coupe,26,18,2009,37970</t>
  </si>
  <si>
    <t>Nissan,370Z,2016,premium unleaded (required),332,6,MANUAL,rear wheel drive,2,High-Performance,Compact,Coupe,26,18,2009,33570</t>
  </si>
  <si>
    <t>Nissan,370Z,2017,premium unleaded (required),332,6,MANUAL,rear wheel drive,2,High-Performance,Compact,Coupe,26,18,2009,37970</t>
  </si>
  <si>
    <t>Nissan,370Z,2017,premium unleaded (required),332,6,AUTOMATIC,rear wheel drive,2,High-Performance,Compact,Coupe,26,19,2009,38370</t>
  </si>
  <si>
    <t>Nissan,370Z,2017,premium unleaded (required),332,6,AUTOMATIC,rear wheel drive,2,High-Performance,Compact,Coupe,26,19,2009,34870</t>
  </si>
  <si>
    <t>Nissan,370Z,2017,premium unleaded (required),332,6,MANUAL,rear wheel drive,2,High-Performance,Compact,Coupe,26,18,2009,29990</t>
  </si>
  <si>
    <t>Nissan,370Z,2017,premium unleaded (required),350,6,MANUAL,rear wheel drive,2,"Factory Tuner,High-Performance",Compact,Coupe,26,18,2009,45490</t>
  </si>
  <si>
    <t>Nissan,370Z,2017,premium unleaded (required),350,6,MANUAL,rear wheel drive,2,"Factory Tuner,High-Performance",Compact,Coupe,26,18,2009,41990</t>
  </si>
  <si>
    <t>Nissan,370Z,2017,premium unleaded (required),332,6,MANUAL,rear wheel drive,2,High-Performance,Compact,Convertible,24,17,2009,45270</t>
  </si>
  <si>
    <t>Nissan,370Z,2017,premium unleaded (required),332,6,MANUAL,rear wheel drive,2,High-Performance,Compact,Coupe,26,18,2009,33570</t>
  </si>
  <si>
    <t>Nissan,370Z,2017,premium unleaded (required),332,6,MANUAL,rear wheel drive,2,High-Performance,Compact,Convertible,24,17,2009,48100</t>
  </si>
  <si>
    <t>Nissan,370Z,2017,premium unleaded (required),332,6,AUTOMATIC,rear wheel drive,2,High-Performance,Compact,Coupe,26,19,2009,39270</t>
  </si>
  <si>
    <t>Nissan,370Z,2017,premium unleaded (required),332,6,AUTOMATIC,rear wheel drive,2,High-Performance,Compact,Convertible,25,18,2009,46570</t>
  </si>
  <si>
    <t>Nissan,370Z,2017,premium unleaded (required),332,6,AUTOMATIC,rear wheel drive,2,High-Performance,Compact,Convertible,25,18,2009,49400</t>
  </si>
  <si>
    <t>Nissan,370Z,2017,premium unleaded (required),332,6,MANUAL,rear wheel drive,2,High-Performance,Compact,Coupe,26,18,2009,37070</t>
  </si>
  <si>
    <t>Nissan,370Z,2017,premium unleaded (required),332,6,AUTOMATIC,rear wheel drive,2,High-Performance,Compact,Convertible,25,18,2009,41820</t>
  </si>
  <si>
    <t>Nissan,370Z,2017,premium unleaded (required),350,6,AUTOMATIC,rear wheel drive,2,"Factory Tuner,High-Performance",Compact,Coupe,26,19,2009,46790</t>
  </si>
  <si>
    <t>Nissan,370Z,2017,premium unleaded (required),350,6,AUTOMATIC,rear wheel drive,2,"Factory Tuner,High-Performance",Compact,Coupe,26,19,2009,43290</t>
  </si>
  <si>
    <t>Nissan,370Z,2017,premium unleaded (required),332,6,AUTOMATIC,rear wheel drive,2,High-Performance,Compact,Coupe,26,19,2009,31290</t>
  </si>
  <si>
    <t>Mazda,3,2015,regular unleaded,184,4,MANUAL,front wheel drive,4,Performance,Compact,Sedan,37,25,586,25045</t>
  </si>
  <si>
    <t>Mazda,3,2015,regular unleaded,184,4,AUTOMATIC,front wheel drive,4,Performance,Compact,Sedan,39,28,586,26095</t>
  </si>
  <si>
    <t>Mazda,3,2015,regular unleaded,155,4,AUTOMATIC,front wheel drive,4,N/A,Compact,Sedan,41,30,586,23795</t>
  </si>
  <si>
    <t>Mazda,3,2015,regular unleaded,155,4,MANUAL,front wheel drive,4,N/A,Compact,Sedan,41,29,586,19595</t>
  </si>
  <si>
    <t>Mazda,3,2015,regular unleaded,155,4,MANUAL,front wheel drive,4,N/A,Compact,Sedan,41,29,586,18445</t>
  </si>
  <si>
    <t>Mazda,3,2015,regular unleaded,184,4,MANUAL,front wheel drive,4,Performance,Compact,Sedan,37,25,586,23845</t>
  </si>
  <si>
    <t>Mazda,3,2015,regular unleaded,184,4,AUTOMATIC,front wheel drive,4,"Hatchback,Performance",Compact,4dr Hatchback,37,27,586,25395</t>
  </si>
  <si>
    <t>Mazda,3,2015,regular unleaded,184,4,AUTOMATIC,front wheel drive,4,Performance,Compact,Sedan,39,28,586,24895</t>
  </si>
  <si>
    <t>Mazda,3,2015,regular unleaded,184,4,MANUAL,front wheel drive,4,"Hatchback,Performance",Compact,4dr Hatchback,35,26,586,25545</t>
  </si>
  <si>
    <t>Mazda,3,2015,regular unleaded,155,4,AUTOMATIC,front wheel drive,4,Hatchback,Compact,4dr Hatchback,40,30,586,24295</t>
  </si>
  <si>
    <t>Mazda,3,2015,regular unleaded,155,4,AUTOMATIC,front wheel drive,4,N/A,Compact,Sedan,41,30,586,19495</t>
  </si>
  <si>
    <t>Mazda,3,2015,regular unleaded,155,4,MANUAL,front wheel drive,4,Hatchback,Compact,4dr Hatchback,40,29,586,20095</t>
  </si>
  <si>
    <t>Mazda,3,2015,regular unleaded,155,4,AUTOMATIC,front wheel drive,4,Hatchback,Compact,4dr Hatchback,40,30,586,19995</t>
  </si>
  <si>
    <t>Mazda,3,2015,regular unleaded,155,4,AUTOMATIC,front wheel drive,4,Hatchback,Compact,4dr Hatchback,40,30,586,21145</t>
  </si>
  <si>
    <t>Mazda,3,2015,regular unleaded,155,4,MANUAL,front wheel drive,4,Hatchback,Compact,4dr Hatchback,40,29,586,23245</t>
  </si>
  <si>
    <t>Mazda,3,2015,regular unleaded,155,4,MANUAL,front wheel drive,4,N/A,Compact,Sedan,41,29,586,16945</t>
  </si>
  <si>
    <t>Mazda,3,2015,regular unleaded,184,4,MANUAL,front wheel drive,4,"Hatchback,Performance",Compact,4dr Hatchback,35,26,586,24345</t>
  </si>
  <si>
    <t>Mazda,3,2015,regular unleaded,155,4,AUTOMATIC,front wheel drive,4,N/A,Compact,Sedan,41,30,586,20645</t>
  </si>
  <si>
    <t>Mazda,3,2015,regular unleaded,155,4,MANUAL,front wheel drive,4,Hatchback,Compact,4dr Hatchback,40,29,586,18945</t>
  </si>
  <si>
    <t>Mazda,3,2015,regular unleaded,184,4,AUTOMATIC,front wheel drive,4,"Hatchback,Performance",Compact,4dr Hatchback,37,27,586,26595</t>
  </si>
  <si>
    <t>Mazda,3,2015,regular unleaded,155,4,MANUAL,front wheel drive,4,N/A,Compact,Sedan,41,29,586,22745</t>
  </si>
  <si>
    <t>Mazda,3,2015,regular unleaded,155,4,AUTOMATIC,front wheel drive,4,N/A,Compact,Sedan,41,30,586,17995</t>
  </si>
  <si>
    <t>Mazda,3,2016,regular unleaded,155,4,MANUAL,front wheel drive,4,N/A,Compact,Sedan,41,29,586,22545</t>
  </si>
  <si>
    <t>Mazda,3,2016,regular unleaded,155,4,AUTOMATIC,front wheel drive,4,N/A,Compact,Sedan,41,30,586,21095</t>
  </si>
  <si>
    <t>Mazda,3,2016,regular unleaded,184,4,AUTOMATIC,front wheel drive,4,"Hatchback,Performance",Compact,4dr Hatchback,37,27,586,25495</t>
  </si>
  <si>
    <t>Mazda,3,2016,regular unleaded,155,4,MANUAL,front wheel drive,4,Hatchback,Compact,4dr Hatchback,40,29,586,20745</t>
  </si>
  <si>
    <t>Mazda,3,2016,regular unleaded,155,4,AUTOMATIC,front wheel drive,4,Hatchback,Compact,4dr Hatchback,40,30,586,24295</t>
  </si>
  <si>
    <t>Mazda,3,2016,regular unleaded,155,4,AUTOMATIC,front wheel drive,4,N/A,Compact,Sedan,41,30,586,23595</t>
  </si>
  <si>
    <t>Mazda,3,2016,regular unleaded,155,4,AUTOMATIC,front wheel drive,4,Hatchback,Compact,4dr Hatchback,40,30,586,21795</t>
  </si>
  <si>
    <t>Mazda,3,2016,regular unleaded,155,4,MANUAL,front wheel drive,4,N/A,Compact,Sedan,41,29,586,17845</t>
  </si>
  <si>
    <t>Mazda,3,2016,regular unleaded,184,4,AUTOMATIC,front wheel drive,4,"Hatchback,Performance",Compact,4dr Hatchback,37,27,586,26495</t>
  </si>
  <si>
    <t>Mazda,3,2016,regular unleaded,184,4,MANUAL,front wheel drive,4,Performance,Compact,Sedan,37,25,586,24745</t>
  </si>
  <si>
    <t>Mazda,3,2016,regular unleaded,155,4,AUTOMATIC,front wheel drive,4,N/A,Compact,Sedan,41,30,586,18895</t>
  </si>
  <si>
    <t>Mazda,3,2016,regular unleaded,155,4,AUTOMATIC,front wheel drive,4,Hatchback,Compact,4dr Hatchback,40,30,586,19595</t>
  </si>
  <si>
    <t>Mazda,3,2016,regular unleaded,155,4,MANUAL,front wheel drive,4,Hatchback,Compact,4dr Hatchback,40,29,586,23245</t>
  </si>
  <si>
    <t>Mazda,3,2016,regular unleaded,155,4,MANUAL,front wheel drive,4,Hatchback,Compact,4dr Hatchback,40,29,586,18545</t>
  </si>
  <si>
    <t>Mazda,3,2016,regular unleaded,184,4,AUTOMATIC,front wheel drive,4,Performance,Compact,Sedan,39,28,586,25795</t>
  </si>
  <si>
    <t>Mazda,3,2016,regular unleaded,155,4,MANUAL,front wheel drive,4,N/A,Compact,Sedan,41,29,586,20045</t>
  </si>
  <si>
    <t>Mazda,3,2016,regular unleaded,184,4,MANUAL,front wheel drive,4,"Hatchback,Performance",Compact,4dr Hatchback,35,26,586,25445</t>
  </si>
  <si>
    <t>Mazda,3,2016,regular unleaded,184,4,AUTOMATIC,front wheel drive,4,Performance,Compact,Sedan,39,28,586,24795</t>
  </si>
  <si>
    <t>Mazda,3,2017,regular unleaded,155,4,AUTOMATIC,front wheel drive,4,N/A,Midsize,Sedan,37,28,586,21495</t>
  </si>
  <si>
    <t>Mazda,3,2017,regular unleaded,155,4,MANUAL,front wheel drive,4,N/A,Midsize,Sedan,37,27,586,17845</t>
  </si>
  <si>
    <t>Mazda,3,2017,regular unleaded,184,4,MANUAL,front wheel drive,4,Performance,Midsize,Sedan,34,25,586,23145</t>
  </si>
  <si>
    <t>Mazda,3,2017,regular unleaded,184,4,AUTOMATIC,front wheel drive,4,Performance,Midsize,Sedan,36,27,586,24195</t>
  </si>
  <si>
    <t>Mazda,3,2017,regular unleaded,155,4,AUTOMATIC,front wheel drive,4,Hatchback,Compact,4dr Hatchback,37,28,586,20145</t>
  </si>
  <si>
    <t>Mazda,3,2017,regular unleaded,184,4,AUTOMATIC,front wheel drive,4,"Hatchback,Performance",Compact,4dr Hatchback,35,26,586,24945</t>
  </si>
  <si>
    <t>Mazda,3,2017,regular unleaded,184,4,MANUAL,front wheel drive,4,"Hatchback,Performance",Compact,4dr Hatchback,33,25,586,23895</t>
  </si>
  <si>
    <t>Mazda,3,2017,regular unleaded,155,4,MANUAL,front wheel drive,4,Hatchback,Compact,4dr Hatchback,37,27,586,19095</t>
  </si>
  <si>
    <t>Mazda,3,2017,regular unleaded,184,4,AUTOMATIC,front wheel drive,4,"Hatchback,Performance",Compact,4dr Hatchback,35,26,586,23445</t>
  </si>
  <si>
    <t>Mazda,3,2017,regular unleaded,155,4,AUTOMATIC,front wheel drive,4,N/A,Midsize,Sedan,37,28,586,18895</t>
  </si>
  <si>
    <t>Mazda,3,2017,regular unleaded,155,4,AUTOMATIC,front wheel drive,4,Hatchback,Compact,4dr Hatchback,37,28,586,22245</t>
  </si>
  <si>
    <t>Mazda,3,2017,regular unleaded,184,4,MANUAL,front wheel drive,4,"Hatchback,Performance",Compact,4dr Hatchback,33,25,586,22395</t>
  </si>
  <si>
    <t>Mazda,3,2017,regular unleaded,155,4,MANUAL,front wheel drive,4,N/A,Midsize,Sedan,37,27,586,20445</t>
  </si>
  <si>
    <t>BMW,4 Series Gran Coupe,2015,premium unleaded (required),240,4,AUTOMATIC,all wheel drive,4,Luxury,Midsize,Sedan,33,22,3916,42300</t>
  </si>
  <si>
    <t>BMW,4 Series Gran Coupe,2015,premium unleaded (required),240,4,AUTOMATIC,rear wheel drive,4,Luxury,Midsize,Sedan,34,23,3916,40300</t>
  </si>
  <si>
    <t>BMW,4 Series Gran Coupe,2015,premium unleaded (required),300,6,AUTOMATIC,rear wheel drive,4,"Luxury,Performance",Midsize,Sedan,32,21,3916,45800</t>
  </si>
  <si>
    <t>BMW,4 Series Gran Coupe,2015,premium unleaded (required),300,6,AUTOMATIC,all wheel drive,4,"Luxury,Performance",Midsize,Sedan,31,20,3916,47800</t>
  </si>
  <si>
    <t>BMW,4 Series Gran Coupe,2016,premium unleaded (required),240,4,AUTOMATIC,all wheel drive,4,Luxury,Midsize,Sedan,34,22,3916,43650</t>
  </si>
  <si>
    <t>BMW,4 Series Gran Coupe,2016,premium unleaded (required),300,6,AUTOMATIC,all wheel drive,4,"Luxury,Performance",Midsize,Sedan,30,20,3916,49950</t>
  </si>
  <si>
    <t>BMW,4 Series Gran Coupe,2016,premium unleaded (required),300,6,AUTOMATIC,rear wheel drive,4,"Luxury,Performance",Midsize,Sedan,31,20,3916,47950</t>
  </si>
  <si>
    <t>BMW,4 Series Gran Coupe,2016,premium unleaded (required),240,4,AUTOMATIC,rear wheel drive,4,Luxury,Midsize,Sedan,34,23,3916,41650</t>
  </si>
  <si>
    <t>BMW,4 Series Gran Coupe,2017,premium unleaded (recommended),320,6,AUTOMATIC,rear wheel drive,4,"Luxury,High-Performance",Midsize,Sedan,32,21,3916,48300</t>
  </si>
  <si>
    <t>BMW,4 Series Gran Coupe,2017,premium unleaded (recommended),320,6,AUTOMATIC,all wheel drive,4,"Luxury,Performance",Midsize,Sedan,31,21,3916,50300</t>
  </si>
  <si>
    <t>BMW,4 Series Gran Coupe,2017,premium unleaded (recommended),248,4,AUTOMATIC,all wheel drive,4,Luxury,Midsize,Sedan,33,23,3916,43950</t>
  </si>
  <si>
    <t>BMW,4 Series Gran Coupe,2017,premium unleaded (recommended),248,4,AUTOMATIC,rear wheel drive,4,"Luxury,Performance",Midsize,Sedan,34,23,3916,41950</t>
  </si>
  <si>
    <t>BMW,4 Series,2015,premium unleaded (required),300,6,AUTOMATIC,all wheel drive,2,"Luxury,Performance",Midsize,Convertible,29,20,3916,56900</t>
  </si>
  <si>
    <t>BMW,4 Series,2015,premium unleaded (required),300,6,AUTOMATIC,rear wheel drive,2,"Luxury,Performance",Midsize,Coupe,32,21,3916,46250</t>
  </si>
  <si>
    <t>BMW,4 Series,2015,premium unleaded (required),240,4,AUTOMATIC,all wheel drive,2,Luxury,Midsize,Convertible,33,21,3916,50750</t>
  </si>
  <si>
    <t>BMW,4 Series,2015,premium unleaded (required),240,4,AUTOMATIC,all wheel drive,2,Luxury,Midsize,Coupe,33,22,3916,42750</t>
  </si>
  <si>
    <t>BMW,4 Series,2015,premium unleaded (required),240,4,AUTOMATIC,rear wheel drive,2,Luxury,Midsize,Convertible,34,23,3916,48750</t>
  </si>
  <si>
    <t>BMW,4 Series,2015,premium unleaded (required),300,6,AUTOMATIC,all wheel drive,2,"Luxury,Performance",Midsize,Coupe,30,20,3916,48250</t>
  </si>
  <si>
    <t>BMW,4 Series,2015,premium unleaded (required),240,4,AUTOMATIC,rear wheel drive,2,"Luxury,Performance",Midsize,Coupe,35,23,3916,40750</t>
  </si>
  <si>
    <t>BMW,4 Series,2015,premium unleaded (required),300,6,AUTOMATIC,rear wheel drive,2,"Luxury,Performance",Midsize,Convertible,31,20,3916,54900</t>
  </si>
  <si>
    <t>BMW,4 Series,2016,premium unleaded (required),240,4,AUTOMATIC,all wheel drive,2,Luxury,Midsize,Convertible,33,21,3916,52000</t>
  </si>
  <si>
    <t>BMW,4 Series,2016,premium unleaded (required),240,4,AUTOMATIC,rear wheel drive,2,Luxury,Midsize,Convertible,34,23,3916,50000</t>
  </si>
  <si>
    <t>BMW,4 Series,2016,premium unleaded (required),240,4,MANUAL,rear wheel drive,2,"Luxury,Performance",Midsize,Coupe,34,22,3916,41850</t>
  </si>
  <si>
    <t>BMW,4 Series,2016,premium unleaded (required),300,6,AUTOMATIC,all wheel drive,2,"Luxury,Performance",Midsize,Coupe,30,20,3916,50150</t>
  </si>
  <si>
    <t>BMW,4 Series,2016,premium unleaded (required),240,4,AUTOMATIC,rear wheel drive,2,"Luxury,Performance",Midsize,Coupe,35,23,3916,41850</t>
  </si>
  <si>
    <t>BMW,4 Series,2016,premium unleaded (required),300,6,AUTOMATIC,all wheel drive,2,"Luxury,Performance",Midsize,Convertible,29,20,3916,58950</t>
  </si>
  <si>
    <t>BMW,4 Series,2016,premium unleaded (required),240,4,AUTOMATIC,all wheel drive,2,Luxury,Midsize,Coupe,34,22,3916,43850</t>
  </si>
  <si>
    <t>BMW,4 Series,2016,premium unleaded (required),300,6,AUTOMATIC,rear wheel drive,2,"Luxury,Performance",Midsize,Coupe,31,20,3916,48150</t>
  </si>
  <si>
    <t>BMW,4 Series,2016,premium unleaded (required),300,6,AUTOMATIC,rear wheel drive,2,"Luxury,Performance",Midsize,Convertible,31,20,3916,56950</t>
  </si>
  <si>
    <t>BMW,4 Series,2017,premium unleaded (recommended),248,4,AUTOMATIC,rear wheel drive,2,Luxury,Midsize,Convertible,34,23,3916,50300</t>
  </si>
  <si>
    <t>BMW,4 Series,2017,premium unleaded (recommended),248,4,AUTOMATIC,all wheel drive,2,Luxury,Midsize,Convertible,32,22,3916,52300</t>
  </si>
  <si>
    <t>BMW,4 Series,2017,premium unleaded (recommended),320,6,AUTOMATIC,all wheel drive,2,"Luxury,Performance",Midsize,Coupe,31,21,3916,50500</t>
  </si>
  <si>
    <t>BMW,4 Series,2017,premium unleaded (recommended),248,4,AUTOMATIC,all wheel drive,2,"Luxury,Performance",Midsize,Coupe,33,23,3916,44150</t>
  </si>
  <si>
    <t>BMW,4 Series,2017,premium unleaded (recommended),248,4,AUTOMATIC,rear wheel drive,2,"Luxury,Performance",Midsize,Coupe,34,23,3916,42150</t>
  </si>
  <si>
    <t>BMW,4 Series,2017,premium unleaded (recommended),320,6,AUTOMATIC,all wheel drive,2,"Luxury,Performance",Midsize,Convertible,30,20,3916,59300</t>
  </si>
  <si>
    <t>BMW,4 Series,2017,premium unleaded (recommended),320,6,AUTOMATIC,rear wheel drive,2,"Luxury,Performance",Midsize,Convertible,29,21,3916,57300</t>
  </si>
  <si>
    <t>BMW,4 Series,2017,premium unleaded (recommended),320,6,AUTOMATIC,rear wheel drive,2,"Luxury,Performance",Midsize,Coupe,32,21,3916,48500</t>
  </si>
  <si>
    <t>Mercedes-Benz,400-Class,1992,regular unleaded,268,8,AUTOMATIC,rear wheel drive,4,"Luxury,Performance",Midsize,Sedan,20,15,617,2168</t>
  </si>
  <si>
    <t>Mercedes-Benz,400-Class,1992,regular unleaded,282,8,AUTOMATIC,rear wheel drive,4,Luxury,Large,Sedan,16,12,617,2497</t>
  </si>
  <si>
    <t>Mercedes-Benz,400-Class,1993,regular unleaded,275,8,AUTOMATIC,rear wheel drive,4,"Luxury,Performance",Midsize,Sedan,22,16,617,2278</t>
  </si>
  <si>
    <t>Mercedes-Benz,400-Class,1993,regular unleaded,275,8,AUTOMATIC,rear wheel drive,4,Luxury,Large,Sedan,17,13,617,2650</t>
  </si>
  <si>
    <t>Mercedes-Benz,420-Class,1990,regular unleaded,201,8,AUTOMATIC,rear wheel drive,4,Luxury,Large,Sedan,17,14,617,2000</t>
  </si>
  <si>
    <t>Mercedes-Benz,420-Class,1991,regular unleaded,201,8,AUTOMATIC,rear wheel drive,4,Luxury,Large,Sedan,17,14,617,2186</t>
  </si>
  <si>
    <t>Ferrari,456M,2001,premium unleaded (required),442,12,AUTOMATIC,rear wheel drive,2,"Exotic,High-Performance",Compact,Coupe,14,9,2774,223970</t>
  </si>
  <si>
    <t>Ferrari,456M,2001,premium unleaded (required),442,12,MANUAL,rear wheel drive,2,"Exotic,High-Performance",Compact,Coupe,15,9,2774,219775</t>
  </si>
  <si>
    <t>Ferrari,456M,2002,premium unleaded (required),442,12,AUTOMATIC,rear wheel drive,2,"Exotic,High-Performance",Compact,Coupe,14,9,2774,228625</t>
  </si>
  <si>
    <t>Ferrari,456M,2002,premium unleaded (required),442,12,MANUAL,rear wheel drive,2,"Exotic,High-Performance",Compact,Coupe,15,9,2774,224585</t>
  </si>
  <si>
    <t>Ferrari,456M,2003,premium unleaded (required),442,12,AUTOMATIC,rear wheel drive,2,"Exotic,High-Performance",Compact,Coupe,14,9,2774,228625</t>
  </si>
  <si>
    <t>Ferrari,456M,2003,premium unleaded (required),442,12,MANUAL,rear wheel drive,2,"Exotic,High-Performance",Compact,Coupe,15,9,2774,224585</t>
  </si>
  <si>
    <t>Ferrari,458 Italia,2013,premium unleaded (required),562,8,AUTOMATED_MANUAL,rear wheel drive,2,"Exotic,High-Performance",Compact,Convertible,17,13,2774,257412</t>
  </si>
  <si>
    <t>Ferrari,458 Italia,2013,premium unleaded (required),562,8,AUTOMATED_MANUAL,rear wheel drive,2,"Exotic,High-Performance",Compact,Coupe,17,13,2774,233509</t>
  </si>
  <si>
    <t>Ferrari,458 Italia,2014,premium unleaded (required),562,8,AUTOMATED_MANUAL,rear wheel drive,2,"Exotic,High-Performance",Compact,Coupe,17,13,2774,233509</t>
  </si>
  <si>
    <t>Ferrari,458 Italia,2014,premium unleaded (required),597,8,AUTOMATED_MANUAL,rear wheel drive,2,"Exotic,High-Performance",Compact,Coupe,17,13,2774,288000</t>
  </si>
  <si>
    <t>Ferrari,458 Italia,2014,premium unleaded (required),562,8,AUTOMATED_MANUAL,rear wheel drive,2,"Exotic,High-Performance",Compact,Convertible,17,13,2774,257412</t>
  </si>
  <si>
    <t>Ferrari,458 Italia,2015,premium unleaded (required),562,8,AUTOMATED_MANUAL,rear wheel drive,2,"Exotic,High-Performance",Compact,Coupe,17,13,2774,239340</t>
  </si>
  <si>
    <t>Ferrari,458 Italia,2015,premium unleaded (required),562,8,AUTOMATED_MANUAL,rear wheel drive,2,"Exotic,High-Performance",Compact,Convertible,17,13,2774,263553</t>
  </si>
  <si>
    <t>Ferrari,458 Italia,2015,premium unleaded (required),597,8,AUTOMATED_MANUAL,rear wheel drive,2,"Exotic,High-Performance",Compact,Coupe,17,13,2774,291744</t>
  </si>
  <si>
    <t>Alfa Romeo,4C,2015,premium unleaded (required),237,4,AUTOMATED_MANUAL,rear wheel drive,2,"Luxury,High-Performance",Compact,Convertible,34,24,113,63900</t>
  </si>
  <si>
    <t>Alfa Romeo,4C,2015,premium unleaded (required),237,4,AUTOMATED_MANUAL,rear wheel drive,2,"Luxury,High-Performance",Compact,Coupe,34,24,113,68400</t>
  </si>
  <si>
    <t>Alfa Romeo,4C,2015,premium unleaded (required),237,4,AUTOMATED_MANUAL,rear wheel drive,2,"Luxury,High-Performance",Compact,Coupe,34,24,113,53900</t>
  </si>
  <si>
    <t>Alfa Romeo,4C,2016,premium unleaded (required),237,4,AUTOMATED_MANUAL,rear wheel drive,2,"Luxury,High-Performance",Compact,Coupe,34,24,113,55900</t>
  </si>
  <si>
    <t>Alfa Romeo,4C,2016,premium unleaded (required),237,4,AUTOMATED_MANUAL,rear wheel drive,2,"Luxury,High-Performance",Compact,Convertible,34,24,113,65900</t>
  </si>
  <si>
    <t>Toyota,4Runner,2014,regular unleaded,270,6,AUTOMATIC,rear wheel drive,4,N/A,Midsize,4dr SUV,23,17,2031,41365</t>
  </si>
  <si>
    <t>Toyota,4Runner,2014,regular unleaded,270,6,AUTOMATIC,rear wheel drive,4,N/A,Midsize,4dr SUV,23,17,2031,35740</t>
  </si>
  <si>
    <t>Toyota,4Runner,2014,regular unleaded,270,6,AUTOMATIC,four wheel drive,4,N/A,Midsize,4dr SUV,22,17,2031,37615</t>
  </si>
  <si>
    <t>Toyota,4Runner,2014,regular unleaded,270,6,AUTOMATIC,four wheel drive,4,N/A,Midsize,4dr SUV,22,17,2031,34695</t>
  </si>
  <si>
    <t>Toyota,4Runner,2014,regular unleaded,270,6,AUTOMATIC,four wheel drive,4,N/A,Midsize,4dr SUV,22,17,2031,35725</t>
  </si>
  <si>
    <t>Toyota,4Runner,2014,regular unleaded,270,6,AUTOMATIC,four wheel drive,4,N/A,Midsize,4dr SUV,22,17,2031,43400</t>
  </si>
  <si>
    <t>Toyota,4Runner,2014,regular unleaded,270,6,AUTOMATIC,rear wheel drive,4,N/A,Midsize,4dr SUV,23,17,2031,32820</t>
  </si>
  <si>
    <t>Toyota,4Runner,2014,regular unleaded,270,6,AUTOMATIC,four wheel drive,4,N/A,Midsize,4dr SUV,22,17,2031,38645</t>
  </si>
  <si>
    <t>Toyota,4Runner,2015,regular unleaded,270,6,AUTOMATIC,four wheel drive,4,N/A,Midsize,4dr SUV,21,17,2031,37825</t>
  </si>
  <si>
    <t>Toyota,4Runner,2015,regular unleaded,270,6,AUTOMATIC,four wheel drive,4,N/A,Midsize,4dr SUV,21,17,2031,43620</t>
  </si>
  <si>
    <t>Toyota,4Runner,2015,regular unleaded,270,6,AUTOMATIC,four wheel drive,4,N/A,Midsize,4dr SUV,21,17,2031,36115</t>
  </si>
  <si>
    <t>Toyota,4Runner,2015,regular unleaded,270,6,AUTOMATIC,rear wheel drive,4,N/A,Midsize,4dr SUV,22,17,2031,35950</t>
  </si>
  <si>
    <t>Toyota,4Runner,2015,regular unleaded,270,6,AUTOMATIC,rear wheel drive,4,N/A,Midsize,4dr SUV,22,17,2031,33210</t>
  </si>
  <si>
    <t>Toyota,4Runner,2015,regular unleaded,270,6,AUTOMATIC,four wheel drive,4,N/A,Midsize,4dr SUV,21,17,2031,38855</t>
  </si>
  <si>
    <t>Toyota,4Runner,2015,regular unleaded,270,6,AUTOMATIC,rear wheel drive,4,N/A,Midsize,4dr SUV,22,17,2031,41585</t>
  </si>
  <si>
    <t>Toyota,4Runner,2015,regular unleaded,270,6,AUTOMATIC,four wheel drive,4,N/A,Midsize,4dr SUV,21,17,2031,35085</t>
  </si>
  <si>
    <t>Toyota,4Runner,2015,regular unleaded,270,6,AUTOMATIC,four wheel drive,4,N/A,Midsize,4dr SUV,21,17,2031,41310</t>
  </si>
  <si>
    <t>Toyota,4Runner,2016,regular unleaded,270,6,AUTOMATIC,rear wheel drive,4,N/A,Midsize,4dr SUV,22,17,2031,36690</t>
  </si>
  <si>
    <t>Toyota,4Runner,2016,regular unleaded,270,6,AUTOMATIC,four wheel drive,4,N/A,Midsize,4dr SUV,21,17,2031,44360</t>
  </si>
  <si>
    <t>Toyota,4Runner,2016,regular unleaded,270,6,AUTOMATIC,four wheel drive,4,N/A,Midsize,4dr SUV,21,17,2031,39595</t>
  </si>
  <si>
    <t>Toyota,4Runner,2016,regular unleaded,270,6,AUTOMATIC,four wheel drive,4,N/A,Midsize,4dr SUV,21,17,2031,41850</t>
  </si>
  <si>
    <t>Toyota,4Runner,2016,regular unleaded,270,6,AUTOMATIC,rear wheel drive,4,N/A,Midsize,4dr SUV,22,17,2031,42325</t>
  </si>
  <si>
    <t>Toyota,4Runner,2016,regular unleaded,270,6,AUTOMATIC,four wheel drive,4,N/A,Midsize,4dr SUV,21,17,2031,35885</t>
  </si>
  <si>
    <t>Toyota,4Runner,2016,regular unleaded,270,6,AUTOMATIC,four wheel drive,4,N/A,Midsize,4dr SUV,21,17,2031,38565</t>
  </si>
  <si>
    <t>Toyota,4Runner,2016,regular unleaded,270,6,AUTOMATIC,four wheel drive,4,N/A,Midsize,4dr SUV,21,17,2031,36915</t>
  </si>
  <si>
    <t>Toyota,4Runner,2016,regular unleaded,270,6,AUTOMATIC,rear wheel drive,4,N/A,Midsize,4dr SUV,22,17,2031,34010</t>
  </si>
  <si>
    <t>BMW,5 Series Gran Turismo,2015,premium unleaded (required),300,6,AUTOMATIC,rear wheel drive,4,"Hatchback,Luxury",Large,4dr Hatchback,28,19,3916,60700</t>
  </si>
  <si>
    <t>BMW,5 Series Gran Turismo,2015,premium unleaded (required),445,8,AUTOMATIC,all wheel drive,4,"Hatchback,Luxury,Performance",Large,4dr Hatchback,24,16,3916,71400</t>
  </si>
  <si>
    <t>BMW,5 Series Gran Turismo,2015,premium unleaded (required),300,6,AUTOMATIC,all wheel drive,4,"Hatchback,Luxury",Large,4dr Hatchback,26,18,3916,63000</t>
  </si>
  <si>
    <t>BMW,5 Series Gran Turismo,2015,premium unleaded (required),445,8,AUTOMATIC,rear wheel drive,4,"Hatchback,Luxury,Performance",Large,4dr Hatchback,25,16,3916,69100</t>
  </si>
  <si>
    <t>BMW,5 Series Gran Turismo,2016,premium unleaded (required),300,6,AUTOMATIC,all wheel drive,4,"Hatchback,Luxury",Large,4dr Hatchback,26,18,3916,63200</t>
  </si>
  <si>
    <t>BMW,5 Series Gran Turismo,2016,premium unleaded (required),445,8,AUTOMATIC,all wheel drive,4,"Hatchback,Luxury,Performance",Large,4dr Hatchback,24,16,3916,72500</t>
  </si>
  <si>
    <t>BMW,5 Series Gran Turismo,2016,premium unleaded (required),300,6,AUTOMATIC,rear wheel drive,4,"Hatchback,Luxury",Large,4dr Hatchback,28,19,3916,60900</t>
  </si>
  <si>
    <t>BMW,5 Series Gran Turismo,2017,premium unleaded (required),300,6,AUTOMATIC,all wheel drive,4,"Hatchback,Luxury",Large,4dr Hatchback,26,18,3916,63200</t>
  </si>
  <si>
    <t>BMW,5 Series Gran Turismo,2017,premium unleaded (required),300,6,AUTOMATIC,rear wheel drive,4,"Hatchback,Luxury,Performance",Large,4dr Hatchback,27,19,3916,60900</t>
  </si>
  <si>
    <t>BMW,5 Series Gran Turismo,2017,premium unleaded (required),445,8,AUTOMATIC,all wheel drive,4,"Hatchback,Luxury,Performance",Large,4dr Hatchback,24,15,3916,72500</t>
  </si>
  <si>
    <t>BMW,5 Series,2015,premium unleaded (required),443,8,AUTOMATIC,all wheel drive,4,"Luxury,High-Performance",Large,Sedan,25,16,3916,67200</t>
  </si>
  <si>
    <t>BMW,5 Series,2015,premium unleaded (required),302,6,AUTOMATIC,all wheel drive,4,"Luxury,Performance",Large,Sedan,29,20,3916,57900</t>
  </si>
  <si>
    <t>BMW,5 Series,2015,diesel,255,6,AUTOMATIC,rear wheel drive,4,"Diesel,Luxury",Large,Sedan,38,26,3916,57100</t>
  </si>
  <si>
    <t>BMW,5 Series,2015,premium unleaded (required),241,4,AUTOMATIC,all wheel drive,4,Luxury,Large,Sedan,33,22,3916,52250</t>
  </si>
  <si>
    <t>BMW,5 Series,2015,diesel,255,6,AUTOMATIC,all wheel drive,4,"Diesel,Luxury",Large,Sedan,37,26,3916,59400</t>
  </si>
  <si>
    <t>BMW,5 Series,2015,premium unleaded (required),443,8,AUTOMATIC,rear wheel drive,4,"Luxury,High-Performance",Large,Sedan,25,17,3916,64900</t>
  </si>
  <si>
    <t>BMW,5 Series,2015,premium unleaded (required),241,4,AUTOMATIC,rear wheel drive,4,Luxury,Large,Sedan,34,23,3916,49950</t>
  </si>
  <si>
    <t>BMW,5 Series,2015,premium unleaded (required),302,6,AUTOMATIC,rear wheel drive,4,"Luxury,Performance",Large,Sedan,31,20,3916,55600</t>
  </si>
  <si>
    <t>BMW,5 Series,2016,diesel,255,6,AUTOMATIC,rear wheel drive,4,"Diesel,Luxury",Large,Sedan,38,26,3916,57350</t>
  </si>
  <si>
    <t>BMW,5 Series,2016,premium unleaded (required),302,6,AUTOMATIC,all wheel drive,4,"Luxury,Performance",Large,Sedan,29,20,3916,58150</t>
  </si>
  <si>
    <t>BMW,5 Series,2016,premium unleaded (required),302,6,AUTOMATIC,rear wheel drive,4,"Luxury,Performance",Large,Sedan,31,20,3916,55850</t>
  </si>
  <si>
    <t>BMW,5 Series,2016,premium unleaded (required),240,4,AUTOMATIC,all wheel drive,4,Luxury,Large,Sedan,34,22,3916,52500</t>
  </si>
  <si>
    <t>BMW,5 Series,2016,premium unleaded (required),240,4,AUTOMATIC,rear wheel drive,4,Luxury,Large,Sedan,34,23,3916,50200</t>
  </si>
  <si>
    <t>BMW,5 Series,2016,premium unleaded (required),443,8,AUTOMATIC,all wheel drive,4,"Luxury,High-Performance",Large,Sedan,25,16,3916,68600</t>
  </si>
  <si>
    <t>BMW,5 Series,2016,premium unleaded (required),443,8,AUTOMATIC,rear wheel drive,4,"Luxury,High-Performance",Large,Sedan,25,17,3916,66300</t>
  </si>
  <si>
    <t>BMW,5 Series,2016,diesel,255,6,AUTOMATIC,all wheel drive,4,"Diesel,Luxury",Large,Sedan,37,26,3916,59650</t>
  </si>
  <si>
    <t>Mercedes-Benz,500-Class,1991,regular unleaded,322,8,AUTOMATIC,rear wheel drive,2,"Luxury,Performance",Compact,Convertible,17,13,617,4155</t>
  </si>
  <si>
    <t>Mercedes-Benz,500-Class,1992,regular unleaded,322,8,AUTOMATIC,rear wheel drive,4,Luxury,Large,Sedan,15,11,617,2427</t>
  </si>
  <si>
    <t>Mercedes-Benz,500-Class,1992,regular unleaded,322,8,AUTOMATIC,rear wheel drive,4,"Luxury,Performance",Midsize,Sedan,16,13,617,3245</t>
  </si>
  <si>
    <t>Mercedes-Benz,500-Class,1992,regular unleaded,322,8,AUTOMATIC,rear wheel drive,2,"Luxury,Performance",Compact,Convertible,17,13,617,4701</t>
  </si>
  <si>
    <t>Mercedes-Benz,500-Class,1993,regular unleaded,315,8,AUTOMATIC,rear wheel drive,2,Luxury,Large,Coupe,16,12,617,3176</t>
  </si>
  <si>
    <t>Mercedes-Benz,500-Class,1993,regular unleaded,315,8,AUTOMATIC,rear wheel drive,4,"Luxury,Performance",Midsize,Sedan,18,14,617,3613</t>
  </si>
  <si>
    <t>Mercedes-Benz,500-Class,1993,regular unleaded,315,8,AUTOMATIC,rear wheel drive,2,"Luxury,Performance",Compact,Convertible,19,14,617,5140</t>
  </si>
  <si>
    <t>Mercedes-Benz,500-Class,1993,regular unleaded,315,8,AUTOMATIC,rear wheel drive,4,Luxury,Large,Sedan,16,12,617,2692</t>
  </si>
  <si>
    <t>FIAT,500e,2015,electric,,0,DIRECT_DRIVE,front wheel drive,2,Hatchback,Compact,2dr Hatchback,108,122,819,31800</t>
  </si>
  <si>
    <t>FIAT,500e,2016,electric,,0,DIRECT_DRIVE,front wheel drive,2,Hatchback,Compact,2dr Hatchback,103,121,819,31800</t>
  </si>
  <si>
    <t>FIAT,500e,2017,electric,,0,DIRECT_DRIVE,front wheel drive,2,Hatchback,Compact,2dr Hatchback,103,121,819,31800</t>
  </si>
  <si>
    <t>FIAT,500,2015,premium unleaded (recommended),160,4,MANUAL,front wheel drive,2,"Factory Tuner,Performance",Compact,Convertible,34,28,819,26595</t>
  </si>
  <si>
    <t>FIAT,500,2015,premium unleaded (recommended),101,4,MANUAL,front wheel drive,2,Hatchback,Compact,2dr Hatchback,40,31,819,18700</t>
  </si>
  <si>
    <t>FIAT,500,2015,premium unleaded (recommended),135,4,MANUAL,front wheel drive,2,Hatchback,Compact,2dr Hatchback,34,28,819,19700</t>
  </si>
  <si>
    <t>FIAT,500,2015,premium unleaded (recommended),101,4,MANUAL,front wheel drive,2,N/A,Compact,Convertible,34,28,819,22800</t>
  </si>
  <si>
    <t>FIAT,500,2015,premium unleaded (recommended),101,4,MANUAL,front wheel drive,2,N/A,Compact,Convertible,34,28,819,24700</t>
  </si>
  <si>
    <t>FIAT,500,2015,premium unleaded (recommended),160,4,MANUAL,front wheel drive,2,"Hatchback,Factory Tuner,Performance",Compact,2dr Hatchback,34,28,819,22495</t>
  </si>
  <si>
    <t>FIAT,500,2015,premium unleaded (recommended),101,4,MANUAL,front wheel drive,2,Hatchback,Compact,2dr Hatchback,40,31,819,17495</t>
  </si>
  <si>
    <t>FIAT,500,2015,premium unleaded (recommended),101,4,MANUAL,front wheel drive,2,N/A,Compact,Convertible,34,28,819,20345</t>
  </si>
  <si>
    <t>FIAT,500,2015,premium unleaded (recommended),101,4,MANUAL,front wheel drive,2,Hatchback,Compact,2dr Hatchback,40,31,819,17700</t>
  </si>
  <si>
    <t>FIAT,500,2015,premium unleaded (recommended),101,4,MANUAL,front wheel drive,2,Hatchback,Compact,2dr Hatchback,40,31,819,20400</t>
  </si>
  <si>
    <t>FIAT,500,2015,premium unleaded (recommended),101,4,MANUAL,front wheel drive,2,Hatchback,Compact,2dr Hatchback,40,31,819,16845</t>
  </si>
  <si>
    <t>FIAT,500,2016,premium unleaded (recommended),160,4,MANUAL,front wheel drive,2,"Factory Tuner,Performance",Compact,Convertible,34,28,819,26695</t>
  </si>
  <si>
    <t>FIAT,500,2016,premium unleaded (recommended),101,4,MANUAL,front wheel drive,2,Hatchback,Compact,2dr Hatchback,40,31,819,21295</t>
  </si>
  <si>
    <t>FIAT,500,2016,premium unleaded (recommended),101,4,MANUAL,front wheel drive,2,Hatchback,Compact,2dr Hatchback,40,31,819,20395</t>
  </si>
  <si>
    <t>FIAT,500,2016,premium unleaded (recommended),101,4,MANUAL,front wheel drive,2,Hatchback,Compact,2dr Hatchback,40,31,819,17745</t>
  </si>
  <si>
    <t>FIAT,500,2016,premium unleaded (recommended),160,4,MANUAL,front wheel drive,2,"Hatchback,Factory Tuner,Performance",Compact,2dr Hatchback,34,28,819,22575</t>
  </si>
  <si>
    <t>FIAT,500,2016,premium unleaded (recommended),101,4,MANUAL,front wheel drive,2,N/A,Compact,Convertible,40,31,819,24495</t>
  </si>
  <si>
    <t>FIAT,500,2016,premium unleaded (recommended),101,4,MANUAL,front wheel drive,2,Hatchback,Compact,2dr Hatchback,40,31,819,16995</t>
  </si>
  <si>
    <t>FIAT,500,2016,premium unleaded (recommended),101,4,MANUAL,front wheel drive,2,N/A,Compact,Convertible,40,31,819,20395</t>
  </si>
  <si>
    <t>FIAT,500,2016,premium unleaded (recommended),135,4,MANUAL,front wheel drive,2,Hatchback,Compact,2dr Hatchback,34,28,819,19700</t>
  </si>
  <si>
    <t>FIAT,500,2016,premium unleaded (recommended),101,4,MANUAL,front wheel drive,2,Hatchback,Compact,2dr Hatchback,40,31,819,17900</t>
  </si>
  <si>
    <t>FIAT,500,2016,premium unleaded (recommended),101,4,MANUAL,front wheel drive,2,N/A,Compact,Convertible,40,31,819,21395</t>
  </si>
  <si>
    <t>FIAT,500,2017,premium unleaded (recommended),160,4,MANUAL,front wheel drive,2,"Hatchback,Factory Tuner,Performance",Compact,2dr Hatchback,33,28,819,19995</t>
  </si>
  <si>
    <t>FIAT,500,2017,premium unleaded (recommended),101,4,AUTOMATIC,front wheel drive,2,Hatchback,Compact,2dr Hatchback,33,27,819,19390</t>
  </si>
  <si>
    <t>FIAT,500,2017,premium unleaded (recommended),101,4,AUTOMATIC,front wheel drive,2,N/A,Compact,Convertible,33,27,819,17485</t>
  </si>
  <si>
    <t>FIAT,500,2017,premium unleaded (recommended),101,4,AUTOMATIC,front wheel drive,2,N/A,Compact,Convertible,33,27,819,20885</t>
  </si>
  <si>
    <t>FIAT,500,2017,premium unleaded (recommended),160,4,MANUAL,front wheel drive,2,"Factory Tuner,Performance",Compact,Convertible,33,28,819,21490</t>
  </si>
  <si>
    <t>FIAT,500,2017,premium unleaded (recommended),101,4,AUTOMATIC,front wheel drive,2,Hatchback,Compact,2dr Hatchback,33,27,819,15990</t>
  </si>
  <si>
    <t>FIAT,500L,2015,premium unleaded (recommended),160,4,MANUAL,front wheel drive,4,N/A,Compact,Wagon,33,25,819,19345</t>
  </si>
  <si>
    <t>FIAT,500L,2015,premium unleaded (recommended),160,4,MANUAL,front wheel drive,4,N/A,Compact,Wagon,33,25,819,23095</t>
  </si>
  <si>
    <t>FIAT,500L,2015,premium unleaded (recommended),160,4,AUTOMATIC,front wheel drive,4,N/A,Compact,Wagon,30,22,819,24695</t>
  </si>
  <si>
    <t>FIAT,500L,2015,premium unleaded (recommended),160,4,MANUAL,front wheel drive,4,N/A,Compact,Wagon,33,25,819,21695</t>
  </si>
  <si>
    <t>FIAT,500L,2015,premium unleaded (recommended),160,4,MANUAL,front wheel drive,4,N/A,Compact,Wagon,33,25,819,20695</t>
  </si>
  <si>
    <t>FIAT,500L,2016,premium unleaded (recommended),160,4,MANUAL,front wheel drive,4,N/A,Compact,Wagon,33,25,819,21880</t>
  </si>
  <si>
    <t>FIAT,500L,2016,premium unleaded (recommended),160,4,MANUAL,front wheel drive,4,N/A,Compact,Wagon,33,25,819,23395</t>
  </si>
  <si>
    <t>FIAT,500L,2016,premium unleaded (recommended),160,4,AUTOMATIC,front wheel drive,4,N/A,Compact,Wagon,30,22,819,24795</t>
  </si>
  <si>
    <t>FIAT,500L,2016,premium unleaded (recommended),160,4,MANUAL,front wheel drive,4,N/A,Compact,Wagon,33,25,819,20795</t>
  </si>
  <si>
    <t>FIAT,500L,2016,premium unleaded (recommended),160,4,MANUAL,front wheel drive,4,N/A,Compact,Wagon,33,25,819,19495</t>
  </si>
  <si>
    <t>FIAT,500L,2017,premium unleaded (recommended),160,4,AUTOMATIC,front wheel drive,4,N/A,Compact,Wagon,30,22,819,23695</t>
  </si>
  <si>
    <t>FIAT,500L,2017,premium unleaded (recommended),160,4,AUTOMATIC,front wheel drive,4,N/A,Compact,Wagon,30,22,819,20995</t>
  </si>
  <si>
    <t>FIAT,500L,2017,premium unleaded (recommended),160,4,AUTOMATIC,front wheel drive,4,N/A,Compact,Wagon,30,22,819,22995</t>
  </si>
  <si>
    <t>FIAT,500X,2016,regular unleaded,180,4,AUTOMATIC,all wheel drive,4,Crossover,Compact,4dr SUV,30,21,819,24635</t>
  </si>
  <si>
    <t>FIAT,500X,2016,regular unleaded,180,4,AUTOMATIC,front wheel drive,4,Crossover,Compact,4dr SUV,31,22,819,25135</t>
  </si>
  <si>
    <t>FIAT,500X,2016,regular unleaded,180,4,AUTOMATIC,all wheel drive,4,Crossover,Compact,4dr SUV,30,21,819,29235</t>
  </si>
  <si>
    <t>FIAT,500X,2016,regular unleaded,180,4,AUTOMATIC,front wheel drive,4,Crossover,Compact,4dr SUV,31,22,819,23335</t>
  </si>
  <si>
    <t>FIAT,500X,2016,regular unleaded,180,4,AUTOMATIC,front wheel drive,4,Crossover,Compact,4dr SUV,31,22,819,22735</t>
  </si>
  <si>
    <t>FIAT,500X,2016,regular unleaded,180,4,AUTOMATIC,all wheel drive,4,Crossover,Compact,4dr SUV,30,21,819,27035</t>
  </si>
  <si>
    <t>FIAT,500X,2016,premium unleaded (recommended),160,4,MANUAL,front wheel drive,4,Crossover,Compact,4dr SUV,34,25,819,20000</t>
  </si>
  <si>
    <t>FIAT,500X,2016,regular unleaded,180,4,AUTOMATIC,front wheel drive,4,Crossover,Compact,4dr SUV,31,22,819,27335</t>
  </si>
  <si>
    <t>FIAT,500X,2016,regular unleaded,180,4,AUTOMATIC,all wheel drive,4,Crossover,Compact,4dr SUV,30,21,819,25235</t>
  </si>
  <si>
    <t>FIAT,500X,2017,regular unleaded,180,4,AUTOMATIC,all wheel drive,4,Crossover,Compact,4dr SUV,29,21,819,27035</t>
  </si>
  <si>
    <t>FIAT,500X,2017,regular unleaded,180,4,AUTOMATIC,front wheel drive,4,Crossover,Compact,4dr SUV,30,22,819,25135</t>
  </si>
  <si>
    <t>FIAT,500X,2017,regular unleaded,180,4,AUTOMATIC,all wheel drive,4,Crossover,Compact,4dr SUV,29,21,819,25235</t>
  </si>
  <si>
    <t>FIAT,500X,2017,regular unleaded,180,4,AUTOMATIC,all wheel drive,4,Crossover,Compact,4dr SUV,29,21,819,23890</t>
  </si>
  <si>
    <t>FIAT,500X,2017,regular unleaded,180,4,AUTOMATIC,front wheel drive,4,Crossover,Compact,4dr SUV,30,22,819,23335</t>
  </si>
  <si>
    <t>FIAT,500X,2017,premium unleaded (recommended),160,4,MANUAL,front wheel drive,4,Crossover,Compact,4dr SUV,33,25,819,19995</t>
  </si>
  <si>
    <t>Ferrari,550,2001,premium unleaded (required),485,12,MANUAL,rear wheel drive,2,"Exotic,High-Performance",Compact,Convertible,12,8,2774,248500</t>
  </si>
  <si>
    <t>Ferrari,550,2001,premium unleaded (required),485,12,MANUAL,rear wheel drive,2,"Exotic,High-Performance",Compact,Coupe,12,8,2774,205840</t>
  </si>
  <si>
    <t>Mercedes-Benz,560-Class,1990,regular unleaded,238,8,AUTOMATIC,rear wheel drive,2,Luxury,Large,Coupe,16,12,617,2323</t>
  </si>
  <si>
    <t>Mercedes-Benz,560-Class,1990,regular unleaded,238,8,AUTOMATIC,rear wheel drive,4,Luxury,Large,Sedan,16,12,617,2170</t>
  </si>
  <si>
    <t>Mercedes-Benz,560-Class,1991,regular unleaded,238,8,AUTOMATIC,rear wheel drive,2,Luxury,Large,Coupe,16,12,617,2443</t>
  </si>
  <si>
    <t>Mercedes-Benz,560-Class,1991,regular unleaded,238,8,AUTOMATIC,rear wheel drive,4,Luxury,Large,Sedan,16,12,617,2304</t>
  </si>
  <si>
    <t>McLaren,570S,2016,premium unleaded (required),562,8,AUTOMATED_MANUAL,rear wheel drive,2,"Exotic,High-Performance",Compact,Coupe,23,16,416,184900</t>
  </si>
  <si>
    <t>Ferrari,575M,2002,premium unleaded (required),515,12,MANUAL,rear wheel drive,2,"Exotic,High-Performance",Compact,Coupe,15,9,2774,214670</t>
  </si>
  <si>
    <t>Ferrari,575M,2002,premium unleaded (required),515,12,AUTOMATED_MANUAL,rear wheel drive,2,"Exotic,High-Performance",Compact,Coupe,16,9,2774,224670</t>
  </si>
  <si>
    <t>Ferrari,575M,2003,premium unleaded (required),515,12,MANUAL,rear wheel drive,2,"Exotic,High-Performance",Compact,Coupe,15,9,2774,217890</t>
  </si>
  <si>
    <t>Ferrari,575M,2003,premium unleaded (required),515,12,AUTOMATED_MANUAL,rear wheel drive,2,"Exotic,High-Performance",Compact,Coupe,16,9,2774,228339</t>
  </si>
  <si>
    <t>Ferrari,575M,2004,premium unleaded (required),515,12,AUTOMATED_MANUAL,rear wheel drive,2,"Exotic,High-Performance",Compact,Coupe,16,9,2774,228339</t>
  </si>
  <si>
    <t>Ferrari,575M,2004,premium unleaded (required),515,12,MANUAL,rear wheel drive,2,"Exotic,High-Performance",Compact,Coupe,15,9,2774,217890</t>
  </si>
  <si>
    <t>Maybach,57,2010,premium unleaded (required),543,12,AUTOMATIC,rear wheel drive,4,"Exotic,Luxury",Large,Sedan,16,10,67,366000</t>
  </si>
  <si>
    <t>Maybach,57,2010,premium unleaded (required),631,12,AUTOMATIC,rear wheel drive,4,"Exotic,Luxury,High-Performance",Large,Sedan,16,10,67,455500</t>
  </si>
  <si>
    <t>Maybach,57,2010,premium unleaded (required),604,12,AUTOMATIC,rear wheel drive,4,"Exotic,Luxury,High-Performance",Large,Sedan,16,10,67,405500</t>
  </si>
  <si>
    <t>Maybach,57,2011,premium unleaded (required),543,12,AUTOMATIC,rear wheel drive,4,"Exotic,Luxury",Large,Sedan,16,10,67,372500</t>
  </si>
  <si>
    <t>Maybach,57,2011,premium unleaded (required),620,12,AUTOMATIC,rear wheel drive,4,"Exotic,Luxury,High-Performance",Large,Sedan,16,10,67,412000</t>
  </si>
  <si>
    <t>Maybach,57,2012,premium unleaded (required),543,12,AUTOMATIC,rear wheel drive,4,"Exotic,Luxury",Large,Sedan,16,10,67,379050</t>
  </si>
  <si>
    <t>Maybach,57,2012,premium unleaded (required),620,12,AUTOMATIC,rear wheel drive,4,"Exotic,Luxury,Performance",Large,Sedan,16,10,67,418950</t>
  </si>
  <si>
    <t>Ferrari,599,2009,premium unleaded (required),611,12,AUTOMATED_MANUAL,rear wheel drive,2,"Exotic,High-Performance",Midsize,Coupe,15,11,2774,320580</t>
  </si>
  <si>
    <t>Ferrari,599,2009,premium unleaded (required),611,12,MANUAL,rear wheel drive,2,"Exotic,High-Performance",Midsize,Coupe,15,11,2774,310543</t>
  </si>
  <si>
    <t>Ferrari,599,2010,premium unleaded (required),611,12,MANUAL,rear wheel drive,2,"Exotic,High-Performance",Midsize,Coupe,15,11,2774,310543</t>
  </si>
  <si>
    <t>Ferrari,599,2011,premium unleaded (required),611,12,AUTOMATED_MANUAL,rear wheel drive,2,"Exotic,High-Performance",Midsize,Coupe,15,11,2774,320580</t>
  </si>
  <si>
    <t>Ferrari,599,2011,premium unleaded (required),661,12,AUTOMATED_MANUAL,rear wheel drive,2,"Exotic,Factory Tuner,High-Performance",Midsize,Coupe,15,11,2774,410000</t>
  </si>
  <si>
    <t>Mazda,5,2013,regular unleaded,157,4,AUTOMATIC,front wheel drive,4,N/A,Compact,Passenger Minivan,28,22,586,24470</t>
  </si>
  <si>
    <t>Mazda,5,2013,regular unleaded,157,4,AUTOMATIC,front wheel drive,4,N/A,Compact,Passenger Minivan,28,22,586,20940</t>
  </si>
  <si>
    <t>Mazda,5,2013,regular unleaded,157,4,MANUAL,front wheel drive,4,N/A,Compact,Passenger Minivan,28,21,586,19940</t>
  </si>
  <si>
    <t>Mazda,5,2013,regular unleaded,157,4,AUTOMATIC,front wheel drive,4,N/A,Compact,Passenger Minivan,28,22,586,22070</t>
  </si>
  <si>
    <t>Mazda,5,2014,regular unleaded,157,4,MANUAL,front wheel drive,4,N/A,Compact,Passenger Minivan,28,21,586,20140</t>
  </si>
  <si>
    <t>Mazda,5,2014,regular unleaded,157,4,AUTOMATIC,front wheel drive,4,N/A,Compact,Passenger Minivan,28,22,586,24670</t>
  </si>
  <si>
    <t>Mazda,5,2014,regular unleaded,157,4,AUTOMATIC,front wheel drive,4,N/A,Compact,Passenger Minivan,28,22,586,21140</t>
  </si>
  <si>
    <t>Mazda,5,2014,regular unleaded,157,4,AUTOMATIC,front wheel drive,4,N/A,Compact,Passenger Minivan,28,22,586,22270</t>
  </si>
  <si>
    <t>Mazda,5,2015,regular unleaded,157,4,AUTOMATIC,front wheel drive,4,N/A,Compact,Passenger Minivan,28,21,586,24770</t>
  </si>
  <si>
    <t>Mazda,5,2015,regular unleaded,157,4,AUTOMATIC,front wheel drive,4,N/A,Compact,Passenger Minivan,28,21,586,22370</t>
  </si>
  <si>
    <t>Mazda,5,2015,regular unleaded,157,4,AUTOMATIC,front wheel drive,4,N/A,Compact,Passenger Minivan,28,21,586,21240</t>
  </si>
  <si>
    <t>BMW,6 Series Gran Coupe,2015,premium unleaded (required),445,8,AUTOMATIC,all wheel drive,4,"Luxury,High-Performance",Large,Sedan,24,16,3916,92600</t>
  </si>
  <si>
    <t>BMW,6 Series Gran Coupe,2015,premium unleaded (required),315,6,AUTOMATIC,all wheel drive,4,"Luxury,Performance",Large,Sedan,29,20,3916,81300</t>
  </si>
  <si>
    <t>BMW,6 Series Gran Coupe,2015,premium unleaded (required),315,6,AUTOMATIC,rear wheel drive,4,"Luxury,Performance",Large,Sedan,31,20,3916,78300</t>
  </si>
  <si>
    <t>BMW,6 Series Gran Coupe,2015,premium unleaded (required),445,8,AUTOMATIC,rear wheel drive,4,"Luxury,High-Performance",Large,Sedan,25,17,3916,89600</t>
  </si>
  <si>
    <t>BMW,6 Series Gran Coupe,2016,premium unleaded (required),445,8,AUTOMATIC,all wheel drive,4,"Luxury,High-Performance",Large,Sedan,24,15,3916,93900</t>
  </si>
  <si>
    <t>BMW,6 Series Gran Coupe,2016,premium unleaded (required),315,6,AUTOMATIC,all wheel drive,4,"Luxury,Performance",Large,Sedan,29,20,3916,82500</t>
  </si>
  <si>
    <t>BMW,6 Series Gran Coupe,2016,premium unleaded (required),445,8,AUTOMATIC,rear wheel drive,4,"Luxury,High-Performance",Large,Sedan,25,17,3916,90900</t>
  </si>
  <si>
    <t>BMW,6 Series Gran Coupe,2016,premium unleaded (required),315,6,AUTOMATIC,rear wheel drive,4,"Luxury,Performance",Large,Sedan,31,20,3916,79500</t>
  </si>
  <si>
    <t>BMW,6 Series Gran Coupe,2017,premium unleaded (required),445,8,AUTOMATIC,rear wheel drive,4,"Luxury,High-Performance",Large,Sedan,24,17,3916,91200</t>
  </si>
  <si>
    <t>BMW,6 Series Gran Coupe,2017,premium unleaded (required),315,6,AUTOMATIC,all wheel drive,4,"Luxury,Performance",Large,Sedan,28,19,3916,82800</t>
  </si>
  <si>
    <t>BMW,6 Series Gran Coupe,2017,premium unleaded (required),445,8,AUTOMATIC,all wheel drive,4,"Luxury,High-Performance",Large,Sedan,24,15,3916,94200</t>
  </si>
  <si>
    <t>BMW,6 Series Gran Coupe,2017,premium unleaded (required),315,6,AUTOMATIC,rear wheel drive,4,"Luxury,Performance",Large,Sedan,29,20,3916,79800</t>
  </si>
  <si>
    <t>BMW,6 Series,2015,premium unleaded (required),445,8,AUTOMATIC,rear wheel drive,2,"Luxury,High-Performance",Midsize,Convertible,25,17,3916,94900</t>
  </si>
  <si>
    <t>BMW,6 Series,2015,premium unleaded (required),315,6,AUTOMATIC,all wheel drive,2,"Luxury,Performance",Midsize,Convertible,29,20,3916,86600</t>
  </si>
  <si>
    <t>BMW,6 Series,2015,premium unleaded (required),315,6,AUTOMATIC,all wheel drive,2,"Luxury,Performance",Midsize,Coupe,29,20,3916,79100</t>
  </si>
  <si>
    <t>BMW,6 Series,2015,premium unleaded (required),315,6,AUTOMATIC,rear wheel drive,2,"Luxury,Performance",Midsize,Coupe,32,21,3916,76100</t>
  </si>
  <si>
    <t>BMW,6 Series,2015,premium unleaded (required),445,8,AUTOMATIC,all wheel drive,2,"Luxury,High-Performance",Midsize,Coupe,25,16,3916,90400</t>
  </si>
  <si>
    <t>BMW,6 Series,2015,premium unleaded (required),315,6,AUTOMATIC,rear wheel drive,2,"Luxury,Performance",Midsize,Convertible,31,20,3916,83600</t>
  </si>
  <si>
    <t>BMW,6 Series,2015,premium unleaded (required),445,8,AUTOMATIC,rear wheel drive,2,"Luxury,High-Performance",Midsize,Coupe,25,17,3916,87400</t>
  </si>
  <si>
    <t>BMW,6 Series,2015,premium unleaded (required),445,8,AUTOMATIC,all wheel drive,2,"Luxury,High-Performance",Midsize,Convertible,24,16,3916,97900</t>
  </si>
  <si>
    <t>BMW,6 Series,2016,premium unleaded (required),315,6,AUTOMATIC,all wheel drive,2,"Luxury,Performance",Midsize,Convertible,29,20,3916,87800</t>
  </si>
  <si>
    <t>BMW,6 Series,2016,premium unleaded (required),315,6,AUTOMATIC,rear wheel drive,2,"Luxury,Performance",Midsize,Coupe,31,20,3916,77300</t>
  </si>
  <si>
    <t>BMW,6 Series,2016,premium unleaded (required),445,8,AUTOMATIC,all wheel drive,2,"Luxury,High-Performance",Midsize,Convertible,24,15,3916,99200</t>
  </si>
  <si>
    <t>BMW,6 Series,2016,premium unleaded (required),445,8,AUTOMATIC,rear wheel drive,2,"Luxury,High-Performance",Midsize,Convertible,25,17,3916,96200</t>
  </si>
  <si>
    <t>BMW,6 Series,2016,premium unleaded (required),315,6,AUTOMATIC,all wheel drive,2,"Luxury,Performance",Midsize,Coupe,29,20,3916,80300</t>
  </si>
  <si>
    <t>BMW,6 Series,2016,premium unleaded (required),315,6,AUTOMATIC,rear wheel drive,2,"Luxury,Performance",Midsize,Convertible,31,20,3916,84800</t>
  </si>
  <si>
    <t>BMW,6 Series,2016,premium unleaded (required),445,8,AUTOMATIC,all wheel drive,2,"Luxury,High-Performance",Midsize,Coupe,25,16,3916,91700</t>
  </si>
  <si>
    <t>BMW,6 Series,2016,premium unleaded (required),445,8,AUTOMATIC,rear wheel drive,2,"Luxury,High-Performance",Midsize,Coupe,25,17,3916,88700</t>
  </si>
  <si>
    <t>BMW,6 Series,2017,premium unleaded (required),445,8,AUTOMATIC,all wheel drive,2,"Luxury,High-Performance",Midsize,Coupe,24,16,3916,92000</t>
  </si>
  <si>
    <t>BMW,6 Series,2017,premium unleaded (required),315,6,AUTOMATIC,rear wheel drive,2,"Luxury,Performance",Midsize,Coupe,30,21,3916,77600</t>
  </si>
  <si>
    <t>BMW,6 Series,2017,premium unleaded (required),445,8,AUTOMATIC,rear wheel drive,2,"Luxury,High-Performance",Midsize,Coupe,24,17,3916,89000</t>
  </si>
  <si>
    <t>BMW,6 Series,2017,premium unleaded (required),315,6,AUTOMATIC,all wheel drive,2,"Luxury,Performance",Midsize,Coupe,28,19,3916,80600</t>
  </si>
  <si>
    <t>BMW,6 Series,2017,premium unleaded (required),315,6,AUTOMATIC,rear wheel drive,2,"Luxury,Performance",Midsize,Convertible,29,20,3916,85100</t>
  </si>
  <si>
    <t>BMW,6 Series,2017,premium unleaded (required),315,6,AUTOMATIC,all wheel drive,2,"Luxury,Performance",Midsize,Convertible,28,19,3916,88100</t>
  </si>
  <si>
    <t>BMW,6 Series,2017,premium unleaded (required),445,8,AUTOMATIC,rear wheel drive,2,"Luxury,High-Performance",Midsize,Convertible,24,17,3916,96500</t>
  </si>
  <si>
    <t>BMW,6 Series,2017,premium unleaded (required),445,8,AUTOMATIC,all wheel drive,2,"Luxury,High-Performance",Midsize,Convertible,24,15,3916,99500</t>
  </si>
  <si>
    <t>Mercedes-Benz,600-Class,1992,regular unleaded,402,12,AUTOMATIC,rear wheel drive,4,Luxury,Large,Sedan,14,10,617,2960</t>
  </si>
  <si>
    <t>Mercedes-Benz,600-Class,1993,regular unleaded,389,12,AUTOMATIC,rear wheel drive,4,Luxury,Large,Sedan,15,11,617,3108</t>
  </si>
  <si>
    <t>Mercedes-Benz,600-Class,1993,regular unleaded,389,12,AUTOMATIC,rear wheel drive,2,"Luxury,Performance",Compact,Convertible,16,12,617,4623</t>
  </si>
  <si>
    <t>Mercedes-Benz,600-Class,1993,regular unleaded,389,12,AUTOMATIC,rear wheel drive,2,Luxury,Large,Coupe,15,11,617,3211</t>
  </si>
  <si>
    <t>Pontiac,6000,1990,regular unleaded,140,6,AUTOMATIC,front wheel drive,4,N/A,Midsize,Sedan,27,17,210,2000</t>
  </si>
  <si>
    <t>Pontiac,6000,1990,regular unleaded,110,4,AUTOMATIC,front wheel drive,4,N/A,Midsize,Sedan,29,20,210,2000</t>
  </si>
  <si>
    <t>Pontiac,6000,1990,regular unleaded,140,6,AUTOMATIC,front wheel drive,4,N/A,Midsize,Wagon,27,17,210,2000</t>
  </si>
  <si>
    <t>Pontiac,6000,1990,regular unleaded,140,6,AUTOMATIC,all wheel drive,4,N/A,Midsize,Sedan,27,17,210,2000</t>
  </si>
  <si>
    <t>Pontiac,6000,1991,regular unleaded,140,6,AUTOMATIC,front wheel drive,4,N/A,Midsize,Wagon,28,17,210,2000</t>
  </si>
  <si>
    <t>Pontiac,6000,1991,regular unleaded,140,6,AUTOMATIC,front wheel drive,4,N/A,Midsize,Sedan,28,17,210,2000</t>
  </si>
  <si>
    <t>Pontiac,6000,1991,regular unleaded,110,4,AUTOMATIC,front wheel drive,4,N/A,Midsize,Sedan,28,19,210,2000</t>
  </si>
  <si>
    <t>Ferrari,612 Scaglietti,2009,premium unleaded (required),532,12,AUTOMATED_MANUAL,rear wheel drive,2,"Exotic,High-Performance",Large,Coupe,16,9,2774,313088</t>
  </si>
  <si>
    <t>Ferrari,612 Scaglietti,2010,premium unleaded (required),532,12,AUTOMATED_MANUAL,rear wheel drive,2,"Exotic,High-Performance",Large,Coupe,16,9,2774,313088</t>
  </si>
  <si>
    <t>Ferrari,612 Scaglietti,2011,premium unleaded (required),532,12,AUTOMATED_MANUAL,rear wheel drive,2,"Exotic,High-Performance",Large,Coupe,16,9,2774,313088</t>
  </si>
  <si>
    <t>Mazda,626,2000,regular unleaded,170,6,MANUAL,front wheel drive,4,N/A,Midsize,Sedan,25,19,586,2080</t>
  </si>
  <si>
    <t>Mazda,626,2000,regular unleaded,170,6,MANUAL,front wheel drive,4,N/A,Midsize,Sedan,25,19,586,2234</t>
  </si>
  <si>
    <t>Mazda,626,2000,regular unleaded,130,4,MANUAL,front wheel drive,4,N/A,Midsize,Sedan,29,23,586,2000</t>
  </si>
  <si>
    <t>Mazda,626,2000,regular unleaded,130,4,AUTOMATIC,front wheel drive,4,N/A,Midsize,Sedan,25,19,586,2146</t>
  </si>
  <si>
    <t>Mazda,626,2001,premium unleaded (required),165,6,MANUAL,front wheel drive,4,N/A,Midsize,Sedan,25,19,586,22935</t>
  </si>
  <si>
    <t>Mazda,626,2001,premium unleaded (required),165,6,MANUAL,front wheel drive,4,N/A,Midsize,Sedan,25,19,586,19935</t>
  </si>
  <si>
    <t>Mazda,626,2001,regular unleaded,125,4,AUTOMATIC,front wheel drive,4,N/A,Midsize,Sedan,25,19,586,20935</t>
  </si>
  <si>
    <t>Mazda,626,2001,regular unleaded,125,4,MANUAL,front wheel drive,4,N/A,Midsize,Sedan,29,23,586,18735</t>
  </si>
  <si>
    <t>Mazda,626,2002,premium unleaded (required),165,6,MANUAL,front wheel drive,4,N/A,Midsize,Sedan,25,19,586,19985</t>
  </si>
  <si>
    <t>Mazda,626,2002,regular unleaded,125,4,MANUAL,front wheel drive,4,N/A,Midsize,Sedan,29,23,586,18785</t>
  </si>
  <si>
    <t>Mazda,626,2002,premium unleaded (required),165,6,MANUAL,front wheel drive,4,N/A,Midsize,Sedan,25,19,586,21885</t>
  </si>
  <si>
    <t>Maybach,62,2010,premium unleaded (required),604,12,AUTOMATIC,rear wheel drive,4,"Exotic,Luxury,High-Performance",Large,Sedan,16,10,67,456500</t>
  </si>
  <si>
    <t>Maybach,62,2010,premium unleaded (required),543,12,AUTOMATIC,rear wheel drive,4,"Exotic,Luxury",Large,Sedan,16,10,67,417000</t>
  </si>
  <si>
    <t>Maybach,62,2010,premium unleaded (required),631,12,AUTOMATIC,rear wheel drive,4,"Exotic,Luxury,High-Performance",Large,Sedan,16,10,67,506500</t>
  </si>
  <si>
    <t>Maybach,62,2011,premium unleaded (required),543,12,AUTOMATIC,rear wheel drive,4,"Exotic,Luxury",Large,Sedan,16,10,67,423500</t>
  </si>
  <si>
    <t>Maybach,62,2011,premium unleaded (required),620,12,AUTOMATIC,rear wheel drive,4,"Exotic,Luxury,High-Performance",Large,Sedan,16,10,67,463000</t>
  </si>
  <si>
    <t>Maybach,62,2012,premium unleaded (required),620,12,AUTOMATIC,rear wheel drive,4,"Exotic,Luxury,Performance",Large,Sedan,16,10,67,470350</t>
  </si>
  <si>
    <t>Maybach,62,2012,premium unleaded (required),543,12,AUTOMATIC,rear wheel drive,4,"Exotic,Luxury",Large,Sedan,16,10,67,430450</t>
  </si>
  <si>
    <t>McLaren,650S Coupe,2015,premium unleaded (required),641,8,AUTOMATED_MANUAL,rear wheel drive,2,"Exotic,High-Performance",Compact,Coupe,22,16,416,265500</t>
  </si>
  <si>
    <t>McLaren,650S Spider,2015,premium unleaded (required),641,8,AUTOMATED_MANUAL,rear wheel drive,2,"Exotic,High-Performance",Compact,Convertible,22,16,416,280225</t>
  </si>
  <si>
    <t>Mazda,6,2015,regular unleaded,184,4,AUTOMATIC,front wheel drive,4,N/A,Midsize,Sedan,38,26,586,24895</t>
  </si>
  <si>
    <t>Mazda,6,2015,regular unleaded,184,4,AUTOMATIC,front wheel drive,4,N/A,Midsize,Sedan,38,26,586,22895</t>
  </si>
  <si>
    <t>Mazda,6,2015,regular unleaded,184,4,MANUAL,front wheel drive,4,N/A,Midsize,Sedan,37,25,586,23845</t>
  </si>
  <si>
    <t>Mazda,6,2015,regular unleaded,184,4,MANUAL,front wheel drive,4,N/A,Midsize,Sedan,37,25,586,21190</t>
  </si>
  <si>
    <t>Mazda,6,2015,regular unleaded,184,4,AUTOMATIC,front wheel drive,4,N/A,Midsize,Sedan,40,28,586,29895</t>
  </si>
  <si>
    <t>Mazda,6,2016,regular unleaded,184,4,AUTOMATIC,front wheel drive,4,N/A,Midsize,Sedan,38,26,586,22995</t>
  </si>
  <si>
    <t>Mazda,6,2016,regular unleaded,184,4,AUTOMATIC,front wheel drive,4,N/A,Midsize,Sedan,38,26,586,24995</t>
  </si>
  <si>
    <t>Mazda,6,2016,regular unleaded,184,4,MANUAL,front wheel drive,4,N/A,Midsize,Sedan,37,25,586,21495</t>
  </si>
  <si>
    <t>Mazda,6,2016,regular unleaded,184,4,AUTOMATIC,front wheel drive,4,N/A,Midsize,Sedan,38,26,586,30195</t>
  </si>
  <si>
    <t>Mazda,6,2016,regular unleaded,184,4,MANUAL,front wheel drive,4,N/A,Midsize,Sedan,37,25,586,23945</t>
  </si>
  <si>
    <t>Mazda,6,2017,regular unleaded,184,4,AUTOMATIC,front wheel drive,4,N/A,Midsize,Sedan,35,26,586,30695</t>
  </si>
  <si>
    <t>Mazda,6,2017,regular unleaded,184,4,MANUAL,front wheel drive,4,N/A,Midsize,Sedan,34,24,586,21945</t>
  </si>
  <si>
    <t>Mazda,6,2017,regular unleaded,184,4,MANUAL,front wheel drive,4,N/A,Midsize,Sedan,34,24,586,24195</t>
  </si>
  <si>
    <t>Mazda,6,2017,regular unleaded,184,4,AUTOMATIC,front wheel drive,4,N/A,Midsize,Sedan,35,26,586,22995</t>
  </si>
  <si>
    <t>Mazda,6,2017,regular unleaded,184,4,AUTOMATIC,front wheel drive,4,N/A,Midsize,Sedan,35,26,586,25245</t>
  </si>
  <si>
    <t>BMW,7 Series,2015,premium unleaded (required),535,12,AUTOMATIC,rear wheel drive,4,"Luxury,High-Performance",Large,Sedan,20,13,3916,141200</t>
  </si>
  <si>
    <t>BMW,7 Series,2015,premium unleaded (required),315,6,AUTOMATIC,rear wheel drive,4,"Luxury,Performance",Large,Sedan,29,19,3916,78000</t>
  </si>
  <si>
    <t>BMW,7 Series,2015,premium unleaded (required),445,8,AUTOMATIC,rear wheel drive,4,"Luxury,High-Performance",Large,Sedan,25,16,3916,91000</t>
  </si>
  <si>
    <t>BMW,7 Series,2015,premium unleaded (required),445,8,AUTOMATIC,all wheel drive,4,"Luxury,High-Performance",Large,Sedan,24,16,3916,94000</t>
  </si>
  <si>
    <t>BMW,7 Series,2015,premium unleaded (required),315,6,AUTOMATIC,all wheel drive,4,"Luxury,Performance",Large,Sedan,28,19,3916,81000</t>
  </si>
  <si>
    <t>BMW,7 Series,2015,premium unleaded (required),315,6,AUTOMATIC,rear wheel drive,4,"Luxury,Performance",Large,Sedan,29,19,3916,74000</t>
  </si>
  <si>
    <t>BMW,7 Series,2015,premium unleaded (required),445,8,AUTOMATIC,rear wheel drive,4,"Luxury,High-Performance",Large,Sedan,25,17,3916,87300</t>
  </si>
  <si>
    <t>BMW,7 Series,2015,premium unleaded (required),445,8,AUTOMATIC,all wheel drive,4,"Luxury,High-Performance",Large,Sedan,24,16,3916,90300</t>
  </si>
  <si>
    <t>BMW,7 Series,2015,diesel,255,6,AUTOMATIC,all wheel drive,4,"Diesel,Luxury",Large,Sedan,31,23,3916,82500</t>
  </si>
  <si>
    <t>BMW,7 Series,2016,premium unleaded (required),445,8,AUTOMATIC,rear wheel drive,4,"Luxury,High-Performance",Large,Sedan,25,17,3916,94400</t>
  </si>
  <si>
    <t>BMW,7 Series,2016,premium unleaded (required),320,6,AUTOMATIC,rear wheel drive,4,"Luxury,Performance",Large,Sedan,29,21,3916,81300</t>
  </si>
  <si>
    <t>BMW,7 Series,2016,premium unleaded (required),445,8,AUTOMATIC,all wheel drive,4,"Luxury,High-Performance",Large,Sedan,25,16,3916,97400</t>
  </si>
  <si>
    <t>BMW,7 Series,2017,premium unleaded (required),445,8,AUTOMATIC,rear wheel drive,4,"Luxury,High-Performance",Large,Sedan,26,17,3916,94600</t>
  </si>
  <si>
    <t>BMW,7 Series,2017,premium unleaded (required),445,8,AUTOMATIC,all wheel drive,4,"Luxury,High-Performance",Large,Sedan,25,16,3916,97600</t>
  </si>
  <si>
    <t>BMW,7 Series,2017,premium unleaded (required),320,6,AUTOMATIC,all wheel drive,4,"Luxury,Performance",Large,Sedan,28,19,3916,84500</t>
  </si>
  <si>
    <t>BMW,7 Series,2017,premium unleaded (required),320,6,AUTOMATIC,rear wheel drive,4,"Luxury,Performance",Large,Sedan,29,21,3916,81500</t>
  </si>
  <si>
    <t>Porsche,718 Cayman,2017,premium unleaded (required),300,4,MANUAL,rear wheel drive,2,"Luxury,High-Performance",Compact,Coupe,28,21,1715,53900</t>
  </si>
  <si>
    <t>Porsche,718 Cayman,2017,premium unleaded (required),350,4,MANUAL,rear wheel drive,2,"Luxury,High-Performance",Compact,Coupe,26,20,1715,66300</t>
  </si>
  <si>
    <t>Volvo,740,1990,regular unleaded,114,4,MANUAL,rear wheel drive,4,Luxury,Midsize,Sedan,26,19,870,2000</t>
  </si>
  <si>
    <t>Volvo,740,1990,regular unleaded,153,4,MANUAL,rear wheel drive,4,Luxury,Midsize,Wagon,26,19,870,2000</t>
  </si>
  <si>
    <t>Volvo,740,1990,regular unleaded,114,4,MANUAL,rear wheel drive,4,Luxury,Midsize,Wagon,26,19,870,2000</t>
  </si>
  <si>
    <t>Volvo,740,1990,regular unleaded,153,4,MANUAL,rear wheel drive,4,Luxury,Midsize,Sedan,23,18,870,2000</t>
  </si>
  <si>
    <t>Volvo,740,1991,regular unleaded,162,4,AUTOMATIC,rear wheel drive,4,"Luxury,Performance",Midsize,Wagon,20,17,870,2000</t>
  </si>
  <si>
    <t>Volvo,740,1991,regular unleaded,162,4,MANUAL,rear wheel drive,4,"Luxury,Performance",Midsize,Wagon,24,18,870,2000</t>
  </si>
  <si>
    <t>Volvo,740,1991,regular unleaded,114,4,AUTOMATIC,rear wheel drive,4,Luxury,Midsize,Sedan,24,18,870,2000</t>
  </si>
  <si>
    <t>Volvo,740,1991,regular unleaded,162,4,AUTOMATIC,rear wheel drive,4,"Luxury,Performance",Midsize,Sedan,20,17,870,2000</t>
  </si>
  <si>
    <t>Volvo,740,1991,regular unleaded,162,4,MANUAL,rear wheel drive,4,"Luxury,Performance",Midsize,Sedan,24,18,870,2000</t>
  </si>
  <si>
    <t>Volvo,740,1991,regular unleaded,114,4,AUTOMATIC,rear wheel drive,4,Luxury,Midsize,Wagon,24,18,870,2000</t>
  </si>
  <si>
    <t>Volvo,740,1992,regular unleaded,162,4,AUTOMATIC,rear wheel drive,4,"Luxury,Performance",Midsize,Wagon,20,17,870,2000</t>
  </si>
  <si>
    <t>Volvo,740,1992,regular unleaded,114,4,AUTOMATIC,rear wheel drive,4,Luxury,Midsize,Wagon,26,18,870,2000</t>
  </si>
  <si>
    <t>Volvo,740,1992,regular unleaded,114,4,AUTOMATIC,rear wheel drive,4,Luxury,Midsize,Sedan,26,18,870,2000</t>
  </si>
  <si>
    <t>Volvo,760,1990,regular unleaded,144,6,AUTOMATIC,rear wheel drive,4,Luxury,Midsize,Sedan,19,15,870,2000</t>
  </si>
  <si>
    <t>Volvo,760,1990,regular unleaded,162,4,AUTOMATIC,rear wheel drive,4,Luxury,Midsize,Wagon,20,16,870,2000</t>
  </si>
  <si>
    <t>Volvo,760,1990,regular unleaded,162,4,AUTOMATIC,rear wheel drive,4,Luxury,Midsize,Sedan,20,16,870,2000</t>
  </si>
  <si>
    <t>Volvo,780,1990,regular unleaded,188,4,AUTOMATIC,rear wheel drive,2,Luxury,Midsize,Coupe,20,16,870,2000</t>
  </si>
  <si>
    <t>Volvo,780,1990,regular unleaded,144,6,AUTOMATIC,rear wheel drive,2,Luxury,Midsize,Coupe,19,15,870,2000</t>
  </si>
  <si>
    <t>BMW,8 Series,1995,regular unleaded,282,8,AUTOMATIC,rear wheel drive,2,"Luxury,Performance",Midsize,Coupe,22,15,3916,4784</t>
  </si>
  <si>
    <t>BMW,8 Series,1995,regular unleaded,322,12,AUTOMATIC,rear wheel drive,2,"Luxury,Performance",Midsize,Coupe,19,12,3916,5858</t>
  </si>
  <si>
    <t>BMW,8 Series,1995,regular unleaded,372,12,MANUAL,rear wheel drive,2,"Factory Tuner,Luxury,Performance",Midsize,Coupe,18,10,3916,8488</t>
  </si>
  <si>
    <t>BMW,8 Series,1996,regular unleaded,322,12,AUTOMATIC,rear wheel drive,2,"Luxury,Performance",Midsize,Coupe,19,12,3916,6954</t>
  </si>
  <si>
    <t>BMW,8 Series,1996,regular unleaded,282,8,AUTOMATIC,rear wheel drive,2,"Luxury,Performance",Midsize,Coupe,19,14,3916,5680</t>
  </si>
  <si>
    <t>BMW,8 Series,1997,regular unleaded,322,12,AUTOMATIC,rear wheel drive,2,"Luxury,Performance",Midsize,Coupe,19,12,3916,7624</t>
  </si>
  <si>
    <t>BMW,8 Series,1997,regular unleaded,282,8,AUTOMATIC,rear wheel drive,2,"Luxury,Performance",Midsize,Coupe,19,14,3916,6693</t>
  </si>
  <si>
    <t>Audi,80,1990,regular unleaded,108,4,MANUAL,front wheel drive,4,Luxury,Compact,Sedan,28,19,3105,2000</t>
  </si>
  <si>
    <t>Audi,80,1990,regular unleaded,130,5,MANUAL,all wheel drive,4,Luxury,Compact,Sedan,22,16,3105,2000</t>
  </si>
  <si>
    <t>Audi,80,1991,regular unleaded,130,5,MANUAL,front wheel drive,4,Luxury,Compact,Sedan,24,18,3105,2000</t>
  </si>
  <si>
    <t>Audi,80,1991,regular unleaded,130,5,MANUAL,all wheel drive,4,Luxury,Compact,Sedan,22,16,3105,2000</t>
  </si>
  <si>
    <t>Audi,80,1992,regular unleaded,130,5,MANUAL,front wheel drive,4,Luxury,Compact,Sedan,24,18,3105,2000</t>
  </si>
  <si>
    <t>Audi,80,1992,regular unleaded,130,5,MANUAL,all wheel drive,4,Luxury,Compact,Sedan,22,16,3105,2000</t>
  </si>
  <si>
    <t>Volvo,850,1995,regular unleaded,222,5,AUTOMATIC,front wheel drive,4,"Luxury,Performance",Midsize,Wagon,24,17,870,2000</t>
  </si>
  <si>
    <t>Volvo,850,1995,regular unleaded,168,5,MANUAL,front wheel drive,4,Luxury,Midsize,Sedan,26,18,870,2000</t>
  </si>
  <si>
    <t>Volvo,850,1995,regular unleaded,240,5,AUTOMATIC,front wheel drive,4,"Factory Tuner,Luxury,Performance",Midsize,Sedan,24,17,870,2000</t>
  </si>
  <si>
    <t>Volvo,850,1995,regular unleaded,168,5,MANUAL,front wheel drive,4,Luxury,Midsize,Wagon,26,18,870,2000</t>
  </si>
  <si>
    <t>Volvo,850,1995,regular unleaded,222,5,AUTOMATIC,front wheel drive,4,"Luxury,Performance",Midsize,Sedan,24,17,870,2000</t>
  </si>
  <si>
    <t>Volvo,850,1995,regular unleaded,240,5,AUTOMATIC,front wheel drive,4,"Factory Tuner,Luxury,Performance",Midsize,Wagon,24,17,870,2000</t>
  </si>
  <si>
    <t>Volvo,850,1996,regular unleaded,222,5,AUTOMATIC,front wheel drive,4,"Luxury,Performance",Midsize,Sedan,24,17,870,2000</t>
  </si>
  <si>
    <t>Volvo,850,1996,regular unleaded,222,5,AUTOMATIC,front wheel drive,4,"Luxury,Performance",Midsize,Wagon,24,17,870,2000</t>
  </si>
  <si>
    <t>Volvo,850,1996,regular unleaded,168,5,MANUAL,front wheel drive,4,Luxury,Midsize,Sedan,26,18,870,2000</t>
  </si>
  <si>
    <t>Volvo,850,1996,regular unleaded,240,5,AUTOMATIC,front wheel drive,4,"Factory Tuner,Luxury,Performance",Midsize,Sedan,24,17,870,2000</t>
  </si>
  <si>
    <t>Volvo,850,1996,regular unleaded,168,5,MANUAL,front wheel drive,4,Luxury,Midsize,Wagon,26,18,870,2000</t>
  </si>
  <si>
    <t>Volvo,850,1996,regular unleaded,240,5,AUTOMATIC,front wheel drive,4,"Factory Tuner,Luxury,Performance",Midsize,Wagon,24,17,870,2000</t>
  </si>
  <si>
    <t>Volvo,850,1997,regular unleaded,168,5,MANUAL,front wheel drive,4,Luxury,Midsize,Sedan,26,18,870,2000</t>
  </si>
  <si>
    <t>Volvo,850,1997,regular unleaded,168,5,MANUAL,front wheel drive,4,Luxury,Midsize,Wagon,26,18,870,2000</t>
  </si>
  <si>
    <t>Volvo,850,1997,regular unleaded,240,5,AUTOMATIC,front wheel drive,4,"Factory Tuner,Luxury,Performance",Midsize,Sedan,24,17,870,2000</t>
  </si>
  <si>
    <t>Volvo,850,1997,regular unleaded,222,5,AUTOMATIC,front wheel drive,4,"Luxury,Performance",Midsize,Wagon,24,17,870,2000</t>
  </si>
  <si>
    <t>Volvo,850,1997,regular unleaded,240,5,AUTOMATIC,front wheel drive,4,"Factory Tuner,Luxury,Performance",Midsize,Wagon,24,17,870,2091</t>
  </si>
  <si>
    <t>Volvo,850,1997,regular unleaded,190,5,AUTOMATIC,front wheel drive,4,"Luxury,Performance",Midsize,Wagon,24,18,870,2000</t>
  </si>
  <si>
    <t>Volvo,850,1997,regular unleaded,190,5,AUTOMATIC,front wheel drive,4,"Luxury,Performance",Midsize,Sedan,24,18,870,2000</t>
  </si>
  <si>
    <t>Volvo,850,1997,regular unleaded,222,5,AUTOMATIC,front wheel drive,4,"Luxury,Performance",Midsize,Sedan,24,17,870,2000</t>
  </si>
  <si>
    <t>Toyota,86,2017,premium unleaded (recommended),205,4,MANUAL,rear wheel drive,2,Performance,Compact,Coupe,28,21,2031,26255</t>
  </si>
  <si>
    <t>Toyota,86,2017,premium unleaded (recommended),200,4,AUTOMATIC,rear wheel drive,2,Performance,Compact,Coupe,32,24,2031,26975</t>
  </si>
  <si>
    <t>Saab,9-2X,2005,premium unleaded (required),227,4,MANUAL,all wheel drive,4,"Luxury,Performance",Compact,Wagon,24,17,376,26950</t>
  </si>
  <si>
    <t>Saab,9-2X,2005,regular unleaded,165,4,MANUAL,all wheel drive,4,"Luxury,Performance",Compact,Wagon,27,20,376,22990</t>
  </si>
  <si>
    <t>Saab,9-2X,2006,premium unleaded (required),230,4,MANUAL,all wheel drive,4,"Luxury,Performance",Compact,Wagon,25,18,376,26950</t>
  </si>
  <si>
    <t>Saab,9-2X,2006,regular unleaded,173,4,MANUAL,all wheel drive,4,Luxury,Compact,Wagon,26,19,376,22990</t>
  </si>
  <si>
    <t>Saab,9-3 Griffin,2012,flex-fuel (premium unleaded recommended/E85),220,4,MANUAL,front wheel drive,4,"Flex Fuel,Luxury",Midsize,Sedan,33,20,376,28900</t>
  </si>
  <si>
    <t>Saab,9-3 Griffin,2012,flex-fuel (premium unleaded recommended/E85),220,4,MANUAL,front wheel drive,2,"Flex Fuel,Luxury",Compact,Convertible,33,20,376,44080</t>
  </si>
  <si>
    <t>Saab,9-3 Griffin,2012,flex-fuel (premium unleaded recommended/E85),220,4,MANUAL,front wheel drive,2,"Flex Fuel,Luxury",Compact,Convertible,33,20,376,46080</t>
  </si>
  <si>
    <t>Saab,9-3 Griffin,2012,premium unleaded (recommended),220,4,MANUAL,all wheel drive,4,Luxury,Midsize,Sedan,30,20,376,37115</t>
  </si>
  <si>
    <t>Saab,9-3 Griffin,2012,flex-fuel (premium unleaded recommended/E85),220,4,MANUAL,front wheel drive,2,"Flex Fuel,Luxury",Compact,Convertible,33,20,376,39490</t>
  </si>
  <si>
    <t>Saab,9-3 Griffin,2012,flex-fuel (premium unleaded recommended/E85),220,4,MANUAL,front wheel drive,4,"Flex Fuel,Luxury",Midsize,Sedan,33,20,376,34340</t>
  </si>
  <si>
    <t>Saab,9-3 Griffin,2012,flex-fuel (premium unleaded recommended/E85),220,4,AUTOMATIC,front wheel drive,2,"Flex Fuel,Luxury",Compact,Convertible,28,18,376,44080</t>
  </si>
  <si>
    <t>Saab,9-3 Griffin,2012,flex-fuel (premium unleaded recommended/E85),220,4,AUTOMATIC,front wheel drive,2,"Flex Fuel,Luxury",Compact,Convertible,28,18,376,40840</t>
  </si>
  <si>
    <t>Saab,9-3 Griffin,2012,flex-fuel (premium unleaded recommended/E85),220,4,AUTOMATIC,front wheel drive,4,"Flex Fuel,Luxury",Compact,Wagon,28,18,376,31180</t>
  </si>
  <si>
    <t>Saab,9-3 Griffin,2012,premium unleaded (recommended),220,4,MANUAL,all wheel drive,4,Luxury,Midsize,Sedan,30,20,376,32395</t>
  </si>
  <si>
    <t>Saab,9-3 Griffin,2012,flex-fuel (premium unleaded recommended/E85),220,4,AUTOMATIC,front wheel drive,4,"Flex Fuel,Luxury",Midsize,Sedan,29,19,376,34340</t>
  </si>
  <si>
    <t>Saab,9-3 Griffin,2012,premium unleaded (recommended),220,4,AUTOMATIC,all wheel drive,4,Luxury,Compact,Wagon,29,18,376,34975</t>
  </si>
  <si>
    <t>Saab,9-3 Griffin,2012,premium unleaded (recommended),220,4,AUTOMATIC,all wheel drive,4,Luxury,Midsize,Sedan,29,18,376,37115</t>
  </si>
  <si>
    <t>Saab,9-3 Griffin,2012,premium unleaded (recommended),220,4,MANUAL,all wheel drive,4,Luxury,Compact,Wagon,30,20,376,34975</t>
  </si>
  <si>
    <t>Saab,9-3 Griffin,2012,flex-fuel (premium unleaded recommended/E85),220,4,AUTOMATIC,front wheel drive,4,"Flex Fuel,Luxury",Midsize,Sedan,29,19,376,30250</t>
  </si>
  <si>
    <t>Saab,9-3 Griffin,2012,premium unleaded (recommended),220,4,AUTOMATIC,all wheel drive,4,Luxury,Midsize,Sedan,29,18,376,32395</t>
  </si>
  <si>
    <t>Saab,9-3 Griffin,2012,flex-fuel (premium unleaded recommended/E85),220,4,MANUAL,front wheel drive,4,"Flex Fuel,Luxury",Compact,Wagon,33,20,376,29830</t>
  </si>
  <si>
    <t>Saab,9-3 Griffin,2012,flex-fuel (premium unleaded recommended/E85),220,4,AUTOMATIC,front wheel drive,2,"Flex Fuel,Luxury",Compact,Convertible,28,18,376,46080</t>
  </si>
  <si>
    <t>Saab,9-3,2009,premium unleaded (recommended),210,4,AUTOMATIC,all wheel drive,4,Luxury,Compact,Wagon,27,17,376,37810</t>
  </si>
  <si>
    <t>Saab,9-3,2009,premium unleaded (recommended),280,6,AUTOMATIC,front wheel drive,2,"Luxury,Performance",Compact,Convertible,24,15,376,51330</t>
  </si>
  <si>
    <t>Saab,9-3,2009,premium unleaded (recommended),210,4,AUTOMATIC,front wheel drive,4,Luxury,Compact,Wagon,27,19,376,38305</t>
  </si>
  <si>
    <t>Saab,9-3,2009,premium unleaded (recommended),280,6,AUTOMATIC,all wheel drive,4,"Luxury,Performance",Compact,Wagon,24,15,376,44885</t>
  </si>
  <si>
    <t>Saab,9-3,2009,premium unleaded (recommended),210,4,MANUAL,front wheel drive,4,Luxury,Midsize,Sedan,29,19,376,30360</t>
  </si>
  <si>
    <t>Saab,9-3,2009,premium unleaded (recommended),210,4,MANUAL,front wheel drive,2,Luxury,Compact,Convertible,27,19,376,42130</t>
  </si>
  <si>
    <t>Saab,9-3,2009,premium unleaded (recommended),280,6,AUTOMATIC,all wheel drive,4,"Luxury,Performance",Midsize,Sedan,24,15,376,43605</t>
  </si>
  <si>
    <t>Saab,9-3,2009,premium unleaded (recommended),210,4,MANUAL,front wheel drive,4,Luxury,Compact,Wagon,29,19,376,31790</t>
  </si>
  <si>
    <t>Saab,9-3,2009,premium unleaded (recommended),210,4,AUTOMATIC,front wheel drive,4,Luxury,Compact,Wagon,27,19,376,35315</t>
  </si>
  <si>
    <t>Saab,9-3,2009,premium unleaded (recommended),210,4,AUTOMATIC,front wheel drive,4,Luxury,Midsize,Sedan,28,19,376,37140</t>
  </si>
  <si>
    <t>Saab,9-3,2009,premium unleaded (recommended),210,4,AUTOMATIC,front wheel drive,4,Luxury,Midsize,Sedan,28,19,376,34150</t>
  </si>
  <si>
    <t>Saab,9-3,2009,premium unleaded (recommended),210,4,AUTOMATIC,front wheel drive,2,Luxury,Compact,Convertible,27,19,376,44455</t>
  </si>
  <si>
    <t>Saab,9-3,2009,premium unleaded (recommended),210,4,AUTOMATIC,all wheel drive,4,Luxury,Midsize,Sedan,27,17,376,36395</t>
  </si>
  <si>
    <t>Saab,9-3,2009,premium unleaded (recommended),210,4,AUTOMATIC,front wheel drive,2,Luxury,Compact,Convertible,27,19,376,47345</t>
  </si>
  <si>
    <t>Saab,9-3,2010,premium unleaded (recommended),207,4,AUTOMATIC,all wheel drive,4,Luxury,Midsize,Sedan,27,17,376,32395</t>
  </si>
  <si>
    <t>Saab,9-3,2010,premium unleaded (recommended),207,4,MANUAL,front wheel drive,4,Luxury,Midsize,Sedan,31,21,376,28900</t>
  </si>
  <si>
    <t>Saab,9-3,2010,premium unleaded (recommended),207,4,MANUAL,front wheel drive,4,Luxury,Compact,Wagon,31,21,376,30330</t>
  </si>
  <si>
    <t>Saab,9-3,2010,premium unleaded (recommended),207,4,MANUAL,front wheel drive,2,Luxury,Compact,Convertible,29,20,376,39990</t>
  </si>
  <si>
    <t>Saab,9-3,2010,premium unleaded (recommended),207,4,AUTOMATIC,all wheel drive,4,Luxury,Midsize,Sedan,27,17,376,38115</t>
  </si>
  <si>
    <t>Saab,9-3,2010,premium unleaded (recommended),207,4,AUTOMATIC,front wheel drive,2,Luxury,Compact,Convertible,27,19,376,45080</t>
  </si>
  <si>
    <t>Saab,9-3,2010,premium unleaded (recommended),207,4,AUTOMATIC,front wheel drive,4,Luxury,Midsize,Sedan,28,19,376,35340</t>
  </si>
  <si>
    <t>Saab,9-3,2010,premium unleaded (recommended),207,4,AUTOMATIC,all wheel drive,4,Luxury,Compact,Wagon,27,17,376,36975</t>
  </si>
  <si>
    <t>Saab,9-3,2010,premium unleaded (recommended),207,4,AUTOMATIC,front wheel drive,4,Luxury,Compact,Wagon,27,19,376,37020</t>
  </si>
  <si>
    <t>Saab,9-3,2011,premium unleaded (recommended),210,4,MANUAL,front wheel drive,4,Luxury,Midsize,Sedan,31,21,376,28900</t>
  </si>
  <si>
    <t>Saab,9-3,2011,premium unleaded (recommended),210,4,AUTOMATIC,all wheel drive,4,Luxury,Midsize,Sedan,27,17,376,38115</t>
  </si>
  <si>
    <t>Saab,9-3,2011,premium unleaded (recommended),210,4,AUTOMATIC,all wheel drive,4,Luxury,Midsize,Sedan,27,17,376,32395</t>
  </si>
  <si>
    <t>Saab,9-3,2011,premium unleaded (recommended),210,4,MANUAL,front wheel drive,2,Luxury,Compact,Convertible,29,20,376,39990</t>
  </si>
  <si>
    <t>Saab,9-3,2011,premium unleaded (recommended),210,4,MANUAL,front wheel drive,4,Luxury,Compact,Wagon,31,21,376,30330</t>
  </si>
  <si>
    <t>Saab,9-3,2011,premium unleaded (recommended),210,4,AUTOMATIC,front wheel drive,4,Luxury,Compact,Wagon,27,19,376,37020</t>
  </si>
  <si>
    <t>Saab,9-3,2011,premium unleaded (recommended),210,4,AUTOMATIC,front wheel drive,4,Luxury,Midsize,Sedan,28,19,376,35340</t>
  </si>
  <si>
    <t>Saab,9-3,2011,premium unleaded (recommended),210,4,AUTOMATIC,all wheel drive,4,Luxury,Compact,Wagon,27,17,376,36975</t>
  </si>
  <si>
    <t>Saab,9-3,2011,premium unleaded (recommended),210,4,AUTOMATIC,front wheel drive,2,Luxury,Compact,Convertible,27,19,376,45080</t>
  </si>
  <si>
    <t>Saab,9-4X,2011,premium unleaded (required),265,6,AUTOMATIC,front wheel drive,4,"Crossover,Luxury",Midsize,4dr SUV,25,18,376,37250</t>
  </si>
  <si>
    <t>Saab,9-4X,2011,premium unleaded (required),265,6,AUTOMATIC,all wheel drive,4,"Crossover,Luxury",Midsize,4dr SUV,23,17,376,35875</t>
  </si>
  <si>
    <t>Saab,9-4X,2011,premium unleaded (required),265,6,AUTOMATIC,front wheel drive,4,"Crossover,Luxury",Midsize,4dr SUV,25,18,376,33380</t>
  </si>
  <si>
    <t>Saab,9-4X,2011,premium unleaded (required),265,6,AUTOMATIC,all wheel drive,4,"Crossover,Luxury",Midsize,4dr SUV,23,17,376,40245</t>
  </si>
  <si>
    <t>Saab,9-4X,2011,premium unleaded (required),300,6,AUTOMATIC,all wheel drive,4,"Crossover,Luxury",Midsize,4dr SUV,22,15,376,48010</t>
  </si>
  <si>
    <t>Saab,9-5,2009,premium unleaded (recommended),260,4,AUTOMATIC,front wheel drive,4,"Luxury,Performance",Midsize,Sedan,27,17,376,39400</t>
  </si>
  <si>
    <t>Saab,9-5,2009,premium unleaded (recommended),260,4,AUTOMATIC,front wheel drive,4,"Luxury,Performance",Midsize,Wagon,27,17,376,43270</t>
  </si>
  <si>
    <t>Saab,9-5,2009,premium unleaded (recommended),260,4,AUTOMATIC,front wheel drive,4,"Luxury,Performance",Midsize,Wagon,27,17,376,39650</t>
  </si>
  <si>
    <t>Saab,9-5,2009,premium unleaded (recommended),260,4,AUTOMATIC,front wheel drive,4,"Luxury,Performance",Midsize,Sedan,27,17,376,38380</t>
  </si>
  <si>
    <t>Saab,9-5,2009,premium unleaded (recommended),260,4,AUTOMATIC,front wheel drive,4,"Luxury,Performance",Midsize,Wagon,27,17,376,40765</t>
  </si>
  <si>
    <t>Saab,9-5,2009,premium unleaded (recommended),260,4,AUTOMATIC,front wheel drive,4,"Luxury,Performance",Midsize,Sedan,27,17,376,42000</t>
  </si>
  <si>
    <t>Saab,9-5,2010,premium unleaded (recommended),300,6,AUTOMATIC,all wheel drive,4,"Luxury,Performance",Large,Sedan,27,16,376,49165</t>
  </si>
  <si>
    <t>Saab,9-5,2011,premium unleaded (recommended),220,4,MANUAL,front wheel drive,4,Luxury,Large,Sedan,33,20,376,38525</t>
  </si>
  <si>
    <t>Saab,9-5,2011,premium unleaded (recommended),300,6,AUTOMATIC,all wheel drive,4,"Luxury,Performance",Large,Sedan,27,17,376,49565</t>
  </si>
  <si>
    <t>Saab,9-5,2011,premium unleaded (recommended),220,4,AUTOMATIC,front wheel drive,4,Luxury,Large,Sedan,28,18,376,43435</t>
  </si>
  <si>
    <t>Saab,9-5,2011,premium unleaded (recommended),300,6,AUTOMATIC,all wheel drive,4,"Luxury,Performance",Large,Sedan,27,17,376,48030</t>
  </si>
  <si>
    <t>Saab,9-7X,2007,regular unleaded,290,6,AUTOMATIC,all wheel drive,4,Luxury,Midsize,4dr SUV,20,14,376,39190</t>
  </si>
  <si>
    <t>Saab,9-7X,2007,regular unleaded,300,8,AUTOMATIC,all wheel drive,4,Luxury,Midsize,4dr SUV,19,13,376,41190</t>
  </si>
  <si>
    <t>Saab,9-7X,2008,regular unleaded,300,8,AUTOMATIC,all wheel drive,4,Luxury,Midsize,4dr SUV,19,13,376,42770</t>
  </si>
  <si>
    <t>Saab,9-7X,2008,regular unleaded,285,6,AUTOMATIC,all wheel drive,4,Luxury,Midsize,4dr SUV,20,14,376,40400</t>
  </si>
  <si>
    <t>Saab,9-7X,2008,regular unleaded,390,8,AUTOMATIC,all wheel drive,4,Luxury,Midsize,4dr SUV,16,12,376,46530</t>
  </si>
  <si>
    <t>Saab,9-7X,2009,regular unleaded,390,8,AUTOMATIC,all wheel drive,4,Luxury,Midsize,4dr SUV,16,12,376,49105</t>
  </si>
  <si>
    <t>Saab,9-7X,2009,regular unleaded,285,6,AUTOMATIC,all wheel drive,4,Luxury,Midsize,4dr SUV,20,14,376,42615</t>
  </si>
  <si>
    <t>Saab,9-7X,2009,regular unleaded,300,8,AUTOMATIC,all wheel drive,4,Luxury,Midsize,4dr SUV,20,14,376,45345</t>
  </si>
  <si>
    <t>Saab,9000,1996,regular unleaded,225,4,MANUAL,front wheel drive,4,"Hatchback,Factory Tuner,Luxury,Performance",Midsize,4dr Hatchback,25,18,376,2000</t>
  </si>
  <si>
    <t>Saab,9000,1996,regular unleaded,210,6,AUTOMATIC,front wheel drive,4,"Hatchback,Luxury",Midsize,4dr Hatchback,24,16,376,2000</t>
  </si>
  <si>
    <t>Saab,9000,1996,regular unleaded,170,4,MANUAL,front wheel drive,4,"Hatchback,Luxury",Midsize,4dr Hatchback,25,18,376,2000</t>
  </si>
  <si>
    <t>Saab,9000,1996,regular unleaded,200,4,MANUAL,front wheel drive,4,"Hatchback,Luxury",Midsize,4dr Hatchback,25,18,376,2000</t>
  </si>
  <si>
    <t>Saab,9000,1997,regular unleaded,210,6,AUTOMATIC,front wheel drive,4,"Hatchback,Luxury",Midsize,4dr Hatchback,24,16,376,2122</t>
  </si>
  <si>
    <t>Saab,9000,1997,regular unleaded,170,4,MANUAL,front wheel drive,4,"Hatchback,Luxury",Midsize,4dr Hatchback,26,18,376,2000</t>
  </si>
  <si>
    <t>Saab,9000,1997,regular unleaded,225,4,MANUAL,front wheel drive,4,"Hatchback,Factory Tuner,Luxury,Performance",Midsize,4dr Hatchback,26,18,376,2145</t>
  </si>
  <si>
    <t>Saab,9000,1997,regular unleaded,200,4,MANUAL,front wheel drive,4,"Hatchback,Luxury",Midsize,4dr Hatchback,26,18,376,2084</t>
  </si>
  <si>
    <t>Saab,9000,1997,regular unleaded,200,4,MANUAL,front wheel drive,4,"Hatchback,Luxury",Midsize,4dr Hatchback,26,18,376,2063</t>
  </si>
  <si>
    <t>Saab,9000,1998,regular unleaded,225,4,MANUAL,front wheel drive,4,"Hatchback,Luxury",Midsize,4dr Hatchback,25,18,376,2172</t>
  </si>
  <si>
    <t>Saab,900,1996,regular unleaded,185,4,MANUAL,front wheel drive,2,"Hatchback,Luxury,Performance",Compact,2dr Hatchback,26,18,376,2000</t>
  </si>
  <si>
    <t>Saab,900,1996,regular unleaded,185,4,MANUAL,front wheel drive,4,"Hatchback,Luxury,Performance",Compact,4dr Hatchback,23,15,376,2000</t>
  </si>
  <si>
    <t>Saab,900,1996,regular unleaded,150,4,MANUAL,front wheel drive,4,"Hatchback,Luxury",Compact,4dr Hatchback,26,18,376,2000</t>
  </si>
  <si>
    <t>Saab,900,1996,regular unleaded,170,6,AUTOMATIC,front wheel drive,4,"Hatchback,Luxury",Compact,4dr Hatchback,23,17,376,2000</t>
  </si>
  <si>
    <t>Saab,900,1996,regular unleaded,185,4,MANUAL,front wheel drive,2,"Luxury,Performance",Compact,Convertible,26,18,376,2000</t>
  </si>
  <si>
    <t>Saab,900,1996,regular unleaded,170,6,AUTOMATIC,front wheel drive,2,Luxury,Compact,Convertible,23,17,376,2000</t>
  </si>
  <si>
    <t>Saab,900,1996,regular unleaded,150,4,MANUAL,front wheel drive,2,"Hatchback,Luxury",Compact,2dr Hatchback,26,18,376,2000</t>
  </si>
  <si>
    <t>Saab,900,1996,regular unleaded,150,4,MANUAL,front wheel drive,2,Luxury,Compact,Convertible,26,18,376,2000</t>
  </si>
  <si>
    <t>Saab,900,1997,regular unleaded,185,4,MANUAL,front wheel drive,2,"Hatchback,Luxury,Performance",Compact,2dr Hatchback,25,18,376,2000</t>
  </si>
  <si>
    <t>Saab,900,1997,regular unleaded,170,6,AUTOMATIC,front wheel drive,4,"Hatchback,Luxury",Compact,4dr Hatchback,23,17,376,2000</t>
  </si>
  <si>
    <t>Saab,900,1997,regular unleaded,150,4,MANUAL,front wheel drive,2,Luxury,Compact,Convertible,26,18,376,2000</t>
  </si>
  <si>
    <t>Saab,900,1997,regular unleaded,150,4,MANUAL,front wheel drive,2,"Hatchback,Luxury",Compact,2dr Hatchback,26,18,376,2000</t>
  </si>
  <si>
    <t>Saab,900,1997,regular unleaded,185,4,MANUAL,front wheel drive,2,"Luxury,Performance",Compact,Convertible,25,18,376,2078</t>
  </si>
  <si>
    <t>Saab,900,1997,regular unleaded,185,4,MANUAL,front wheel drive,4,"Hatchback,Luxury,Performance",Compact,4dr Hatchback,25,18,376,2000</t>
  </si>
  <si>
    <t>Saab,900,1997,regular unleaded,170,6,AUTOMATIC,front wheel drive,2,Luxury,Compact,Convertible,23,17,376,2117</t>
  </si>
  <si>
    <t>Saab,900,1997,regular unleaded,150,4,MANUAL,front wheel drive,4,"Hatchback,Luxury",Compact,4dr Hatchback,26,18,376,2000</t>
  </si>
  <si>
    <t>Saab,900,1997,regular unleaded,185,4,MANUAL,front wheel drive,2,"Luxury,Performance",Compact,Convertible,25,18,376,2115</t>
  </si>
  <si>
    <t>Saab,900,1998,regular unleaded,185,4,MANUAL,front wheel drive,2,"Hatchback,Luxury",Compact,2dr Hatchback,25,18,376,2000</t>
  </si>
  <si>
    <t>Saab,900,1998,regular unleaded,185,4,MANUAL,front wheel drive,4,"Hatchback,Luxury,Performance",Compact,4dr Hatchback,24,18,376,2000</t>
  </si>
  <si>
    <t>Saab,900,1998,regular unleaded,185,4,MANUAL,front wheel drive,2,"Luxury,Performance",Compact,Convertible,25,18,376,2268</t>
  </si>
  <si>
    <t>Saab,900,1998,regular unleaded,185,4,MANUAL,front wheel drive,2,"Hatchback,Luxury,Performance",Compact,2dr Hatchback,24,18,376,2000</t>
  </si>
  <si>
    <t>Audi,90,1993,regular unleaded,172,6,MANUAL,all wheel drive,4,Luxury,Compact,Sedan,20,15,3105,2000</t>
  </si>
  <si>
    <t>Audi,90,1993,regular unleaded,172,6,MANUAL,front wheel drive,4,Luxury,Compact,Sedan,24,18,3105,2000</t>
  </si>
  <si>
    <t>Audi,90,1994,regular unleaded,172,6,MANUAL,all wheel drive,4,Luxury,Compact,Sedan,22,17,3105,2000</t>
  </si>
  <si>
    <t>Audi,90,1994,regular unleaded,172,6,MANUAL,front wheel drive,4,Luxury,Compact,Sedan,24,18,3105,2000</t>
  </si>
  <si>
    <t>Audi,90,1995,regular unleaded,172,6,MANUAL,all wheel drive,4,Luxury,Compact,Sedan,23,17,3105,2000</t>
  </si>
  <si>
    <t>Audi,90,1995,regular unleaded,172,6,MANUAL,front wheel drive,4,Luxury,Compact,Sedan,24,17,3105,2000</t>
  </si>
  <si>
    <t>Porsche,911,2015,premium unleaded (required),350,6,MANUAL,rear wheel drive,2,"Luxury,High-Performance",Compact,Convertible,27,19,1715,96200</t>
  </si>
  <si>
    <t>Porsche,911,2015,premium unleaded (required),430,6,MANUAL,all wheel drive,2,"Luxury,High-Performance",Compact,Convertible,25,18,1715,132800</t>
  </si>
  <si>
    <t>Porsche,911,2015,premium unleaded (required),430,6,MANUAL,all wheel drive,2,"Luxury,High-Performance",Compact,Coupe,26,18,1715,120900</t>
  </si>
  <si>
    <t>Porsche,911,2015,premium unleaded (required),400,6,MANUAL,all wheel drive,2,"Luxury,High-Performance",Compact,Coupe,26,18,1715,105630</t>
  </si>
  <si>
    <t>Porsche,911,2015,premium unleaded (required),400,6,MANUAL,rear wheel drive,2,"Luxury,High-Performance",Compact,Coupe,27,19,1715,98900</t>
  </si>
  <si>
    <t>Porsche,911,2015,premium unleaded (required),520,6,AUTOMATED_MANUAL,all wheel drive,2,"Luxury,High-Performance",Compact,Convertible,24,17,1715,163000</t>
  </si>
  <si>
    <t>Porsche,911,2015,premium unleaded (required),350,6,MANUAL,all wheel drive,2,"Luxury,High-Performance",Compact,Convertible,26,19,1715,102930</t>
  </si>
  <si>
    <t>Porsche,911,2015,premium unleaded (required),520,6,AUTOMATED_MANUAL,all wheel drive,2,"Luxury,High-Performance",Compact,Coupe,24,17,1715,151100</t>
  </si>
  <si>
    <t>Porsche,911,2015,premium unleaded (required),350,6,MANUAL,all wheel drive,2,"Luxury,High-Performance",Compact,Coupe,27,19,1715,91030</t>
  </si>
  <si>
    <t>Porsche,911,2015,premium unleaded (required),350,6,MANUAL,rear wheel drive,2,"Luxury,High-Performance",Compact,Coupe,27,19,1715,84300</t>
  </si>
  <si>
    <t>Porsche,911,2015,premium unleaded (required),430,6,MANUAL,rear wheel drive,2,"Luxury,High-Performance",Compact,Coupe,26,18,1715,114200</t>
  </si>
  <si>
    <t>Porsche,911,2015,premium unleaded (required),560,6,AUTOMATED_MANUAL,all wheel drive,2,"Luxury,High-Performance",Compact,Coupe,24,17,1715,182700</t>
  </si>
  <si>
    <t>Porsche,911,2015,premium unleaded (required),560,6,AUTOMATED_MANUAL,all wheel drive,2,"Luxury,High-Performance",Compact,Convertible,24,17,1715,194600</t>
  </si>
  <si>
    <t>Porsche,911,2015,premium unleaded (required),475,6,AUTOMATED_MANUAL,rear wheel drive,2,"Factory Tuner,Luxury,High-Performance",Compact,Coupe,20,15,1715,130400</t>
  </si>
  <si>
    <t>Porsche,911,2015,premium unleaded (required),400,6,MANUAL,rear wheel drive,2,"Luxury,High-Performance",Compact,Convertible,27,19,1715,110800</t>
  </si>
  <si>
    <t>Porsche,911,2015,premium unleaded (required),400,6,MANUAL,all wheel drive,2,"Luxury,High-Performance",Compact,Convertible,26,18,1715,117530</t>
  </si>
  <si>
    <t>Porsche,911,2015,premium unleaded (required),430,6,MANUAL,rear wheel drive,2,"Luxury,High-Performance",Compact,Convertible,25,18,1715,126100</t>
  </si>
  <si>
    <t>Porsche,911,2015,premium unleaded (required),350,6,MANUAL,all wheel drive,2,"Luxury,High-Performance",Compact,Coupe,26,18,1715,101600</t>
  </si>
  <si>
    <t>Porsche,911,2015,premium unleaded (required),400,6,MANUAL,all wheel drive,2,"Luxury,High-Performance",Compact,Coupe,26,18,1715,116200</t>
  </si>
  <si>
    <t>Porsche,911,2016,premium unleaded (required),350,6,MANUAL,all wheel drive,2,"Luxury,High-Performance",Compact,Convertible,26,19,1715,102930</t>
  </si>
  <si>
    <t>Porsche,911,2016,premium unleaded (required),430,6,MANUAL,all wheel drive,2,"Luxury,High-Performance",Compact,Coupe,26,18,1715,120900</t>
  </si>
  <si>
    <t>Porsche,911,2016,premium unleaded (required),400,6,MANUAL,all wheel drive,2,"Luxury,High-Performance",Compact,Coupe,26,18,1715,105630</t>
  </si>
  <si>
    <t>Porsche,911,2016,premium unleaded (required),430,6,MANUAL,rear wheel drive,2,"Luxury,High-Performance",Compact,Convertible,25,18,1715,126100</t>
  </si>
  <si>
    <t>Porsche,911,2016,premium unleaded (required),350,6,MANUAL,all wheel drive,2,"Luxury,High-Performance",Compact,Coupe,27,19,1715,91030</t>
  </si>
  <si>
    <t>Porsche,911,2016,premium unleaded (required),400,6,MANUAL,rear wheel drive,2,"Luxury,High-Performance",Compact,Coupe,27,19,1715,98900</t>
  </si>
  <si>
    <t>Porsche,911,2016,premium unleaded (required),430,6,MANUAL,all wheel drive,2,"Luxury,High-Performance",Compact,Convertible,25,18,1715,132800</t>
  </si>
  <si>
    <t>Porsche,911,2016,premium unleaded (required),350,6,MANUAL,rear wheel drive,2,"Luxury,High-Performance",Compact,Coupe,27,19,1715,84300</t>
  </si>
  <si>
    <t>Porsche,911,2016,premium unleaded (required),520,6,AUTOMATED_MANUAL,all wheel drive,2,"Luxury,High-Performance",Compact,Coupe,24,17,1715,151100</t>
  </si>
  <si>
    <t>Porsche,911,2016,premium unleaded (required),350,6,MANUAL,all wheel drive,2,"Luxury,High-Performance",Compact,Convertible,26,19,1715,104600</t>
  </si>
  <si>
    <t>Porsche,911,2016,premium unleaded (required),350,6,MANUAL,all wheel drive,2,"Luxury,High-Performance",Compact,Coupe,26,18,1715,102930</t>
  </si>
  <si>
    <t>Porsche,911,2016,premium unleaded (required),430,6,MANUAL,all wheel drive,2,"Luxury,High-Performance",Compact,Coupe,26,18,1715,132800</t>
  </si>
  <si>
    <t>Porsche,911,2016,premium unleaded (required),430,6,MANUAL,rear wheel drive,2,"Luxury,High-Performance",Compact,Coupe,26,18,1715,114200</t>
  </si>
  <si>
    <t>Porsche,911,2016,premium unleaded (required),350,6,MANUAL,rear wheel drive,2,"Luxury,High-Performance",Compact,Coupe,27,19,1715,88800</t>
  </si>
  <si>
    <t>Porsche,911,2016,premium unleaded (required),560,6,AUTOMATED_MANUAL,all wheel drive,2,"Luxury,High-Performance",Compact,Convertible,24,17,1715,194600</t>
  </si>
  <si>
    <t>Porsche,911,2016,premium unleaded (required),350,6,MANUAL,rear wheel drive,2,"Luxury,High-Performance",Compact,Convertible,27,19,1715,96200</t>
  </si>
  <si>
    <t>Porsche,911,2016,premium unleaded (required),400,6,MANUAL,all wheel drive,2,"Luxury,High-Performance",Compact,Coupe,26,18,1715,117530</t>
  </si>
  <si>
    <t>Porsche,911,2016,premium unleaded (required),350,6,MANUAL,all wheel drive,2,"Luxury,High-Performance",Compact,Coupe,27,19,1715,94800</t>
  </si>
  <si>
    <t>Porsche,911,2016,premium unleaded (required),400,6,MANUAL,rear wheel drive,2,"Luxury,High-Performance",Compact,Convertible,27,19,1715,110800</t>
  </si>
  <si>
    <t>Porsche,911,2016,premium unleaded (required),400,6,MANUAL,all wheel drive,2,"Luxury,High-Performance",Compact,Convertible,26,18,1715,117530</t>
  </si>
  <si>
    <t>Porsche,911,2016,premium unleaded (required),350,6,MANUAL,rear wheel drive,2,"Luxury,High-Performance",Compact,Convertible,27,19,1715,98500</t>
  </si>
  <si>
    <t>Porsche,911,2016,premium unleaded (required),520,6,AUTOMATED_MANUAL,all wheel drive,2,"Luxury,High-Performance",Compact,Convertible,24,17,1715,163000</t>
  </si>
  <si>
    <t>Porsche,911,2016,premium unleaded (required),560,6,AUTOMATED_MANUAL,all wheel drive,2,"Luxury,High-Performance",Compact,Coupe,24,17,1715,182700</t>
  </si>
  <si>
    <t>Porsche,911,2016,premium unleaded (required),475,6,AUTOMATED_MANUAL,rear wheel drive,2,"Factory Tuner,Luxury,High-Performance",Compact,Coupe,20,15,1715,130400</t>
  </si>
  <si>
    <t>Porsche,911,2016,premium unleaded (required),500,6,AUTOMATED_MANUAL,rear wheel drive,2,"Factory Tuner,Luxury,High-Performance",Compact,Coupe,20,14,1715,175900</t>
  </si>
  <si>
    <t>Porsche,911,2017,premium unleaded (required),540,6,AUTOMATED_MANUAL,all wheel drive,2,"Luxury,High-Performance",Compact,Coupe,29,20,1715,159200</t>
  </si>
  <si>
    <t>Porsche,911,2017,premium unleaded (required),370,6,MANUAL,all wheel drive,2,"Luxury,High-Performance",Compact,Coupe,28,19,1715,108600</t>
  </si>
  <si>
    <t>Porsche,911,2017,premium unleaded (required),580,6,AUTOMATED_MANUAL,all wheel drive,2,"Luxury,High-Performance",Compact,Convertible,28,20,1715,200400</t>
  </si>
  <si>
    <t>Porsche,911,2017,premium unleaded (required),420,6,MANUAL,rear wheel drive,2,"Luxury,High-Performance",Compact,Convertible,28,20,1715,115700</t>
  </si>
  <si>
    <t>Porsche,911,2017,premium unleaded (required),420,6,MANUAL,all wheel drive,2,"Luxury,High-Performance",Compact,Coupe,28,20,1715,110300</t>
  </si>
  <si>
    <t>Porsche,911,2017,premium unleaded (required),420,6,MANUAL,all wheel drive,2,"Luxury,High-Performance",Compact,Coupe,28,20,1715,122600</t>
  </si>
  <si>
    <t>Porsche,911,2017,premium unleaded (required),420,6,MANUAL,rear wheel drive,2,"Luxury,High-Performance",Compact,Coupe,28,20,1715,103400</t>
  </si>
  <si>
    <t>Porsche,911,2017,premium unleaded (required),370,6,MANUAL,all wheel drive,2,"Luxury,High-Performance",Compact,Coupe,29,20,1715,96300</t>
  </si>
  <si>
    <t>Porsche,911,2017,premium unleaded (required),370,6,MANUAL,rear wheel drive,2,"Luxury,High-Performance",Compact,Convertible,29,20,1715,101700</t>
  </si>
  <si>
    <t>Porsche,911,2017,premium unleaded (required),540,6,AUTOMATED_MANUAL,all wheel drive,2,"Luxury,High-Performance",Compact,Convertible,29,20,1715,171500</t>
  </si>
  <si>
    <t>Porsche,911,2017,premium unleaded (required),580,6,AUTOMATED_MANUAL,all wheel drive,2,"Luxury,High-Performance",Compact,Coupe,28,20,1715,188100</t>
  </si>
  <si>
    <t>Porsche,911,2017,premium unleaded (required),370,6,MANUAL,all wheel drive,2,"Luxury,High-Performance",Compact,Convertible,29,20,1715,108600</t>
  </si>
  <si>
    <t>Porsche,911,2017,premium unleaded (required),420,6,MANUAL,all wheel drive,2,"Luxury,High-Performance",Compact,Convertible,28,20,1715,122600</t>
  </si>
  <si>
    <t>Porsche,911,2017,premium unleaded (required),370,6,MANUAL,rear wheel drive,2,"Luxury,High-Performance",Compact,Coupe,29,20,1715,89400</t>
  </si>
  <si>
    <t>Porsche,928,1993,regular unleaded,345,8,MANUAL,rear wheel drive,2,"Hatchback,Luxury,Performance",Compact,2dr Hatchback,17,11,1715,6294</t>
  </si>
  <si>
    <t>Porsche,928,1994,regular unleaded,345,8,MANUAL,rear wheel drive,2,"Hatchback,Luxury,Performance",Compact,2dr Hatchback,17,11,1715,7419</t>
  </si>
  <si>
    <t>Porsche,928,1995,regular unleaded,345,8,MANUAL,rear wheel drive,2,"Hatchback,Luxury,Performance",Compact,2dr Hatchback,17,11,1715,9400</t>
  </si>
  <si>
    <t>Mazda,929,1993,regular unleaded,195,6,AUTOMATIC,rear wheel drive,4,N/A,Midsize,Sedan,22,17,586,2000</t>
  </si>
  <si>
    <t>Mazda,929,1994,regular unleaded,193,6,AUTOMATIC,rear wheel drive,4,N/A,Midsize,Sedan,22,17,586,2000</t>
  </si>
  <si>
    <t>Mazda,929,1995,regular unleaded,193,6,AUTOMATIC,rear wheel drive,4,N/A,Midsize,Sedan,22,17,586,2000</t>
  </si>
  <si>
    <t>Volvo,940,1993,regular unleaded,114,4,AUTOMATIC,rear wheel drive,4,Luxury,Midsize,Sedan,25,17,870,2000</t>
  </si>
  <si>
    <t>Volvo,940,1993,regular unleaded,114,4,AUTOMATIC,rear wheel drive,4,Luxury,Midsize,Wagon,25,17,870,2000</t>
  </si>
  <si>
    <t>Volvo,940,1993,regular unleaded,162,4,AUTOMATIC,rear wheel drive,4,Luxury,Midsize,Sedan,22,17,870,2000</t>
  </si>
  <si>
    <t>Volvo,940,1993,regular unleaded,162,4,AUTOMATIC,rear wheel drive,4,Luxury,Midsize,Wagon,22,17,870,2000</t>
  </si>
  <si>
    <t>Volvo,940,1994,regular unleaded,114,4,AUTOMATIC,rear wheel drive,4,Luxury,Midsize,Sedan,24,17,870,2000</t>
  </si>
  <si>
    <t>Volvo,940,1994,regular unleaded,114,4,AUTOMATIC,rear wheel drive,4,Luxury,Midsize,Wagon,24,17,870,2000</t>
  </si>
  <si>
    <t>Volvo,940,1994,regular unleaded,162,4,AUTOMATIC,rear wheel drive,4,Luxury,Midsize,Sedan,22,17,870,2000</t>
  </si>
  <si>
    <t>Volvo,940,1994,regular unleaded,162,4,AUTOMATIC,rear wheel drive,4,Luxury,Midsize,Wagon,22,17,870,2000</t>
  </si>
  <si>
    <t>Volvo,940,1995,regular unleaded,162,4,AUTOMATIC,rear wheel drive,4,Luxury,Midsize,Sedan,22,17,870,2000</t>
  </si>
  <si>
    <t>Volvo,940,1995,regular unleaded,162,4,AUTOMATIC,rear wheel drive,4,Luxury,Midsize,Wagon,24,17,870,2000</t>
  </si>
  <si>
    <t>Volvo,940,1995,regular unleaded,162,4,AUTOMATIC,rear wheel drive,4,Luxury,Midsize,Wagon,22,17,870,2000</t>
  </si>
  <si>
    <t>Volvo,940,1995,regular unleaded,114,4,AUTOMATIC,rear wheel drive,4,Luxury,Midsize,Sedan,24,17,870,2000</t>
  </si>
  <si>
    <t>Porsche,944,1990,regular unleaded,208,4,MANUAL,rear wheel drive,2,"Hatchback,Luxury,Performance",Compact,2dr Hatchback,24,15,1715,2667</t>
  </si>
  <si>
    <t>Porsche,944,1990,regular unleaded,208,4,MANUAL,rear wheel drive,2,"Luxury,Performance",Compact,Convertible,24,15,1715,3083</t>
  </si>
  <si>
    <t>Porsche,944,1991,regular unleaded,208,4,MANUAL,rear wheel drive,2,"Luxury,Performance",Compact,Convertible,24,15,1715,3578</t>
  </si>
  <si>
    <t>Porsche,944,1991,regular unleaded,208,4,MANUAL,rear wheel drive,2,"Hatchback,Luxury,Performance",Compact,2dr Hatchback,24,15,1715,3047</t>
  </si>
  <si>
    <t>Volvo,960,1995,regular unleaded,181,6,AUTOMATIC,rear wheel drive,4,Luxury,Midsize,Wagon,23,15,870,2000</t>
  </si>
  <si>
    <t>Volvo,960,1995,regular unleaded,181,6,AUTOMATIC,rear wheel drive,4,Luxury,Midsize,Sedan,23,15,870,2000</t>
  </si>
  <si>
    <t>Volvo,960,1996,regular unleaded,181,6,AUTOMATIC,rear wheel drive,4,Luxury,Midsize,Sedan,24,16,870,2000</t>
  </si>
  <si>
    <t>Volvo,960,1996,regular unleaded,181,6,AUTOMATIC,rear wheel drive,4,Luxury,Midsize,Wagon,24,16,870,2000</t>
  </si>
  <si>
    <t>Volvo,960,1997,regular unleaded,181,6,AUTOMATIC,rear wheel drive,4,Luxury,Midsize,Wagon,24,16,870,2000</t>
  </si>
  <si>
    <t>Volvo,960,1997,regular unleaded,181,6,AUTOMATIC,rear wheel drive,4,Luxury,Midsize,Sedan,24,16,870,2000</t>
  </si>
  <si>
    <t>Porsche,968,1993,regular unleaded,236,4,MANUAL,rear wheel drive,2,"Luxury,Performance",Compact,Convertible,24,15,1715,4651</t>
  </si>
  <si>
    <t>Porsche,968,1993,regular unleaded,236,4,MANUAL,rear wheel drive,2,"Luxury,Performance",Compact,Coupe,24,15,1715,3839</t>
  </si>
  <si>
    <t>Porsche,968,1994,regular unleaded,236,4,MANUAL,rear wheel drive,2,"Luxury,Performance",Compact,Coupe,24,15,1715,4191</t>
  </si>
  <si>
    <t>Porsche,968,1994,regular unleaded,236,4,MANUAL,rear wheel drive,2,"Luxury,Performance",Compact,Convertible,24,15,1715,4878</t>
  </si>
  <si>
    <t>Porsche,968,1995,regular unleaded,236,4,MANUAL,rear wheel drive,2,"Luxury,Performance",Compact,Coupe,24,15,1715,4723</t>
  </si>
  <si>
    <t>Porsche,968,1995,regular unleaded,236,4,MANUAL,rear wheel drive,2,"Luxury,Performance",Compact,Convertible,24,15,1715,5576</t>
  </si>
  <si>
    <t>Audi,A3,2015,diesel,150,4,AUTOMATED_MANUAL,front wheel drive,4,"Diesel,Luxury",Compact,Sedan,43,31,3105,35150</t>
  </si>
  <si>
    <t>Audi,A3,2015,diesel,150,4,AUTOMATED_MANUAL,front wheel drive,4,"Diesel,Luxury",Compact,Sedan,43,31,3105,32600</t>
  </si>
  <si>
    <t>Audi,A3,2015,premium unleaded (recommended),220,4,AUTOMATED_MANUAL,all wheel drive,4,Luxury,Compact,Sedan,33,24,3105,33200</t>
  </si>
  <si>
    <t>Audi,A3,2015,premium unleaded (recommended),170,4,AUTOMATED_MANUAL,front wheel drive,2,Luxury,Compact,Convertible,35,24,3105,44050</t>
  </si>
  <si>
    <t>Audi,A3,2015,premium unleaded (recommended),170,4,AUTOMATED_MANUAL,front wheel drive,4,Luxury,Compact,Sedan,33,23,3105,29900</t>
  </si>
  <si>
    <t>Audi,A3,2015,premium unleaded (recommended),220,4,AUTOMATED_MANUAL,all wheel drive,4,Luxury,Compact,Sedan,33,24,3105,41650</t>
  </si>
  <si>
    <t>Audi,A3,2015,premium unleaded (recommended),170,4,AUTOMATED_MANUAL,front wheel drive,2,Luxury,Compact,Convertible,35,24,3105,38150</t>
  </si>
  <si>
    <t>Audi,A3,2015,premium unleaded (recommended),220,4,AUTOMATED_MANUAL,all wheel drive,4,Luxury,Compact,Sedan,33,24,3105,35750</t>
  </si>
  <si>
    <t>Audi,A3,2015,diesel,150,4,AUTOMATED_MANUAL,front wheel drive,4,"Diesel,Luxury",Compact,Sedan,43,31,3105,41050</t>
  </si>
  <si>
    <t>Audi,A3,2015,premium unleaded (recommended),220,4,AUTOMATED_MANUAL,all wheel drive,2,Luxury,Compact,Convertible,32,23,3105,47050</t>
  </si>
  <si>
    <t>Audi,A3,2015,premium unleaded (recommended),170,4,AUTOMATED_MANUAL,front wheel drive,4,Luxury,Compact,Sedan,33,23,3105,38350</t>
  </si>
  <si>
    <t>Audi,A3,2015,premium unleaded (recommended),170,4,AUTOMATED_MANUAL,front wheel drive,2,Luxury,Compact,Convertible,35,24,3105,35600</t>
  </si>
  <si>
    <t>Audi,A3,2015,premium unleaded (recommended),220,4,AUTOMATED_MANUAL,all wheel drive,2,Luxury,Compact,Convertible,32,23,3105,38600</t>
  </si>
  <si>
    <t>Audi,A3,2015,premium unleaded (recommended),220,4,AUTOMATED_MANUAL,all wheel drive,2,Luxury,Compact,Convertible,32,23,3105,41150</t>
  </si>
  <si>
    <t>Audi,A3,2015,premium unleaded (recommended),170,4,AUTOMATED_MANUAL,front wheel drive,4,Luxury,Compact,Sedan,33,23,3105,32450</t>
  </si>
  <si>
    <t>Audi,A3,2016,premium unleaded (recommended),220,4,AUTOMATED_MANUAL,all wheel drive,4,Luxury,Compact,Sedan,33,24,3105,34200</t>
  </si>
  <si>
    <t>Audi,A3,2016,premium unleaded (recommended),220,4,AUTOMATED_MANUAL,all wheel drive,2,Luxury,Compact,Convertible,32,23,3105,39600</t>
  </si>
  <si>
    <t>Audi,A3,2016,premium unleaded (recommended),220,4,AUTOMATED_MANUAL,all wheel drive,4,Luxury,Compact,Sedan,33,24,3105,37700</t>
  </si>
  <si>
    <t>Audi,A3,2016,diesel,150,4,AUTOMATED_MANUAL,front wheel drive,4,"Diesel,Luxury",Compact,Sedan,43,31,3105,33200</t>
  </si>
  <si>
    <t>Audi,A3,2016,premium unleaded (recommended),220,4,AUTOMATED_MANUAL,all wheel drive,4,Luxury,Compact,Sedan,33,24,3105,43050</t>
  </si>
  <si>
    <t>Audi,A3,2016,premium unleaded (recommended),170,4,AUTOMATED_MANUAL,front wheel drive,2,Luxury,Compact,Convertible,35,24,3105,39300</t>
  </si>
  <si>
    <t>Audi,A3,2016,premium unleaded (recommended),170,4,AUTOMATED_MANUAL,front wheel drive,2,Luxury,Compact,Convertible,35,24,3105,36600</t>
  </si>
  <si>
    <t>Audi,A3,2016,premium unleaded (recommended),170,4,AUTOMATED_MANUAL,front wheel drive,4,Luxury,Compact,Sedan,33,23,3105,39750</t>
  </si>
  <si>
    <t>Audi,A3,2016,premium unleaded (recommended),170,4,AUTOMATED_MANUAL,front wheel drive,2,Luxury,Compact,Convertible,35,24,3105,45450</t>
  </si>
  <si>
    <t>Audi,A3,2016,premium unleaded (recommended),220,4,AUTOMATED_MANUAL,all wheel drive,2,Luxury,Compact,Convertible,32,23,3105,48450</t>
  </si>
  <si>
    <t>Audi,A3,2016,diesel,150,4,AUTOMATED_MANUAL,front wheel drive,4,"Diesel,Luxury",Compact,Sedan,43,31,3105,36700</t>
  </si>
  <si>
    <t>Audi,A3,2016,premium unleaded (recommended),170,4,AUTOMATED_MANUAL,front wheel drive,4,Luxury,Compact,Sedan,33,23,3105,34400</t>
  </si>
  <si>
    <t>Audi,A3,2016,diesel,150,4,AUTOMATED_MANUAL,front wheel drive,4,"Diesel,Luxury",Compact,Sedan,43,31,3105,35900</t>
  </si>
  <si>
    <t>Audi,A3,2016,premium unleaded (recommended),220,4,AUTOMATED_MANUAL,all wheel drive,2,Luxury,Compact,Convertible,32,23,3105,43100</t>
  </si>
  <si>
    <t>Audi,A3,2016,premium unleaded (recommended),220,4,AUTOMATED_MANUAL,all wheel drive,4,Luxury,Compact,Sedan,33,24,3105,36900</t>
  </si>
  <si>
    <t>Audi,A3,2016,premium unleaded (recommended),170,4,AUTOMATED_MANUAL,front wheel drive,4,Luxury,Compact,Sedan,33,23,3105,33600</t>
  </si>
  <si>
    <t>Audi,A3,2016,premium unleaded (recommended),170,4,AUTOMATED_MANUAL,front wheel drive,4,Luxury,Compact,Sedan,33,23,3105,30900</t>
  </si>
  <si>
    <t>Audi,A3,2016,premium unleaded (recommended),170,4,AUTOMATED_MANUAL,front wheel drive,2,Luxury,Compact,Convertible,35,24,3105,40100</t>
  </si>
  <si>
    <t>Audi,A3,2016,premium unleaded (recommended),220,4,AUTOMATED_MANUAL,all wheel drive,2,Luxury,Compact,Convertible,32,23,3105,42300</t>
  </si>
  <si>
    <t>Audi,A3,2016,diesel,150,4,AUTOMATED_MANUAL,front wheel drive,4,"Diesel,Luxury",Compact,Sedan,43,31,3105,42050</t>
  </si>
  <si>
    <t>Audi,A3,2017,premium unleaded (recommended),220,4,AUTOMATED_MANUAL,all wheel drive,4,Luxury,Compact,Sedan,35,26,3105,43150</t>
  </si>
  <si>
    <t>Audi,A3,2017,premium unleaded (recommended),186,4,AUTOMATED_MANUAL,front wheel drive,4,Luxury,Compact,Sedan,35,26,3105,40150</t>
  </si>
  <si>
    <t>Audi,A3,2017,premium unleaded (recommended),220,4,AUTOMATED_MANUAL,all wheel drive,4,Luxury,Compact,Sedan,35,26,3105,37450</t>
  </si>
  <si>
    <t>Audi,A3,2017,premium unleaded (recommended),186,4,AUTOMATED_MANUAL,front wheel drive,2,Luxury,Compact,Convertible,34,25,3105,37600</t>
  </si>
  <si>
    <t>Audi,A3,2017,premium unleaded (recommended),186,4,AUTOMATED_MANUAL,front wheel drive,4,Luxury,Compact,Sedan,35,26,3105,34450</t>
  </si>
  <si>
    <t>Audi,A3,2017,premium unleaded (recommended),220,4,AUTOMATED_MANUAL,all wheel drive,2,Luxury,Compact,Convertible,34,25,3105,40300</t>
  </si>
  <si>
    <t>Audi,A3,2017,premium unleaded (recommended),220,4,AUTOMATED_MANUAL,all wheel drive,2,Luxury,Compact,Convertible,34,25,3105,49250</t>
  </si>
  <si>
    <t>Audi,A3,2017,premium unleaded (recommended),220,4,AUTOMATED_MANUAL,all wheel drive,2,Luxury,Compact,Convertible,34,25,3105,43550</t>
  </si>
  <si>
    <t>Audi,A3,2017,premium unleaded (recommended),186,4,AUTOMATED_MANUAL,front wheel drive,4,Luxury,Compact,Sedan,35,26,3105,31200</t>
  </si>
  <si>
    <t>Audi,A3,2017,premium unleaded (recommended),186,4,AUTOMATED_MANUAL,front wheel drive,2,Luxury,Compact,Convertible,34,25,3105,40850</t>
  </si>
  <si>
    <t>Audi,A3,2017,premium unleaded (recommended),186,4,AUTOMATED_MANUAL,front wheel drive,2,Luxury,Compact,Convertible,34,25,3105,46550</t>
  </si>
  <si>
    <t>Audi,A3,2017,premium unleaded (recommended),220,4,AUTOMATED_MANUAL,all wheel drive,4,Luxury,Compact,Sedan,35,26,3105,34200</t>
  </si>
  <si>
    <t>Audi,A4 allroad,2017,premium unleaded (recommended),252,4,AUTOMATED_MANUAL,all wheel drive,4,Luxury,Midsize,Wagon,28,23,3105,51400</t>
  </si>
  <si>
    <t>Audi,A4 allroad,2017,premium unleaded (recommended),252,4,AUTOMATED_MANUAL,all wheel drive,4,Luxury,Midsize,Wagon,28,23,3105,44000</t>
  </si>
  <si>
    <t>Audi,A4 allroad,2017,premium unleaded (recommended),252,4,AUTOMATED_MANUAL,all wheel drive,4,Luxury,Midsize,Wagon,28,23,3105,47000</t>
  </si>
  <si>
    <t>Audi,A4,2015,premium unleaded (required),220,4,AUTOMATIC,all wheel drive,4,Luxury,Midsize,Sedan,31,22,3105,45000</t>
  </si>
  <si>
    <t>Audi,A4,2015,premium unleaded (required),220,4,AUTOMATIC,all wheel drive,4,Luxury,Midsize,Sedan,31,22,3105,39700</t>
  </si>
  <si>
    <t>Audi,A4,2015,premium unleaded (required),220,4,MANUAL,all wheel drive,4,Luxury,Midsize,Sedan,32,22,3105,43800</t>
  </si>
  <si>
    <t>Audi,A4,2015,premium unleaded (required),220,4,AUTOMATIC,front wheel drive,4,Luxury,Midsize,Sedan,32,24,3105,35500</t>
  </si>
  <si>
    <t>Audi,A4,2015,premium unleaded (required),220,4,MANUAL,all wheel drive,4,Luxury,Midsize,Sedan,32,22,3105,38500</t>
  </si>
  <si>
    <t>Audi,A4,2015,premium unleaded (required),220,4,AUTOMATIC,front wheel drive,4,Luxury,Midsize,Sedan,32,24,3105,37600</t>
  </si>
  <si>
    <t>Audi,A4,2015,premium unleaded (required),220,4,MANUAL,all wheel drive,4,Luxury,Midsize,Sedan,32,22,3105,36400</t>
  </si>
  <si>
    <t>Audi,A4,2015,premium unleaded (required),220,4,AUTOMATIC,front wheel drive,4,Luxury,Midsize,Sedan,32,24,3105,42900</t>
  </si>
  <si>
    <t>Audi,A4,2015,premium unleaded (required),220,4,AUTOMATIC,all wheel drive,4,Luxury,Midsize,Sedan,31,22,3105,37600</t>
  </si>
  <si>
    <t>Audi,A4,2016,premium unleaded (required),220,4,MANUAL,all wheel drive,4,Luxury,Midsize,Sedan,32,22,3105,37000</t>
  </si>
  <si>
    <t>Audi,A4,2016,premium unleaded (required),220,4,AUTOMATIC,front wheel drive,4,Luxury,Midsize,Sedan,31,22,3105,38000</t>
  </si>
  <si>
    <t>Audi,A4,2016,premium unleaded (required),220,4,AUTOMATIC,all wheel drive,4,Luxury,Midsize,Sedan,31,22,3105,38000</t>
  </si>
  <si>
    <t>Audi,A4,2016,premium unleaded (required),220,4,AUTOMATIC,front wheel drive,4,Luxury,Midsize,Sedan,31,22,3105,35900</t>
  </si>
  <si>
    <t>Audi,A4,2016,premium unleaded (required),220,4,AUTOMATIC,all wheel drive,4,Luxury,Midsize,Sedan,31,22,3105,40100</t>
  </si>
  <si>
    <t>Audi,A4,2016,premium unleaded (required),220,4,MANUAL,all wheel drive,4,Luxury,Midsize,Sedan,32,22,3105,39100</t>
  </si>
  <si>
    <t>Audi,A4,2017,premium unleaded (recommended),252,4,AUTOMATED_MANUAL,front wheel drive,4,"Luxury,Performance",Midsize,Sedan,33,25,3105,37300</t>
  </si>
  <si>
    <t>Audi,A4,2017,premium unleaded (recommended),190,4,AUTOMATED_MANUAL,front wheel drive,4,Luxury,Midsize,Sedan,37,27,3105,34900</t>
  </si>
  <si>
    <t>Audi,A4,2017,premium unleaded (recommended),252,4,AUTOMATED_MANUAL,all wheel drive,4,"Luxury,Performance",Midsize,Sedan,31,24,3105,48000</t>
  </si>
  <si>
    <t>Audi,A4,2017,premium unleaded (recommended),252,4,AUTOMATED_MANUAL,all wheel drive,4,"Luxury,Performance",Midsize,Sedan,31,24,3105,43200</t>
  </si>
  <si>
    <t>Audi,A4,2017,premium unleaded (recommended),252,4,AUTOMATED_MANUAL,front wheel drive,4,"Luxury,Performance",Midsize,Sedan,33,25,3105,41100</t>
  </si>
  <si>
    <t>Audi,A4,2017,premium unleaded (recommended),252,4,AUTOMATED_MANUAL,front wheel drive,4,"Luxury,Performance",Midsize,Sedan,33,25,3105,45900</t>
  </si>
  <si>
    <t>Audi,A4,2017,premium unleaded (recommended),252,4,AUTOMATED_MANUAL,all wheel drive,4,"Luxury,Performance",Midsize,Sedan,31,24,3105,39400</t>
  </si>
  <si>
    <t>Audi,A4,2017,premium unleaded (recommended),190,4,AUTOMATED_MANUAL,front wheel drive,4,Luxury,Midsize,Sedan,37,27,3105,38700</t>
  </si>
  <si>
    <t>Audi,A4,2017,premium unleaded (recommended),190,4,AUTOMATED_MANUAL,front wheel drive,4,Luxury,Midsize,Sedan,37,27,3105,37850</t>
  </si>
  <si>
    <t>Audi,A4,2017,premium unleaded (recommended),252,4,AUTOMATED_MANUAL,all wheel drive,4,"Luxury,Performance",Midsize,Sedan,31,24,3105,42350</t>
  </si>
  <si>
    <t>Audi,A5,2016,premium unleaded (required),220,4,AUTOMATIC,all wheel drive,2,Luxury,Midsize,Coupe,31,22,3105,43800</t>
  </si>
  <si>
    <t>Audi,A5,2016,premium unleaded (required),220,4,AUTOMATIC,all wheel drive,2,Luxury,Midsize,Coupe,31,22,3105,41500</t>
  </si>
  <si>
    <t>Audi,A5,2016,premium unleaded (required),220,4,AUTOMATIC,all wheel drive,2,Luxury,Midsize,Convertible,29,21,3105,47900</t>
  </si>
  <si>
    <t>Audi,A5,2016,premium unleaded (required),220,4,AUTOMATIC,all wheel drive,2,Luxury,Midsize,Convertible,29,21,3105,50200</t>
  </si>
  <si>
    <t>Audi,A5,2016,premium unleaded (required),220,4,MANUAL,all wheel drive,2,Luxury,Midsize,Coupe,32,22,3105,40500</t>
  </si>
  <si>
    <t>Audi,A5,2016,premium unleaded (required),220,4,MANUAL,all wheel drive,2,Luxury,Midsize,Coupe,32,22,3105,42800</t>
  </si>
  <si>
    <t>Audi,A5,2017,flex-fuel (premium unleaded recommended/E85),220,4,MANUAL,all wheel drive,2,"Flex Fuel,Luxury",Midsize,Coupe,32,23,3105,41200</t>
  </si>
  <si>
    <t>Audi,A5,2017,flex-fuel (premium unleaded recommended/E85),220,4,AUTOMATIC,all wheel drive,2,"Flex Fuel,Luxury",Midsize,Convertible,21,15,3105,48600</t>
  </si>
  <si>
    <t>Audi,A5,2017,flex-fuel (premium unleaded recommended/E85),220,4,AUTOMATIC,all wheel drive,2,"Flex Fuel,Luxury",Midsize,Coupe,22,15,3105,42200</t>
  </si>
  <si>
    <t>Audi,A6,2015,diesel,240,6,AUTOMATIC,all wheel drive,4,"Diesel,Luxury",Midsize,Sedan,38,24,3105,58700</t>
  </si>
  <si>
    <t>Audi,A6,2015,premium unleaded (recommended),220,4,AUTOMATIC,all wheel drive,4,Luxury,Midsize,Sedan,29,20,3105,50450</t>
  </si>
  <si>
    <t>Audi,A6,2015,premium unleaded (recommended),220,4,AUTOMATIC,front wheel drive,4,Luxury,Midsize,Sedan,33,25,3105,44800</t>
  </si>
  <si>
    <t>Audi,A6,2015,premium unleaded (required),310,6,AUTOMATIC,all wheel drive,4,Luxury,Midsize,Sedan,27,18,3105,60100</t>
  </si>
  <si>
    <t>Audi,A6,2015,premium unleaded (recommended),220,4,AUTOMATIC,front wheel drive,4,Luxury,Midsize,Sedan,33,25,3105,48350</t>
  </si>
  <si>
    <t>Audi,A6,2015,premium unleaded (required),310,6,AUTOMATIC,all wheel drive,4,Luxury,Midsize,Sedan,27,18,3105,56300</t>
  </si>
  <si>
    <t>Audi,A6,2015,premium unleaded (recommended),220,4,AUTOMATIC,all wheel drive,4,Luxury,Midsize,Sedan,29,20,3105,46900</t>
  </si>
  <si>
    <t>Audi,A6,2015,diesel,240,6,AUTOMATIC,all wheel drive,4,"Diesel,Luxury",Midsize,Sedan,38,24,3105,62500</t>
  </si>
  <si>
    <t>Audi,A6,2016,premium unleaded (recommended),252,4,AUTOMATIC,all wheel drive,4,Luxury,Midsize,Sedan,32,22,3105,52100</t>
  </si>
  <si>
    <t>Audi,A6,2016,premium unleaded (recommended),252,4,AUTOMATED_MANUAL,front wheel drive,4,Luxury,Midsize,Sedan,35,24,3105,49900</t>
  </si>
  <si>
    <t>Audi,A6,2016,premium unleaded (recommended),252,4,AUTOMATED_MANUAL,front wheel drive,4,Luxury,Midsize,Sedan,35,24,3105,46200</t>
  </si>
  <si>
    <t>Audi,A6,2016,diesel,240,6,AUTOMATIC,all wheel drive,4,"Diesel,Luxury",Midsize,Sedan,38,25,3105,59500</t>
  </si>
  <si>
    <t>Audi,A6,2016,premium unleaded (required),333,6,AUTOMATIC,all wheel drive,4,"Luxury,Performance",Midsize,Sedan,30,20,3105,61600</t>
  </si>
  <si>
    <t>Audi,A6,2016,premium unleaded (required),333,6,AUTOMATIC,all wheel drive,4,"Luxury,Performance",Midsize,Sedan,30,20,3105,57400</t>
  </si>
  <si>
    <t>Audi,A6,2016,diesel,240,6,AUTOMATIC,all wheel drive,4,"Diesel,Luxury",Midsize,Sedan,38,25,3105,63700</t>
  </si>
  <si>
    <t>Audi,A6,2016,premium unleaded (recommended),252,4,AUTOMATIC,all wheel drive,4,Luxury,Midsize,Sedan,32,22,3105,48400</t>
  </si>
  <si>
    <t>Audi,A6,2017,premium unleaded (recommended),252,4,AUTOMATIC,all wheel drive,4,Luxury,Midsize,Sedan,31,22,3105,53800</t>
  </si>
  <si>
    <t>Audi,A6,2017,premium unleaded (required),333,6,AUTOMATIC,all wheel drive,4,"Luxury,Performance",Midsize,Sedan,31,22,3105,61600</t>
  </si>
  <si>
    <t>Audi,A6,2017,premium unleaded (required),340,6,AUTOMATIC,all wheel drive,4,"Luxury,Performance",Midsize,Sedan,31,22,3105,67600</t>
  </si>
  <si>
    <t>Audi,A6,2017,premium unleaded (required),333,6,AUTOMATIC,all wheel drive,4,"Luxury,Performance",Midsize,Sedan,29,21,3105,58600</t>
  </si>
  <si>
    <t>Audi,A6,2017,premium unleaded (recommended),252,4,AUTOMATIC,all wheel drive,4,Luxury,Midsize,Sedan,32,22,3105,49800</t>
  </si>
  <si>
    <t>Audi,A6,2017,premium unleaded (recommended),252,4,AUTOMATED_MANUAL,front wheel drive,4,Luxury,Midsize,Sedan,354,24,3105,51600</t>
  </si>
  <si>
    <t>Audi,A6,2017,premium unleaded (recommended),252,4,AUTOMATED_MANUAL,front wheel drive,4,Luxury,Midsize,Sedan,34,24,3105,47600</t>
  </si>
  <si>
    <t>Audi,A7,2015,premium unleaded (required),310,6,AUTOMATIC,all wheel drive,4,"Luxury,Performance",Large,Sedan,28,18,3105,65900</t>
  </si>
  <si>
    <t>Audi,A7,2015,premium unleaded (required),310,6,AUTOMATIC,all wheel drive,4,"Luxury,Performance",Large,Sedan,28,18,3105,69750</t>
  </si>
  <si>
    <t>Audi,A7,2015,diesel,240,6,AUTOMATIC,all wheel drive,4,"Diesel,Luxury",Large,Sedan,38,24,3105,68300</t>
  </si>
  <si>
    <t>Audi,A7,2015,diesel,240,6,AUTOMATIC,all wheel drive,4,"Diesel,Luxury",Large,Sedan,38,24,3105,72150</t>
  </si>
  <si>
    <t>Audi,A7,2016,diesel,240,6,AUTOMATIC,all wheel drive,4,"Diesel,Luxury",Large,Sedan,38,25,3105,70400</t>
  </si>
  <si>
    <t>Audi,A7,2016,premium unleaded (required),333,6,AUTOMATIC,all wheel drive,4,"Luxury,Performance",Large,Sedan,30,20,3105,68300</t>
  </si>
  <si>
    <t>Audi,A7,2016,diesel,240,6,AUTOMATIC,all wheel drive,4,"Diesel,Luxury",Large,Sedan,35,24,3105,73050</t>
  </si>
  <si>
    <t>Audi,A7,2016,premium unleaded (required),333,6,AUTOMATIC,all wheel drive,4,"Luxury,Performance",Large,Sedan,30,20,3105,70950</t>
  </si>
  <si>
    <t>Audi,A7,2017,premium unleaded (required),333,6,AUTOMATIC,all wheel drive,4,"Luxury,Performance",Large,Sedan,29,21,3105,68800</t>
  </si>
  <si>
    <t>Audi,A7,2017,premium unleaded (required),333,6,AUTOMATIC,all wheel drive,4,"Luxury,Performance",Large,Sedan,29,21,3105,71350</t>
  </si>
  <si>
    <t>Audi,A8,2016,diesel,240,6,AUTOMATIC,all wheel drive,4,"Diesel,Luxury",Large,Sedan,36,24,3105,85200</t>
  </si>
  <si>
    <t>Audi,A8,2016,premium unleaded (required),500,12,AUTOMATIC,all wheel drive,4,"Luxury,High-Performance",Large,Sedan,22,14,3105,137900</t>
  </si>
  <si>
    <t>Audi,A8,2016,premium unleaded (required),450,8,AUTOMATIC,all wheel drive,4,"Luxury,High-Performance",Large,Sedan,29,18,3105,90500</t>
  </si>
  <si>
    <t>Audi,A8,2016,premium unleaded (required),333,6,AUTOMATIC,all wheel drive,4,"Luxury,Performance",Large,Sedan,28,18,3105,81500</t>
  </si>
  <si>
    <t>Audi,A8,2017,premium unleaded (required),450,8,AUTOMATIC,all wheel drive,4,"Luxury,High-Performance",Large,Sedan,29,18,3105,91500</t>
  </si>
  <si>
    <t>Audi,A8,2017,premium unleaded (required),333,6,AUTOMATIC,all wheel drive,4,"Luxury,Performance",Large,Sedan,29,19,3105,82500</t>
  </si>
  <si>
    <t>GMC,Acadia Limited,2017,regular unleaded,281,6,AUTOMATIC,front wheel drive,4,Crossover,Midsize,4dr SUV,22,15,549,43850</t>
  </si>
  <si>
    <t>GMC,Acadia Limited,2017,regular unleaded,281,6,AUTOMATIC,all wheel drive,4,Crossover,Midsize,4dr SUV,22,15,549,45850</t>
  </si>
  <si>
    <t>GMC,Acadia,2015,regular unleaded,281,6,AUTOMATIC,front wheel drive,4,Crossover,Midsize,4dr SUV,24,17,549,33975</t>
  </si>
  <si>
    <t>GMC,Acadia,2015,regular unleaded,281,6,AUTOMATIC,front wheel drive,4,Crossover,Midsize,4dr SUV,24,17,549,40820</t>
  </si>
  <si>
    <t>GMC,Acadia,2015,regular unleaded,281,6,AUTOMATIC,all wheel drive,4,Crossover,Midsize,4dr SUV,23,16,549,42820</t>
  </si>
  <si>
    <t>GMC,Acadia,2015,regular unleaded,281,6,AUTOMATIC,front wheel drive,4,Crossover,Midsize,4dr SUV,24,17,549,42095</t>
  </si>
  <si>
    <t>GMC,Acadia,2015,regular unleaded,281,6,AUTOMATIC,all wheel drive,4,Crossover,Midsize,4dr SUV,23,16,549,44095</t>
  </si>
  <si>
    <t>GMC,Acadia,2015,regular unleaded,281,6,AUTOMATIC,all wheel drive,4,Crossover,Midsize,4dr SUV,23,16,549,38555</t>
  </si>
  <si>
    <t>GMC,Acadia,2015,regular unleaded,288,6,AUTOMATIC,front wheel drive,4,Crossover,Midsize,4dr SUV,24,17,549,47690</t>
  </si>
  <si>
    <t>GMC,Acadia,2015,regular unleaded,281,6,AUTOMATIC,all wheel drive,4,Crossover,Midsize,4dr SUV,23,16,549,35975</t>
  </si>
  <si>
    <t>GMC,Acadia,2015,regular unleaded,288,6,AUTOMATIC,all wheel drive,4,Crossover,Midsize,4dr SUV,23,16,549,49690</t>
  </si>
  <si>
    <t>GMC,Acadia,2015,regular unleaded,281,6,AUTOMATIC,front wheel drive,4,Crossover,Midsize,4dr SUV,24,17,549,36555</t>
  </si>
  <si>
    <t>GMC,Acadia,2016,regular unleaded,281,6,AUTOMATIC,front wheel drive,4,Crossover,Midsize,4dr SUV,22,15,549,36755</t>
  </si>
  <si>
    <t>GMC,Acadia,2016,regular unleaded,281,6,AUTOMATIC,all wheel drive,4,Crossover,Midsize,4dr SUV,22,15,549,44295</t>
  </si>
  <si>
    <t>GMC,Acadia,2016,regular unleaded,281,6,AUTOMATIC,front wheel drive,4,Crossover,Midsize,4dr SUV,22,15,549,42295</t>
  </si>
  <si>
    <t>GMC,Acadia,2016,regular unleaded,281,6,AUTOMATIC,front wheel drive,4,Crossover,Midsize,4dr SUV,22,15,549,30975</t>
  </si>
  <si>
    <t>GMC,Acadia,2016,regular unleaded,281,6,AUTOMATIC,all wheel drive,4,Crossover,Midsize,4dr SUV,22,15,549,36175</t>
  </si>
  <si>
    <t>GMC,Acadia,2016,regular unleaded,288,6,AUTOMATIC,all wheel drive,4,Crossover,Midsize,4dr SUV,22,15,549,49890</t>
  </si>
  <si>
    <t>GMC,Acadia,2016,regular unleaded,281,6,AUTOMATIC,front wheel drive,4,Crossover,Midsize,4dr SUV,22,15,549,41020</t>
  </si>
  <si>
    <t>GMC,Acadia,2016,regular unleaded,281,6,AUTOMATIC,front wheel drive,4,Crossover,Midsize,4dr SUV,22,15,549,34175</t>
  </si>
  <si>
    <t>GMC,Acadia,2016,regular unleaded,288,6,AUTOMATIC,front wheel drive,4,Crossover,Midsize,4dr SUV,22,15,549,47890</t>
  </si>
  <si>
    <t>GMC,Acadia,2016,regular unleaded,281,6,AUTOMATIC,all wheel drive,4,Crossover,Midsize,4dr SUV,22,15,549,38755</t>
  </si>
  <si>
    <t>GMC,Acadia,2016,regular unleaded,281,6,AUTOMATIC,all wheel drive,4,Crossover,Midsize,4dr SUV,22,15,549,43020</t>
  </si>
  <si>
    <t>GMC,Acadia,2017,regular unleaded,194,4,AUTOMATIC,front wheel drive,4,Crossover,Midsize,4dr SUV,26,21,549,38350</t>
  </si>
  <si>
    <t>GMC,Acadia,2017,regular unleaded,310,6,AUTOMATIC,all wheel drive,4,Crossover,Midsize,4dr SUV,25,18,549,43750</t>
  </si>
  <si>
    <t>GMC,Acadia,2017,regular unleaded,194,4,AUTOMATIC,front wheel drive,4,Crossover,Midsize,4dr SUV,26,21,549,35070</t>
  </si>
  <si>
    <t>GMC,Acadia,2017,regular unleaded,194,4,AUTOMATIC,front wheel drive,4,Crossover,Midsize,4dr SUV,26,21,549,32450</t>
  </si>
  <si>
    <t>GMC,Acadia,2017,regular unleaded,194,4,AUTOMATIC,all wheel drive,4,Crossover,Midsize,4dr SUV,25,21,549,37070</t>
  </si>
  <si>
    <t>GMC,Acadia,2017,regular unleaded,310,6,AUTOMATIC,all wheel drive,4,Crossover,Midsize,4dr SUV,25,18,549,41450</t>
  </si>
  <si>
    <t>GMC,Acadia,2017,regular unleaded,194,4,AUTOMATIC,all wheel drive,4,Crossover,Midsize,4dr SUV,25,21,549,34450</t>
  </si>
  <si>
    <t>GMC,Acadia,2017,regular unleaded,194,4,AUTOMATIC,front wheel drive,4,Crossover,Midsize,4dr SUV,26,21,549,29070</t>
  </si>
  <si>
    <t>GMC,Acadia,2017,regular unleaded,310,6,AUTOMATIC,front wheel drive,4,Crossover,Midsize,4dr SUV,25,18,549,44920</t>
  </si>
  <si>
    <t>GMC,Acadia,2017,regular unleaded,310,6,AUTOMATIC,all wheel drive,4,Crossover,Midsize,4dr SUV,25,18,549,46920</t>
  </si>
  <si>
    <t>GMC,Acadia,2017,regular unleaded,310,6,AUTOMATIC,front wheel drive,4,Crossover,Midsize,4dr SUV,25,18,549,41750</t>
  </si>
  <si>
    <t>Hyundai,Accent,2014,regular unleaded,138,4,AUTOMATIC,front wheel drive,4,Hatchback,Compact,4dr Hatchback,37,27,1439,17395</t>
  </si>
  <si>
    <t>Hyundai,Accent,2014,regular unleaded,138,4,MANUAL,front wheel drive,4,Hatchback,Compact,4dr Hatchback,38,27,1439,14895</t>
  </si>
  <si>
    <t>Hyundai,Accent,2014,regular unleaded,138,4,AUTOMATIC,front wheel drive,4,N/A,Compact,Sedan,37,27,1439,15645</t>
  </si>
  <si>
    <t>Hyundai,Accent,2014,regular unleaded,138,4,AUTOMATIC,front wheel drive,4,Hatchback,Compact,4dr Hatchback,37,27,1439,16095</t>
  </si>
  <si>
    <t>Hyundai,Accent,2014,regular unleaded,138,4,MANUAL,front wheel drive,4,N/A,Compact,Sedan,38,27,1439,14645</t>
  </si>
  <si>
    <t>Hyundai,Accent,2014,regular unleaded,138,4,MANUAL,front wheel drive,4,Hatchback,Compact,4dr Hatchback,38,27,1439,16395</t>
  </si>
  <si>
    <t>Hyundai,Accent,2015,regular unleaded,137,4,MANUAL,front wheel drive,4,N/A,Compact,Sedan,38,27,1439,14745</t>
  </si>
  <si>
    <t>Hyundai,Accent,2015,regular unleaded,137,4,MANUAL,front wheel drive,4,Hatchback,Compact,4dr Hatchback,38,27,1439,14995</t>
  </si>
  <si>
    <t>Hyundai,Accent,2015,regular unleaded,137,4,AUTOMATIC,front wheel drive,4,N/A,Compact,Sedan,37,26,1439,15745</t>
  </si>
  <si>
    <t>Hyundai,Accent,2015,regular unleaded,137,4,AUTOMATIC,front wheel drive,4,Hatchback,Compact,4dr Hatchback,37,26,1439,17495</t>
  </si>
  <si>
    <t>Hyundai,Accent,2015,regular unleaded,137,4,MANUAL,front wheel drive,4,Hatchback,Compact,4dr Hatchback,38,27,1439,16495</t>
  </si>
  <si>
    <t>Hyundai,Accent,2015,regular unleaded,137,4,AUTOMATIC,front wheel drive,4,Hatchback,Compact,4dr Hatchback,37,26,1439,16195</t>
  </si>
  <si>
    <t>Hyundai,Accent,2016,regular unleaded,137,4,AUTOMATIC,front wheel drive,4,N/A,Compact,Sedan,37,26,1439,15745</t>
  </si>
  <si>
    <t>Hyundai,Accent,2016,regular unleaded,137,4,AUTOMATIC,front wheel drive,4,Hatchback,Compact,4dr Hatchback,37,26,1439,17495</t>
  </si>
  <si>
    <t>Hyundai,Accent,2016,regular unleaded,137,4,AUTOMATIC,front wheel drive,4,Hatchback,Compact,4dr Hatchback,37,26,1439,16195</t>
  </si>
  <si>
    <t>Hyundai,Accent,2016,regular unleaded,137,4,MANUAL,front wheel drive,4,Hatchback,Compact,4dr Hatchback,38,27,1439,16495</t>
  </si>
  <si>
    <t>Hyundai,Accent,2016,regular unleaded,137,4,MANUAL,front wheel drive,4,N/A,Compact,Sedan,38,27,1439,14745</t>
  </si>
  <si>
    <t>Hyundai,Accent,2016,regular unleaded,137,4,MANUAL,front wheel drive,4,Hatchback,Compact,4dr Hatchback,38,27,1439,14995</t>
  </si>
  <si>
    <t>Plymouth,Acclaim,1993,regular unleaded,100,4,MANUAL,front wheel drive,4,N/A,Compact,Sedan,29,22,535,2000</t>
  </si>
  <si>
    <t>Plymouth,Acclaim,1994,regular unleaded,106,4,AUTOMATIC,front wheel drive,4,N/A,Compact,Sedan,25,19,535,2000</t>
  </si>
  <si>
    <t>Plymouth,Acclaim,1995,regular unleaded,100,4,AUTOMATIC,front wheel drive,4,N/A,Compact,Sedan,26,19,535,2000</t>
  </si>
  <si>
    <t>Honda,Accord Crosstour,2010,regular unleaded,271,6,AUTOMATIC,all wheel drive,4,"Crossover,Hatchback",Midsize,4dr Hatchback,25,17,2202,34020</t>
  </si>
  <si>
    <t>Honda,Accord Crosstour,2010,regular unleaded,271,6,AUTOMATIC,all wheel drive,4,"Crossover,Hatchback",Midsize,4dr Hatchback,25,17,2202,36220</t>
  </si>
  <si>
    <t>Honda,Accord Crosstour,2010,regular unleaded,271,6,AUTOMATIC,front wheel drive,4,"Crossover,Hatchback",Midsize,4dr Hatchback,27,18,2202,29670</t>
  </si>
  <si>
    <t>Honda,Accord Crosstour,2010,regular unleaded,271,6,AUTOMATIC,front wheel drive,4,"Crossover,Hatchback",Midsize,4dr Hatchback,27,18,2202,34770</t>
  </si>
  <si>
    <t>Honda,Accord Crosstour,2010,regular unleaded,271,6,AUTOMATIC,front wheel drive,4,"Crossover,Hatchback",Midsize,4dr Hatchback,27,18,2202,32570</t>
  </si>
  <si>
    <t>Honda,Accord Crosstour,2011,regular unleaded,271,6,AUTOMATIC,front wheel drive,4,"Crossover,Hatchback",Midsize,4dr Hatchback,27,18,2202,29990</t>
  </si>
  <si>
    <t>Honda,Accord Crosstour,2011,regular unleaded,271,6,AUTOMATIC,front wheel drive,4,"Crossover,Hatchback",Midsize,4dr Hatchback,27,18,2202,32890</t>
  </si>
  <si>
    <t>Honda,Accord Crosstour,2011,regular unleaded,271,6,AUTOMATIC,all wheel drive,4,"Crossover,Hatchback",Midsize,4dr Hatchback,26,18,2202,36540</t>
  </si>
  <si>
    <t>Honda,Accord Crosstour,2011,regular unleaded,271,6,AUTOMATIC,all wheel drive,4,"Crossover,Hatchback",Midsize,4dr Hatchback,26,18,2202,34340</t>
  </si>
  <si>
    <t>Honda,Accord Crosstour,2011,regular unleaded,271,6,AUTOMATIC,front wheel drive,4,"Crossover,Hatchback",Midsize,4dr Hatchback,27,18,2202,35090</t>
  </si>
  <si>
    <t>Honda,Accord Hybrid,2014,regular unleaded,195,4,AUTOMATIC,front wheel drive,4,Hybrid,Midsize,Sedan,45,50,2202,31905</t>
  </si>
  <si>
    <t>Honda,Accord Hybrid,2014,regular unleaded,195,4,AUTOMATIC,front wheel drive,4,Hybrid,Midsize,Sedan,45,50,2202,29155</t>
  </si>
  <si>
    <t>Honda,Accord Hybrid,2014,regular unleaded,195,4,AUTOMATIC,front wheel drive,4,Hybrid,Midsize,Sedan,45,50,2202,34905</t>
  </si>
  <si>
    <t>Honda,Accord Hybrid,2015,regular unleaded,196,4,AUTOMATIC,front wheel drive,4,Hybrid,Midsize,Sedan,45,50,2202,35055</t>
  </si>
  <si>
    <t>Honda,Accord Hybrid,2015,regular unleaded,196,4,AUTOMATIC,front wheel drive,4,Hybrid,Midsize,Sedan,45,50,2202,32055</t>
  </si>
  <si>
    <t>Honda,Accord Hybrid,2015,regular unleaded,196,4,AUTOMATIC,front wheel drive,4,Hybrid,Midsize,Sedan,45,50,2202,29305</t>
  </si>
  <si>
    <t>Honda,Accord Hybrid,2017,regular unleaded,212,4,AUTOMATIC,front wheel drive,4,Hybrid,Midsize,Sedan,47,49,2202,29605</t>
  </si>
  <si>
    <t>Honda,Accord Hybrid,2017,regular unleaded,212,4,AUTOMATIC,front wheel drive,4,Hybrid,Midsize,Sedan,47,49,2202,32905</t>
  </si>
  <si>
    <t>Honda,Accord Hybrid,2017,regular unleaded,212,4,AUTOMATIC,front wheel drive,4,Hybrid,Midsize,Sedan,47,49,2202,35955</t>
  </si>
  <si>
    <t>Honda,Accord Plug-In Hybrid,2014,regular unleaded,196,4,AUTOMATIC,front wheel drive,4,Hybrid,Midsize,Sedan,46,47,2202,39780</t>
  </si>
  <si>
    <t>Honda,Accord,2015,regular unleaded,278,6,MANUAL,front wheel drive,2,Performance,Midsize,Coupe,28,18,2202,30775</t>
  </si>
  <si>
    <t>Honda,Accord,2015,regular unleaded,278,6,AUTOMATIC,front wheel drive,4,N/A,Midsize,Sedan,34,21,2202,32270</t>
  </si>
  <si>
    <t>Honda,Accord,2015,regular unleaded,278,6,AUTOMATIC,front wheel drive,2,Performance,Midsize,Coupe,32,21,2202,32550</t>
  </si>
  <si>
    <t>Honda,Accord,2015,regular unleaded,185,4,MANUAL,front wheel drive,2,N/A,Midsize,Coupe,34,24,2202,23775</t>
  </si>
  <si>
    <t>Honda,Accord,2015,regular unleaded,185,4,AUTOMATIC,front wheel drive,2,N/A,Midsize,Coupe,35,26,2202,26300</t>
  </si>
  <si>
    <t>Honda,Accord,2015,regular unleaded,185,4,AUTOMATIC,front wheel drive,4,N/A,Midsize,Sedan,36,27,2202,30195</t>
  </si>
  <si>
    <t>Honda,Accord,2015,regular unleaded,185,4,MANUAL,front wheel drive,2,N/A,Midsize,Coupe,34,24,2202,25450</t>
  </si>
  <si>
    <t>Honda,Accord,2015,regular unleaded,278,6,MANUAL,front wheel drive,2,Performance,Midsize,Coupe,28,18,2202,32550</t>
  </si>
  <si>
    <t>Honda,Accord,2015,regular unleaded,189,4,AUTOMATIC,front wheel drive,4,N/A,Midsize,Sedan,35,26,2202,24665</t>
  </si>
  <si>
    <t>Honda,Accord,2015,regular unleaded,185,4,MANUAL,front wheel drive,4,N/A,Midsize,Sedan,34,24,2202,25030</t>
  </si>
  <si>
    <t>Honda,Accord,2015,regular unleaded,185,4,AUTOMATIC,front wheel drive,2,N/A,Midsize,Coupe,35,26,2202,30270</t>
  </si>
  <si>
    <t>Honda,Accord,2015,regular unleaded,185,4,AUTOMATIC,front wheel drive,4,N/A,Midsize,Sedan,36,27,2202,25830</t>
  </si>
  <si>
    <t>Honda,Accord,2015,regular unleaded,185,4,AUTOMATIC,front wheel drive,2,N/A,Midsize,Coupe,35,26,2202,28495</t>
  </si>
  <si>
    <t>Honda,Accord,2015,regular unleaded,278,6,AUTOMATIC,front wheel drive,4,N/A,Midsize,Sedan,34,21,2202,30495</t>
  </si>
  <si>
    <t>Honda,Accord,2015,regular unleaded,278,6,AUTOMATIC,front wheel drive,2,Performance,Midsize,Coupe,32,21,2202,30775</t>
  </si>
  <si>
    <t>Honda,Accord,2015,regular unleaded,185,4,MANUAL,front wheel drive,4,N/A,Midsize,Sedan,34,24,2202,22105</t>
  </si>
  <si>
    <t>Honda,Accord,2015,regular unleaded,185,4,AUTOMATIC,front wheel drive,4,N/A,Midsize,Sedan,36,27,2202,28420</t>
  </si>
  <si>
    <t>Honda,Accord,2015,regular unleaded,278,6,AUTOMATIC,front wheel drive,4,N/A,Midsize,Sedan,34,21,2202,33630</t>
  </si>
  <si>
    <t>Honda,Accord,2015,regular unleaded,185,4,AUTOMATIC,front wheel drive,2,N/A,Midsize,Coupe,35,26,2202,24625</t>
  </si>
  <si>
    <t>Honda,Accord,2015,regular unleaded,189,4,MANUAL,front wheel drive,4,N/A,Midsize,Sedan,34,24,2202,23865</t>
  </si>
  <si>
    <t>Honda,Accord,2015,regular unleaded,185,4,AUTOMATIC,front wheel drive,4,N/A,Midsize,Sedan,36,27,2202,22905</t>
  </si>
  <si>
    <t>Honda,Accord,2016,regular unleaded,278,6,AUTOMATIC,front wheel drive,4,N/A,Midsize,Sedan,34,21,2202,32745</t>
  </si>
  <si>
    <t>Honda,Accord,2016,regular unleaded,185,4,AUTOMATIC,front wheel drive,4,N/A,Midsize,Sedan,37,27,2202,28670</t>
  </si>
  <si>
    <t>Honda,Accord,2016,regular unleaded,185,4,AUTOMATIC,front wheel drive,2,N/A,Midsize,Coupe,35,26,2202,26850</t>
  </si>
  <si>
    <t>Honda,Accord,2016,regular unleaded,189,4,AUTOMATIC,front wheel drive,4,N/A,Midsize,Sedan,35,26,2202,25065</t>
  </si>
  <si>
    <t>Honda,Accord,2016,regular unleaded,278,6,AUTOMATIC,front wheel drive,4,N/A,Midsize,Sedan,34,21,2202,30745</t>
  </si>
  <si>
    <t>Honda,Accord,2016,regular unleaded,185,4,AUTOMATIC,front wheel drive,4,N/A,Midsize,Sedan,37,27,2202,27380</t>
  </si>
  <si>
    <t>Honda,Accord,2016,regular unleaded,278,6,AUTOMATIC,front wheel drive,4,Performance,Midsize,Sedan,34,21,2202,34680</t>
  </si>
  <si>
    <t>Honda,Accord,2016,regular unleaded,185,4,AUTOMATIC,front wheel drive,2,N/A,Midsize,Coupe,35,26,2202,27850</t>
  </si>
  <si>
    <t>Honda,Accord,2016,regular unleaded,185,4,AUTOMATIC,front wheel drive,2,N/A,Midsize,Coupe,35,26,2202,24725</t>
  </si>
  <si>
    <t>Honda,Accord,2016,regular unleaded,189,4,MANUAL,front wheel drive,4,N/A,Midsize,Sedan,34,23,2202,24265</t>
  </si>
  <si>
    <t>Honda,Accord,2016,regular unleaded,185,4,AUTOMATIC,front wheel drive,4,N/A,Midsize,Sedan,37,27,2202,26380</t>
  </si>
  <si>
    <t>Honda,Accord,2016,regular unleaded,185,4,AUTOMATIC,front wheel drive,2,N/A,Midsize,Coupe,35,26,2202,30845</t>
  </si>
  <si>
    <t>Honda,Accord,2016,regular unleaded,185,4,MANUAL,front wheel drive,4,N/A,Midsize,Sedan,34,23,2202,25580</t>
  </si>
  <si>
    <t>Honda,Accord,2016,regular unleaded,185,4,AUTOMATIC,front wheel drive,4,N/A,Midsize,Sedan,37,27,2202,23005</t>
  </si>
  <si>
    <t>Honda,Accord,2016,regular unleaded,185,4,MANUAL,front wheel drive,2,N/A,Midsize,Coupe,34,23,2202,23875</t>
  </si>
  <si>
    <t>Honda,Accord,2016,regular unleaded,185,4,AUTOMATIC,front wheel drive,2,N/A,Midsize,Coupe,35,26,2202,28845</t>
  </si>
  <si>
    <t>Honda,Accord,2016,regular unleaded,189,4,AUTOMATIC,front wheel drive,4,N/A,Midsize,Sedan,35,26,2202,26065</t>
  </si>
  <si>
    <t>Honda,Accord,2016,regular unleaded,185,4,MANUAL,front wheel drive,2,N/A,Midsize,Coupe,34,23,2202,26000</t>
  </si>
  <si>
    <t>Honda,Accord,2016,regular unleaded,185,4,AUTOMATIC,front wheel drive,2,N/A,Midsize,Coupe,35,26,2202,25725</t>
  </si>
  <si>
    <t>Honda,Accord,2016,regular unleaded,185,4,AUTOMATIC,front wheel drive,4,N/A,Midsize,Sedan,37,27,2202,24005</t>
  </si>
  <si>
    <t>Honda,Accord,2016,regular unleaded,278,6,MANUAL,front wheel drive,2,Performance,Midsize,Coupe,28,18,2202,31025</t>
  </si>
  <si>
    <t>Honda,Accord,2016,regular unleaded,278,6,AUTOMATIC,front wheel drive,2,Performance,Midsize,Coupe,32,21,2202,34225</t>
  </si>
  <si>
    <t>Honda,Accord,2016,regular unleaded,278,6,AUTOMATIC,front wheel drive,2,Performance,Midsize,Coupe,32,21,2202,33025</t>
  </si>
  <si>
    <t>Honda,Accord,2016,regular unleaded,185,4,MANUAL,front wheel drive,4,N/A,Midsize,Sedan,34,23,2202,22205</t>
  </si>
  <si>
    <t>Honda,Accord,2016,regular unleaded,278,6,AUTOMATIC,front wheel drive,2,Performance,Midsize,Coupe,32,21,2202,31025</t>
  </si>
  <si>
    <t>Honda,Accord,2016,regular unleaded,185,4,AUTOMATIC,front wheel drive,4,N/A,Midsize,Sedan,37,27,2202,30670</t>
  </si>
  <si>
    <t>Honda,Accord,2017,regular unleaded,189,4,AUTOMATIC,front wheel drive,4,N/A,Midsize,Sedan,34,26,2202,26215</t>
  </si>
  <si>
    <t>Honda,Accord,2017,regular unleaded,185,4,MANUAL,front wheel drive,2,N/A,Midsize,Coupe,32,23,2202,24025</t>
  </si>
  <si>
    <t>Honda,Accord,2017,regular unleaded,185,4,AUTOMATIC,front wheel drive,2,N/A,Midsize,Coupe,34,26,2202,30995</t>
  </si>
  <si>
    <t>Honda,Accord,2017,regular unleaded,185,4,MANUAL,front wheel drive,4,N/A,Midsize,Sedan,32,23,2202,22355</t>
  </si>
  <si>
    <t>Honda,Accord,2017,regular unleaded,278,6,AUTOMATIC,front wheel drive,4,Performance,Midsize,Sedan,33,21,2202,34830</t>
  </si>
  <si>
    <t>Honda,Accord,2017,regular unleaded,185,4,MANUAL,front wheel drive,2,N/A,Midsize,Coupe,32,23,2202,26150</t>
  </si>
  <si>
    <t>Honda,Accord,2017,regular unleaded,278,6,AUTOMATIC,front wheel drive,4,N/A,Midsize,Sedan,33,21,2202,32895</t>
  </si>
  <si>
    <t>Honda,Accord,2017,regular unleaded,189,4,AUTOMATIC,front wheel drive,4,N/A,Midsize,Sedan,34,26,2202,25215</t>
  </si>
  <si>
    <t>Honda,Accord,2017,regular unleaded,185,4,AUTOMATIC,front wheel drive,4,N/A,Midsize,Sedan,36,27,2202,27530</t>
  </si>
  <si>
    <t>Honda,Accord,2017,regular unleaded,185,4,AUTOMATIC,front wheel drive,4,N/A,Midsize,Sedan,36,27,2202,28820</t>
  </si>
  <si>
    <t>Honda,Accord,2017,regular unleaded,185,4,AUTOMATIC,front wheel drive,4,N/A,Midsize,Sedan,36,27,2202,24155</t>
  </si>
  <si>
    <t>Honda,Accord,2017,regular unleaded,278,6,AUTOMATIC,front wheel drive,2,Performance,Midsize,Coupe,32,21,2202,34375</t>
  </si>
  <si>
    <t>Honda,Accord,2017,regular unleaded,278,6,AUTOMATIC,front wheel drive,4,N/A,Midsize,Sedan,33,21,2202,30895</t>
  </si>
  <si>
    <t>Honda,Accord,2017,regular unleaded,278,6,AUTOMATIC,front wheel drive,2,Performance,Midsize,Coupe,32,21,2202,33175</t>
  </si>
  <si>
    <t>Honda,Accord,2017,regular unleaded,278,6,MANUAL,front wheel drive,2,Performance,Midsize,Coupe,28,18,2202,31175</t>
  </si>
  <si>
    <t>Honda,Accord,2017,regular unleaded,185,4,AUTOMATIC,front wheel drive,2,N/A,Midsize,Coupe,34,26,2202,27000</t>
  </si>
  <si>
    <t>Honda,Accord,2017,regular unleaded,185,4,AUTOMATIC,front wheel drive,2,N/A,Midsize,Coupe,34,26,2202,28000</t>
  </si>
  <si>
    <t>Honda,Accord,2017,regular unleaded,189,4,MANUAL,front wheel drive,4,N/A,Midsize,Sedan,32,23,2202,24415</t>
  </si>
  <si>
    <t>Honda,Accord,2017,regular unleaded,185,4,AUTOMATIC,front wheel drive,2,N/A,Midsize,Coupe,34,26,2202,28995</t>
  </si>
  <si>
    <t>Honda,Accord,2017,regular unleaded,185,4,AUTOMATIC,front wheel drive,4,N/A,Midsize,Sedan,36,27,2202,30820</t>
  </si>
  <si>
    <t>Honda,Accord,2017,regular unleaded,278,6,AUTOMATIC,front wheel drive,2,Performance,Midsize,Coupe,32,21,2202,31175</t>
  </si>
  <si>
    <t>Honda,Accord,2017,regular unleaded,185,4,AUTOMATIC,front wheel drive,2,N/A,Midsize,Coupe,34,26,2202,25875</t>
  </si>
  <si>
    <t>Honda,Accord,2017,regular unleaded,185,4,AUTOMATIC,front wheel drive,4,N/A,Midsize,Sedan,36,27,2202,26530</t>
  </si>
  <si>
    <t>Honda,Accord,2017,regular unleaded,185,4,AUTOMATIC,front wheel drive,4,N/A,Midsize,Sedan,36,27,2202,23155</t>
  </si>
  <si>
    <t>Honda,Accord,2017,regular unleaded,185,4,MANUAL,front wheel drive,4,N/A,Midsize,Sedan,32,23,2202,25730</t>
  </si>
  <si>
    <t>Honda,Accord,2017,regular unleaded,189,4,MANUAL,front wheel drive,4,N/A,Midsize,Sedan,32,23,2202,25415</t>
  </si>
  <si>
    <t>Honda,Accord,2017,regular unleaded,185,4,AUTOMATIC,front wheel drive,2,N/A,Midsize,Coupe,34,26,2202,24875</t>
  </si>
  <si>
    <t>Oldsmobile,Achieva,1996,regular unleaded,150,4,MANUAL,front wheel drive,4,N/A,Midsize,Sedan,30,20,26,2000</t>
  </si>
  <si>
    <t>Oldsmobile,Achieva,1996,regular unleaded,150,4,MANUAL,front wheel drive,2,N/A,Midsize,Coupe,30,20,26,2000</t>
  </si>
  <si>
    <t>Oldsmobile,Achieva,1997,regular unleaded,150,4,UNKNOWN,front wheel drive,2,N/A,Midsize,Coupe,29,19,26,2000</t>
  </si>
  <si>
    <t>Oldsmobile,Achieva,1997,regular unleaded,150,4,UNKNOWN,front wheel drive,4,N/A,Midsize,Sedan,29,19,26,2000</t>
  </si>
  <si>
    <t>Oldsmobile,Achieva,1998,regular unleaded,150,6,AUTOMATIC,front wheel drive,4,N/A,Midsize,Sedan,27,18,26,2000</t>
  </si>
  <si>
    <t>BMW,ActiveHybrid 5,2014,premium unleaded (required),335,6,AUTOMATIC,rear wheel drive,4,"Luxury,Performance,Hybrid",Large,Sedan,30,23,3916,61400</t>
  </si>
  <si>
    <t>BMW,ActiveHybrid 5,2015,premium unleaded (required),335,6,AUTOMATIC,rear wheel drive,4,"Luxury,Performance,Hybrid",Large,Sedan,30,23,3916,61900</t>
  </si>
  <si>
    <t>BMW,ActiveHybrid 5,2016,premium unleaded (required),335,6,AUTOMATIC,rear wheel drive,4,"Luxury,Performance,Hybrid",Large,Sedan,30,23,3916,62100</t>
  </si>
  <si>
    <t>BMW,ActiveHybrid 7,2013,premium unleaded (required),350,6,AUTOMATIC,rear wheel drive,4,"Luxury,Performance,Hybrid",Large,Sedan,30,22,3916,84300</t>
  </si>
  <si>
    <t>BMW,ActiveHybrid 7,2014,premium unleaded (required),350,6,AUTOMATIC,rear wheel drive,4,"Luxury,Performance,Hybrid",Large,Sedan,30,22,3916,84300</t>
  </si>
  <si>
    <t>BMW,ActiveHybrid 7,2015,premium unleaded (required),335,6,AUTOMATIC,rear wheel drive,4,"Luxury,Performance,Hybrid",Large,Sedan,30,22,3916,84300</t>
  </si>
  <si>
    <t>BMW,ActiveHybrid X6,2010,premium unleaded (required),480,8,AUTOMATIC,all wheel drive,4,"Crossover,Luxury,Performance,Hybrid",Midsize,4dr SUV,19,17,3916,88900</t>
  </si>
  <si>
    <t>BMW,ActiveHybrid X6,2011,premium unleaded (required),480,8,AUTOMATIC,all wheel drive,4,"Crossover,Luxury,Performance,Hybrid",Midsize,4dr SUV,19,17,3916,88900</t>
  </si>
  <si>
    <t>Suzuki,Aerio,2005,regular unleaded,155,4,AUTOMATIC,all wheel drive,4,N/A,Compact,Sedan,26,21,481,17049</t>
  </si>
  <si>
    <t>Suzuki,Aerio,2005,regular unleaded,155,4,AUTOMATIC,front wheel drive,4,N/A,Compact,Wagon,28,22,481,16349</t>
  </si>
  <si>
    <t>Suzuki,Aerio,2005,regular unleaded,155,4,MANUAL,front wheel drive,4,N/A,Compact,Wagon,28,22,481,15949</t>
  </si>
  <si>
    <t>Suzuki,Aerio,2005,regular unleaded,155,4,MANUAL,front wheel drive,4,N/A,Compact,Sedan,28,22,481,13449</t>
  </si>
  <si>
    <t>Suzuki,Aerio,2005,regular unleaded,155,4,MANUAL,front wheel drive,4,N/A,Compact,Wagon,28,22,481,15449</t>
  </si>
  <si>
    <t>Suzuki,Aerio,2005,regular unleaded,155,4,AUTOMATIC,all wheel drive,4,N/A,Compact,Wagon,26,21,481,17349</t>
  </si>
  <si>
    <t>Suzuki,Aerio,2005,regular unleaded,155,4,MANUAL,front wheel drive,4,N/A,Compact,Sedan,28,22,481,15649</t>
  </si>
  <si>
    <t>Suzuki,Aerio,2005,regular unleaded,155,4,AUTOMATIC,front wheel drive,4,N/A,Compact,Wagon,26,21,481,16849</t>
  </si>
  <si>
    <t>Suzuki,Aerio,2005,regular unleaded,155,4,MANUAL,front wheel drive,4,N/A,Compact,Sedan,28,22,481,15149</t>
  </si>
  <si>
    <t>Suzuki,Aerio,2005,regular unleaded,155,4,AUTOMATIC,front wheel drive,4,N/A,Compact,Sedan,28,22,481,16049</t>
  </si>
  <si>
    <t>Suzuki,Aerio,2005,regular unleaded,155,4,AUTOMATIC,front wheel drive,4,N/A,Compact,Sedan,26,21,481,16549</t>
  </si>
  <si>
    <t>Suzuki,Aerio,2005,regular unleaded,155,4,AUTOMATIC,all wheel drive,4,N/A,Compact,Wagon,26,21,481,17849</t>
  </si>
  <si>
    <t>Suzuki,Aerio,2005,regular unleaded,155,4,AUTOMATIC,front wheel drive,4,N/A,Compact,Sedan,28,22,481,14349</t>
  </si>
  <si>
    <t>Suzuki,Aerio,2005,regular unleaded,155,4,AUTOMATIC,all wheel drive,4,N/A,Compact,Sedan,26,21,481,17549</t>
  </si>
  <si>
    <t>Suzuki,Aerio,2006,regular unleaded,155,4,AUTOMATIC,all wheel drive,4,N/A,Compact,Wagon,26,21,481,16599</t>
  </si>
  <si>
    <t>Suzuki,Aerio,2006,regular unleaded,155,4,AUTOMATIC,front wheel drive,4,N/A,Compact,Wagon,28,22,481,15499</t>
  </si>
  <si>
    <t>Suzuki,Aerio,2006,regular unleaded,155,4,AUTOMATIC,front wheel drive,4,N/A,Compact,Sedan,28,22,481,15999</t>
  </si>
  <si>
    <t>Suzuki,Aerio,2006,regular unleaded,155,4,MANUAL,front wheel drive,4,N/A,Compact,Sedan,28,22,481,14099</t>
  </si>
  <si>
    <t>Suzuki,Aerio,2006,regular unleaded,155,4,AUTOMATIC,all wheel drive,4,N/A,Compact,Sedan,26,21,481,16099</t>
  </si>
  <si>
    <t>Suzuki,Aerio,2006,regular unleaded,155,4,MANUAL,front wheel drive,4,N/A,Compact,Wagon,28,22,481,15299</t>
  </si>
  <si>
    <t>Suzuki,Aerio,2006,regular unleaded,155,4,MANUAL,front wheel drive,4,N/A,Compact,Wagon,28,22,481,14599</t>
  </si>
  <si>
    <t>Suzuki,Aerio,2006,regular unleaded,155,4,AUTOMATIC,all wheel drive,4,N/A,Compact,Sedan,26,21,481,16999</t>
  </si>
  <si>
    <t>Suzuki,Aerio,2006,regular unleaded,155,4,AUTOMATIC,all wheel drive,4,N/A,Compact,Wagon,26,21,481,17099</t>
  </si>
  <si>
    <t>Suzuki,Aerio,2006,regular unleaded,155,4,AUTOMATIC,front wheel drive,4,N/A,Compact,Sedan,28,22,481,14999</t>
  </si>
  <si>
    <t>Suzuki,Aerio,2006,regular unleaded,155,4,AUTOMATIC,front wheel drive,4,N/A,Compact,Wagon,28,22,481,16199</t>
  </si>
  <si>
    <t>Suzuki,Aerio,2006,regular unleaded,155,4,MANUAL,front wheel drive,4,N/A,Compact,Sedan,28,22,481,15099</t>
  </si>
  <si>
    <t>Suzuki,Aerio,2007,regular unleaded,155,4,MANUAL,front wheel drive,4,N/A,Compact,Sedan,28,22,481,14299</t>
  </si>
  <si>
    <t>Suzuki,Aerio,2007,regular unleaded,155,4,AUTOMATIC,all wheel drive,4,N/A,Compact,Sedan,26,21,481,16299</t>
  </si>
  <si>
    <t>Suzuki,Aerio,2007,regular unleaded,155,4,AUTOMATIC,all wheel drive,4,N/A,Compact,Sedan,26,21,481,17199</t>
  </si>
  <si>
    <t>Suzuki,Aerio,2007,regular unleaded,155,4,AUTOMATIC,front wheel drive,4,N/A,Compact,Sedan,28,22,481,15299</t>
  </si>
  <si>
    <t>Suzuki,Aerio,2007,regular unleaded,155,4,AUTOMATIC,front wheel drive,4,N/A,Compact,Sedan,28,22,481,16199</t>
  </si>
  <si>
    <t>Ford,Aerostar,1995,regular unleaded,135,6,AUTOMATIC,rear wheel drive,3,N/A,Midsize,Cargo Minivan,22,16,5657,2000</t>
  </si>
  <si>
    <t>Ford,Aerostar,1995,regular unleaded,135,6,AUTOMATIC,rear wheel drive,3,N/A,Midsize,Passenger Minivan,22,15,5657,2000</t>
  </si>
  <si>
    <t>Ford,Aerostar,1995,regular unleaded,155,6,AUTOMATIC,all wheel drive,3,N/A,Large,Passenger Minivan,18,14,5657,2000</t>
  </si>
  <si>
    <t>Ford,Aerostar,1995,regular unleaded,135,6,AUTOMATIC,rear wheel drive,3,N/A,Large,Passenger Minivan,22,15,5657,2000</t>
  </si>
  <si>
    <t>Ford,Aerostar,1996,regular unleaded,140,6,AUTOMATIC,rear wheel drive,3,N/A,Midsize,Passenger Minivan,21,15,5657,2000</t>
  </si>
  <si>
    <t>Ford,Aerostar,1996,regular unleaded,155,6,AUTOMATIC,all wheel drive,3,N/A,Large,Passenger Minivan,19,13,5657,2000</t>
  </si>
  <si>
    <t>Ford,Aerostar,1996,regular unleaded,140,6,AUTOMATIC,rear wheel drive,3,N/A,Large,Passenger Minivan,21,15,5657,2000</t>
  </si>
  <si>
    <t>Ford,Aerostar,1996,regular unleaded,140,6,AUTOMATIC,rear wheel drive,3,N/A,Midsize,Cargo Minivan,22,16,5657,2000</t>
  </si>
  <si>
    <t>Ford,Aerostar,1997,regular unleaded,140,6,AUTOMATIC,rear wheel drive,3,N/A,Midsize,Cargo Minivan,21,15,5657,2000</t>
  </si>
  <si>
    <t>Ford,Aerostar,1997,regular unleaded,140,6,AUTOMATIC,rear wheel drive,3,N/A,Large,Passenger Minivan,22,15,5657,2000</t>
  </si>
  <si>
    <t>Ford,Aerostar,1997,regular unleaded,152,6,AUTOMATIC,all wheel drive,3,N/A,Large,Passenger Minivan,17,13,5657,2000</t>
  </si>
  <si>
    <t>Ford,Aerostar,1997,regular unleaded,140,6,AUTOMATIC,rear wheel drive,3,N/A,Midsize,Passenger Minivan,22,15,5657,2000</t>
  </si>
  <si>
    <t>Oldsmobile,Alero,2002,regular unleaded,170,6,AUTOMATIC,front wheel drive,2,N/A,Midsize,Coupe,27,18,26,22395</t>
  </si>
  <si>
    <t>Oldsmobile,Alero,2002,regular unleaded,170,6,AUTOMATIC,front wheel drive,2,N/A,Midsize,Coupe,27,18,26,21080</t>
  </si>
  <si>
    <t>Oldsmobile,Alero,2002,regular unleaded,140,4,AUTOMATIC,front wheel drive,4,N/A,Midsize,Sedan,30,21,26,19605</t>
  </si>
  <si>
    <t>Oldsmobile,Alero,2002,regular unleaded,170,6,AUTOMATIC,front wheel drive,4,N/A,Midsize,Sedan,27,18,26,21080</t>
  </si>
  <si>
    <t>Oldsmobile,Alero,2002,regular unleaded,140,4,AUTOMATIC,front wheel drive,4,N/A,Midsize,Sedan,30,21,26,17805</t>
  </si>
  <si>
    <t>Oldsmobile,Alero,2002,regular unleaded,140,4,AUTOMATIC,front wheel drive,2,N/A,Midsize,Coupe,30,21,26,17805</t>
  </si>
  <si>
    <t>Oldsmobile,Alero,2002,regular unleaded,140,4,AUTOMATIC,front wheel drive,2,N/A,Midsize,Coupe,30,21,26,19855</t>
  </si>
  <si>
    <t>Oldsmobile,Alero,2002,regular unleaded,170,6,AUTOMATIC,front wheel drive,4,N/A,Midsize,Sedan,27,18,26,22145</t>
  </si>
  <si>
    <t>Oldsmobile,Alero,2003,regular unleaded,170,6,AUTOMATIC,front wheel drive,4,N/A,Midsize,Sedan,27,18,26,21585</t>
  </si>
  <si>
    <t>Oldsmobile,Alero,2003,regular unleaded,140,4,AUTOMATIC,front wheel drive,2,N/A,Midsize,Coupe,30,21,26,18085</t>
  </si>
  <si>
    <t>Oldsmobile,Alero,2003,regular unleaded,170,6,AUTOMATIC,front wheel drive,2,N/A,Midsize,Coupe,27,18,26,21585</t>
  </si>
  <si>
    <t>Oldsmobile,Alero,2003,regular unleaded,140,4,AUTOMATIC,front wheel drive,4,N/A,Midsize,Sedan,30,21,26,20035</t>
  </si>
  <si>
    <t>Oldsmobile,Alero,2003,regular unleaded,170,6,AUTOMATIC,front wheel drive,2,N/A,Midsize,Coupe,27,18,26,22935</t>
  </si>
  <si>
    <t>Oldsmobile,Alero,2003,regular unleaded,170,6,AUTOMATIC,front wheel drive,4,N/A,Midsize,Sedan,27,18,26,22685</t>
  </si>
  <si>
    <t>Oldsmobile,Alero,2003,regular unleaded,140,4,AUTOMATIC,front wheel drive,4,N/A,Midsize,Sedan,30,21,26,18085</t>
  </si>
  <si>
    <t>Oldsmobile,Alero,2003,regular unleaded,140,4,AUTOMATIC,front wheel drive,2,N/A,Midsize,Coupe,30,21,26,20035</t>
  </si>
  <si>
    <t>Oldsmobile,Alero,2004,regular unleaded,170,6,AUTOMATIC,front wheel drive,2,N/A,Midsize,Coupe,27,18,26,23335</t>
  </si>
  <si>
    <t>Oldsmobile,Alero,2004,regular unleaded,140,4,AUTOMATIC,front wheel drive,4,N/A,Midsize,Sedan,31,21,26,18485</t>
  </si>
  <si>
    <t>Oldsmobile,Alero,2004,regular unleaded,170,6,AUTOMATIC,front wheel drive,4,N/A,Midsize,Sedan,27,18,26,21985</t>
  </si>
  <si>
    <t>Oldsmobile,Alero,2004,regular unleaded,140,4,AUTOMATIC,front wheel drive,2,N/A,Midsize,Coupe,31,21,26,20435</t>
  </si>
  <si>
    <t>Oldsmobile,Alero,2004,regular unleaded,140,4,AUTOMATIC,front wheel drive,2,N/A,Midsize,Coupe,31,21,26,18485</t>
  </si>
  <si>
    <t>Oldsmobile,Alero,2004,regular unleaded,140,4,AUTOMATIC,front wheel drive,4,N/A,Midsize,Sedan,31,21,26,20435</t>
  </si>
  <si>
    <t>Oldsmobile,Alero,2004,regular unleaded,170,6,AUTOMATIC,front wheel drive,4,N/A,Midsize,Sedan,27,18,26,23085</t>
  </si>
  <si>
    <t>Oldsmobile,Alero,2004,regular unleaded,170,6,AUTOMATIC,front wheel drive,2,N/A,Midsize,Coupe,27,18,26,21985</t>
  </si>
  <si>
    <t>Cadillac,Allante,1991,regular unleaded,200,8,AUTOMATIC,front wheel drive,2,"Luxury,Performance",Compact,Convertible,20,14,1624,2000</t>
  </si>
  <si>
    <t>Cadillac,Allante,1992,regular unleaded,200,8,AUTOMATIC,front wheel drive,2,"Luxury,Performance",Compact,Convertible,20,14,1624,2234</t>
  </si>
  <si>
    <t>Cadillac,Allante,1993,regular unleaded,295,8,AUTOMATIC,front wheel drive,2,"Luxury,Performance",Compact,Convertible,20,13,1624,2358</t>
  </si>
  <si>
    <t>Audi,allroad quattro,2003,regular unleaded,250,6,MANUAL,all wheel drive,4,"Crossover,Luxury,Performance",Midsize,Wagon,21,14,3105,39950</t>
  </si>
  <si>
    <t>Audi,allroad quattro,2003,regular unleaded,250,6,AUTOMATIC,all wheel drive,4,"Crossover,Luxury,Performance",Midsize,Wagon,20,15,3105,41000</t>
  </si>
  <si>
    <t>Audi,allroad quattro,2004,regular unleaded,300,8,AUTOMATIC,all wheel drive,4,"Crossover,Luxury,Performance",Midsize,Wagon,19,14,3105,46950</t>
  </si>
  <si>
    <t>Audi,allroad quattro,2004,regular unleaded,250,6,AUTOMATIC,all wheel drive,4,"Crossover,Luxury,Performance",Midsize,Wagon,20,15,3105,39950</t>
  </si>
  <si>
    <t>Audi,allroad quattro,2004,regular unleaded,250,6,MANUAL,all wheel drive,4,"Crossover,Luxury,Performance",Midsize,Wagon,21,14,3105,39950</t>
  </si>
  <si>
    <t>Audi,allroad quattro,2005,regular unleaded,250,6,MANUAL,all wheel drive,4,"Crossover,Luxury,Performance",Midsize,Wagon,21,14,3105,40250</t>
  </si>
  <si>
    <t>Audi,allroad quattro,2005,regular unleaded,300,8,AUTOMATIC,all wheel drive,4,"Crossover,Luxury,Performance",Midsize,Wagon,19,14,3105,47250</t>
  </si>
  <si>
    <t>Audi,allroad quattro,2005,regular unleaded,250,6,AUTOMATIC,all wheel drive,4,"Crossover,Luxury,Performance",Midsize,Wagon,20,15,3105,40250</t>
  </si>
  <si>
    <t>Audi,allroad,2014,premium unleaded (recommended),220,4,AUTOMATIC,all wheel drive,4,Luxury,Midsize,Wagon,27,20,3105,40700</t>
  </si>
  <si>
    <t>Audi,allroad,2014,premium unleaded (recommended),220,4,AUTOMATIC,all wheel drive,4,Luxury,Midsize,Wagon,27,20,3105,43300</t>
  </si>
  <si>
    <t>Audi,allroad,2014,premium unleaded (recommended),220,4,AUTOMATIC,all wheel drive,4,Luxury,Midsize,Wagon,27,20,3105,49200</t>
  </si>
  <si>
    <t>Audi,allroad,2015,premium unleaded (recommended),220,4,AUTOMATIC,all wheel drive,4,Luxury,Midsize,Wagon,28,21,3105,44500</t>
  </si>
  <si>
    <t>Audi,allroad,2015,premium unleaded (recommended),220,4,AUTOMATIC,all wheel drive,4,Luxury,Midsize,Wagon,28,21,3105,42400</t>
  </si>
  <si>
    <t>Audi,allroad,2015,premium unleaded (recommended),220,4,AUTOMATIC,all wheel drive,4,Luxury,Midsize,Wagon,28,21,3105,49800</t>
  </si>
  <si>
    <t>Audi,allroad,2016,premium unleaded (recommended),220,4,AUTOMATIC,all wheel drive,4,Luxury,Midsize,Wagon,28,21,3105,42700</t>
  </si>
  <si>
    <t>Audi,allroad,2016,premium unleaded (recommended),220,4,AUTOMATIC,all wheel drive,4,Luxury,Midsize,Wagon,28,21,3105,44800</t>
  </si>
  <si>
    <t>BMW,ALPINA B6 Gran Coupe,2015,premium unleaded (required),540,8,AUTOMATIC,all wheel drive,4,"Factory Tuner,Luxury,High-Performance",Large,Sedan,24,16,3916,117300</t>
  </si>
  <si>
    <t>BMW,ALPINA B6 Gran Coupe,2016,premium unleaded (required),600,8,AUTOMATIC,all wheel drive,4,"Factory Tuner,Luxury,High-Performance",Large,Sedan,24,15,3916,122200</t>
  </si>
  <si>
    <t>BMW,ALPINA B6 Gran Coupe,2017,premium unleaded (required),600,8,AUTOMATIC,all wheel drive,4,"Factory Tuner,Luxury,High-Performance",Large,Sedan,24,15,3916,122500</t>
  </si>
  <si>
    <t>BMW,ALPINA B7,2014,premium unleaded (required),540,8,AUTOMATIC,all wheel drive,4,"Factory Tuner,Luxury,High-Performance",Large,Sedan,24,16,3916,135200</t>
  </si>
  <si>
    <t>BMW,ALPINA B7,2014,premium unleaded (required),540,8,AUTOMATIC,rear wheel drive,4,"Factory Tuner,Luxury,High-Performance",Large,Sedan,25,16,3916,132200</t>
  </si>
  <si>
    <t>BMW,ALPINA B7,2014,premium unleaded (required),540,8,AUTOMATIC,all wheel drive,4,"Factory Tuner,Luxury,High-Performance",Large,Sedan,24,16,3916,131300</t>
  </si>
  <si>
    <t>BMW,ALPINA B7,2014,premium unleaded (required),540,8,AUTOMATIC,rear wheel drive,4,"Factory Tuner,Luxury,High-Performance",Large,Sedan,25,16,3916,128300</t>
  </si>
  <si>
    <t>BMW,ALPINA B7,2015,premium unleaded (required),540,8,AUTOMATIC,rear wheel drive,4,"Factory Tuner,Luxury,High-Performance",Large,Sedan,25,16,3916,132200</t>
  </si>
  <si>
    <t>BMW,ALPINA B7,2015,premium unleaded (required),540,8,AUTOMATIC,all wheel drive,4,"Factory Tuner,Luxury,High-Performance",Large,Sedan,24,16,3916,131300</t>
  </si>
  <si>
    <t>BMW,ALPINA B7,2015,premium unleaded (required),540,8,AUTOMATIC,all wheel drive,4,"Factory Tuner,Luxury,High-Performance",Large,Sedan,24,16,3916,135200</t>
  </si>
  <si>
    <t>BMW,ALPINA B7,2015,premium unleaded (required),540,8,AUTOMATIC,rear wheel drive,4,"Factory Tuner,Luxury,High-Performance",Large,Sedan,25,16,3916,128300</t>
  </si>
  <si>
    <t>BMW,ALPINA B7,2017,premium unleaded (required),600,8,AUTOMATIC,all wheel drive,4,"Factory Tuner,Luxury,High-Performance",Large,Sedan,24,16,3916,137000</t>
  </si>
  <si>
    <t>BMW,Alpina,2003,premium unleaded (required),375,8,AUTOMATIC,rear wheel drive,2,"Exotic,Factory Tuner,Luxury,High-Performance",Compact,Convertible,19,13,3916,136900</t>
  </si>
  <si>
    <t>Nissan,Altima Hybrid,2009,regular unleaded,198,4,AUTOMATIC,front wheel drive,4,Hybrid,Midsize,Sedan,33,35,2009,26650</t>
  </si>
  <si>
    <t>Nissan,Altima Hybrid,2010,regular unleaded,158,4,AUTOMATIC,front wheel drive,4,Hybrid,Midsize,Sedan,33,35,2009,26780</t>
  </si>
  <si>
    <t>Nissan,Altima Hybrid,2011,regular unleaded,198,4,AUTOMATIC,front wheel drive,4,Hybrid,Midsize,Sedan,33,33,2009,26800</t>
  </si>
  <si>
    <t>Nissan,Altima,2015,regular unleaded,182,4,AUTOMATIC,front wheel drive,4,N/A,Midsize,Sedan,38,27,2009,22560</t>
  </si>
  <si>
    <t>Nissan,Altima,2015,regular unleaded,182,4,AUTOMATIC,front wheel drive,4,N/A,Midsize,Sedan,38,27,2009,28150</t>
  </si>
  <si>
    <t>Nissan,Altima,2015,regular unleaded,270,6,AUTOMATIC,front wheel drive,4,Performance,Midsize,Sedan,32,22,2009,31950</t>
  </si>
  <si>
    <t>Nissan,Altima,2015,regular unleaded,182,4,AUTOMATIC,front wheel drive,4,N/A,Midsize,Sedan,38,27,2009,22300</t>
  </si>
  <si>
    <t>Nissan,Altima,2015,regular unleaded,270,6,AUTOMATIC,front wheel drive,4,Performance,Midsize,Sedan,32,22,2009,29830</t>
  </si>
  <si>
    <t>Nissan,Altima,2015,regular unleaded,270,6,AUTOMATIC,front wheel drive,4,Performance,Midsize,Sedan,32,22,2009,32350</t>
  </si>
  <si>
    <t>Nissan,Altima,2015,regular unleaded,270,6,AUTOMATIC,front wheel drive,4,Performance,Midsize,Sedan,32,22,2009,26450</t>
  </si>
  <si>
    <t>Nissan,Altima,2015,regular unleaded,182,4,AUTOMATIC,front wheel drive,4,N/A,Midsize,Sedan,38,27,2009,24720</t>
  </si>
  <si>
    <t>Nissan,Altima,2016,regular unleaded,270,6,AUTOMATIC,front wheel drive,4,Performance,Midsize,Sedan,32,22,2009,32090</t>
  </si>
  <si>
    <t>Nissan,Altima,2016,regular unleaded,270,6,AUTOMATIC,front wheel drive,4,Performance,Midsize,Sedan,32,22,2009,27390</t>
  </si>
  <si>
    <t>Nissan,Altima,2016,regular unleaded,182,4,AUTOMATIC,front wheel drive,4,N/A,Midsize,Sedan,39,27,2009,22500</t>
  </si>
  <si>
    <t>Nissan,Altima,2016,regular unleaded,182,4,AUTOMATIC,front wheel drive,4,N/A,Midsize,Sedan,39,27,2009,22900</t>
  </si>
  <si>
    <t>Nissan,Altima,2016,regular unleaded,182,4,AUTOMATIC,front wheel drive,4,N/A,Midsize,Sedan,37,27,2009,24470</t>
  </si>
  <si>
    <t>Nissan,Altima,2016,regular unleaded,182,4,AUTOMATIC,front wheel drive,4,N/A,Midsize,Sedan,39,27,2009,25460</t>
  </si>
  <si>
    <t>Nissan,Altima,2016,regular unleaded,182,4,AUTOMATIC,front wheel drive,4,N/A,Midsize,Sedan,39,27,2009,28570</t>
  </si>
  <si>
    <t>Nissan,Altima,2016,regular unleaded,270,6,AUTOMATIC,front wheel drive,4,Performance,Midsize,Sedan,32,22,2009,27990</t>
  </si>
  <si>
    <t>Nissan,Altima,2016,regular unleaded,270,6,AUTOMATIC,front wheel drive,4,Performance,Midsize,Sedan,32,22,2009,32690</t>
  </si>
  <si>
    <t>Nissan,Altima,2017,regular unleaded,179,4,AUTOMATIC,front wheel drive,4,N/A,Midsize,Sedan,39,27,2009,25460</t>
  </si>
  <si>
    <t>Nissan,Altima,2017,regular unleaded,179,4,AUTOMATIC,front wheel drive,4,N/A,Midsize,Sedan,39,27,2009,22500</t>
  </si>
  <si>
    <t>Nissan,Altima,2017,regular unleaded,270,6,AUTOMATIC,front wheel drive,4,Performance,Midsize,Sedan,32,22,2009,32690</t>
  </si>
  <si>
    <t>Nissan,Altima,2017,regular unleaded,179,4,AUTOMATIC,front wheel drive,4,N/A,Midsize,Sedan,39,27,2009,22900</t>
  </si>
  <si>
    <t>Nissan,Altima,2017,regular unleaded,270,6,AUTOMATIC,front wheel drive,4,Performance,Midsize,Sedan,32,22,2009,27990</t>
  </si>
  <si>
    <t>Nissan,Altima,2017,regular unleaded,179,4,AUTOMATIC,front wheel drive,4,N/A,Midsize,Sedan,37,26,2009,24470</t>
  </si>
  <si>
    <t>Nissan,Altima,2017,regular unleaded,179,4,AUTOMATIC,front wheel drive,4,N/A,Midsize,Sedan,39,27,2009,28570</t>
  </si>
  <si>
    <t>Kia,Amanti,2007,regular unleaded,264,6,AUTOMATIC,front wheel drive,4,N/A,Midsize,Sedan,24,17,1720,25495</t>
  </si>
  <si>
    <t>Kia,Amanti,2008,regular unleaded,264,6,AUTOMATIC,front wheel drive,4,N/A,Midsize,Sedan,24,17,1720,25495</t>
  </si>
  <si>
    <t>Kia,Amanti,2009,regular unleaded,264,6,AUTOMATIC,front wheel drive,4,N/A,Midsize,Sedan,24,17,1720,26045</t>
  </si>
  <si>
    <t>Mercedes-Benz,AMG GT,2016,premium unleaded (required),503,8,AUTOMATED_MANUAL,rear wheel drive,2,"Exotic,Factory Tuner,Luxury,High-Performance",Compact,Coupe,22,16,617,129900</t>
  </si>
  <si>
    <t>Mercedes-Benz,AMG GT,2017,premium unleaded (required),503,8,AUTOMATIC,rear wheel drive,2,"Exotic,Factory Tuner,Luxury,High-Performance",Compact,Coupe,22,16,617,131200</t>
  </si>
  <si>
    <t>Mercedes-Benz,AMG GT,2017,premium unleaded (required),456,8,AUTOMATIC,rear wheel drive,2,"Exotic,Factory Tuner,Luxury,High-Performance",Compact,Coupe,22,16,617,111200</t>
  </si>
  <si>
    <t>Nissan,Armada,2014,regular unleaded,317,8,AUTOMATIC,rear wheel drive,4,Flex Fuel,Large,4dr SUV,19,13,2009,37590</t>
  </si>
  <si>
    <t>Nissan,Armada,2014,regular unleaded,317,8,AUTOMATIC,four wheel drive,4,Flex Fuel,Large,4dr SUV,18,12,2009,52860</t>
  </si>
  <si>
    <t>Nissan,Armada,2014,regular unleaded,317,8,AUTOMATIC,rear wheel drive,4,Flex Fuel,Large,4dr SUV,19,13,2009,42680</t>
  </si>
  <si>
    <t>Nissan,Armada,2014,regular unleaded,317,8,AUTOMATIC,four wheel drive,4,Flex Fuel,Large,4dr SUV,18,12,2009,45580</t>
  </si>
  <si>
    <t>Nissan,Armada,2014,regular unleaded,317,8,AUTOMATIC,four wheel drive,4,Flex Fuel,Large,4dr SUV,18,12,2009,42890</t>
  </si>
  <si>
    <t>Nissan,Armada,2014,regular unleaded,317,8,AUTOMATIC,rear wheel drive,4,Flex Fuel,Large,4dr SUV,19,13,2009,49960</t>
  </si>
  <si>
    <t>Nissan,Armada,2015,regular unleaded,317,8,AUTOMATIC,rear wheel drive,4,N/A,Large,4dr SUV,19,13,2009,50780</t>
  </si>
  <si>
    <t>Nissan,Armada,2015,regular unleaded,317,8,AUTOMATIC,four wheel drive,4,N/A,Large,4dr SUV,18,12,2009,53680</t>
  </si>
  <si>
    <t>Nissan,Armada,2015,regular unleaded,317,8,AUTOMATIC,four wheel drive,4,N/A,Large,4dr SUV,18,12,2009,43810</t>
  </si>
  <si>
    <t>Nissan,Armada,2015,regular unleaded,317,8,AUTOMATIC,four wheel drive,4,N/A,Large,4dr SUV,18,12,2009,46500</t>
  </si>
  <si>
    <t>Nissan,Armada,2015,regular unleaded,317,8,AUTOMATIC,rear wheel drive,4,N/A,Large,4dr SUV,19,13,2009,49880</t>
  </si>
  <si>
    <t>Nissan,Armada,2015,regular unleaded,317,8,AUTOMATIC,rear wheel drive,4,N/A,Large,4dr SUV,19,13,2009,43600</t>
  </si>
  <si>
    <t>Nissan,Armada,2015,regular unleaded,317,8,AUTOMATIC,rear wheel drive,4,N/A,Large,4dr SUV,19,13,2009,38510</t>
  </si>
  <si>
    <t>Nissan,Armada,2015,regular unleaded,317,8,AUTOMATIC,four wheel drive,4,N/A,Large,4dr SUV,18,12,2009,52780</t>
  </si>
  <si>
    <t>Nissan,Armada,2017,regular unleaded,390,8,AUTOMATIC,rear wheel drive,4,N/A,Large,4dr SUV,19,14,2009,49650</t>
  </si>
  <si>
    <t>Nissan,Armada,2017,regular unleaded,390,8,AUTOMATIC,rear wheel drive,4,N/A,Large,4dr SUV,19,14,2009,57590</t>
  </si>
  <si>
    <t>Nissan,Armada,2017,regular unleaded,390,8,AUTOMATIC,four wheel drive,4,N/A,Large,4dr SUV,18,13,2009,60490</t>
  </si>
  <si>
    <t>Nissan,Armada,2017,regular unleaded,390,8,AUTOMATIC,four wheel drive,4,N/A,Large,4dr SUV,18,13,2009,52550</t>
  </si>
  <si>
    <t>Nissan,Armada,2017,regular unleaded,390,8,AUTOMATIC,rear wheel drive,4,N/A,Large,4dr SUV,19,14,2009,44900</t>
  </si>
  <si>
    <t>Nissan,Armada,2017,regular unleaded,390,8,AUTOMATIC,four wheel drive,4,N/A,Large,4dr SUV,18,13,2009,47800</t>
  </si>
  <si>
    <t>Bentley,Arnage,2007,premium unleaded (required),450,8,AUTOMATIC,rear wheel drive,4,"Exotic,Luxury,Performance",Large,Sedan,15,10,520,221990</t>
  </si>
  <si>
    <t>Bentley,Arnage,2007,premium unleaded (required),500,8,AUTOMATIC,rear wheel drive,4,"Exotic,Factory Tuner,Luxury,High-Performance",Large,Sedan,15,10,520,242990</t>
  </si>
  <si>
    <t>Bentley,Arnage,2007,premium unleaded (required),450,8,AUTOMATIC,rear wheel drive,4,"Exotic,Luxury,Performance",Large,Sedan,14,10,520,263990</t>
  </si>
  <si>
    <t>Bentley,Arnage,2008,premium unleaded (required),450,8,AUTOMATIC,rear wheel drive,4,"Exotic,Luxury,Performance",Large,Sedan,15,9,520,263990</t>
  </si>
  <si>
    <t>Bentley,Arnage,2008,premium unleaded (required),500,8,AUTOMATIC,rear wheel drive,4,"Exotic,Factory Tuner,Luxury,High-Performance",Large,Sedan,15,10,520,242990</t>
  </si>
  <si>
    <t>Bentley,Arnage,2008,premium unleaded (required),450,8,AUTOMATIC,rear wheel drive,4,"Exotic,Luxury,Performance",Large,Sedan,15,10,520,221990</t>
  </si>
  <si>
    <t>Bentley,Arnage,2009,premium unleaded (required),500,8,AUTOMATIC,rear wheel drive,4,"Exotic,Factory Tuner,Luxury,High-Performance",Large,Sedan,14,10,520,270990</t>
  </si>
  <si>
    <t>Bentley,Arnage,2009,premium unleaded (required),450,8,AUTOMATIC,rear wheel drive,4,"Exotic,Luxury,Performance",Large,Sedan,14,10,520,224990</t>
  </si>
  <si>
    <t>Bentley,Arnage,2009,premium unleaded (required),500,8,AUTOMATIC,rear wheel drive,4,"Exotic,Factory Tuner,Luxury,High-Performance",Large,Sedan,14,10,520,246990</t>
  </si>
  <si>
    <t>Bentley,Arnage,2009,premium unleaded (required),450,8,AUTOMATIC,rear wheel drive,4,"Exotic,Luxury,Performance",Large,Sedan,15,9,520,267990</t>
  </si>
  <si>
    <t>Chrysler,Aspen,2007,regular unleaded,235,8,AUTOMATIC,rear wheel drive,4,Flex Fuel,Large,4dr SUV,17,13,1013,30935</t>
  </si>
  <si>
    <t>Chrysler,Aspen,2007,regular unleaded,235,8,AUTOMATIC,four wheel drive,4,Flex Fuel,Large,4dr SUV,17,12,1013,33810</t>
  </si>
  <si>
    <t>Chrysler,Aspen,2008,regular unleaded,302,8,AUTOMATIC,rear wheel drive,4,N/A,Large,4dr SUV,19,14,1013,32905</t>
  </si>
  <si>
    <t>Chrysler,Aspen,2008,regular unleaded,302,8,AUTOMATIC,four wheel drive,4,N/A,Large,4dr SUV,17,13,1013,35780</t>
  </si>
  <si>
    <t>Chrysler,Aspen,2009,regular unleaded,385,8,AUTOMATIC,four wheel drive,4,Hybrid,Large,4dr SUV,22,20,1013,45270</t>
  </si>
  <si>
    <t>Chrysler,Aspen,2009,regular unleaded,303,8,AUTOMATIC,four wheel drive,4,Performance,Large,4dr SUV,18,13,1013,37115</t>
  </si>
  <si>
    <t>Chrysler,Aspen,2009,regular unleaded,303,8,AUTOMATIC,rear wheel drive,4,Performance,Large,4dr SUV,19,14,1013,34730</t>
  </si>
  <si>
    <t>Ford,Aspire,1995,regular unleaded,63,4,MANUAL,front wheel drive,2,Hatchback,Compact,2dr Hatchback,38,31,5657,2000</t>
  </si>
  <si>
    <t>Ford,Aspire,1995,regular unleaded,63,4,MANUAL,front wheel drive,4,Hatchback,Compact,4dr Hatchback,38,31,5657,2000</t>
  </si>
  <si>
    <t>Ford,Aspire,1996,regular unleaded,63,4,MANUAL,front wheel drive,4,Hatchback,Compact,4dr Hatchback,38,29,5657,2000</t>
  </si>
  <si>
    <t>Ford,Aspire,1996,regular unleaded,63,4,MANUAL,front wheel drive,2,Hatchback,Compact,2dr Hatchback,38,29,5657,2000</t>
  </si>
  <si>
    <t>Ford,Aspire,1997,regular unleaded,63,4,MANUAL,front wheel drive,2,Hatchback,Compact,2dr Hatchback,38,29,5657,2000</t>
  </si>
  <si>
    <t>Ford,Aspire,1997,regular unleaded,63,4,MANUAL,front wheel drive,4,Hatchback,Compact,4dr Hatchback,38,29,5657,2000</t>
  </si>
  <si>
    <t>Chevrolet,Astro Cargo,2003,regular unleaded,190,6,AUTOMATIC,rear wheel drive,3,N/A,Large,Cargo Minivan,21,15,1385,22050</t>
  </si>
  <si>
    <t>Chevrolet,Astro Cargo,2003,regular unleaded,190,6,AUTOMATIC,all wheel drive,3,N/A,Large,Cargo Minivan,18,14,1385,24450</t>
  </si>
  <si>
    <t>Chevrolet,Astro Cargo,2004,regular unleaded,190,6,AUTOMATIC,all wheel drive,3,N/A,Large,Cargo Minivan,18,14,1385,25195</t>
  </si>
  <si>
    <t>Chevrolet,Astro Cargo,2004,regular unleaded,190,6,AUTOMATIC,rear wheel drive,3,N/A,Large,Cargo Minivan,19,14,1385,22695</t>
  </si>
  <si>
    <t>Chevrolet,Astro Cargo,2005,regular unleaded,190,6,AUTOMATIC,rear wheel drive,3,N/A,Large,Cargo Minivan,20,15,1385,22930</t>
  </si>
  <si>
    <t>Chevrolet,Astro Cargo,2005,regular unleaded,190,6,AUTOMATIC,all wheel drive,3,N/A,Large,Cargo Minivan,18,14,1385,25430</t>
  </si>
  <si>
    <t>Chevrolet,Astro,2003,regular unleaded,190,6,AUTOMATIC,all wheel drive,3,N/A,Large,Passenger Minivan,16,12,1385,25690</t>
  </si>
  <si>
    <t>Chevrolet,Astro,2003,regular unleaded,190,6,AUTOMATIC,rear wheel drive,3,N/A,Large,Passenger Minivan,19,14,1385,23690</t>
  </si>
  <si>
    <t>Chevrolet,Astro,2004,regular unleaded,190,6,AUTOMATIC,all wheel drive,3,N/A,Large,Passenger Minivan,16,12,1385,26195</t>
  </si>
  <si>
    <t>Chevrolet,Astro,2004,regular unleaded,190,6,AUTOMATIC,rear wheel drive,3,N/A,Large,Passenger Minivan,19,14,1385,24195</t>
  </si>
  <si>
    <t>Chevrolet,Astro,2005,regular unleaded,190,6,AUTOMATIC,rear wheel drive,3,N/A,Large,Passenger Minivan,20,14,1385,24430</t>
  </si>
  <si>
    <t>Chevrolet,Astro,2005,regular unleaded,190,6,AUTOMATIC,all wheel drive,3,N/A,Large,Passenger Minivan,16,12,1385,26430</t>
  </si>
  <si>
    <t>Cadillac,ATS Coupe,2015,flex-fuel (unleaded/E85),321,6,AUTOMATIC,rear wheel drive,2,"Flex Fuel,Luxury,High-Performance",Compact,Coupe,28,18,1624,48165</t>
  </si>
  <si>
    <t>Cadillac,ATS Coupe,2015,flex-fuel (unleaded/E85),321,6,AUTOMATIC,all wheel drive,2,"Flex Fuel,Luxury,High-Performance",Compact,Coupe,26,18,1624,50165</t>
  </si>
  <si>
    <t>Cadillac,ATS Coupe,2015,premium unleaded (recommended),272,4,AUTOMATIC,rear wheel drive,2,"Luxury,Performance",Compact,Coupe,31,21,1624,37995</t>
  </si>
  <si>
    <t>Cadillac,ATS Coupe,2015,premium unleaded (recommended),272,4,AUTOMATIC,all wheel drive,2,"Luxury,Performance",Compact,Coupe,29,20,1624,40445</t>
  </si>
  <si>
    <t>Cadillac,ATS Coupe,2015,premium unleaded (recommended),272,4,AUTOMATIC,all wheel drive,2,"Luxury,Performance",Compact,Coupe,29,20,1624,46935</t>
  </si>
  <si>
    <t>Cadillac,ATS Coupe,2015,flex-fuel (unleaded/E85),321,6,AUTOMATIC,all wheel drive,2,"Flex Fuel,Luxury,High-Performance",Compact,Coupe,26,18,1624,51435</t>
  </si>
  <si>
    <t>Cadillac,ATS Coupe,2015,flex-fuel (unleaded/E85),321,6,AUTOMATIC,rear wheel drive,2,"Flex Fuel,Luxury,High-Performance",Compact,Coupe,28,18,1624,45150</t>
  </si>
  <si>
    <t>Cadillac,ATS Coupe,2015,premium unleaded (recommended),272,4,AUTOMATIC,rear wheel drive,2,"Luxury,Performance",Compact,Coupe,31,21,1624,47095</t>
  </si>
  <si>
    <t>Cadillac,ATS Coupe,2015,premium unleaded (recommended),272,4,AUTOMATIC,all wheel drive,2,"Luxury,Performance",Compact,Coupe,29,20,1624,48205</t>
  </si>
  <si>
    <t>Cadillac,ATS Coupe,2015,flex-fuel (unleaded/E85),321,6,AUTOMATIC,all wheel drive,2,"Flex Fuel,Luxury,High-Performance",Compact,Coupe,26,18,1624,47750</t>
  </si>
  <si>
    <t>Cadillac,ATS Coupe,2015,flex-fuel (unleaded/E85),321,6,AUTOMATIC,rear wheel drive,2,"Flex Fuel,Luxury,High-Performance",Compact,Coupe,28,18,1624,50325</t>
  </si>
  <si>
    <t>Cadillac,ATS Coupe,2015,premium unleaded (recommended),272,4,AUTOMATIC,rear wheel drive,2,"Luxury,Performance",Compact,Coupe,31,21,1624,41920</t>
  </si>
  <si>
    <t>Cadillac,ATS Coupe,2015,premium unleaded (recommended),272,4,AUTOMATIC,rear wheel drive,2,"Luxury,Performance",Compact,Coupe,31,21,1624,44935</t>
  </si>
  <si>
    <t>Cadillac,ATS Coupe,2015,premium unleaded (recommended),272,4,AUTOMATIC,all wheel drive,2,"Luxury,Performance",Compact,Coupe,29,20,1624,44520</t>
  </si>
  <si>
    <t>Cadillac,ATS Coupe,2016,premium unleaded (recommended),272,4,AUTOMATIC,rear wheel drive,2,"Luxury,Performance",Compact,Coupe,31,22,1624,47605</t>
  </si>
  <si>
    <t>Cadillac,ATS Coupe,2016,premium unleaded (recommended),272,4,AUTOMATIC,rear wheel drive,2,"Luxury,Performance",Compact,Coupe,31,22,1624,41920</t>
  </si>
  <si>
    <t>Cadillac,ATS Coupe,2016,regular unleaded,335,6,AUTOMATIC,rear wheel drive,2,"Luxury,High-Performance",Compact,Coupe,30,20,1624,48675</t>
  </si>
  <si>
    <t>Cadillac,ATS Coupe,2016,premium unleaded (recommended),272,4,AUTOMATIC,all wheel drive,2,"Luxury,Performance",Compact,Coupe,30,22,1624,48715</t>
  </si>
  <si>
    <t>Cadillac,ATS Coupe,2016,premium unleaded (recommended),272,4,AUTOMATIC,rear wheel drive,2,"Luxury,Performance",Compact,Coupe,31,22,1624,45445</t>
  </si>
  <si>
    <t>Cadillac,ATS Coupe,2016,regular unleaded,335,6,AUTOMATIC,rear wheel drive,2,"Luxury,High-Performance",Compact,Coupe,30,20,1624,45150</t>
  </si>
  <si>
    <t>Cadillac,ATS Coupe,2016,premium unleaded (recommended),272,4,AUTOMATIC,all wheel drive,2,"Luxury,Performance",Compact,Coupe,30,22,1624,40445</t>
  </si>
  <si>
    <t>Cadillac,ATS Coupe,2016,regular unleaded,335,6,AUTOMATIC,all wheel drive,2,"Luxury,High-Performance",Compact,Coupe,28,19,1624,47750</t>
  </si>
  <si>
    <t>Cadillac,ATS Coupe,2016,premium unleaded (recommended),272,4,AUTOMATIC,all wheel drive,2,"Luxury,Performance",Compact,Coupe,30,22,1624,47445</t>
  </si>
  <si>
    <t>Cadillac,ATS Coupe,2016,regular unleaded,335,6,AUTOMATIC,all wheel drive,2,"Luxury,High-Performance",Compact,Coupe,28,19,1624,50675</t>
  </si>
  <si>
    <t>Cadillac,ATS Coupe,2016,premium unleaded (recommended),272,4,AUTOMATIC,rear wheel drive,2,"Luxury,Performance",Compact,Coupe,31,22,1624,37995</t>
  </si>
  <si>
    <t>Cadillac,ATS Coupe,2016,regular unleaded,335,6,AUTOMATIC,all wheel drive,2,"Luxury,High-Performance",Compact,Coupe,28,19,1624,51945</t>
  </si>
  <si>
    <t>Cadillac,ATS Coupe,2016,premium unleaded (recommended),272,4,AUTOMATIC,all wheel drive,2,"Luxury,Performance",Compact,Coupe,30,22,1624,44520</t>
  </si>
  <si>
    <t>Cadillac,ATS Coupe,2016,regular unleaded,335,6,AUTOMATIC,rear wheel drive,2,"Luxury,High-Performance",Compact,Coupe,30,20,1624,50835</t>
  </si>
  <si>
    <t>Cadillac,ATS Coupe,2017,premium unleaded (recommended),272,4,AUTOMATIC,all wheel drive,2,"Luxury,Performance",Compact,Coupe,30,22,1624,43395</t>
  </si>
  <si>
    <t>Cadillac,ATS Coupe,2017,premium unleaded (recommended),272,4,AUTOMATIC,rear wheel drive,2,"Luxury,Performance",Compact,Coupe,31,22,1624,37595</t>
  </si>
  <si>
    <t>Cadillac,ATS Coupe,2017,premium unleaded (recommended),272,4,AUTOMATIC,all wheel drive,2,"Luxury,Performance",Compact,Coupe,30,22,1624,39995</t>
  </si>
  <si>
    <t>Cadillac,ATS Coupe,2017,regular unleaded,335,6,AUTOMATIC,rear wheel drive,2,"Luxury,High-Performance",Compact,Coupe,30,20,1624,49495</t>
  </si>
  <si>
    <t>Cadillac,ATS Coupe,2017,premium unleaded (recommended),272,4,AUTOMATIC,rear wheel drive,2,"Luxury,Performance",Compact,Coupe,31,22,1624,41395</t>
  </si>
  <si>
    <t>Cadillac,ATS Coupe,2017,regular unleaded,335,6,AUTOMATIC,rear wheel drive,2,"Luxury,High-Performance",Compact,Coupe,30,20,1624,46995</t>
  </si>
  <si>
    <t>Cadillac,ATS Coupe,2017,regular unleaded,335,6,AUTOMATIC,all wheel drive,2,"Luxury,High-Performance",Compact,Coupe,27,19,1624,48995</t>
  </si>
  <si>
    <t>Cadillac,ATS-V,2016,premium unleaded (recommended),464,6,MANUAL,rear wheel drive,2,"Factory Tuner,Luxury,High-Performance",Compact,Coupe,23,17,1624,62665</t>
  </si>
  <si>
    <t>Cadillac,ATS-V,2016,premium unleaded (recommended),464,6,MANUAL,rear wheel drive,4,"Factory Tuner,Luxury,High-Performance",Compact,Sedan,23,17,1624,60465</t>
  </si>
  <si>
    <t>Cadillac,ATS-V,2017,premium unleaded (recommended),464,6,MANUAL,rear wheel drive,2,"Factory Tuner,Luxury,High-Performance",Compact,Coupe,23,16,1624,62895</t>
  </si>
  <si>
    <t>Cadillac,ATS-V,2017,premium unleaded (recommended),464,6,MANUAL,rear wheel drive,4,"Factory Tuner,Luxury,High-Performance",Compact,Sedan,23,16,1624,60695</t>
  </si>
  <si>
    <t>Cadillac,ATS,2015,premium unleaded (recommended),272,4,AUTOMATIC,all wheel drive,4,"Luxury,Performance",Compact,Sedan,28,20,1624,41340</t>
  </si>
  <si>
    <t>Cadillac,ATS,2015,premium unleaded (recommended),272,4,AUTOMATIC,rear wheel drive,4,"Luxury,Performance",Compact,Sedan,30,21,1624,39340</t>
  </si>
  <si>
    <t>Cadillac,ATS,2015,regular unleaded,202,4,AUTOMATIC,rear wheel drive,4,Luxury,Compact,Sedan,33,21,1624,33215</t>
  </si>
  <si>
    <t>Cadillac,ATS,2015,premium unleaded (recommended),272,4,AUTOMATIC,rear wheel drive,4,"Luxury,Performance",Compact,Sedan,30,21,1624,45615</t>
  </si>
  <si>
    <t>Cadillac,ATS,2015,flex-fuel (unleaded/E85),321,6,AUTOMATIC,rear wheel drive,4,"Flex Fuel,Luxury,High-Performance",Compact,Sedan,28,18,1624,47615</t>
  </si>
  <si>
    <t>Cadillac,ATS,2015,flex-fuel (unleaded/E85),321,6,AUTOMATIC,rear wheel drive,4,"Flex Fuel,Luxury,High-Performance",Compact,Sedan,28,18,1624,44660</t>
  </si>
  <si>
    <t>Cadillac,ATS,2015,premium unleaded (recommended),272,4,AUTOMATIC,all wheel drive,4,"Luxury,Performance",Compact,Sedan,28,20,1624,46715</t>
  </si>
  <si>
    <t>Cadillac,ATS,2015,premium unleaded (recommended),272,4,AUTOMATIC,all wheel drive,4,"Luxury,Performance",Compact,Sedan,28,20,1624,37245</t>
  </si>
  <si>
    <t>Cadillac,ATS,2015,flex-fuel (unleaded/E85),321,6,AUTOMATIC,rear wheel drive,4,"Flex Fuel,Luxury,High-Performance",Compact,Sedan,28,18,1624,41340</t>
  </si>
  <si>
    <t>Cadillac,ATS,2015,flex-fuel (unleaded/E85),321,6,AUTOMATIC,all wheel drive,4,"Flex Fuel,Luxury,High-Performance",Compact,Sedan,26,18,1624,46660</t>
  </si>
  <si>
    <t>Cadillac,ATS,2015,flex-fuel (unleaded/E85),321,6,AUTOMATIC,all wheel drive,4,"Flex Fuel,Luxury,High-Performance",Compact,Sedan,26,18,1624,48715</t>
  </si>
  <si>
    <t>Cadillac,ATS,2015,premium unleaded (recommended),272,4,AUTOMATIC,all wheel drive,4,"Luxury,Performance",Compact,Sedan,28,20,1624,44660</t>
  </si>
  <si>
    <t>Cadillac,ATS,2015,premium unleaded (recommended),272,4,AUTOMATIC,rear wheel drive,4,"Luxury,Performance",Compact,Sedan,30,21,1624,35245</t>
  </si>
  <si>
    <t>Cadillac,ATS,2015,premium unleaded (recommended),272,4,AUTOMATIC,rear wheel drive,4,"Luxury,Performance",Compact,Sedan,30,21,1624,42660</t>
  </si>
  <si>
    <t>Cadillac,ATS,2015,regular unleaded,202,4,AUTOMATIC,rear wheel drive,4,Luxury,Compact,Sedan,33,21,1624,37340</t>
  </si>
  <si>
    <t>Cadillac,ATS,2015,flex-fuel (unleaded/E85),321,6,AUTOMATIC,all wheel drive,4,"Flex Fuel,Luxury,High-Performance",Compact,Sedan,26,18,1624,43340</t>
  </si>
  <si>
    <t>Cadillac,ATS,2016,regular unleaded,335,6,AUTOMATIC,rear wheel drive,4,"Luxury,High-Performance",Midsize,Sedan,30,20,1624,41340</t>
  </si>
  <si>
    <t>Cadillac,ATS,2016,premium unleaded (recommended),272,4,AUTOMATIC,rear wheel drive,4,"Luxury,Performance",Midsize,Sedan,31,22,1624,46110</t>
  </si>
  <si>
    <t>Cadillac,ATS,2016,regular unleaded,335,6,AUTOMATIC,rear wheel drive,4,"Luxury,High-Performance",Midsize,Sedan,30,20,1624,45155</t>
  </si>
  <si>
    <t>Cadillac,ATS,2016,premium unleaded (recommended),272,4,AUTOMATIC,rear wheel drive,4,"Luxury,Performance",Midsize,Sedan,31,22,1624,39340</t>
  </si>
  <si>
    <t>Cadillac,ATS,2016,regular unleaded,335,6,AUTOMATIC,all wheel drive,4,"Luxury,High-Performance",Midsize,Sedan,28,19,1624,47155</t>
  </si>
  <si>
    <t>Cadillac,ATS,2016,premium unleaded (recommended),272,4,AUTOMATIC,rear wheel drive,4,"Luxury,Performance",Midsize,Sedan,31,22,1624,43155</t>
  </si>
  <si>
    <t>Cadillac,ATS,2016,premium unleaded (recommended),272,4,AUTOMATIC,all wheel drive,4,"Luxury,Performance",Midsize,Sedan,30,22,1624,37245</t>
  </si>
  <si>
    <t>Cadillac,ATS,2016,regular unleaded,335,6,AUTOMATIC,rear wheel drive,4,"Luxury,High-Performance",Midsize,Sedan,30,20,1624,48110</t>
  </si>
  <si>
    <t>Cadillac,ATS,2016,regular unleaded,202,4,AUTOMATIC,rear wheel drive,4,Luxury,Midsize,Sedan,32,22,1624,37340</t>
  </si>
  <si>
    <t>Cadillac,ATS,2016,premium unleaded (recommended),272,4,AUTOMATIC,rear wheel drive,4,"Luxury,Performance",Midsize,Sedan,31,22,1624,35245</t>
  </si>
  <si>
    <t>Cadillac,ATS,2016,regular unleaded,335,6,AUTOMATIC,all wheel drive,4,"Luxury,High-Performance",Midsize,Sedan,28,19,1624,43340</t>
  </si>
  <si>
    <t>Cadillac,ATS,2016,regular unleaded,202,4,AUTOMATIC,rear wheel drive,4,Luxury,Midsize,Sedan,32,22,1624,33215</t>
  </si>
  <si>
    <t>Cadillac,ATS,2016,premium unleaded (recommended),272,4,AUTOMATIC,all wheel drive,4,"Luxury,Performance",Midsize,Sedan,30,22,1624,47210</t>
  </si>
  <si>
    <t>Cadillac,ATS,2016,premium unleaded (recommended),272,4,AUTOMATIC,all wheel drive,4,"Luxury,Performance",Midsize,Sedan,30,22,1624,41340</t>
  </si>
  <si>
    <t>Cadillac,ATS,2016,premium unleaded (recommended),272,4,AUTOMATIC,all wheel drive,4,"Luxury,Performance",Midsize,Sedan,30,22,1624,45155</t>
  </si>
  <si>
    <t>Cadillac,ATS,2016,regular unleaded,335,6,AUTOMATIC,all wheel drive,4,"Luxury,High-Performance",Midsize,Sedan,28,19,1624,49210</t>
  </si>
  <si>
    <t>Cadillac,ATS,2017,regular unleaded,335,6,AUTOMATIC,rear wheel drive,4,"Luxury,High-Performance",Midsize,Sedan,30,20,1624,46995</t>
  </si>
  <si>
    <t>Cadillac,ATS,2017,premium unleaded (recommended),272,4,AUTOMATIC,all wheel drive,4,"Luxury,Performance",Midsize,Sedan,30,22,1624,40395</t>
  </si>
  <si>
    <t>Cadillac,ATS,2017,regular unleaded,335,6,AUTOMATIC,rear wheel drive,4,"Luxury,High-Performance",Midsize,Sedan,30,20,1624,43995</t>
  </si>
  <si>
    <t>Cadillac,ATS,2017,regular unleaded,335,6,AUTOMATIC,all wheel drive,4,"Luxury,High-Performance",Midsize,Sedan,27,19,1624,45995</t>
  </si>
  <si>
    <t>Cadillac,ATS,2017,premium unleaded (recommended),272,4,AUTOMATIC,rear wheel drive,4,"Luxury,Performance",Midsize,Sedan,31,22,1624,34595</t>
  </si>
  <si>
    <t>Cadillac,ATS,2017,premium unleaded (recommended),272,4,AUTOMATIC,all wheel drive,4,"Luxury,Performance",Midsize,Sedan,30,22,1624,36595</t>
  </si>
  <si>
    <t>Cadillac,ATS,2017,premium unleaded (recommended),272,4,AUTOMATIC,rear wheel drive,4,"Luxury,Performance",Midsize,Sedan,31,22,1624,38395</t>
  </si>
  <si>
    <t>Oldsmobile,Aurora,2001,premium unleaded (required),250,8,AUTOMATIC,front wheel drive,4,Performance,Large,Sedan,23,15,26,34794</t>
  </si>
  <si>
    <t>Oldsmobile,Aurora,2001,regular unleaded,215,6,AUTOMATIC,front wheel drive,4,N/A,Large,Sedan,25,17,26,30619</t>
  </si>
  <si>
    <t>Oldsmobile,Aurora,2002,regular unleaded,215,6,AUTOMATIC,front wheel drive,4,N/A,Large,Sedan,25,16,26,31615</t>
  </si>
  <si>
    <t>Oldsmobile,Aurora,2002,premium unleaded (required),250,8,AUTOMATIC,front wheel drive,4,Performance,Large,Sedan,24,16,26,35085</t>
  </si>
  <si>
    <t>Oldsmobile,Aurora,2003,premium unleaded (required),250,8,AUTOMATIC,front wheel drive,4,Performance,Large,Sedan,24,15,26,34725</t>
  </si>
  <si>
    <t>Chevrolet,Avalanche,2010,flex-fuel (unleaded/E85),320,8,AUTOMATIC,rear wheel drive,4,"Crossover,Flex Fuel",Large,Crew Cab Pickup,21,15,1385,45815</t>
  </si>
  <si>
    <t>Chevrolet,Avalanche,2010,flex-fuel (unleaded/E85),320,8,AUTOMATIC,rear wheel drive,4,"Crossover,Flex Fuel",Large,Crew Cab Pickup,21,15,1385,35725</t>
  </si>
  <si>
    <t>Chevrolet,Avalanche,2010,flex-fuel (unleaded/E85),320,8,AUTOMATIC,rear wheel drive,4,"Crossover,Flex Fuel",Large,Crew Cab Pickup,21,15,1385,38830</t>
  </si>
  <si>
    <t>Chevrolet,Avalanche,2011,flex-fuel (unleaded/E85),320,8,AUTOMATIC,rear wheel drive,4,"Crossover,Flex Fuel",Large,Crew Cab Pickup,21,15,1385,39405</t>
  </si>
  <si>
    <t>Chevrolet,Avalanche,2011,flex-fuel (unleaded/E85),320,8,AUTOMATIC,rear wheel drive,4,"Crossover,Flex Fuel",Large,Crew Cab Pickup,21,15,1385,46195</t>
  </si>
  <si>
    <t>Chevrolet,Avalanche,2011,flex-fuel (unleaded/E85),320,8,AUTOMATIC,four wheel drive,4,"Crossover,Flex Fuel",Large,Crew Cab Pickup,21,15,1385,39350</t>
  </si>
  <si>
    <t>Chevrolet,Avalanche,2011,flex-fuel (unleaded/E85),320,8,AUTOMATIC,four wheel drive,4,"Crossover,Flex Fuel",Large,Crew Cab Pickup,21,15,1385,49500</t>
  </si>
  <si>
    <t>Chevrolet,Avalanche,2011,flex-fuel (unleaded/E85),320,8,AUTOMATIC,four wheel drive,4,"Crossover,Flex Fuel",Large,Crew Cab Pickup,21,15,1385,42455</t>
  </si>
  <si>
    <t>Chevrolet,Avalanche,2011,flex-fuel (unleaded/E85),320,8,AUTOMATIC,rear wheel drive,4,"Crossover,Flex Fuel",Large,Crew Cab Pickup,21,15,1385,36300</t>
  </si>
  <si>
    <t>Chevrolet,Avalanche,2012,flex-fuel (unleaded/E85),320,8,AUTOMATIC,rear wheel drive,4,"Crossover,Flex Fuel",Large,Crew Cab Pickup,21,15,1385,40195</t>
  </si>
  <si>
    <t>Chevrolet,Avalanche,2012,flex-fuel (unleaded/E85),320,8,AUTOMATIC,four wheel drive,4,"Crossover,Flex Fuel",Large,Crew Cab Pickup,21,15,1385,43245</t>
  </si>
  <si>
    <t>Chevrolet,Avalanche,2012,flex-fuel (unleaded/E85),320,8,AUTOMATIC,rear wheel drive,4,"Crossover,Flex Fuel",Large,Crew Cab Pickup,21,15,1385,47000</t>
  </si>
  <si>
    <t>Chevrolet,Avalanche,2012,flex-fuel (unleaded/E85),320,8,AUTOMATIC,four wheel drive,4,"Crossover,Flex Fuel",Large,Crew Cab Pickup,21,15,1385,39850</t>
  </si>
  <si>
    <t>Chevrolet,Avalanche,2012,flex-fuel (unleaded/E85),320,8,AUTOMATIC,rear wheel drive,4,"Crossover,Flex Fuel",Large,Crew Cab Pickup,21,15,1385,36800</t>
  </si>
  <si>
    <t>Chevrolet,Avalanche,2012,flex-fuel (unleaded/E85),320,8,AUTOMATIC,four wheel drive,4,"Crossover,Flex Fuel",Large,Crew Cab Pickup,21,15,1385,50305</t>
  </si>
  <si>
    <t>Toyota,Avalon Hybrid,2015,regular unleaded,200,4,AUTOMATIC,front wheel drive,4,Hybrid,Midsize,Sedan,39,40,2031,37800</t>
  </si>
  <si>
    <t>Toyota,Avalon Hybrid,2015,regular unleaded,200,4,AUTOMATIC,front wheel drive,4,Hybrid,Midsize,Sedan,39,40,2031,41700</t>
  </si>
  <si>
    <t>Toyota,Avalon Hybrid,2015,regular unleaded,200,4,AUTOMATIC,front wheel drive,4,Hybrid,Midsize,Sedan,39,40,2031,36470</t>
  </si>
  <si>
    <t>Toyota,Avalon Hybrid,2016,regular unleaded,200,4,AUTOMATIC,front wheel drive,4,Hybrid,Midsize,Sedan,39,40,2031,36650</t>
  </si>
  <si>
    <t>Toyota,Avalon Hybrid,2016,regular unleaded,200,4,AUTOMATIC,front wheel drive,4,Hybrid,Midsize,Sedan,39,40,2031,38100</t>
  </si>
  <si>
    <t>Toyota,Avalon Hybrid,2016,regular unleaded,200,4,AUTOMATIC,front wheel drive,4,Hybrid,Midsize,Sedan,39,40,2031,41950</t>
  </si>
  <si>
    <t>Toyota,Avalon Hybrid,2017,regular unleaded,200,4,AUTOMATIC,front wheel drive,4,Hybrid,Midsize,Sedan,39,40,2031,42550</t>
  </si>
  <si>
    <t>Toyota,Avalon Hybrid,2017,regular unleaded,200,4,AUTOMATIC,front wheel drive,4,Hybrid,Midsize,Sedan,39,40,2031,38700</t>
  </si>
  <si>
    <t>Toyota,Avalon Hybrid,2017,regular unleaded,200,4,AUTOMATIC,front wheel drive,4,Hybrid,Midsize,Sedan,39,40,2031,37250</t>
  </si>
  <si>
    <t>Toyota,Avalon,2015,regular unleaded,268,6,AUTOMATIC,front wheel drive,4,Performance,Midsize,Sedan,31,21,2031,37170</t>
  </si>
  <si>
    <t>Toyota,Avalon,2015,regular unleaded,268,6,AUTOMATIC,front wheel drive,4,N/A,Midsize,Sedan,31,21,2031,32285</t>
  </si>
  <si>
    <t>Toyota,Avalon,2015,regular unleaded,268,6,AUTOMATIC,front wheel drive,4,Performance,Midsize,Sedan,31,21,2031,39980</t>
  </si>
  <si>
    <t>Toyota,Avalon,2015,regular unleaded,268,6,AUTOMATIC,front wheel drive,4,Performance,Midsize,Sedan,31,21,2031,36080</t>
  </si>
  <si>
    <t>Toyota,Avalon,2015,regular unleaded,268,6,AUTOMATIC,front wheel drive,4,N/A,Midsize,Sedan,31,21,2031,34140</t>
  </si>
  <si>
    <t>Toyota,Avalon,2016,regular unleaded,268,6,AUTOMATIC,front wheel drive,4,Performance,Midsize,Sedan,31,21,2031,37050</t>
  </si>
  <si>
    <t>Toyota,Avalon,2016,regular unleaded,268,6,AUTOMATIC,front wheel drive,4,N/A,Midsize,Sedan,31,21,2031,35850</t>
  </si>
  <si>
    <t>Toyota,Avalon,2016,regular unleaded,268,6,AUTOMATIC,front wheel drive,4,Performance,Midsize,Sedan,31,21,2031,40450</t>
  </si>
  <si>
    <t>Toyota,Avalon,2016,regular unleaded,268,6,AUTOMATIC,front wheel drive,4,N/A,Midsize,Sedan,31,21,2031,32650</t>
  </si>
  <si>
    <t>Toyota,Avalon,2016,regular unleaded,268,6,AUTOMATIC,front wheel drive,4,N/A,Midsize,Sedan,31,21,2031,34400</t>
  </si>
  <si>
    <t>Toyota,Avalon,2017,regular unleaded,268,6,AUTOMATIC,front wheel drive,4,Performance,Midsize,Sedan,30,21,2031,41050</t>
  </si>
  <si>
    <t>Toyota,Avalon,2017,regular unleaded,268,6,AUTOMATIC,front wheel drive,4,Performance,Midsize,Sedan,30,21,2031,37650</t>
  </si>
  <si>
    <t>Toyota,Avalon,2017,regular unleaded,268,6,AUTOMATIC,front wheel drive,4,N/A,Midsize,Sedan,30,21,2031,33250</t>
  </si>
  <si>
    <t>Toyota,Avalon,2017,regular unleaded,268,6,AUTOMATIC,front wheel drive,4,N/A,Midsize,Sedan,30,21,2031,36450</t>
  </si>
  <si>
    <t>Toyota,Avalon,2017,regular unleaded,268,6,AUTOMATIC,front wheel drive,4,N/A,Midsize,Sedan,30,21,2031,35000</t>
  </si>
  <si>
    <t>Dodge,Avenger,2012,flex-fuel (unleaded/E85),283,6,AUTOMATIC,front wheel drive,4,"Flex Fuel,Performance",Midsize,Sedan,29,19,1851,25995</t>
  </si>
  <si>
    <t>Dodge,Avenger,2012,regular unleaded,173,4,AUTOMATIC,front wheel drive,4,N/A,Midsize,Sedan,31,20,1851,21495</t>
  </si>
  <si>
    <t>Dodge,Avenger,2012,flex-fuel (unleaded/E85),283,6,AUTOMATIC,front wheel drive,4,"Flex Fuel,Performance",Midsize,Sedan,29,19,1851,23995</t>
  </si>
  <si>
    <t>Dodge,Avenger,2012,regular unleaded,173,4,AUTOMATIC,front wheel drive,4,Flex Fuel,Midsize,Sedan,30,21,1851,18995</t>
  </si>
  <si>
    <t>Dodge,Avenger,2013,flex-fuel (unleaded/E85),283,6,AUTOMATIC,front wheel drive,4,"Flex Fuel,Performance",Midsize,Sedan,29,19,1851,25695</t>
  </si>
  <si>
    <t>Dodge,Avenger,2013,regular unleaded,173,4,AUTOMATIC,front wheel drive,4,Flex Fuel,Midsize,Sedan,29,21,1851,19795</t>
  </si>
  <si>
    <t>Dodge,Avenger,2013,regular unleaded,173,4,AUTOMATIC,front wheel drive,4,Flex Fuel,Midsize,Sedan,31,20,1851,22595</t>
  </si>
  <si>
    <t>Dodge,Avenger,2014,regular unleaded,173,4,AUTOMATIC,front wheel drive,4,Flex Fuel,Midsize,Sedan,29,21,1851,20595</t>
  </si>
  <si>
    <t>Dodge,Avenger,2014,flex-fuel (unleaded/E85),283,6,AUTOMATIC,front wheel drive,4,"Flex Fuel,Performance",Midsize,Sedan,29,19,1851,25795</t>
  </si>
  <si>
    <t>Dodge,Avenger,2014,regular unleaded,173,4,AUTOMATIC,front wheel drive,4,Flex Fuel,Midsize,Sedan,31,20,1851,23295</t>
  </si>
  <si>
    <t>Lamborghini,Aventador,2014,premium unleaded (required),700,12,AUTOMATED_MANUAL,all wheel drive,2,"Exotic,High-Performance",Midsize,Convertible,16,10,1158,441600</t>
  </si>
  <si>
    <t>Lamborghini,Aventador,2014,premium unleaded (required),700,12,AUTOMATED_MANUAL,all wheel drive,2,"Exotic,High-Performance",Midsize,Coupe,18,11,1158,397500</t>
  </si>
  <si>
    <t>Lamborghini,Aventador,2014,premium unleaded (required),720,12,AUTOMATED_MANUAL,all wheel drive,2,"Exotic,High-Performance",Midsize,Convertible,16,10,1158,548800</t>
  </si>
  <si>
    <t>Lamborghini,Aventador,2014,premium unleaded (required),720,12,AUTOMATED_MANUAL,all wheel drive,2,"Exotic,High-Performance",Midsize,Coupe,18,11,1158,497650</t>
  </si>
  <si>
    <t>Lamborghini,Aventador,2015,premium unleaded (required),700,12,AUTOMATED_MANUAL,all wheel drive,2,"Exotic,High-Performance",Midsize,Convertible,16,10,1158,441600</t>
  </si>
  <si>
    <t>Lamborghini,Aventador,2015,premium unleaded (required),700,12,AUTOMATED_MANUAL,all wheel drive,2,"Exotic,High-Performance",Midsize,Coupe,18,11,1158,397500</t>
  </si>
  <si>
    <t>Lamborghini,Aventador,2015,premium unleaded (required),720,12,AUTOMATED_MANUAL,all wheel drive,2,"Exotic,High-Performance",Midsize,Convertible,16,10,1158,548800</t>
  </si>
  <si>
    <t>Lamborghini,Aventador,2015,premium unleaded (required),720,12,AUTOMATED_MANUAL,all wheel drive,2,"Exotic,High-Performance",Midsize,Coupe,18,11,1158,497650</t>
  </si>
  <si>
    <t>Lamborghini,Aventador,2016,premium unleaded (required),700,12,AUTOMATED_MANUAL,all wheel drive,2,"Exotic,High-Performance",Midsize,Convertible,17,10,1158,443800</t>
  </si>
  <si>
    <t>Lamborghini,Aventador,2016,premium unleaded (required),750,12,AUTOMATED_MANUAL,all wheel drive,2,"Exotic,High-Performance",Midsize,Convertible,18,11,1158,535500</t>
  </si>
  <si>
    <t>Lamborghini,Aventador,2016,premium unleaded (required),750,12,AUTOMATED_MANUAL,all wheel drive,2,"Exotic,High-Performance",Midsize,Coupe,18,11,1158,490700</t>
  </si>
  <si>
    <t>Lamborghini,Aventador,2016,premium unleaded (required),700,12,AUTOMATED_MANUAL,all wheel drive,2,"Exotic,High-Performance",Midsize,Coupe,18,11,1158,399500</t>
  </si>
  <si>
    <t>Chevrolet,Aveo,2009,regular unleaded,107,4,MANUAL,front wheel drive,4,Hatchback,Compact,4dr Hatchback,34,27,1385,11965</t>
  </si>
  <si>
    <t>Chevrolet,Aveo,2009,regular unleaded,107,4,MANUAL,front wheel drive,4,N/A,Compact,Sedan,34,27,1385,15365</t>
  </si>
  <si>
    <t>Chevrolet,Aveo,2009,regular unleaded,107,4,MANUAL,front wheel drive,4,Hatchback,Compact,4dr Hatchback,34,27,1385,14100</t>
  </si>
  <si>
    <t>Chevrolet,Aveo,2009,regular unleaded,107,4,MANUAL,front wheel drive,4,N/A,Compact,Sedan,34,27,1385,11965</t>
  </si>
  <si>
    <t>Chevrolet,Aveo,2009,regular unleaded,107,4,MANUAL,front wheel drive,4,N/A,Compact,Sedan,34,27,1385,14100</t>
  </si>
  <si>
    <t>Chevrolet,Aveo,2009,regular unleaded,107,4,MANUAL,front wheel drive,4,Hatchback,Compact,4dr Hatchback,34,27,1385,15365</t>
  </si>
  <si>
    <t>Chevrolet,Aveo,2010,regular unleaded,108,4,MANUAL,front wheel drive,4,Hatchback,Compact,4dr Hatchback,35,27,1385,15365</t>
  </si>
  <si>
    <t>Chevrolet,Aveo,2010,regular unleaded,108,4,MANUAL,front wheel drive,4,N/A,Compact,Sedan,35,27,1385,11965</t>
  </si>
  <si>
    <t>Chevrolet,Aveo,2010,regular unleaded,108,4,MANUAL,front wheel drive,4,N/A,Compact,Sedan,35,27,1385,14100</t>
  </si>
  <si>
    <t>Chevrolet,Aveo,2010,regular unleaded,108,4,MANUAL,front wheel drive,4,Hatchback,Compact,4dr Hatchback,35,27,1385,12115</t>
  </si>
  <si>
    <t>Chevrolet,Aveo,2010,regular unleaded,108,4,MANUAL,front wheel drive,4,N/A,Compact,Sedan,35,27,1385,15365</t>
  </si>
  <si>
    <t>Chevrolet,Aveo,2010,regular unleaded,108,4,MANUAL,front wheel drive,4,Hatchback,Compact,4dr Hatchback,35,27,1385,14250</t>
  </si>
  <si>
    <t>Chevrolet,Aveo,2011,regular unleaded,108,4,MANUAL,front wheel drive,4,Hatchback,Compact,4dr Hatchback,35,27,1385,15365</t>
  </si>
  <si>
    <t>Chevrolet,Aveo,2011,regular unleaded,108,4,MANUAL,front wheel drive,4,Hatchback,Compact,4dr Hatchback,35,27,1385,12115</t>
  </si>
  <si>
    <t>Chevrolet,Aveo,2011,regular unleaded,108,4,MANUAL,front wheel drive,4,N/A,Compact,Sedan,35,27,1385,11965</t>
  </si>
  <si>
    <t>Chevrolet,Aveo,2011,regular unleaded,108,4,MANUAL,front wheel drive,4,Hatchback,Compact,4dr Hatchback,35,27,1385,14250</t>
  </si>
  <si>
    <t>Chevrolet,Aveo,2011,regular unleaded,108,4,MANUAL,front wheel drive,4,N/A,Compact,Sedan,35,27,1385,15365</t>
  </si>
  <si>
    <t>Chevrolet,Aveo,2011,regular unleaded,108,4,MANUAL,front wheel drive,4,N/A,Compact,Sedan,35,27,1385,14100</t>
  </si>
  <si>
    <t>Lincoln,Aviator,2003,premium unleaded (required),302,8,AUTOMATIC,all wheel drive,4,Luxury,Midsize,4dr SUV,17,12,61,45125</t>
  </si>
  <si>
    <t>Lincoln,Aviator,2003,premium unleaded (required),302,8,AUTOMATIC,rear wheel drive,4,Luxury,Midsize,4dr SUV,17,12,61,42175</t>
  </si>
  <si>
    <t>Lincoln,Aviator,2003,premium unleaded (required),302,8,AUTOMATIC,rear wheel drive,4,Luxury,Midsize,4dr SUV,17,12,61,39485</t>
  </si>
  <si>
    <t>Lincoln,Aviator,2003,premium unleaded (required),302,8,AUTOMATIC,all wheel drive,4,Luxury,Midsize,4dr SUV,17,12,61,42435</t>
  </si>
  <si>
    <t>Lincoln,Aviator,2004,premium unleaded (required),302,8,AUTOMATIC,all wheel drive,4,Luxury,Midsize,4dr SUV,16,12,61,45705</t>
  </si>
  <si>
    <t>Lincoln,Aviator,2004,premium unleaded (required),302,8,AUTOMATIC,rear wheel drive,4,Luxury,Midsize,4dr SUV,17,12,61,42755</t>
  </si>
  <si>
    <t>Lincoln,Aviator,2004,premium unleaded (required),302,8,AUTOMATIC,rear wheel drive,4,Luxury,Midsize,4dr SUV,17,12,61,40290</t>
  </si>
  <si>
    <t>Lincoln,Aviator,2004,premium unleaded (required),302,8,AUTOMATIC,all wheel drive,4,Luxury,Midsize,4dr SUV,16,12,61,43240</t>
  </si>
  <si>
    <t>Lincoln,Aviator,2005,premium unleaded (required),302,8,AUTOMATIC,rear wheel drive,4,Luxury,Midsize,4dr SUV,17,11,61,40635</t>
  </si>
  <si>
    <t>Lincoln,Aviator,2005,premium unleaded (required),302,8,AUTOMATIC,all wheel drive,4,Luxury,Midsize,4dr SUV,16,11,61,43585</t>
  </si>
  <si>
    <t>Nissan,Axxess,1990,regular unleaded,138,4,MANUAL,front wheel drive,3,N/A,Compact,Passenger Minivan,24,19,2009,2000</t>
  </si>
  <si>
    <t>Nissan,Axxess,1990,regular unleaded,138,4,MANUAL,four wheel drive,3,N/A,Compact,Passenger Minivan,22,17,2009,2000</t>
  </si>
  <si>
    <t>Nissan,Axxess,1990,regular unleaded,138,4,AUTOMATIC,four wheel drive,3,N/A,Compact,Passenger Minivan,20,16,2009,2000</t>
  </si>
  <si>
    <t>Nissan,Axxess,1990,regular unleaded,138,4,AUTOMATIC,front wheel drive,3,N/A,Compact,Passenger Minivan,22,18,2009,2000</t>
  </si>
  <si>
    <t>Hyundai,Azera,2015,regular unleaded,293,6,AUTOMATIC,front wheel drive,4,Performance,Midsize,Sedan,28,19,1439,38200</t>
  </si>
  <si>
    <t>Hyundai,Azera,2015,regular unleaded,293,6,AUTOMATIC,front wheel drive,4,Performance,Midsize,Sedan,29,20,1439,34000</t>
  </si>
  <si>
    <t>Hyundai,Azera,2016,regular unleaded,293,6,AUTOMATIC,front wheel drive,4,Performance,Midsize,Sedan,29,20,1439,34100</t>
  </si>
  <si>
    <t>Hyundai,Azera,2016,regular unleaded,293,6,AUTOMATIC,front wheel drive,4,Performance,Midsize,Sedan,28,19,1439,39300</t>
  </si>
  <si>
    <t>Hyundai,Azera,2017,regular unleaded,293,6,AUTOMATIC,front wheel drive,4,Performance,Midsize,Sedan,28,20,1439,34100</t>
  </si>
  <si>
    <t>Hyundai,Azera,2017,regular unleaded,293,6,AUTOMATIC,front wheel drive,4,Performance,Midsize,Sedan,28,19,1439,39300</t>
  </si>
  <si>
    <t>Pontiac,Aztek,2003,regular unleaded,185,6,AUTOMATIC,all wheel drive,4,Crossover,Midsize,4dr SUV,22,16,210,23820</t>
  </si>
  <si>
    <t>Pontiac,Aztek,2003,regular unleaded,185,6,AUTOMATIC,front wheel drive,4,Crossover,Midsize,4dr SUV,24,17,210,20870</t>
  </si>
  <si>
    <t>Pontiac,Aztek,2004,regular unleaded,185,6,AUTOMATIC,all wheel drive,4,Crossover,Midsize,4dr SUV,22,16,210,24190</t>
  </si>
  <si>
    <t>Pontiac,Aztek,2004,regular unleaded,185,6,AUTOMATIC,front wheel drive,4,Crossover,Midsize,4dr SUV,24,17,210,21275</t>
  </si>
  <si>
    <t>Pontiac,Aztek,2005,regular unleaded,185,6,AUTOMATIC,all wheel drive,4,Crossover,Midsize,4dr SUV,22,16,210,24445</t>
  </si>
  <si>
    <t>Pontiac,Aztek,2005,regular unleaded,185,6,AUTOMATIC,front wheel drive,4,Crossover,Midsize,4dr SUV,24,17,210,21530</t>
  </si>
  <si>
    <t>Bentley,Azure T,2010,premium unleaded (required),500,8,AUTOMATIC,rear wheel drive,2,"Exotic,Luxury,High-Performance",Large,Convertible,15,9,520,363000</t>
  </si>
  <si>
    <t>Bentley,Azure,2007,premium unleaded (required),450,8,AUTOMATIC,rear wheel drive,2,"Exotic,Luxury",Large,Convertible,15,10,520,329990</t>
  </si>
  <si>
    <t>Bentley,Azure,2008,premium unleaded (required),450,8,AUTOMATIC,rear wheel drive,2,"Exotic,Luxury,Performance",Large,Convertible,15,9,520,329990</t>
  </si>
  <si>
    <t>Bentley,Azure,2009,premium unleaded (required),450,8,AUTOMATIC,rear wheel drive,2,"Exotic,Luxury,Performance",Large,Convertible,15,9,520,334990</t>
  </si>
  <si>
    <t>Mercedes-Benz,B-Class Electric Drive,2015,electric,177,0,DIRECT_DRIVE,front wheel drive,4,"Hatchback,Luxury",Compact,4dr Hatchback,82,85,617,41450</t>
  </si>
  <si>
    <t>Mercedes-Benz,B-Class Electric Drive,2016,electric,177,0,DIRECT_DRIVE,front wheel drive,4,"Hatchback,Luxury",Compact,4dr Hatchback,82,85,617,41450</t>
  </si>
  <si>
    <t>Mercedes-Benz,B-Class Electric Drive,2017,electric,177,0,DIRECT_DRIVE,front wheel drive,4,"Hatchback,Luxury",Compact,4dr Hatchback,82,85,617,39900</t>
  </si>
  <si>
    <t>Mazda,B-Series Pickup,1998,regular unleaded,119,4,MANUAL,rear wheel drive,2,N/A,Compact,Regular Cab Pickup,24,19,586,2179</t>
  </si>
  <si>
    <t>Mazda,B-Series Pickup,1998,regular unleaded,160,6,MANUAL,four wheel drive,2,N/A,Compact,Extended Cab Pickup,19,14,586,3323</t>
  </si>
  <si>
    <t>Mazda,B-Series Pickup,1998,regular unleaded,160,6,MANUAL,rear wheel drive,2,N/A,Compact,Extended Cab Pickup,20,15,586,2915</t>
  </si>
  <si>
    <t>Mazda,B-Series Pickup,1998,regular unleaded,150,6,MANUAL,rear wheel drive,2,N/A,Compact,Extended Cab Pickup,21,15,586,2756</t>
  </si>
  <si>
    <t>Mazda,B-Series Pickup,1998,regular unleaded,119,4,MANUAL,rear wheel drive,2,N/A,Compact,Extended Cab Pickup,24,19,586,2692</t>
  </si>
  <si>
    <t>Mazda,B-Series Pickup,1998,regular unleaded,150,6,MANUAL,four wheel drive,2,N/A,Compact,Regular Cab Pickup,20,15,586,2930</t>
  </si>
  <si>
    <t>Mazda,B-Series Pickup,1998,regular unleaded,119,4,MANUAL,rear wheel drive,4,N/A,Compact,Extended Cab Pickup,24,19,586,2717</t>
  </si>
  <si>
    <t>Mazda,B-Series Pickup,1998,regular unleaded,150,6,MANUAL,four wheel drive,2,N/A,Compact,Extended Cab Pickup,20,15,586,3033</t>
  </si>
  <si>
    <t>Mazda,B-Series Pickup,1998,regular unleaded,150,6,MANUAL,four wheel drive,2,N/A,Compact,Regular Cab Pickup,20,15,586,2713</t>
  </si>
  <si>
    <t>Mazda,B-Series Pickup,1998,regular unleaded,119,4,MANUAL,rear wheel drive,2,N/A,Compact,Regular Cab Pickup,24,19,586,2432</t>
  </si>
  <si>
    <t>Mazda,B-Series Pickup,1999,regular unleaded,160,6,MANUAL,four wheel drive,2,N/A,Compact,Extended Cab Pickup,19,15,586,3514</t>
  </si>
  <si>
    <t>Mazda,B-Series Pickup,1999,regular unleaded,160,6,MANUAL,four wheel drive,4,N/A,Compact,Extended Cab Pickup,19,15,586,3696</t>
  </si>
  <si>
    <t>Mazda,B-Series Pickup,1999,regular unleaded,119,4,MANUAL,rear wheel drive,2,N/A,Compact,Regular Cab Pickup,24,19,586,2593</t>
  </si>
  <si>
    <t>Mazda,B-Series Pickup,1999,regular unleaded,160,6,MANUAL,four wheel drive,4,N/A,Compact,Extended Cab Pickup,19,15,586,3538</t>
  </si>
  <si>
    <t>Mazda,B-Series Pickup,1999,regular unleaded,160,6,MANUAL,rear wheel drive,2,N/A,Compact,Regular Cab Pickup,20,16,586,2870</t>
  </si>
  <si>
    <t>Mazda,B-Series Pickup,1999,regular unleaded,119,4,MANUAL,rear wheel drive,2,N/A,Compact,Regular Cab Pickup,24,19,586,2211</t>
  </si>
  <si>
    <t>Mazda,B-Series Pickup,1999,flex-fuel (unleaded/E85),150,6,MANUAL,four wheel drive,4,Flex Fuel,Compact,Extended Cab Pickup,20,16,586,3206</t>
  </si>
  <si>
    <t>Mazda,B-Series Pickup,1999,flex-fuel (unleaded/E85),150,6,MANUAL,rear wheel drive,4,Flex Fuel,Compact,Extended Cab Pickup,21,16,586,3119</t>
  </si>
  <si>
    <t>Mazda,B-Series Pickup,1999,flex-fuel (unleaded/E85),150,6,MANUAL,four wheel drive,2,Flex Fuel,Compact,Extended Cab Pickup,20,16,586,3214</t>
  </si>
  <si>
    <t>Mazda,B-Series Pickup,1999,flex-fuel (unleaded/E85),150,6,MANUAL,rear wheel drive,2,Flex Fuel,Compact,Extended Cab Pickup,21,16,586,2853</t>
  </si>
  <si>
    <t>Mazda,B-Series Pickup,1999,regular unleaded,160,6,AUTOMATIC,rear wheel drive,2,N/A,Compact,Extended Cab Pickup,20,15,586,3221</t>
  </si>
  <si>
    <t>Mazda,B-Series Pickup,1999,regular unleaded,119,4,MANUAL,rear wheel drive,2,N/A,Compact,Regular Cab Pickup,24,19,586,2493</t>
  </si>
  <si>
    <t>Mazda,B-Series Pickup,1999,flex-fuel (unleaded/E85),150,6,MANUAL,rear wheel drive,4,Flex Fuel,Compact,Extended Cab Pickup,21,16,586,2946</t>
  </si>
  <si>
    <t>Mazda,B-Series Pickup,1999,flex-fuel (unleaded/E85),150,6,MANUAL,four wheel drive,2,Flex Fuel,Compact,Regular Cab Pickup,20,16,586,3011</t>
  </si>
  <si>
    <t>Mazda,B-Series Pickup,1999,regular unleaded,119,4,MANUAL,rear wheel drive,4,N/A,Compact,Extended Cab Pickup,24,19,586,2857</t>
  </si>
  <si>
    <t>Mazda,B-Series Pickup,1999,regular unleaded,160,6,AUTOMATIC,rear wheel drive,4,N/A,Compact,Extended Cab Pickup,20,15,586,3229</t>
  </si>
  <si>
    <t>Mazda,B-Series Pickup,1999,regular unleaded,119,4,MANUAL,rear wheel drive,2,N/A,Compact,Extended Cab Pickup,24,19,586,2801</t>
  </si>
  <si>
    <t>Mazda,B-Series Pickup,2000,regular unleaded,119,4,MANUAL,rear wheel drive,2,N/A,Compact,Regular Cab Pickup,24,20,586,2637</t>
  </si>
  <si>
    <t>Mazda,B-Series Pickup,2000,regular unleaded,119,4,MANUAL,rear wheel drive,2,N/A,Compact,Extended Cab Pickup,24,20,586,2961</t>
  </si>
  <si>
    <t>Mazda,B-Series Pickup,2000,flex-fuel (unleaded/E85),143,6,MANUAL,rear wheel drive,4,Flex Fuel,Compact,Extended Cab Pickup,21,16,586,3107</t>
  </si>
  <si>
    <t>Mazda,B-Series Pickup,2000,flex-fuel (unleaded/E85),143,6,MANUAL,four wheel drive,4,Flex Fuel,Compact,Extended Cab Pickup,20,15,586,3394</t>
  </si>
  <si>
    <t>Mazda,B-Series Pickup,2000,flex-fuel (unleaded/E85),143,6,MANUAL,rear wheel drive,2,Flex Fuel,Compact,Regular Cab Pickup,21,16,586,2689</t>
  </si>
  <si>
    <t>Mazda,B-Series Pickup,2000,regular unleaded,160,6,MANUAL,four wheel drive,4,N/A,Compact,Extended Cab Pickup,19,15,586,3768</t>
  </si>
  <si>
    <t>Mazda,B-Series Pickup,2000,regular unleaded,119,4,MANUAL,rear wheel drive,2,N/A,Compact,Regular Cab Pickup,24,20,586,2350</t>
  </si>
  <si>
    <t>Mazda,B-Series Pickup,2000,flex-fuel (unleaded/E85),143,6,MANUAL,rear wheel drive,4,Flex Fuel,Compact,Extended Cab Pickup,21,16,586,3289</t>
  </si>
  <si>
    <t>Mazda,B-Series Pickup,2000,flex-fuel (unleaded/E85),143,6,MANUAL,rear wheel drive,2,Flex Fuel,Compact,Regular Cab Pickup,21,16,586,2413</t>
  </si>
  <si>
    <t>Mazda,B-Series Pickup,2000,regular unleaded,160,6,MANUAL,four wheel drive,4,N/A,Compact,Extended Cab Pickup,19,15,586,3928</t>
  </si>
  <si>
    <t>Mazda,B-Series Pickup,2000,regular unleaded,160,6,AUTOMATIC,rear wheel drive,4,N/A,Compact,Extended Cab Pickup,19,14,586,3579</t>
  </si>
  <si>
    <t>Mazda,B-Series Pickup,2000,flex-fuel (unleaded/E85),143,6,MANUAL,rear wheel drive,2,Flex Fuel,Compact,Extended Cab Pickup,21,16,586,3032</t>
  </si>
  <si>
    <t>Mazda,B-Series Pickup,2000,flex-fuel (unleaded/E85),143,6,MANUAL,four wheel drive,2,Flex Fuel,Compact,Regular Cab Pickup,20,15,586,3190</t>
  </si>
  <si>
    <t>Mazda,B-Series Truck,2007,regular unleaded,207,6,AUTOMATIC,four wheel drive,4,N/A,Compact,Extended Cab Pickup,17,14,586,26590</t>
  </si>
  <si>
    <t>Mazda,B-Series Truck,2007,regular unleaded,148,6,MANUAL,rear wheel drive,2,N/A,Compact,Regular Cab Pickup,21,16,586,19675</t>
  </si>
  <si>
    <t>Mazda,B-Series Truck,2007,regular unleaded,143,4,MANUAL,rear wheel drive,2,N/A,Compact,Regular Cab Pickup,26,21,586,15535</t>
  </si>
  <si>
    <t>Mazda,B-Series Truck,2007,regular unleaded,148,6,MANUAL,rear wheel drive,4,N/A,Compact,Extended Cab Pickup,21,16,586,19040</t>
  </si>
  <si>
    <t>Mazda,B-Series Truck,2007,regular unleaded,148,6,MANUAL,rear wheel drive,4,N/A,Compact,Extended Cab Pickup,21,16,586,21430</t>
  </si>
  <si>
    <t>Mazda,B-Series Truck,2007,regular unleaded,207,6,MANUAL,four wheel drive,4,N/A,Compact,Extended Cab Pickup,19,15,586,22045</t>
  </si>
  <si>
    <t>Mazda,B-Series Truck,2008,regular unleaded,207,6,AUTOMATIC,four wheel drive,4,N/A,Compact,Extended Cab Pickup,17,14,586,26590</t>
  </si>
  <si>
    <t>Mazda,B-Series Truck,2008,regular unleaded,207,6,MANUAL,four wheel drive,4,N/A,Compact,Extended Cab Pickup,19,15,586,22045</t>
  </si>
  <si>
    <t>Mazda,B-Series Truck,2008,regular unleaded,143,4,MANUAL,rear wheel drive,2,N/A,Compact,Regular Cab Pickup,26,21,586,15535</t>
  </si>
  <si>
    <t>Mazda,B-Series Truck,2009,regular unleaded,143,4,MANUAL,rear wheel drive,2,N/A,Compact,Regular Cab Pickup,26,21,586,16060</t>
  </si>
  <si>
    <t>Mazda,B-Series Truck,2009,regular unleaded,207,6,MANUAL,four wheel drive,4,N/A,Compact,Extended Cab Pickup,19,15,586,22150</t>
  </si>
  <si>
    <t>Mazda,B-Series,2001,regular unleaded,150,6,MANUAL,four wheel drive,2,N/A,Compact,Extended Cab Pickup,19,15,586,20030</t>
  </si>
  <si>
    <t>Mazda,B-Series,2001,regular unleaded,150,6,MANUAL,rear wheel drive,2,N/A,Compact,Regular Cab Pickup,21,15,586,14990</t>
  </si>
  <si>
    <t>Mazda,B-Series,2001,regular unleaded,150,6,MANUAL,rear wheel drive,2,N/A,Compact,Extended Cab Pickup,21,15,586,17225</t>
  </si>
  <si>
    <t>Mazda,B-Series,2001,regular unleaded,150,6,MANUAL,rear wheel drive,4,N/A,Compact,Extended Cab Pickup,21,15,586,18485</t>
  </si>
  <si>
    <t>Mazda,B-Series,2001,regular unleaded,119,4,MANUAL,rear wheel drive,2,N/A,Compact,Regular Cab Pickup,24,19,586,14545</t>
  </si>
  <si>
    <t>Mazda,B-Series,2001,regular unleaded,119,4,MANUAL,rear wheel drive,2,N/A,Compact,Regular Cab Pickup,24,19,586,12345</t>
  </si>
  <si>
    <t>Mazda,B-Series,2001,regular unleaded,150,6,MANUAL,four wheel drive,2,N/A,Compact,Regular Cab Pickup,19,15,586,18360</t>
  </si>
  <si>
    <t>Mazda,B-Series,2001,regular unleaded,207,6,MANUAL,rear wheel drive,4,N/A,Compact,Extended Cab Pickup,20,16,586,19340</t>
  </si>
  <si>
    <t>Mazda,B-Series,2001,regular unleaded,150,6,MANUAL,rear wheel drive,2,N/A,Compact,Extended Cab Pickup,21,15,586,17545</t>
  </si>
  <si>
    <t>Mazda,B-Series,2001,regular unleaded,140,4,MANUAL,rear wheel drive,2,N/A,Compact,Regular Cab Pickup,26,21,586,12495</t>
  </si>
  <si>
    <t>Mazda,B-Series,2001,regular unleaded,207,6,MANUAL,four wheel drive,4,N/A,Compact,Extended Cab Pickup,18,14,586,22085</t>
  </si>
  <si>
    <t>Mazda,B-Series,2001,regular unleaded,140,4,MANUAL,rear wheel drive,2,N/A,Compact,Regular Cab Pickup,26,21,586,14695</t>
  </si>
  <si>
    <t>Mazda,B-Series,2001,regular unleaded,150,6,MANUAL,rear wheel drive,2,N/A,Compact,Regular Cab Pickup,21,15,586,15125</t>
  </si>
  <si>
    <t>Subaru,B9 Tribeca,2006,premium unleaded (required),250,6,AUTOMATIC,all wheel drive,4,Crossover,Midsize,4dr SUV,21,16,640,30695</t>
  </si>
  <si>
    <t>Subaru,B9 Tribeca,2006,premium unleaded (required),250,6,AUTOMATIC,all wheel drive,4,Crossover,Midsize,4dr SUV,21,16,640,32395</t>
  </si>
  <si>
    <t>Subaru,B9 Tribeca,2006,premium unleaded (required),250,6,AUTOMATIC,all wheel drive,4,Crossover,Midsize,4dr SUV,21,16,640,34195</t>
  </si>
  <si>
    <t>Subaru,B9 Tribeca,2006,premium unleaded (required),250,6,AUTOMATIC,all wheel drive,4,Crossover,Midsize,4dr SUV,21,16,640,34295</t>
  </si>
  <si>
    <t>Subaru,B9 Tribeca,2006,premium unleaded (required),250,6,AUTOMATIC,all wheel drive,4,Crossover,Midsize,4dr SUV,21,16,640,37695</t>
  </si>
  <si>
    <t>Subaru,B9 Tribeca,2006,premium unleaded (required),250,6,AUTOMATIC,all wheel drive,4,Crossover,Midsize,4dr SUV,21,16,640,35895</t>
  </si>
  <si>
    <t>Subaru,B9 Tribeca,2006,premium unleaded (required),250,6,AUTOMATIC,all wheel drive,4,Crossover,Midsize,4dr SUV,21,16,640,33895</t>
  </si>
  <si>
    <t>Subaru,B9 Tribeca,2006,premium unleaded (required),250,6,AUTOMATIC,all wheel drive,4,Crossover,Midsize,4dr SUV,21,16,640,32295</t>
  </si>
  <si>
    <t>Subaru,B9 Tribeca,2006,premium unleaded (required),250,6,AUTOMATIC,all wheel drive,4,Crossover,Midsize,4dr SUV,21,16,640,35695</t>
  </si>
  <si>
    <t>Subaru,B9 Tribeca,2007,premium unleaded (required),245,6,AUTOMATIC,all wheel drive,4,Crossover,Midsize,4dr SUV,21,16,640,29995</t>
  </si>
  <si>
    <t>Subaru,B9 Tribeca,2007,premium unleaded (required),245,6,AUTOMATIC,all wheel drive,4,Crossover,Midsize,4dr SUV,21,16,640,37295</t>
  </si>
  <si>
    <t>Subaru,B9 Tribeca,2007,premium unleaded (required),245,6,AUTOMATIC,all wheel drive,4,Crossover,Midsize,4dr SUV,21,16,640,35495</t>
  </si>
  <si>
    <t>Subaru,B9 Tribeca,2007,premium unleaded (required),245,6,AUTOMATIC,all wheel drive,4,Crossover,Midsize,4dr SUV,21,16,640,33495</t>
  </si>
  <si>
    <t>Subaru,B9 Tribeca,2007,premium unleaded (required),245,6,AUTOMATIC,all wheel drive,4,Crossover,Midsize,4dr SUV,21,16,640,31995</t>
  </si>
  <si>
    <t>Subaru,B9 Tribeca,2007,premium unleaded (required),245,6,AUTOMATIC,all wheel drive,4,Crossover,Midsize,4dr SUV,21,16,640,34495</t>
  </si>
  <si>
    <t>Subaru,B9 Tribeca,2007,premium unleaded (required),245,6,AUTOMATIC,all wheel drive,4,Crossover,Midsize,4dr SUV,21,16,640,32495</t>
  </si>
  <si>
    <t>Subaru,Baja,2004,regular unleaded,165,4,AUTOMATIC,all wheel drive,4,Crossover,Compact,Crew Cab Pickup,25,19,640,22795</t>
  </si>
  <si>
    <t>Subaru,Baja,2004,premium unleaded (required),210,4,MANUAL,all wheel drive,4,Crossover,Compact,Crew Cab Pickup,22,16,640,23995</t>
  </si>
  <si>
    <t>Subaru,Baja,2004,premium unleaded (required),210,4,AUTOMATIC,all wheel drive,4,Crossover,Compact,Crew Cab Pickup,21,16,640,24995</t>
  </si>
  <si>
    <t>Subaru,Baja,2004,regular unleaded,165,4,MANUAL,all wheel drive,4,Crossover,Compact,Crew Cab Pickup,25,19,640,21995</t>
  </si>
  <si>
    <t>Subaru,Baja,2004,premium unleaded (required),210,4,AUTOMATIC,all wheel drive,4,Crossover,Compact,Crew Cab Pickup,21,16,640,26295</t>
  </si>
  <si>
    <t>Subaru,Baja,2005,regular unleaded,165,4,MANUAL,all wheel drive,4,Crossover,Compact,Crew Cab Pickup,25,19,640,22345</t>
  </si>
  <si>
    <t>Subaru,Baja,2005,premium unleaded (required),210,4,MANUAL,all wheel drive,4,Crossover,Compact,Crew Cab Pickup,23,17,640,24345</t>
  </si>
  <si>
    <t>Subaru,Baja,2005,premium unleaded (required),210,4,AUTOMATIC,all wheel drive,4,Crossover,Compact,Crew Cab Pickup,21,16,640,25345</t>
  </si>
  <si>
    <t>Subaru,Baja,2005,premium unleaded (required),210,4,AUTOMATIC,all wheel drive,4,Crossover,Compact,Crew Cab Pickup,21,16,640,27245</t>
  </si>
  <si>
    <t>Subaru,Baja,2005,regular unleaded,165,4,AUTOMATIC,all wheel drive,4,Crossover,Compact,Crew Cab Pickup,25,19,640,23145</t>
  </si>
  <si>
    <t>Subaru,Baja,2006,premium unleaded (required),210,4,MANUAL,all wheel drive,4,Crossover,Compact,Crew Cab Pickup,23,17,640,24595</t>
  </si>
  <si>
    <t>Subaru,Baja,2006,regular unleaded,165,4,MANUAL,all wheel drive,4,Crossover,Compact,Crew Cab Pickup,26,20,640,22495</t>
  </si>
  <si>
    <t>Subaru,Baja,2006,premium unleaded (required),210,4,AUTOMATIC,all wheel drive,4,Crossover,Compact,Crew Cab Pickup,21,16,640,25595</t>
  </si>
  <si>
    <t>Subaru,Baja,2006,premium unleaded (required),210,4,AUTOMATIC,all wheel drive,4,Crossover,Compact,Crew Cab Pickup,21,16,640,27495</t>
  </si>
  <si>
    <t>Subaru,Baja,2006,regular unleaded,165,4,AUTOMATIC,all wheel drive,4,Crossover,Compact,Crew Cab Pickup,25,19,640,23295</t>
  </si>
  <si>
    <t>Volkswagen,Beetle Convertible,2014,regular unleaded,170,4,AUTOMATIC,front wheel drive,2,N/A,Compact,Convertible,32,24,873,27295</t>
  </si>
  <si>
    <t>Volkswagen,Beetle Convertible,2014,premium unleaded (recommended),210,4,AUTOMATED_MANUAL,front wheel drive,2,Performance,Compact,Convertible,29,23,873,31795</t>
  </si>
  <si>
    <t>Volkswagen,Beetle Convertible,2014,premium unleaded (recommended),210,4,AUTOMATED_MANUAL,front wheel drive,2,Performance,Compact,Convertible,29,23,873,34895</t>
  </si>
  <si>
    <t>Volkswagen,Beetle Convertible,2014,regular unleaded,170,5,AUTOMATIC,front wheel drive,2,N/A,Compact,Convertible,27,21,873,27295</t>
  </si>
  <si>
    <t>Volkswagen,Beetle Convertible,2014,diesel,140,4,AUTOMATED_MANUAL,front wheel drive,2,Diesel,Compact,Convertible,41,28,873,32755</t>
  </si>
  <si>
    <t>Volkswagen,Beetle Convertible,2014,premium unleaded (recommended),210,4,MANUAL,front wheel drive,2,Performance,Compact,Convertible,31,23,873,29395</t>
  </si>
  <si>
    <t>Volkswagen,Beetle Convertible,2014,regular unleaded,170,4,AUTOMATIC,front wheel drive,2,N/A,Compact,Convertible,32,24,873,29395</t>
  </si>
  <si>
    <t>Volkswagen,Beetle Convertible,2014,regular unleaded,170,4,AUTOMATIC,front wheel drive,2,N/A,Compact,Convertible,32,24,873,25170</t>
  </si>
  <si>
    <t>Volkswagen,Beetle Convertible,2014,premium unleaded (recommended),210,4,AUTOMATED_MANUAL,front wheel drive,2,Performance,Compact,Convertible,29,23,873,30495</t>
  </si>
  <si>
    <t>Volkswagen,Beetle Convertible,2014,premium unleaded (recommended),210,4,MANUAL,front wheel drive,2,Performance,Compact,Convertible,31,23,873,30695</t>
  </si>
  <si>
    <t>Volkswagen,Beetle Convertible,2014,diesel,140,4,AUTOMATED_MANUAL,front wheel drive,2,Diesel,Compact,Convertible,41,28,873,31195</t>
  </si>
  <si>
    <t>Volkswagen,Beetle Convertible,2014,regular unleaded,170,4,AUTOMATIC,front wheel drive,2,N/A,Compact,Convertible,32,24,873,30755</t>
  </si>
  <si>
    <t>Volkswagen,Beetle Convertible,2014,premium unleaded (recommended),210,4,MANUAL,front wheel drive,2,Performance,Compact,Convertible,31,23,873,33795</t>
  </si>
  <si>
    <t>Volkswagen,Beetle Convertible,2014,diesel,140,4,MANUAL,front wheel drive,2,Diesel,Compact,Convertible,41,28,873,30095</t>
  </si>
  <si>
    <t>Volkswagen,Beetle Convertible,2014,regular unleaded,170,5,AUTOMATIC,front wheel drive,2,N/A,Compact,Convertible,27,21,873,29395</t>
  </si>
  <si>
    <t>Volkswagen,Beetle Convertible,2014,diesel,140,4,AUTOMATED_MANUAL,front wheel drive,2,Diesel,Compact,Convertible,41,28,873,29995</t>
  </si>
  <si>
    <t>Volkswagen,Beetle Convertible,2014,regular unleaded,170,5,AUTOMATIC,front wheel drive,2,N/A,Compact,Convertible,27,21,873,25170</t>
  </si>
  <si>
    <t>Volkswagen,Beetle Convertible,2014,diesel,140,4,MANUAL,front wheel drive,2,Diesel,Compact,Convertible,41,28,873,28895</t>
  </si>
  <si>
    <t>Volkswagen,Beetle Convertible,2015,diesel,150,4,MANUAL,front wheel drive,2,Diesel,Compact,Convertible,40,30,873,30295</t>
  </si>
  <si>
    <t>Volkswagen,Beetle Convertible,2015,premium unleaded (recommended),210,4,AUTOMATED_MANUAL,front wheel drive,2,Performance,Compact,Convertible,29,23,873,31995</t>
  </si>
  <si>
    <t>Volkswagen,Beetle Convertible,2015,premium unleaded (recommended),210,4,MANUAL,front wheel drive,2,Performance,Compact,Convertible,31,23,873,33995</t>
  </si>
  <si>
    <t>Volkswagen,Beetle Convertible,2015,diesel,150,4,AUTOMATED_MANUAL,front wheel drive,2,Diesel,Compact,Convertible,40,30,873,30195</t>
  </si>
  <si>
    <t>Volkswagen,Beetle Convertible,2015,premium unleaded (recommended),210,4,AUTOMATED_MANUAL,front wheel drive,2,Performance,Compact,Convertible,29,23,873,32595</t>
  </si>
  <si>
    <t>Volkswagen,Beetle Convertible,2015,regular unleaded,170,4,AUTOMATIC,front wheel drive,2,N/A,Compact,Convertible,32,24,873,29595</t>
  </si>
  <si>
    <t>Volkswagen,Beetle Convertible,2015,premium unleaded (recommended),210,4,AUTOMATED_MANUAL,front wheel drive,2,Performance,Compact,Convertible,29,23,873,35095</t>
  </si>
  <si>
    <t>Volkswagen,Beetle Convertible,2015,regular unleaded,170,4,AUTOMATIC,front wheel drive,2,N/A,Compact,Convertible,32,24,873,30425</t>
  </si>
  <si>
    <t>Volkswagen,Beetle Convertible,2015,regular unleaded,170,4,AUTOMATIC,front wheel drive,2,N/A,Compact,Convertible,32,24,873,27475</t>
  </si>
  <si>
    <t>Volkswagen,Beetle Convertible,2015,premium unleaded (recommended),210,4,MANUAL,front wheel drive,2,Performance,Compact,Convertible,31,23,873,30895</t>
  </si>
  <si>
    <t>Volkswagen,Beetle Convertible,2015,diesel,150,4,MANUAL,front wheel drive,2,Diesel,Compact,Convertible,40,30,873,31125</t>
  </si>
  <si>
    <t>Volkswagen,Beetle Convertible,2015,diesel,150,4,MANUAL,front wheel drive,2,Diesel,Compact,Convertible,40,30,873,29675</t>
  </si>
  <si>
    <t>Volkswagen,Beetle Convertible,2015,premium unleaded (recommended),210,4,AUTOMATED_MANUAL,front wheel drive,2,Performance,Compact,Convertible,29,23,873,30995</t>
  </si>
  <si>
    <t>Volkswagen,Beetle Convertible,2015,premium unleaded (recommended),210,4,MANUAL,front wheel drive,2,Performance,Compact,Convertible,31,23,873,34875</t>
  </si>
  <si>
    <t>Volkswagen,Beetle Convertible,2015,premium unleaded (recommended),210,4,MANUAL,front wheel drive,2,Performance,Compact,Convertible,31,23,873,29895</t>
  </si>
  <si>
    <t>Volkswagen,Beetle Convertible,2015,diesel,150,4,MANUAL,front wheel drive,2,Diesel,Compact,Convertible,40,30,873,29095</t>
  </si>
  <si>
    <t>Volkswagen,Beetle Convertible,2015,diesel,150,4,AUTOMATED_MANUAL,front wheel drive,2,Diesel,Compact,Convertible,40,30,873,31395</t>
  </si>
  <si>
    <t>Volkswagen,Beetle Convertible,2015,regular unleaded,170,4,AUTOMATIC,front wheel drive,2,N/A,Compact,Convertible,32,24,873,25595</t>
  </si>
  <si>
    <t>Volkswagen,Beetle Convertible,2015,regular unleaded,170,4,AUTOMATIC,front wheel drive,2,N/A,Compact,Convertible,32,24,873,25995</t>
  </si>
  <si>
    <t>Volkswagen,Beetle Convertible,2015,premium unleaded (recommended),210,4,AUTOMATED_MANUAL,front wheel drive,2,Performance,Compact,Convertible,29,23,873,35975</t>
  </si>
  <si>
    <t>Volkswagen,Beetle Convertible,2015,diesel,150,4,AUTOMATED_MANUAL,front wheel drive,2,Diesel,Compact,Convertible,40,30,873,30775</t>
  </si>
  <si>
    <t>Volkswagen,Beetle Convertible,2015,diesel,150,4,AUTOMATED_MANUAL,front wheel drive,2,Diesel,Compact,Convertible,40,30,873,32225</t>
  </si>
  <si>
    <t>Volkswagen,Beetle Convertible,2015,premium unleaded (recommended),210,4,MANUAL,front wheel drive,2,Performance,Compact,Convertible,31,23,873,31495</t>
  </si>
  <si>
    <t>Volkswagen,Beetle Convertible,2015,regular unleaded,170,4,AUTOMATIC,front wheel drive,2,N/A,Compact,Convertible,32,24,873,27995</t>
  </si>
  <si>
    <t>Volkswagen,Beetle Convertible,2016,premium unleaded (recommended),210,4,MANUAL,front wheel drive,2,Performance,Compact,Convertible,31,23,873,29790</t>
  </si>
  <si>
    <t>Volkswagen,Beetle Convertible,2016,regular unleaded,170,4,AUTOMATIC,front wheel drive,2,N/A,Compact,Convertible,34,25,873,28070</t>
  </si>
  <si>
    <t>Volkswagen,Beetle Convertible,2016,premium unleaded (recommended),210,4,MANUAL,front wheel drive,2,Performance,Compact,Convertible,31,23,873,34950</t>
  </si>
  <si>
    <t>Volkswagen,Beetle Convertible,2016,premium unleaded (recommended),210,4,AUTOMATED_MANUAL,front wheel drive,2,Performance,Compact,Convertible,31,23,873,32670</t>
  </si>
  <si>
    <t>Volkswagen,Beetle Convertible,2016,premium unleaded (recommended),210,4,MANUAL,front wheel drive,2,Performance,Compact,Convertible,31,23,873,31570</t>
  </si>
  <si>
    <t>Volkswagen,Beetle Convertible,2016,regular unleaded,170,4,AUTOMATIC,front wheel drive,2,N/A,Compact,Convertible,34,25,873,30500</t>
  </si>
  <si>
    <t>Volkswagen,Beetle Convertible,2016,regular unleaded,170,4,AUTOMATIC,front wheel drive,2,N/A,Compact,Convertible,34,25,873,25995</t>
  </si>
  <si>
    <t>Volkswagen,Beetle Convertible,2016,premium unleaded (recommended),210,4,AUTOMATED_MANUAL,front wheel drive,2,Performance,Compact,Convertible,31,23,873,36050</t>
  </si>
  <si>
    <t>Volkswagen,Beetle Convertible,2016,premium unleaded (recommended),210,4,AUTOMATED_MANUAL,front wheel drive,2,Performance,Compact,Convertible,31,23,873,30890</t>
  </si>
  <si>
    <t>Volkswagen,Beetle Convertible,2016,regular unleaded,170,4,AUTOMATIC,front wheel drive,2,N/A,Compact,Convertible,34,25,873,25490</t>
  </si>
  <si>
    <t>Volkswagen,Beetle,2015,diesel,150,4,AUTOMATED_MANUAL,front wheel drive,2,"Hatchback,Diesel",Compact,2dr Hatchback,41,31,873,25895</t>
  </si>
  <si>
    <t>Volkswagen,Beetle,2015,premium unleaded (recommended),210,4,AUTOMATED_MANUAL,front wheel drive,2,"Hatchback,Performance",Compact,2dr Hatchback,30,24,873,31625</t>
  </si>
  <si>
    <t>Volkswagen,Beetle,2015,regular unleaded,170,4,AUTOMATIC,front wheel drive,2,Hatchback,Compact,2dr Hatchback,33,25,873,20195</t>
  </si>
  <si>
    <t>Volkswagen,Beetle,2015,regular unleaded,170,4,AUTOMATIC,front wheel drive,2,Hatchback,Compact,2dr Hatchback,33,25,873,24185</t>
  </si>
  <si>
    <t>Volkswagen,Beetle,2015,regular unleaded,170,4,AUTOMATIC,front wheel drive,2,Hatchback,Compact,2dr Hatchback,33,25,873,26985</t>
  </si>
  <si>
    <t>Volkswagen,Beetle,2015,premium unleaded (recommended),210,4,MANUAL,front wheel drive,2,"Hatchback,Performance",Compact,2dr Hatchback,31,23,873,30525</t>
  </si>
  <si>
    <t>Volkswagen,Beetle,2015,regular unleaded,170,4,AUTOMATIC,front wheel drive,2,Hatchback,Compact,2dr Hatchback,33,25,873,26195</t>
  </si>
  <si>
    <t>Volkswagen,Beetle,2015,regular unleaded,170,4,MANUAL,front wheel drive,2,Hatchback,Compact,2dr Hatchback,33,24,873,23085</t>
  </si>
  <si>
    <t>Volkswagen,Beetle,2015,regular unleaded,170,4,AUTOMATIC,front wheel drive,2,Hatchback,Compact,2dr Hatchback,33,25,873,21795</t>
  </si>
  <si>
    <t>Volkswagen,Beetle,2015,premium unleaded (recommended),210,4,MANUAL,front wheel drive,2,"Hatchback,Performance",Compact,2dr Hatchback,31,23,873,28115</t>
  </si>
  <si>
    <t>Volkswagen,Beetle,2015,premium unleaded (recommended),210,4,AUTOMATED_MANUAL,front wheel drive,2,"Hatchback,Performance",Compact,2dr Hatchback,30,24,873,32475</t>
  </si>
  <si>
    <t>Volkswagen,Beetle,2015,premium unleaded (recommended),210,4,MANUAL,front wheel drive,2,"Hatchback,Performance",Compact,2dr Hatchback,31,23,873,28675</t>
  </si>
  <si>
    <t>Volkswagen,Beetle,2015,regular unleaded,170,4,MANUAL,front wheel drive,2,Hatchback,Compact,2dr Hatchback,33,24,873,20695</t>
  </si>
  <si>
    <t>Volkswagen,Beetle,2015,premium unleaded (recommended),210,4,MANUAL,front wheel drive,2,"Hatchback,Performance",Compact,2dr Hatchback,31,23,873,25450</t>
  </si>
  <si>
    <t>Volkswagen,Beetle,2015,diesel,150,4,MANUAL,front wheel drive,2,"Hatchback,Diesel",Compact,2dr Hatchback,41,31,873,27710</t>
  </si>
  <si>
    <t>Volkswagen,Beetle,2015,premium unleaded (recommended),210,4,AUTOMATED_MANUAL,front wheel drive,2,"Hatchback,Performance",Compact,2dr Hatchback,30,24,873,26550</t>
  </si>
  <si>
    <t>Volkswagen,Beetle,2015,regular unleaded,170,4,MANUAL,front wheel drive,2,Hatchback,Compact,2dr Hatchback,33,24,873,25885</t>
  </si>
  <si>
    <t>Volkswagen,Beetle,2015,premium unleaded (recommended),210,4,AUTOMATED_MANUAL,front wheel drive,2,"Hatchback,Performance",Compact,2dr Hatchback,30,24,873,29215</t>
  </si>
  <si>
    <t>Volkswagen,Beetle,2015,regular unleaded,170,4,MANUAL,front wheel drive,2,Hatchback,Compact,2dr Hatchback,33,24,873,25095</t>
  </si>
  <si>
    <t>Volkswagen,Beetle,2015,diesel,150,4,AUTOMATED_MANUAL,front wheel drive,2,"Hatchback,Diesel",Compact,2dr Hatchback,41,31,873,26430</t>
  </si>
  <si>
    <t>Volkswagen,Beetle,2015,diesel,150,4,AUTOMATED_MANUAL,front wheel drive,2,"Hatchback,Diesel",Compact,2dr Hatchback,41,31,873,29625</t>
  </si>
  <si>
    <t>Volkswagen,Beetle,2015,premium unleaded (recommended),210,4,MANUAL,front wheel drive,2,"Hatchback,Performance",Compact,2dr Hatchback,31,23,873,31375</t>
  </si>
  <si>
    <t>Volkswagen,Beetle,2015,diesel,150,4,MANUAL,front wheel drive,2,"Hatchback,Diesel",Compact,2dr Hatchback,41,31,873,28525</t>
  </si>
  <si>
    <t>Volkswagen,Beetle,2015,diesel,150,4,AUTOMATED_MANUAL,front wheel drive,2,"Hatchback,Diesel",Compact,2dr Hatchback,41,31,873,28810</t>
  </si>
  <si>
    <t>Volkswagen,Beetle,2015,regular unleaded,170,4,AUTOMATIC,front wheel drive,2,Hatchback,Compact,2dr Hatchback,33,25,873,24705</t>
  </si>
  <si>
    <t>Volkswagen,Beetle,2015,regular unleaded,170,4,MANUAL,front wheel drive,2,Hatchback,Compact,2dr Hatchback,33,24,873,23605</t>
  </si>
  <si>
    <t>Volkswagen,Beetle,2015,diesel,150,4,MANUAL,front wheel drive,2,"Hatchback,Diesel",Compact,2dr Hatchback,41,31,873,25330</t>
  </si>
  <si>
    <t>Volkswagen,Beetle,2015,premium unleaded (recommended),210,4,AUTOMATED_MANUAL,front wheel drive,2,"Hatchback,Performance",Compact,2dr Hatchback,30,24,873,29775</t>
  </si>
  <si>
    <t>Volkswagen,Beetle,2015,diesel,150,4,MANUAL,front wheel drive,2,"Hatchback,Diesel",Compact,2dr Hatchback,41,31,873,24795</t>
  </si>
  <si>
    <t>Volkswagen,Beetle,2016,premium unleaded (recommended),210,4,MANUAL,front wheel drive,2,"Hatchback,Performance",Compact,2dr Hatchback,31,23,873,25995</t>
  </si>
  <si>
    <t>Volkswagen,Beetle,2016,premium unleaded (recommended),210,4,AUTOMATED_MANUAL,front wheel drive,2,"Hatchback,Performance",Compact,2dr Hatchback,31,24,873,27095</t>
  </si>
  <si>
    <t>Volkswagen,Beetle,2016,regular unleaded,170,4,AUTOMATIC,front wheel drive,2,Hatchback,Compact,2dr Hatchback,34,25,873,22450</t>
  </si>
  <si>
    <t>Volkswagen,Beetle,2016,regular unleaded,170,4,AUTOMATIC,front wheel drive,2,Hatchback,Compact,2dr Hatchback,34,25,873,19795</t>
  </si>
  <si>
    <t>Volkswagen,Beetle,2016,regular unleaded,170,4,AUTOMATIC,front wheel drive,2,Hatchback,Compact,2dr Hatchback,34,25,873,25975</t>
  </si>
  <si>
    <t>Volkswagen,Beetle,2016,regular unleaded,170,4,MANUAL,front wheel drive,2,Hatchback,Compact,2dr Hatchback,34,24,873,21350</t>
  </si>
  <si>
    <t>Volkswagen,Beetle,2016,regular unleaded,170,4,AUTOMATIC,front wheel drive,2,Hatchback,Compact,2dr Hatchback,34,25,873,19595</t>
  </si>
  <si>
    <t>Volkswagen,Beetle,2016,premium unleaded (recommended),210,4,MANUAL,front wheel drive,2,"Hatchback,Performance",Compact,2dr Hatchback,31,23,873,31450</t>
  </si>
  <si>
    <t>Volkswagen,Beetle,2016,premium unleaded (recommended),210,4,AUTOMATED_MANUAL,front wheel drive,2,"Hatchback,Performance",Compact,2dr Hatchback,31,24,873,32550</t>
  </si>
  <si>
    <t>Volkswagen,Beetle,2016,regular unleaded,170,4,AUTOMATIC,front wheel drive,2,Hatchback,Compact,2dr Hatchback,31,24,873,23995</t>
  </si>
  <si>
    <t>Volkswagen,Beetle,2017,regular unleaded,170,4,AUTOMATIC,front wheel drive,2,Hatchback,Compact,2dr Hatchback,33,24,873,20475</t>
  </si>
  <si>
    <t>Volkswagen,Beetle,2017,regular unleaded,170,4,AUTOMATIC,front wheel drive,2,Hatchback,Compact,2dr Hatchback,33,24,873,19995</t>
  </si>
  <si>
    <t>Volkswagen,Beetle,2017,regular unleaded,170,4,AUTOMATIC,front wheel drive,2,Hatchback,Compact,2dr Hatchback,31,24,873,23995</t>
  </si>
  <si>
    <t>Volkswagen,Beetle,2017,regular unleaded,170,4,AUTOMATIC,front wheel drive,2,Hatchback,Compact,2dr Hatchback,33,24,873,21890</t>
  </si>
  <si>
    <t>Volkswagen,Beetle,2017,premium unleaded (recommended),210,4,AUTOMATED_MANUAL,front wheel drive,2,"Hatchback,Performance",Compact,2dr Hatchback,29,23,873,32550</t>
  </si>
  <si>
    <t>Volkswagen,Beetle,2017,regular unleaded,170,4,AUTOMATIC,front wheel drive,2,Hatchback,Compact,2dr Hatchback,33,24,873,25975</t>
  </si>
  <si>
    <t>Volkswagen,Beetle,2017,regular unleaded,170,4,AUTOMATIC,front wheel drive,2,Hatchback,Compact,2dr Hatchback,33,24,873,22450</t>
  </si>
  <si>
    <t>Chevrolet,Beretta,1994,regular unleaded,170,4,MANUAL,front wheel drive,2,Performance,Compact,Coupe,27,18,1385,2000</t>
  </si>
  <si>
    <t>Chevrolet,Beretta,1994,regular unleaded,120,4,MANUAL,front wheel drive,2,N/A,Compact,Coupe,31,22,1385,2000</t>
  </si>
  <si>
    <t>Chevrolet,Beretta,1995,regular unleaded,120,4,MANUAL,front wheel drive,2,N/A,Midsize,Coupe,33,21,1385,2000</t>
  </si>
  <si>
    <t>Chevrolet,Beretta,1995,regular unleaded,160,6,AUTOMATIC,front wheel drive,2,Performance,Midsize,Coupe,27,18,1385,2000</t>
  </si>
  <si>
    <t>Chevrolet,Beretta,1996,regular unleaded,120,4,MANUAL,front wheel drive,2,N/A,Midsize,Coupe,33,22,1385,2000</t>
  </si>
  <si>
    <t>Chevrolet,Beretta,1996,regular unleaded,155,6,AUTOMATIC,front wheel drive,2,Performance,Midsize,Coupe,27,18,1385,2000</t>
  </si>
  <si>
    <t>Chevrolet,Black Diamond Avalanche,2013,flex-fuel (unleaded/E85),320,8,AUTOMATIC,four wheel drive,4,"Crossover,Flex Fuel",Large,Crew Cab Pickup,21,15,1385,39030</t>
  </si>
  <si>
    <t>Chevrolet,Black Diamond Avalanche,2013,flex-fuel (unleaded/E85),320,8,AUTOMATIC,four wheel drive,4,"Crossover,Flex Fuel",Large,Crew Cab Pickup,21,15,1385,41675</t>
  </si>
  <si>
    <t>Chevrolet,Black Diamond Avalanche,2013,flex-fuel (unleaded/E85),320,8,AUTOMATIC,rear wheel drive,4,"Crossover,Flex Fuel",Large,Crew Cab Pickup,21,15,1385,44580</t>
  </si>
  <si>
    <t>Chevrolet,Black Diamond Avalanche,2013,flex-fuel (unleaded/E85),320,8,AUTOMATIC,rear wheel drive,4,"Crossover,Flex Fuel",Large,Crew Cab Pickup,21,15,1385,38625</t>
  </si>
  <si>
    <t>Chevrolet,Black Diamond Avalanche,2013,flex-fuel (unleaded/E85),320,8,AUTOMATIC,four wheel drive,4,"Crossover,Flex Fuel",Large,Crew Cab Pickup,21,15,1385,47885</t>
  </si>
  <si>
    <t>Chevrolet,Black Diamond Avalanche,2013,flex-fuel (unleaded/E85),320,8,AUTOMATIC,rear wheel drive,4,"Crossover,Flex Fuel",Large,Crew Cab Pickup,21,15,1385,35980</t>
  </si>
  <si>
    <t>Lincoln,Blackwood,2002,premium unleaded (required),300,8,AUTOMATIC,rear wheel drive,4,Luxury,Large,Crew Cab Pickup,15,11,61,51785</t>
  </si>
  <si>
    <t>Chevrolet,Blazer,2003,regular unleaded,190,6,MANUAL,rear wheel drive,2,N/A,Compact,2dr SUV,20,14,1385,20745</t>
  </si>
  <si>
    <t>Chevrolet,Blazer,2003,regular unleaded,190,6,MANUAL,four wheel drive,2,N/A,Compact,2dr SUV,18,13,1385,23745</t>
  </si>
  <si>
    <t>Chevrolet,Blazer,2003,regular unleaded,190,6,AUTOMATIC,rear wheel drive,4,N/A,Midsize,4dr SUV,21,15,1385,24695</t>
  </si>
  <si>
    <t>Chevrolet,Blazer,2003,regular unleaded,190,6,AUTOMATIC,four wheel drive,4,N/A,Midsize,4dr SUV,17,13,1385,26695</t>
  </si>
  <si>
    <t>Chevrolet,Blazer,2003,regular unleaded,190,6,MANUAL,rear wheel drive,2,N/A,Compact,2dr SUV,20,14,1385,22845</t>
  </si>
  <si>
    <t>Chevrolet,Blazer,2004,regular unleaded,190,6,AUTOMATIC,rear wheel drive,4,N/A,Midsize,4dr SUV,19,14,1385,25230</t>
  </si>
  <si>
    <t>Chevrolet,Blazer,2004,regular unleaded,190,6,AUTOMATIC,four wheel drive,4,N/A,Midsize,4dr SUV,17,13,1385,27230</t>
  </si>
  <si>
    <t>Chevrolet,Blazer,2004,regular unleaded,190,6,MANUAL,four wheel drive,2,N/A,Compact,2dr SUV,18,13,1385,24055</t>
  </si>
  <si>
    <t>Chevrolet,Blazer,2004,regular unleaded,190,6,MANUAL,rear wheel drive,2,N/A,Compact,2dr SUV,19,14,1385,23255</t>
  </si>
  <si>
    <t>Chevrolet,Blazer,2004,regular unleaded,190,6,MANUAL,rear wheel drive,2,N/A,Compact,2dr SUV,19,14,1385,21055</t>
  </si>
  <si>
    <t>Chevrolet,Blazer,2005,regular unleaded,190,6,MANUAL,four wheel drive,2,N/A,Compact,2dr SUV,17,13,1385,24305</t>
  </si>
  <si>
    <t>Chevrolet,Blazer,2005,regular unleaded,190,6,MANUAL,rear wheel drive,2,N/A,Compact,2dr SUV,20,14,1385,21305</t>
  </si>
  <si>
    <t>Chevrolet,Blazer,2005,regular unleaded,190,6,AUTOMATIC,rear wheel drive,4,N/A,Midsize,4dr SUV,20,15,1385,25480</t>
  </si>
  <si>
    <t>Chevrolet,Blazer,2005,regular unleaded,190,6,AUTOMATIC,four wheel drive,4,N/A,Midsize,4dr SUV,18,14,1385,27480</t>
  </si>
  <si>
    <t>Chevrolet,Bolt EV,2017,electric,200,,DIRECT_DRIVE,front wheel drive,4,Hatchback,Compact,4dr Hatchback,110,128,1385,40905</t>
  </si>
  <si>
    <t>Chevrolet,Bolt EV,2017,electric,200,,DIRECT_DRIVE,front wheel drive,4,Hatchback,Compact,4dr Hatchback,110,128,1385,36620</t>
  </si>
  <si>
    <t>Pontiac,Bonneville,2003,regular unleaded,205,6,AUTOMATIC,front wheel drive,4,N/A,Large,Sedan,27,17,210,26695</t>
  </si>
  <si>
    <t>Pontiac,Bonneville,2003,regular unleaded,205,6,AUTOMATIC,front wheel drive,4,N/A,Large,Sedan,27,17,210,29670</t>
  </si>
  <si>
    <t>Pontiac,Bonneville,2003,premium unleaded (required),240,6,AUTOMATIC,front wheel drive,4,Performance,Large,Sedan,25,16,210,34020</t>
  </si>
  <si>
    <t>Pontiac,Bonneville,2004,regular unleaded,205,6,AUTOMATIC,front wheel drive,4,N/A,Large,Sedan,27,18,210,27185</t>
  </si>
  <si>
    <t>Pontiac,Bonneville,2004,premium unleaded (required),275,8,AUTOMATIC,front wheel drive,4,Performance,Large,Sedan,22,15,210,35270</t>
  </si>
  <si>
    <t>Pontiac,Bonneville,2004,regular unleaded,205,6,AUTOMATIC,front wheel drive,4,N/A,Large,Sedan,27,18,210,30035</t>
  </si>
  <si>
    <t>Pontiac,Bonneville,2005,premium unleaded (required),275,8,AUTOMATIC,front wheel drive,4,Performance,Large,Sedan,22,15,210,35585</t>
  </si>
  <si>
    <t>Pontiac,Bonneville,2005,regular unleaded,205,6,AUTOMATIC,front wheel drive,4,N/A,Large,Sedan,27,18,210,30350</t>
  </si>
  <si>
    <t>Pontiac,Bonneville,2005,regular unleaded,205,6,AUTOMATIC,front wheel drive,4,N/A,Large,Sedan,27,18,210,27965</t>
  </si>
  <si>
    <t>Kia,Borrego,2009,regular unleaded,337,8,AUTOMATIC,rear wheel drive,4,N/A,Midsize,4dr SUV,22,15,1720,30995</t>
  </si>
  <si>
    <t>Kia,Borrego,2009,regular unleaded,276,6,AUTOMATIC,rear wheel drive,4,N/A,Midsize,4dr SUV,21,17,1720,27995</t>
  </si>
  <si>
    <t>Kia,Borrego,2009,regular unleaded,276,6,AUTOMATIC,four wheel drive,4,N/A,Midsize,4dr SUV,21,16,1720,29995</t>
  </si>
  <si>
    <t>Kia,Borrego,2009,regular unleaded,276,6,AUTOMATIC,rear wheel drive,4,N/A,Midsize,4dr SUV,21,17,1720,26245</t>
  </si>
  <si>
    <t>Kia,Borrego,2009,regular unleaded,337,8,AUTOMATIC,four wheel drive,4,N/A,Midsize,4dr SUV,20,15,1720,39995</t>
  </si>
  <si>
    <t>Kia,Borrego,2009,regular unleaded,337,8,AUTOMATIC,rear wheel drive,4,N/A,Midsize,4dr SUV,22,15,1720,37995</t>
  </si>
  <si>
    <t>Kia,Borrego,2009,regular unleaded,337,8,AUTOMATIC,four wheel drive,4,N/A,Midsize,4dr SUV,20,15,1720,32995</t>
  </si>
  <si>
    <t>Kia,Borrego,2009,regular unleaded,337,8,AUTOMATIC,four wheel drive,4,N/A,Midsize,4dr SUV,20,15,1720,30995</t>
  </si>
  <si>
    <t>Kia,Borrego,2009,regular unleaded,276,6,AUTOMATIC,four wheel drive,4,N/A,Midsize,4dr SUV,21,16,1720,28295</t>
  </si>
  <si>
    <t>Porsche,Boxster,2014,premium unleaded (required),315,6,MANUAL,rear wheel drive,2,"Luxury,High-Performance",Compact,Convertible,28,20,1715,62100</t>
  </si>
  <si>
    <t>Porsche,Boxster,2014,premium unleaded (required),265,6,MANUAL,rear wheel drive,2,"Luxury,High-Performance",Compact,Convertible,30,20,1715,50400</t>
  </si>
  <si>
    <t>Porsche,Boxster,2015,premium unleaded (required),330,6,MANUAL,rear wheel drive,2,"Luxury,High-Performance",Compact,Convertible,26,19,1715,73500</t>
  </si>
  <si>
    <t>Porsche,Boxster,2015,premium unleaded (required),315,6,MANUAL,rear wheel drive,2,"Luxury,High-Performance",Compact,Convertible,28,20,1715,63300</t>
  </si>
  <si>
    <t>Porsche,Boxster,2015,premium unleaded (required),265,6,MANUAL,rear wheel drive,2,"Luxury,High-Performance",Compact,Convertible,30,20,1715,51400</t>
  </si>
  <si>
    <t>Porsche,Boxster,2016,premium unleaded (required),330,6,MANUAL,rear wheel drive,2,"Luxury,High-Performance",Compact,Convertible,26,19,1715,74600</t>
  </si>
  <si>
    <t>Porsche,Boxster,2016,premium unleaded (required),315,6,MANUAL,rear wheel drive,2,"Luxury,High-Performance",Compact,Convertible,28,20,1715,63900</t>
  </si>
  <si>
    <t>Porsche,Boxster,2016,premium unleaded (required),265,6,MANUAL,rear wheel drive,2,"Luxury,High-Performance",Compact,Convertible,30,20,1715,52100</t>
  </si>
  <si>
    <t>Oldsmobile,Bravada,2002,regular unleaded,270,6,AUTOMATIC,all wheel drive,4,N/A,Midsize,4dr SUV,19,14,26,34745</t>
  </si>
  <si>
    <t>Oldsmobile,Bravada,2002,regular unleaded,270,6,AUTOMATIC,rear wheel drive,4,N/A,Midsize,4dr SUV,20,14,26,32215</t>
  </si>
  <si>
    <t>Oldsmobile,Bravada,2002,regular unleaded,270,6,AUTOMATIC,rear wheel drive,4,N/A,Midsize,4dr SUV,20,14,26,32660</t>
  </si>
  <si>
    <t>Oldsmobile,Bravada,2003,regular unleaded,275,6,AUTOMATIC,rear wheel drive,4,N/A,Midsize,4dr SUV,20,14,26,33395</t>
  </si>
  <si>
    <t>Oldsmobile,Bravada,2003,regular unleaded,275,6,AUTOMATIC,all wheel drive,4,N/A,Midsize,4dr SUV,19,13,26,35345</t>
  </si>
  <si>
    <t>Oldsmobile,Bravada,2004,regular unleaded,275,6,AUTOMATIC,rear wheel drive,4,N/A,Midsize,4dr SUV,19,14,26,33920</t>
  </si>
  <si>
    <t>Oldsmobile,Bravada,2004,regular unleaded,275,6,AUTOMATIC,all wheel drive,4,N/A,Midsize,4dr SUV,19,14,26,35870</t>
  </si>
  <si>
    <t>Plymouth,Breeze,1998,regular unleaded,132,4,MANUAL,front wheel drive,4,N/A,Midsize,Sedan,33,23,535,2000</t>
  </si>
  <si>
    <t>Plymouth,Breeze,1999,regular unleaded,132,4,MANUAL,front wheel drive,4,N/A,Midsize,Sedan,33,23,535,2000</t>
  </si>
  <si>
    <t>Plymouth,Breeze,2000,regular unleaded,132,4,MANUAL,front wheel drive,4,N/A,Midsize,Sedan,34,23,535,2000</t>
  </si>
  <si>
    <t>Ford,Bronco II,1990,regular unleaded,140,6,MANUAL,rear wheel drive,2,N/A,Compact,2dr SUV,20,16,5657,2000</t>
  </si>
  <si>
    <t>Ford,Bronco II,1990,regular unleaded,140,6,MANUAL,four wheel drive,2,N/A,Compact,2dr SUV,20,15,5657,2000</t>
  </si>
  <si>
    <t>Ford,Bronco,1994,regular unleaded,185,8,MANUAL,four wheel drive,2,N/A,Midsize,2dr SUV,16,12,5657,2308</t>
  </si>
  <si>
    <t>Ford,Bronco,1994,regular unleaded,185,8,AUTOMATIC,four wheel drive,2,N/A,Midsize,2dr SUV,17,12,5657,2585</t>
  </si>
  <si>
    <t>Ford,Bronco,1994,regular unleaded,185,8,MANUAL,four wheel drive,2,N/A,Midsize,2dr SUV,16,12,5657,2396</t>
  </si>
  <si>
    <t>Ford,Bronco,1995,regular unleaded,205,8,MANUAL,four wheel drive,2,N/A,Midsize,2dr SUV,16,12,5657,2620</t>
  </si>
  <si>
    <t>Ford,Bronco,1995,regular unleaded,205,8,AUTOMATIC,four wheel drive,2,N/A,Midsize,2dr SUV,17,12,5657,2872</t>
  </si>
  <si>
    <t>Ford,Bronco,1995,regular unleaded,205,8,MANUAL,four wheel drive,2,N/A,Midsize,2dr SUV,16,12,5657,2474</t>
  </si>
  <si>
    <t>Ford,Bronco,1996,regular unleaded,199,8,MANUAL,four wheel drive,2,N/A,Midsize,2dr SUV,16,13,5657,2774</t>
  </si>
  <si>
    <t>Ford,Bronco,1996,regular unleaded,199,8,MANUAL,four wheel drive,2,N/A,Midsize,2dr SUV,16,13,5657,2996</t>
  </si>
  <si>
    <t>Ford,Bronco,1996,regular unleaded,199,8,AUTOMATIC,four wheel drive,2,N/A,Midsize,2dr SUV,16,11,5657,3248</t>
  </si>
  <si>
    <t>Bentley,Brooklands,2009,premium unleaded (required),530,8,AUTOMATIC,rear wheel drive,2,"Exotic,Luxury,High-Performance",Large,Coupe,14,10,520,340990</t>
  </si>
  <si>
    <t>Bentley,Brooklands,2010,premium unleaded (required),530,8,AUTOMATIC,rear wheel drive,2,"Exotic,Luxury,High-Performance",Large,Coupe,15,9,520,340990</t>
  </si>
  <si>
    <t>Cadillac,Brougham,1990,regular unleaded,140,8,AUTOMATIC,rear wheel drive,4,Luxury,Large,Sedan,22,15,1624,2000</t>
  </si>
  <si>
    <t>Cadillac,Brougham,1991,regular unleaded,170,8,AUTOMATIC,rear wheel drive,4,Luxury,Large,Sedan,23,15,1624,2000</t>
  </si>
  <si>
    <t>Cadillac,Brougham,1992,regular unleaded,170,8,AUTOMATIC,rear wheel drive,4,Luxury,Large,Sedan,23,15,1624,2000</t>
  </si>
  <si>
    <t>Subaru,BRZ,2015,premium unleaded (required),200,4,MANUAL,rear wheel drive,2,Performance,Compact,Coupe,30,22,640,29490</t>
  </si>
  <si>
    <t>Subaru,BRZ,2015,premium unleaded (required),200,4,AUTOMATIC,rear wheel drive,2,Performance,Compact,Coupe,34,25,640,28795</t>
  </si>
  <si>
    <t>Subaru,BRZ,2015,premium unleaded (required),200,4,MANUAL,rear wheel drive,2,Performance,Compact,Coupe,30,22,640,25695</t>
  </si>
  <si>
    <t>Subaru,BRZ,2015,premium unleaded (required),200,4,MANUAL,rear wheel drive,2,Performance,Compact,Coupe,30,22,640,27695</t>
  </si>
  <si>
    <t>Subaru,BRZ,2016,premium unleaded (required),200,4,MANUAL,rear wheel drive,2,Performance,Compact,Coupe,30,22,640,27395</t>
  </si>
  <si>
    <t>Subaru,BRZ,2016,premium unleaded (required),200,4,MANUAL,rear wheel drive,2,Performance,Compact,Coupe,30,22,640,27690</t>
  </si>
  <si>
    <t>Subaru,BRZ,2016,premium unleaded (required),200,4,AUTOMATIC,rear wheel drive,2,Performance,Compact,Coupe,34,25,640,28495</t>
  </si>
  <si>
    <t>Subaru,BRZ,2016,premium unleaded (required),200,4,MANUAL,rear wheel drive,2,Performance,Compact,Coupe,30,22,640,25395</t>
  </si>
  <si>
    <t>Subaru,BRZ,2017,premium unleaded (required),200,4,AUTOMATIC,rear wheel drive,2,Performance,Compact,Coupe,33,24,640,28745</t>
  </si>
  <si>
    <t>Subaru,BRZ,2017,premium unleaded (required),205,4,MANUAL,rear wheel drive,2,Performance,Compact,Coupe,29,21,640,29695</t>
  </si>
  <si>
    <t>Subaru,BRZ,2017,premium unleaded (required),205,4,MANUAL,rear wheel drive,2,Performance,Compact,Coupe,29,21,640,25495</t>
  </si>
  <si>
    <t>Subaru,BRZ,2017,premium unleaded (required),205,4,MANUAL,rear wheel drive,2,Performance,Compact,Coupe,29,21,640,27645</t>
  </si>
  <si>
    <t>Mercedes-Benz,C-Class,2015,premium unleaded (required),241,4,AUTOMATIC,all wheel drive,4,Luxury,Midsize,Sedan,31,24,617,40400</t>
  </si>
  <si>
    <t>Mercedes-Benz,C-Class,2015,premium unleaded (required),302,6,AUTOMATIC,all wheel drive,2,"Luxury,Performance",Compact,Coupe,27,19,617,46050</t>
  </si>
  <si>
    <t>Mercedes-Benz,C-Class,2015,premium unleaded (required),241,4,AUTOMATIC,all wheel drive,4,Luxury,Midsize,Sedan,27,19,617,42575</t>
  </si>
  <si>
    <t>Mercedes-Benz,C-Class,2015,premium unleaded (required),451,8,AUTOMATIC,rear wheel drive,2,"Factory Tuner,Luxury,High-Performance",Compact,Coupe,19,13,617,62950</t>
  </si>
  <si>
    <t>Mercedes-Benz,C-Class,2015,premium unleaded (required),241,4,AUTOMATIC,rear wheel drive,4,Luxury,Midsize,Sedan,34,25,617,38400</t>
  </si>
  <si>
    <t>Mercedes-Benz,C-Class,2015,premium unleaded (required),302,6,AUTOMATIC,rear wheel drive,2,"Luxury,High-Performance",Compact,Coupe,28,20,617,44050</t>
  </si>
  <si>
    <t>Mercedes-Benz,C-Class,2015,premium unleaded (required),241,4,AUTOMATIC,all wheel drive,4,Luxury,Midsize,Sedan,31,24,617,41050</t>
  </si>
  <si>
    <t>Mercedes-Benz,C-Class,2015,premium unleaded (required),329,6,AUTOMATIC,all wheel drive,4,"Luxury,High-Performance",Midsize,Sedan,29,21,617,48590</t>
  </si>
  <si>
    <t>Mercedes-Benz,C-Class,2015,premium unleaded (required),241,4,AUTOMATIC,rear wheel drive,4,Luxury,Midsize,Sedan,34,25,617,39050</t>
  </si>
  <si>
    <t>Mercedes-Benz,C-Class,2015,premium unleaded (required),503,8,AUTOMATIC,rear wheel drive,4,"Factory Tuner,Luxury,High-Performance",Midsize,Sedan,25,18,617,71900</t>
  </si>
  <si>
    <t>Mercedes-Benz,C-Class,2015,premium unleaded (required),241,4,AUTOMATIC,rear wheel drive,4,Luxury,Midsize,Sedan,34,25,617,40575</t>
  </si>
  <si>
    <t>Mercedes-Benz,C-Class,2015,premium unleaded (required),469,8,AUTOMATIC,rear wheel drive,4,"Factory Tuner,Luxury,High-Performance",Midsize,Sedan,25,18,617,63900</t>
  </si>
  <si>
    <t>Mercedes-Benz,C-Class,2015,premium unleaded (required),201,4,AUTOMATIC,rear wheel drive,2,Luxury,Compact,Coupe,31,22,617,39400</t>
  </si>
  <si>
    <t>Mercedes-Benz,C-Class,2016,premium unleaded (required),241,4,AUTOMATIC,all wheel drive,4,Luxury,Midsize,Sedan,31,24,617,43125</t>
  </si>
  <si>
    <t>Mercedes-Benz,C-Class,2016,premium unleaded (required),362,6,AUTOMATIC,all wheel drive,4,"Factory Tuner,Luxury,High-Performance",Midsize,Sedan,29,21,617,50800</t>
  </si>
  <si>
    <t>Mercedes-Benz,C-Class,2016,premium unleaded (required),241,4,AUTOMATIC,rear wheel drive,4,Luxury,Midsize,Sedan,34,25,617,41125</t>
  </si>
  <si>
    <t>Mercedes-Benz,C-Class,2016,premium unleaded (required),241,4,AUTOMATIC,all wheel drive,4,Luxury,Midsize,Sedan,31,24,617,41275</t>
  </si>
  <si>
    <t>Mercedes-Benz,C-Class,2016,premium unleaded (required),503,8,AUTOMATIC,rear wheel drive,4,"Factory Tuner,Luxury,High-Performance",Midsize,Sedan,25,18,617,73250</t>
  </si>
  <si>
    <t>Mercedes-Benz,C-Class,2016,premium unleaded (required),469,8,AUTOMATIC,rear wheel drive,4,"Factory Tuner,Luxury,High-Performance",Midsize,Sedan,25,18,617,65250</t>
  </si>
  <si>
    <t>Mercedes-Benz,C-Class,2016,premium unleaded (required),241,4,AUTOMATIC,rear wheel drive,4,Luxury,Midsize,Sedan,34,25,617,38950</t>
  </si>
  <si>
    <t>Mercedes-Benz,C-Class,2016,premium unleaded (required),241,4,AUTOMATIC,rear wheel drive,4,Luxury,Midsize,Sedan,34,25,617,39275</t>
  </si>
  <si>
    <t>Mercedes-Benz,C-Class,2016,premium unleaded (required),241,4,AUTOMATIC,all wheel drive,4,Luxury,Midsize,Sedan,31,24,617,40950</t>
  </si>
  <si>
    <t>Mercedes-Benz,C-Class,2017,premium unleaded (required),241,4,AUTOMATIC,rear wheel drive,4,Luxury,Midsize,Sedan,34,24,617,39850</t>
  </si>
  <si>
    <t>Mercedes-Benz,C-Class,2017,premium unleaded (required),241,4,AUTOMATIC,rear wheel drive,4,Luxury,Midsize,Sedan,34,24,617,39500</t>
  </si>
  <si>
    <t>Mercedes-Benz,C-Class,2017,premium unleaded (required),362,6,AUTOMATIC,all wheel drive,4,"Factory Tuner,Luxury,High-Performance",Midsize,Sedan,29,21,617,52000</t>
  </si>
  <si>
    <t>Mercedes-Benz,C-Class,2017,premium unleaded (required),503,8,AUTOMATIC,rear wheel drive,4,"Factory Tuner,Luxury,High-Performance",Midsize,Sedan,24,18,617,72800</t>
  </si>
  <si>
    <t>Mercedes-Benz,C-Class,2017,premium unleaded (required),469,8,AUTOMATIC,rear wheel drive,2,"Factory Tuner,Luxury,High-Performance",Midsize,Coupe,23,17,617,67000</t>
  </si>
  <si>
    <t>Mercedes-Benz,C-Class,2017,premium unleaded (required),241,4,AUTOMATIC,rear wheel drive,4,Luxury,Midsize,Sedan,34,24,617,41675</t>
  </si>
  <si>
    <t>Mercedes-Benz,C-Class,2017,premium unleaded (required),241,4,AUTOMATIC,all wheel drive,2,Luxury,Midsize,Coupe,31,24,617,44650</t>
  </si>
  <si>
    <t>Mercedes-Benz,C-Class,2017,premium unleaded (required),241,4,AUTOMATIC,rear wheel drive,2,Luxury,Midsize,Coupe,30,23,617,42650</t>
  </si>
  <si>
    <t>Mercedes-Benz,C-Class,2017,premium unleaded (required),241,4,AUTOMATIC,all wheel drive,4,Luxury,Midsize,Sedan,31,24,617,43675</t>
  </si>
  <si>
    <t>Mercedes-Benz,C-Class,2017,premium unleaded (required),469,8,AUTOMATIC,rear wheel drive,4,"Factory Tuner,Luxury,High-Performance",Midsize,Sedan,24,18,617,65200</t>
  </si>
  <si>
    <t>Mercedes-Benz,C-Class,2017,premium unleaded (required),241,4,AUTOMATIC,all wheel drive,4,Luxury,Midsize,Sedan,31,24,617,41500</t>
  </si>
  <si>
    <t>Mercedes-Benz,C-Class,2017,premium unleaded (required),241,4,AUTOMATIC,all wheel drive,4,Luxury,Midsize,Sedan,31,24,617,41850</t>
  </si>
  <si>
    <t>Mercedes-Benz,C-Class,2017,premium unleaded (required),503,8,AUTOMATIC,rear wheel drive,2,"Factory Tuner,Luxury,High-Performance",Midsize,Coupe,23,17,617,75000</t>
  </si>
  <si>
    <t>Mercedes-Benz,C-Class,2017,premium unleaded (required),241,4,AUTOMATIC,all wheel drive,2,Luxury,Midsize,Convertible,29,22,617,52900</t>
  </si>
  <si>
    <t>Mercedes-Benz,C-Class,2017,premium unleaded (required),241,4,AUTOMATIC,rear wheel drive,2,Luxury,Midsize,Convertible,31,23,617,50900</t>
  </si>
  <si>
    <t>Ford,C-Max Hybrid,2015,regular unleaded,188,4,AUTOMATIC,front wheel drive,4,Hybrid,Compact,Wagon,37,42,5657,27170</t>
  </si>
  <si>
    <t>Ford,C-Max Hybrid,2015,regular unleaded,188,4,AUTOMATIC,front wheel drive,4,Hybrid,Compact,Wagon,37,42,5657,24170</t>
  </si>
  <si>
    <t>Ford,C-Max Hybrid,2016,regular unleaded,188,4,AUTOMATIC,front wheel drive,4,Hybrid,Compact,Wagon,37,42,5657,24170</t>
  </si>
  <si>
    <t>Ford,C-Max Hybrid,2016,regular unleaded,188,4,AUTOMATIC,front wheel drive,4,Hybrid,Compact,Wagon,37,42,5657,27170</t>
  </si>
  <si>
    <t>Ford,C-Max Hybrid,2017,regular unleaded,188,4,AUTOMATIC,front wheel drive,4,Hybrid,Compact,Wagon,37,42,5657,24120</t>
  </si>
  <si>
    <t>Ford,C-Max Hybrid,2017,regular unleaded,188,4,AUTOMATIC,front wheel drive,4,Hybrid,Compact,Wagon,37,42,5657,27120</t>
  </si>
  <si>
    <t>Volvo,C30,2011,premium unleaded (recommended),227,5,MANUAL,front wheel drive,2,"Hatchback,Luxury",Compact,2dr Hatchback,29,21,870,24700</t>
  </si>
  <si>
    <t>Volvo,C30,2011,premium unleaded (recommended),227,5,MANUAL,front wheel drive,2,"Hatchback,Luxury,Performance",Compact,2dr Hatchback,29,21,870,27100</t>
  </si>
  <si>
    <t>Volvo,C30,2012,premium unleaded (recommended),227,5,MANUAL,front wheel drive,2,"Hatchback,Luxury,Performance",Compact,2dr Hatchback,29,21,870,27450</t>
  </si>
  <si>
    <t>Volvo,C30,2012,premium unleaded (recommended),227,5,MANUAL,front wheel drive,2,"Hatchback,Luxury",Compact,2dr Hatchback,29,21,870,24950</t>
  </si>
  <si>
    <t>Volvo,C30,2013,regular unleaded,227,5,MANUAL,front wheel drive,2,"Hatchback,Luxury",Compact,2dr Hatchback,29,21,870,25500</t>
  </si>
  <si>
    <t>Volvo,C30,2013,regular unleaded,227,5,MANUAL,front wheel drive,2,"Hatchback,Luxury,Performance",Compact,2dr Hatchback,29,21,870,27850</t>
  </si>
  <si>
    <t>Mercedes-Benz,C36 AMG,1995,regular unleaded,268,6,AUTOMATIC,rear wheel drive,4,"Factory Tuner,Luxury,Performance",Compact,Sedan,20,16,617,3555</t>
  </si>
  <si>
    <t>Mercedes-Benz,C36 AMG,1996,regular unleaded,276,6,AUTOMATIC,rear wheel drive,4,"Factory Tuner,Luxury,Performance",Compact,Sedan,20,16,617,3996</t>
  </si>
  <si>
    <t>Mercedes-Benz,C36 AMG,1997,regular unleaded,276,6,AUTOMATIC,rear wheel drive,4,"Factory Tuner,Luxury,Performance",Compact,Sedan,22,16,617,4330</t>
  </si>
  <si>
    <t>Mercedes-Benz,C43 AMG,1998,regular unleaded,302,8,AUTOMATIC,rear wheel drive,4,"Factory Tuner,Luxury,Performance",Compact,Sedan,21,16,617,4472</t>
  </si>
  <si>
    <t>Mercedes-Benz,C43 AMG,1999,regular unleaded,302,8,AUTOMATIC,rear wheel drive,4,"Factory Tuner,Luxury,Performance",Compact,Sedan,21,16,617,4661</t>
  </si>
  <si>
    <t>Mercedes-Benz,C43 AMG,2000,regular unleaded,302,8,AUTOMATIC,rear wheel drive,4,"Factory Tuner,Luxury,Performance",Compact,Sedan,21,16,617,5739</t>
  </si>
  <si>
    <t>Volvo,C70,2011,premium unleaded (recommended),227,5,AUTOMATIC,front wheel drive,2,Luxury,Compact,Convertible,28,19,870,39950</t>
  </si>
  <si>
    <t>Volvo,C70,2012,premium unleaded (recommended),227,5,AUTOMATIC,front wheel drive,2,Luxury,Compact,Convertible,28,18,870,40450</t>
  </si>
  <si>
    <t>Volvo,C70,2013,regular unleaded,227,5,AUTOMATIC,front wheel drive,2,Luxury,Compact,Convertible,28,19,870,41200</t>
  </si>
  <si>
    <t>Spyker,C8,2009,premium unleaded (required),400,8,MANUAL,rear wheel drive,2,"Exotic,High-Performance",Compact,Coupe,18,13,2,209990</t>
  </si>
  <si>
    <t>Spyker,C8,2009,premium unleaded (required),400,8,MANUAL,rear wheel drive,2,"Exotic,High-Performance",Compact,Convertible,18,13,2,219990</t>
  </si>
  <si>
    <t>Audi,Cabriolet,1996,regular unleaded,172,6,AUTOMATIC,front wheel drive,2,Luxury,Compact,Convertible,22,17,3105,2631</t>
  </si>
  <si>
    <t>Audi,Cabriolet,1997,regular unleaded,172,6,AUTOMATIC,front wheel drive,2,Luxury,Compact,Convertible,22,17,3105,2837</t>
  </si>
  <si>
    <t>Audi,Cabriolet,1998,regular unleaded,172,6,AUTOMATIC,front wheel drive,2,Luxury,Compact,Convertible,22,17,3105,3137</t>
  </si>
  <si>
    <t>Volkswagen,Cabriolet,1991,regular unleaded,94,4,MANUAL,front wheel drive,2,N/A,Compact,Convertible,29,22,873,2000</t>
  </si>
  <si>
    <t>Volkswagen,Cabriolet,1992,regular unleaded,94,4,MANUAL,front wheel drive,2,N/A,Compact,Convertible,29,22,873,2000</t>
  </si>
  <si>
    <t>Volkswagen,Cabriolet,1993,regular unleaded,94,4,MANUAL,front wheel drive,2,N/A,Compact,Convertible,27,21,873,2000</t>
  </si>
  <si>
    <t>Volkswagen,Cabrio,2000,regular unleaded,115,4,MANUAL,front wheel drive,2,N/A,Compact,Convertible,28,21,873,2473</t>
  </si>
  <si>
    <t>Volkswagen,Cabrio,2000,regular unleaded,115,4,MANUAL,front wheel drive,2,N/A,Compact,Convertible,28,21,873,2568</t>
  </si>
  <si>
    <t>Volkswagen,Cabrio,2001,regular unleaded,115,4,MANUAL,front wheel drive,2,N/A,Compact,Convertible,28,21,873,19600</t>
  </si>
  <si>
    <t>Volkswagen,Cabrio,2001,regular unleaded,115,4,AUTOMATIC,front wheel drive,2,N/A,Compact,Convertible,26,20,873,23175</t>
  </si>
  <si>
    <t>Volkswagen,Cabrio,2001,regular unleaded,115,4,MANUAL,front wheel drive,2,N/A,Compact,Convertible,28,21,873,22300</t>
  </si>
  <si>
    <t>Volkswagen,Cabrio,2001,regular unleaded,115,4,AUTOMATIC,front wheel drive,2,N/A,Compact,Convertible,26,20,873,20475</t>
  </si>
  <si>
    <t>Volkswagen,Cabrio,2001,regular unleaded,115,4,AUTOMATIC,front wheel drive,2,N/A,Compact,Convertible,26,20,873,21475</t>
  </si>
  <si>
    <t>Volkswagen,Cabrio,2001,regular unleaded,115,4,MANUAL,front wheel drive,2,N/A,Compact,Convertible,28,21,873,20600</t>
  </si>
  <si>
    <t>Volkswagen,Cabrio,2002,regular unleaded,115,4,AUTOMATIC,front wheel drive,2,N/A,Compact,Convertible,27,20,873,21475</t>
  </si>
  <si>
    <t>Volkswagen,Cabrio,2002,regular unleaded,115,4,AUTOMATIC,front wheel drive,2,N/A,Compact,Convertible,27,20,873,23175</t>
  </si>
  <si>
    <t>Volkswagen,Cabrio,2002,regular unleaded,115,4,MANUAL,front wheel drive,2,N/A,Compact,Convertible,28,21,873,22300</t>
  </si>
  <si>
    <t>Volkswagen,Cabrio,2002,regular unleaded,115,4,MANUAL,front wheel drive,2,N/A,Compact,Convertible,28,21,873,20600</t>
  </si>
  <si>
    <t>Volkswagen,Cabrio,2002,regular unleaded,115,4,MANUAL,front wheel drive,2,N/A,Compact,Convertible,28,21,873,19600</t>
  </si>
  <si>
    <t>Volkswagen,Cabrio,2002,regular unleaded,115,4,AUTOMATIC,front wheel drive,2,N/A,Compact,Convertible,27,20,873,20475</t>
  </si>
  <si>
    <t>Kia,Cadenza,2015,regular unleaded,293,6,AUTOMATIC,front wheel drive,4,Performance,Midsize,Sedan,28,19,1720,34900</t>
  </si>
  <si>
    <t>Kia,Cadenza,2015,regular unleaded,293,6,AUTOMATIC,front wheel drive,4,Performance,Midsize,Sedan,28,19,1720,43800</t>
  </si>
  <si>
    <t>Kia,Cadenza,2016,regular unleaded,293,6,AUTOMATIC,front wheel drive,4,Performance,Midsize,Sedan,28,19,1720,44090</t>
  </si>
  <si>
    <t>Kia,Cadenza,2016,regular unleaded,293,6,AUTOMATIC,front wheel drive,4,Performance,Midsize,Sedan,28,19,1720,35990</t>
  </si>
  <si>
    <t>Kia,Cadenza,2016,regular unleaded,293,6,AUTOMATIC,front wheel drive,4,Performance,Midsize,Sedan,28,19,1720,32990</t>
  </si>
  <si>
    <t>Kia,Cadenza,2017,regular unleaded,290,6,AUTOMATIC,front wheel drive,4,Performance,Midsize,Sedan,28,20,1720,38990</t>
  </si>
  <si>
    <t>Kia,Cadenza,2017,regular unleaded,290,6,AUTOMATIC,front wheel drive,4,Performance,Midsize,Sedan,28,20,1720,31990</t>
  </si>
  <si>
    <t>Kia,Cadenza,2017,regular unleaded,290,6,AUTOMATIC,front wheel drive,4,Performance,Midsize,Sedan,28,20,1720,44390</t>
  </si>
  <si>
    <t>Dodge,Caliber,2010,regular unleaded,158,4,MANUAL,front wheel drive,4,N/A,Compact,Wagon,31,23,1851,18740</t>
  </si>
  <si>
    <t>Dodge,Caliber,2010,regular unleaded,172,4,MANUAL,front wheel drive,4,N/A,Compact,Wagon,29,23,1851,20555</t>
  </si>
  <si>
    <t>Dodge,Caliber,2010,regular unleaded,158,4,MANUAL,front wheel drive,4,N/A,Compact,Wagon,31,23,1851,16880</t>
  </si>
  <si>
    <t>Dodge,Caliber,2010,regular unleaded,158,4,AUTOMATIC,front wheel drive,4,N/A,Compact,Wagon,27,23,1851,19995</t>
  </si>
  <si>
    <t>Dodge,Caliber,2010,regular unleaded,158,4,AUTOMATIC,front wheel drive,4,N/A,Compact,Wagon,27,23,1851,18060</t>
  </si>
  <si>
    <t>Dodge,Caliber,2010,regular unleaded,158,4,MANUAL,front wheel drive,4,N/A,Compact,Wagon,31,23,1851,16975</t>
  </si>
  <si>
    <t>Dodge,Caliber,2010,regular unleaded,158,4,MANUAL,front wheel drive,4,N/A,Compact,Wagon,31,23,1851,17995</t>
  </si>
  <si>
    <t>Dodge,Caliber,2010,regular unleaded,172,4,MANUAL,front wheel drive,4,N/A,Compact,Wagon,29,23,1851,19995</t>
  </si>
  <si>
    <t>Dodge,Caliber,2011,regular unleaded,158,4,AUTOMATIC,front wheel drive,4,N/A,Compact,Wagon,27,23,1851,18620</t>
  </si>
  <si>
    <t>Dodge,Caliber,2011,regular unleaded,158,4,AUTOMATIC,front wheel drive,4,N/A,Compact,Wagon,27,23,1851,20585</t>
  </si>
  <si>
    <t>Dodge,Caliber,2011,regular unleaded,158,4,MANUAL,front wheel drive,4,N/A,Compact,Wagon,32,24,1851,17380</t>
  </si>
  <si>
    <t>Dodge,Caliber,2011,regular unleaded,172,4,MANUAL,front wheel drive,4,N/A,Compact,Wagon,29,23,1851,20585</t>
  </si>
  <si>
    <t>Dodge,Caliber,2011,regular unleaded,158,4,MANUAL,front wheel drive,4,N/A,Compact,Wagon,32,24,1851,18585</t>
  </si>
  <si>
    <t>Dodge,Caliber,2012,regular unleaded,158,4,MANUAL,front wheel drive,4,N/A,Compact,Wagon,32,24,1851,18730</t>
  </si>
  <si>
    <t>Dodge,Caliber,2012,regular unleaded,158,4,MANUAL,front wheel drive,4,N/A,Compact,Wagon,32,24,1851,17380</t>
  </si>
  <si>
    <t>Dodge,Caliber,2012,regular unleaded,158,4,AUTOMATIC,front wheel drive,4,N/A,Compact,Wagon,27,23,1851,18765</t>
  </si>
  <si>
    <t>Ferrari,California T,2015,premium unleaded (required),553,8,AUTOMATED_MANUAL,rear wheel drive,2,"Exotic,High-Performance",Compact,Convertible,23,16,2774,198973</t>
  </si>
  <si>
    <t>Ferrari,California,2012,premium unleaded (required),453,8,AUTOMATED_MANUAL,rear wheel drive,2,"Exotic,High-Performance",Compact,Convertible,19,13,2774,195840</t>
  </si>
  <si>
    <t>Ferrari,California,2013,premium unleaded (required),483,8,AUTOMATED_MANUAL,rear wheel drive,2,"Exotic,High-Performance",Compact,Convertible,19,13,2774,198190</t>
  </si>
  <si>
    <t>Ferrari,California,2014,premium unleaded (required),483,8,AUTOMATED_MANUAL,rear wheel drive,2,"Exotic,High-Performance",Compact,Convertible,19,13,2774,198190</t>
  </si>
  <si>
    <t>Chevrolet,Camaro,2015,regular unleaded,323,6,MANUAL,rear wheel drive,2,Performance,Midsize,Coupe,28,17,1385,29205</t>
  </si>
  <si>
    <t>Chevrolet,Camaro,2015,regular unleaded,323,6,MANUAL,rear wheel drive,2,Performance,Midsize,Convertible,28,17,1385,31205</t>
  </si>
  <si>
    <t>Chevrolet,Camaro,2015,premium unleaded (required),580,8,MANUAL,rear wheel drive,2,"Factory Tuner,High-Performance",Midsize,Coupe,19,14,1385,55505</t>
  </si>
  <si>
    <t>Chevrolet,Camaro,2015,premium unleaded (recommended),426,8,MANUAL,rear wheel drive,2,High-Performance,Midsize,Convertible,24,16,1385,42405</t>
  </si>
  <si>
    <t>Chevrolet,Camaro,2015,premium unleaded (recommended),426,8,MANUAL,rear wheel drive,2,High-Performance,Midsize,Convertible,24,16,1385,39505</t>
  </si>
  <si>
    <t>Chevrolet,Camaro,2015,premium unleaded (recommended),426,8,MANUAL,rear wheel drive,2,High-Performance,Midsize,Coupe,24,16,1385,33505</t>
  </si>
  <si>
    <t>Chevrolet,Camaro,2015,premium unleaded (recommended),426,8,MANUAL,rear wheel drive,2,High-Performance,Midsize,Coupe,24,16,1385,37305</t>
  </si>
  <si>
    <t>Chevrolet,Camaro,2015,regular unleaded,323,6,MANUAL,rear wheel drive,2,Performance,Midsize,Coupe,28,17,1385,26005</t>
  </si>
  <si>
    <t>Chevrolet,Camaro,2015,regular unleaded,323,6,MANUAL,rear wheel drive,2,Performance,Midsize,Convertible,28,17,1385,35105</t>
  </si>
  <si>
    <t>Chevrolet,Camaro,2015,premium unleaded (required),505,8,MANUAL,rear wheel drive,2,"Factory Tuner,High-Performance",Midsize,Coupe,19,13,1385,72305</t>
  </si>
  <si>
    <t>Chevrolet,Camaro,2015,regular unleaded,323,6,MANUAL,rear wheel drive,2,N/A,Midsize,Coupe,28,17,1385,23705</t>
  </si>
  <si>
    <t>Chevrolet,Camaro,2015,regular unleaded,323,6,AUTOMATIC,rear wheel drive,2,N/A,Midsize,Coupe,30,19,1385,25145</t>
  </si>
  <si>
    <t>Chevrolet,Camaro,2015,premium unleaded (required),580,8,MANUAL,rear wheel drive,2,"Factory Tuner,High-Performance",Midsize,Convertible,19,14,1385,60705</t>
  </si>
  <si>
    <t>Chevrolet,Camaro,2016,premium unleaded (recommended),455,8,MANUAL,rear wheel drive,2,High-Performance,Midsize,Convertible,25,16,1385,48300</t>
  </si>
  <si>
    <t>Chevrolet,Camaro,2016,premium unleaded (recommended),275,4,MANUAL,rear wheel drive,2,Performance,Midsize,Convertible,30,21,1385,36800</t>
  </si>
  <si>
    <t>Chevrolet,Camaro,2016,premium unleaded (recommended),455,8,MANUAL,rear wheel drive,2,High-Performance,Midsize,Coupe,25,16,1385,41300</t>
  </si>
  <si>
    <t>Chevrolet,Camaro,2016,premium unleaded (recommended),275,4,MANUAL,rear wheel drive,2,Performance,Midsize,Convertible,30,21,1385,32700</t>
  </si>
  <si>
    <t>Chevrolet,Camaro,2016,premium unleaded (recommended),275,4,MANUAL,rear wheel drive,2,Performance,Midsize,Coupe,30,21,1385,25700</t>
  </si>
  <si>
    <t>Chevrolet,Camaro,2016,premium unleaded (recommended),275,4,MANUAL,rear wheel drive,2,Performance,Midsize,Coupe,30,21,1385,29800</t>
  </si>
  <si>
    <t>Chevrolet,Camaro,2016,premium unleaded (recommended),455,8,MANUAL,rear wheel drive,2,High-Performance,Midsize,Convertible,25,16,1385,43300</t>
  </si>
  <si>
    <t>Chevrolet,Camaro,2016,premium unleaded (recommended),455,8,MANUAL,rear wheel drive,2,High-Performance,Midsize,Coupe,25,16,1385,36300</t>
  </si>
  <si>
    <t>Chevrolet,Camaro,2017,premium unleaded (recommended),455,8,MANUAL,rear wheel drive,2,High-Performance,Midsize,Convertible,25,16,1385,42905</t>
  </si>
  <si>
    <t>Chevrolet,Camaro,2017,premium unleaded (recommended),455,8,MANUAL,rear wheel drive,2,High-Performance,Midsize,Convertible,25,16,1385,47905</t>
  </si>
  <si>
    <t>Chevrolet,Camaro,2017,premium unleaded (recommended),275,4,MANUAL,rear wheel drive,2,Performance,Midsize,Convertible,30,20,1385,35605</t>
  </si>
  <si>
    <t>Chevrolet,Camaro,2017,premium unleaded (recommended),275,4,AUTOMATIC,rear wheel drive,2,Performance,Midsize,Convertible,31,22,1385,32600</t>
  </si>
  <si>
    <t>Chevrolet,Camaro,2017,premium unleaded (recommended),455,8,MANUAL,rear wheel drive,2,High-Performance,Midsize,Coupe,25,16,1385,41905</t>
  </si>
  <si>
    <t>Chevrolet,Camaro,2017,premium unleaded (recommended),455,8,MANUAL,rear wheel drive,2,High-Performance,Midsize,Coupe,25,16,1385,36905</t>
  </si>
  <si>
    <t>Chevrolet,Camaro,2017,premium unleaded (recommended),275,4,MANUAL,rear wheel drive,2,Performance,Midsize,Coupe,30,20,1385,30405</t>
  </si>
  <si>
    <t>Chevrolet,Camaro,2017,premium unleaded (recommended),275,4,AUTOMATIC,rear wheel drive,2,Performance,Midsize,Coupe,31,22,1385,26600</t>
  </si>
  <si>
    <t>Chevrolet,Camaro,2017,premium unleaded (recommended),275,4,MANUAL,rear wheel drive,2,Performance,Midsize,Coupe,30,20,1385,25905</t>
  </si>
  <si>
    <t>Chevrolet,Camaro,2017,premium unleaded (required),650,8,MANUAL,rear wheel drive,2,"Factory Tuner,High-Performance",Midsize,Coupe,20,14,1385,61140</t>
  </si>
  <si>
    <t>Chevrolet,Camaro,2017,premium unleaded (recommended),275,4,MANUAL,rear wheel drive,2,Performance,Midsize,Convertible,30,20,1385,31905</t>
  </si>
  <si>
    <t>Chevrolet,Camaro,2017,premium unleaded (required),650,8,MANUAL,rear wheel drive,2,"Factory Tuner,High-Performance",Midsize,Convertible,20,14,1385,67140</t>
  </si>
  <si>
    <t>Toyota,Camry Hybrid,2015,regular unleaded,200,4,AUTOMATIC,front wheel drive,4,Hybrid,Midsize,Sedan,38,40,2031,29980</t>
  </si>
  <si>
    <t>Toyota,Camry Hybrid,2015,regular unleaded,200,4,AUTOMATIC,front wheel drive,4,Hybrid,Midsize,Sedan,38,40,2031,27995</t>
  </si>
  <si>
    <t>Toyota,Camry Hybrid,2015,regular unleaded,200,4,AUTOMATIC,front wheel drive,4,Hybrid,Midsize,Sedan,39,43,2031,26790</t>
  </si>
  <si>
    <t>Toyota,Camry Hybrid,2016,regular unleaded,200,4,AUTOMATIC,front wheel drive,4,Hybrid,Midsize,Sedan,38,40,2031,30140</t>
  </si>
  <si>
    <t>Toyota,Camry Hybrid,2016,regular unleaded,200,4,AUTOMATIC,front wheel drive,4,Hybrid,Midsize,Sedan,38,40,2031,27995</t>
  </si>
  <si>
    <t>Toyota,Camry Hybrid,2016,regular unleaded,200,4,AUTOMATIC,front wheel drive,4,Hybrid,Midsize,Sedan,39,43,2031,26790</t>
  </si>
  <si>
    <t>Toyota,Camry Hybrid,2017,regular unleaded,200,4,AUTOMATIC,front wheel drive,4,Hybrid,Midsize,Sedan,38,42,2031,26790</t>
  </si>
  <si>
    <t>Toyota,Camry Hybrid,2017,regular unleaded,200,4,AUTOMATIC,front wheel drive,4,Hybrid,Midsize,Sedan,37,40,2031,27995</t>
  </si>
  <si>
    <t>Toyota,Camry Hybrid,2017,regular unleaded,200,4,AUTOMATIC,front wheel drive,4,Hybrid,Midsize,Sedan,37,40,2031,30140</t>
  </si>
  <si>
    <t>Toyota,Camry Solara,2006,regular unleaded,157,4,AUTOMATIC,front wheel drive,2,N/A,Midsize,Coupe,30,20,2031,21855</t>
  </si>
  <si>
    <t>Toyota,Camry Solara,2006,regular unleaded,225,6,AUTOMATIC,front wheel drive,2,N/A,Midsize,Convertible,26,18,2031,26940</t>
  </si>
  <si>
    <t>Toyota,Camry Solara,2006,regular unleaded,225,6,AUTOMATIC,front wheel drive,2,N/A,Midsize,Coupe,27,18,2031,23355</t>
  </si>
  <si>
    <t>Toyota,Camry Solara,2006,regular unleaded,225,6,AUTOMATIC,front wheel drive,2,N/A,Midsize,Convertible,26,18,2031,30210</t>
  </si>
  <si>
    <t>Toyota,Camry Solara,2006,regular unleaded,157,4,MANUAL,front wheel drive,2,N/A,Midsize,Coupe,30,21,2031,21025</t>
  </si>
  <si>
    <t>Toyota,Camry Solara,2006,regular unleaded,225,6,AUTOMATIC,front wheel drive,2,N/A,Midsize,Coupe,27,18,2031,21860</t>
  </si>
  <si>
    <t>Toyota,Camry Solara,2006,regular unleaded,157,4,AUTOMATIC,front wheel drive,2,N/A,Midsize,Coupe,30,20,2031,20360</t>
  </si>
  <si>
    <t>Toyota,Camry Solara,2006,regular unleaded,157,4,MANUAL,front wheel drive,2,N/A,Midsize,Coupe,30,21,2031,19530</t>
  </si>
  <si>
    <t>Toyota,Camry Solara,2006,regular unleaded,225,6,AUTOMATIC,front wheel drive,2,N/A,Midsize,Coupe,27,18,2031,26405</t>
  </si>
  <si>
    <t>Toyota,Camry Solara,2006,regular unleaded,157,4,AUTOMATIC,front wheel drive,2,N/A,Midsize,Coupe,30,20,2031,23405</t>
  </si>
  <si>
    <t>Toyota,Camry Solara,2007,regular unleaded,155,4,MANUAL,front wheel drive,2,N/A,Midsize,Coupe,31,21,2031,19930</t>
  </si>
  <si>
    <t>Toyota,Camry Solara,2007,regular unleaded,210,6,AUTOMATIC,front wheel drive,2,N/A,Midsize,Convertible,26,18,2031,29460</t>
  </si>
  <si>
    <t>Toyota,Camry Solara,2007,regular unleaded,210,6,AUTOMATIC,front wheel drive,2,N/A,Midsize,Convertible,26,18,2031,27190</t>
  </si>
  <si>
    <t>Toyota,Camry Solara,2007,regular unleaded,155,4,AUTOMATIC,front wheel drive,2,N/A,Midsize,Coupe,31,22,2031,20760</t>
  </si>
  <si>
    <t>Toyota,Camry Solara,2007,regular unleaded,155,4,AUTOMATIC,front wheel drive,2,N/A,Midsize,Coupe,31,22,2031,23030</t>
  </si>
  <si>
    <t>Toyota,Camry Solara,2007,regular unleaded,210,6,AUTOMATIC,front wheel drive,2,N/A,Midsize,Coupe,27,18,2031,24530</t>
  </si>
  <si>
    <t>Toyota,Camry Solara,2007,regular unleaded,155,4,AUTOMATIC,front wheel drive,2,N/A,Midsize,Coupe,31,22,2031,23905</t>
  </si>
  <si>
    <t>Toyota,Camry Solara,2007,regular unleaded,210,6,AUTOMATIC,front wheel drive,2,N/A,Midsize,Coupe,27,18,2031,26905</t>
  </si>
  <si>
    <t>Toyota,Camry Solara,2007,regular unleaded,210,6,AUTOMATIC,front wheel drive,2,N/A,Midsize,Convertible,26,18,2031,30460</t>
  </si>
  <si>
    <t>Toyota,Camry Solara,2007,regular unleaded,210,6,AUTOMATIC,front wheel drive,2,N/A,Midsize,Coupe,27,18,2031,22260</t>
  </si>
  <si>
    <t>Toyota,Camry Solara,2007,regular unleaded,155,4,MANUAL,front wheel drive,2,N/A,Midsize,Coupe,31,21,2031,22200</t>
  </si>
  <si>
    <t>Toyota,Camry Solara,2008,regular unleaded,210,6,AUTOMATIC,front wheel drive,2,N/A,Midsize,Convertible,26,18,2031,27440</t>
  </si>
  <si>
    <t>Toyota,Camry Solara,2008,regular unleaded,155,4,AUTOMATIC,front wheel drive,2,N/A,Midsize,Coupe,31,22,2031,24155</t>
  </si>
  <si>
    <t>Toyota,Camry Solara,2008,regular unleaded,155,4,MANUAL,front wheel drive,2,N/A,Midsize,Coupe,31,21,2031,22450</t>
  </si>
  <si>
    <t>Toyota,Camry Solara,2008,regular unleaded,210,6,AUTOMATIC,front wheel drive,2,N/A,Midsize,Coupe,27,18,2031,27155</t>
  </si>
  <si>
    <t>Toyota,Camry Solara,2008,regular unleaded,210,6,AUTOMATIC,front wheel drive,2,N/A,Midsize,Coupe,27,18,2031,22510</t>
  </si>
  <si>
    <t>Toyota,Camry Solara,2008,regular unleaded,210,6,AUTOMATIC,front wheel drive,2,N/A,Midsize,Convertible,26,18,2031,30710</t>
  </si>
  <si>
    <t>Toyota,Camry Solara,2008,regular unleaded,155,4,AUTOMATIC,front wheel drive,2,N/A,Midsize,Coupe,31,22,2031,21010</t>
  </si>
  <si>
    <t>Toyota,Camry Solara,2008,regular unleaded,210,6,AUTOMATIC,front wheel drive,2,N/A,Midsize,Coupe,27,18,2031,24780</t>
  </si>
  <si>
    <t>Toyota,Camry Solara,2008,regular unleaded,155,4,AUTOMATIC,front wheel drive,2,N/A,Midsize,Coupe,31,22,2031,23280</t>
  </si>
  <si>
    <t>Toyota,Camry Solara,2008,regular unleaded,210,6,AUTOMATIC,front wheel drive,2,N/A,Midsize,Convertible,26,18,2031,29710</t>
  </si>
  <si>
    <t>Toyota,Camry Solara,2008,regular unleaded,155,4,MANUAL,front wheel drive,2,N/A,Midsize,Coupe,31,21,2031,20180</t>
  </si>
  <si>
    <t>Toyota,Camry,2015,regular unleaded,178,4,AUTOMATIC,front wheel drive,4,N/A,Midsize,Sedan,35,25,2031,26150</t>
  </si>
  <si>
    <t>Toyota,Camry,2015,regular unleaded,268,6,AUTOMATIC,front wheel drive,4,N/A,Midsize,Sedan,31,21,2031,31370</t>
  </si>
  <si>
    <t>Toyota,Camry,2015,regular unleaded,268,6,AUTOMATIC,front wheel drive,4,Performance,Midsize,Sedan,31,21,2031,31370</t>
  </si>
  <si>
    <t>Toyota,Camry,2015,regular unleaded,178,4,AUTOMATIC,front wheel drive,4,N/A,Midsize,Sedan,35,25,2031,22970</t>
  </si>
  <si>
    <t>Toyota,Camry,2015,regular unleaded,178,4,AUTOMATIC,front wheel drive,4,N/A,Midsize,Sedan,35,25,2031,23840</t>
  </si>
  <si>
    <t>Toyota,Camry,2016,regular unleaded,178,4,AUTOMATIC,front wheel drive,4,N/A,Midsize,Sedan,35,25,2031,26310</t>
  </si>
  <si>
    <t>Toyota,Camry,2016,regular unleaded,178,4,AUTOMATIC,front wheel drive,4,N/A,Midsize,Sedan,35,25,2031,23840</t>
  </si>
  <si>
    <t>Toyota,Camry,2016,regular unleaded,178,4,AUTOMATIC,front wheel drive,4,N/A,Midsize,Sedan,35,25,2031,25715</t>
  </si>
  <si>
    <t>Toyota,Camry,2016,regular unleaded,178,4,AUTOMATIC,front wheel drive,4,N/A,Midsize,Sedan,35,25,2031,23070</t>
  </si>
  <si>
    <t>Toyota,Camry,2016,regular unleaded,268,6,AUTOMATIC,front wheel drive,4,Performance,Midsize,Sedan,31,21,2031,31370</t>
  </si>
  <si>
    <t>Toyota,Camry,2016,regular unleaded,268,6,AUTOMATIC,front wheel drive,4,N/A,Midsize,Sedan,31,21,2031,31370</t>
  </si>
  <si>
    <t>Toyota,Camry,2017,regular unleaded,178,4,AUTOMATIC,front wheel drive,4,N/A,Midsize,Sedan,33,24,2031,23070</t>
  </si>
  <si>
    <t>Toyota,Camry,2017,regular unleaded,178,4,AUTOMATIC,front wheel drive,4,N/A,Midsize,Sedan,33,24,2031,23840</t>
  </si>
  <si>
    <t>Toyota,Camry,2017,regular unleaded,178,4,AUTOMATIC,front wheel drive,4,N/A,Midsize,Sedan,33,24,2031,26310</t>
  </si>
  <si>
    <t>Toyota,Camry,2017,regular unleaded,268,6,AUTOMATIC,front wheel drive,4,N/A,Midsize,Sedan,30,21,2031,31370</t>
  </si>
  <si>
    <t>Toyota,Camry,2017,regular unleaded,268,6,AUTOMATIC,front wheel drive,4,Performance,Midsize,Sedan,30,21,2031,31370</t>
  </si>
  <si>
    <t>GMC,Canyon,2012,regular unleaded,185,4,AUTOMATIC,rear wheel drive,4,N/A,Compact,Crew Cab Pickup,25,18,549,24685</t>
  </si>
  <si>
    <t>GMC,Canyon,2012,regular unleaded,185,4,AUTOMATIC,four wheel drive,2,N/A,Compact,Regular Cab Pickup,23,17,549,22385</t>
  </si>
  <si>
    <t>GMC,Canyon,2012,regular unleaded,185,4,AUTOMATIC,rear wheel drive,4,N/A,Compact,Extended Cab Pickup,25,18,549,23040</t>
  </si>
  <si>
    <t>GMC,Canyon,2012,regular unleaded,242,5,AUTOMATIC,four wheel drive,4,N/A,Compact,Crew Cab Pickup,21,16,549,31790</t>
  </si>
  <si>
    <t>GMC,Canyon,2012,regular unleaded,242,5,AUTOMATIC,four wheel drive,4,N/A,Compact,Crew Cab Pickup,21,16,549,28610</t>
  </si>
  <si>
    <t>GMC,Canyon,2012,regular unleaded,185,4,AUTOMATIC,rear wheel drive,4,N/A,Compact,Extended Cab Pickup,25,18,549,20840</t>
  </si>
  <si>
    <t>GMC,Canyon,2012,regular unleaded,185,4,MANUAL,rear wheel drive,2,N/A,Compact,Regular Cab Pickup,25,18,549,17490</t>
  </si>
  <si>
    <t>GMC,Canyon,2012,regular unleaded,242,5,AUTOMATIC,four wheel drive,4,N/A,Compact,Extended Cab Pickup,23,17,549,29145</t>
  </si>
  <si>
    <t>GMC,Canyon,2012,regular unleaded,242,5,AUTOMATIC,four wheel drive,4,N/A,Compact,Crew Cab Pickup,21,16,549,29125</t>
  </si>
  <si>
    <t>GMC,Canyon,2012,regular unleaded,185,4,AUTOMATIC,rear wheel drive,2,N/A,Compact,Regular Cab Pickup,25,18,549,20455</t>
  </si>
  <si>
    <t>GMC,Canyon,2012,regular unleaded,185,4,AUTOMATIC,four wheel drive,4,N/A,Compact,Extended Cab Pickup,23,17,549,24435</t>
  </si>
  <si>
    <t>GMC,Canyon,2012,regular unleaded,242,5,AUTOMATIC,four wheel drive,2,N/A,Compact,Regular Cab Pickup,23,17,549,25305</t>
  </si>
  <si>
    <t>GMC,Canyon,2012,regular unleaded,185,4,AUTOMATIC,four wheel drive,4,N/A,Compact,Extended Cab Pickup,23,17,549,26485</t>
  </si>
  <si>
    <t>GMC,Canyon,2012,regular unleaded,242,5,AUTOMATIC,rear wheel drive,4,N/A,Compact,Crew Cab Pickup,23,17,549,26470</t>
  </si>
  <si>
    <t>GMC,Canyon,2015,regular unleaded,200,4,AUTOMATIC,rear wheel drive,4,N/A,Compact,Extended Cab Pickup,27,20,549,29730</t>
  </si>
  <si>
    <t>GMC,Canyon,2015,regular unleaded,200,4,AUTOMATIC,four wheel drive,4,N/A,Compact,Extended Cab Pickup,25,19,549,27935</t>
  </si>
  <si>
    <t>GMC,Canyon,2015,regular unleaded,305,6,AUTOMATIC,four wheel drive,4,N/A,Compact,Crew Cab Pickup,24,17,549,37250</t>
  </si>
  <si>
    <t>GMC,Canyon,2015,regular unleaded,200,4,MANUAL,rear wheel drive,4,N/A,Compact,Extended Cab Pickup,26,19,549,22650</t>
  </si>
  <si>
    <t>GMC,Canyon,2015,regular unleaded,200,4,AUTOMATIC,rear wheel drive,4,N/A,Compact,Extended Cab Pickup,27,20,549,26595</t>
  </si>
  <si>
    <t>GMC,Canyon,2015,regular unleaded,200,4,MANUAL,rear wheel drive,4,N/A,Compact,Extended Cab Pickup,26,19,549,20995</t>
  </si>
  <si>
    <t>GMC,Canyon,2015,regular unleaded,305,6,AUTOMATIC,rear wheel drive,4,N/A,Compact,Crew Cab Pickup,26,18,549,26725</t>
  </si>
  <si>
    <t>GMC,Canyon,2015,regular unleaded,200,4,AUTOMATIC,rear wheel drive,4,N/A,Compact,Crew Cab Pickup,27,20,549,25205</t>
  </si>
  <si>
    <t>GMC,Canyon,2015,regular unleaded,200,4,AUTOMATIC,rear wheel drive,4,N/A,Compact,Crew Cab Pickup,27,20,549,31650</t>
  </si>
  <si>
    <t>GMC,Canyon,2015,regular unleaded,200,4,AUTOMATIC,four wheel drive,4,N/A,Compact,Extended Cab Pickup,25,19,549,33855</t>
  </si>
  <si>
    <t>GMC,Canyon,2015,regular unleaded,305,6,AUTOMATIC,four wheel drive,4,N/A,Compact,Crew Cab Pickup,24,17,549,36950</t>
  </si>
  <si>
    <t>GMC,Canyon,2015,regular unleaded,200,4,AUTOMATIC,rear wheel drive,4,N/A,Compact,Crew Cab Pickup,27,20,549,28535</t>
  </si>
  <si>
    <t>GMC,Canyon,2015,regular unleaded,305,6,AUTOMATIC,four wheel drive,4,N/A,Compact,Crew Cab Pickup,24,17,549,34310</t>
  </si>
  <si>
    <t>GMC,Canyon,2015,regular unleaded,305,6,AUTOMATIC,rear wheel drive,4,N/A,Compact,Crew Cab Pickup,26,18,549,33420</t>
  </si>
  <si>
    <t>GMC,Canyon,2015,regular unleaded,200,4,AUTOMATIC,four wheel drive,4,N/A,Compact,Extended Cab Pickup,25,19,549,31145</t>
  </si>
  <si>
    <t>GMC,Canyon,2015,regular unleaded,305,6,AUTOMATIC,rear wheel drive,4,N/A,Compact,Crew Cab Pickup,26,18,549,30055</t>
  </si>
  <si>
    <t>GMC,Canyon,2015,regular unleaded,305,6,AUTOMATIC,four wheel drive,4,N/A,Compact,Crew Cab Pickup,24,17,549,34010</t>
  </si>
  <si>
    <t>GMC,Canyon,2016,regular unleaded,305,6,AUTOMATIC,rear wheel drive,4,Diesel,Compact,Crew Cab Pickup,26,18,549,34280</t>
  </si>
  <si>
    <t>GMC,Canyon,2016,regular unleaded,305,6,AUTOMATIC,four wheel drive,4,Diesel,Compact,Crew Cab Pickup,24,17,549,35020</t>
  </si>
  <si>
    <t>GMC,Canyon,2016,regular unleaded,305,6,AUTOMATIC,four wheel drive,4,Diesel,Compact,Crew Cab Pickup,24,17,549,38110</t>
  </si>
  <si>
    <t>GMC,Canyon,2016,regular unleaded,305,6,AUTOMATIC,four wheel drive,4,Diesel,Compact,Crew Cab Pickup,24,17,549,37810</t>
  </si>
  <si>
    <t>GMC,Canyon,2016,regular unleaded,305,6,AUTOMATIC,four wheel drive,4,N/A,Compact,Extended Cab Pickup,24,17,549,35665</t>
  </si>
  <si>
    <t>GMC,Canyon,2016,regular unleaded,305,6,AUTOMATIC,rear wheel drive,4,N/A,Compact,Extended Cab Pickup,26,18,549,31540</t>
  </si>
  <si>
    <t>GMC,Canyon,2016,regular unleaded,200,4,MANUAL,rear wheel drive,4,N/A,Compact,Extended Cab Pickup,26,19,549,20955</t>
  </si>
  <si>
    <t>GMC,Canyon,2016,regular unleaded,200,4,AUTOMATIC,four wheel drive,4,N/A,Compact,Extended Cab Pickup,25,19,549,28595</t>
  </si>
  <si>
    <t>GMC,Canyon,2016,regular unleaded,305,6,AUTOMATIC,rear wheel drive,4,N/A,Compact,Crew Cab Pickup,26,18,549,27385</t>
  </si>
  <si>
    <t>GMC,Canyon,2016,regular unleaded,200,4,AUTOMATIC,rear wheel drive,4,Diesel,Compact,Crew Cab Pickup,27,20,549,29245</t>
  </si>
  <si>
    <t>GMC,Canyon,2016,regular unleaded,200,4,AUTOMATIC,rear wheel drive,4,N/A,Compact,Crew Cab Pickup,27,20,549,25865</t>
  </si>
  <si>
    <t>GMC,Canyon,2016,regular unleaded,200,4,MANUAL,rear wheel drive,4,N/A,Compact,Extended Cab Pickup,26,19,549,23310</t>
  </si>
  <si>
    <t>GMC,Canyon,2016,regular unleaded,305,6,AUTOMATIC,rear wheel drive,4,Diesel,Compact,Crew Cab Pickup,26,18,549,30765</t>
  </si>
  <si>
    <t>GMC,Canyon,2016,regular unleaded,200,4,AUTOMATIC,four wheel drive,4,N/A,Compact,Extended Cab Pickup,25,19,549,31855</t>
  </si>
  <si>
    <t>GMC,Canyon,2016,regular unleaded,305,6,AUTOMATIC,rear wheel drive,4,Diesel,Compact,Crew Cab Pickup,26,18,549,33460</t>
  </si>
  <si>
    <t>GMC,Canyon,2016,regular unleaded,305,6,AUTOMATIC,four wheel drive,4,Diesel,Compact,Crew Cab Pickup,24,17,549,34720</t>
  </si>
  <si>
    <t>GMC,Canyon,2016,regular unleaded,200,4,AUTOMATIC,rear wheel drive,4,N/A,Compact,Extended Cab Pickup,27,20,549,27305</t>
  </si>
  <si>
    <t>Chevrolet,Caprice,1994,regular unleaded,260,8,AUTOMATIC,rear wheel drive,4,N/A,Large,Wagon,23,15,1385,2000</t>
  </si>
  <si>
    <t>Chevrolet,Caprice,1994,regular unleaded,200,8,AUTOMATIC,rear wheel drive,4,N/A,Large,Sedan,24,16,1385,2000</t>
  </si>
  <si>
    <t>Chevrolet,Caprice,1995,regular unleaded,200,8,AUTOMATIC,rear wheel drive,4,N/A,Large,Sedan,24,16,1385,2000</t>
  </si>
  <si>
    <t>Chevrolet,Caprice,1995,regular unleaded,260,8,AUTOMATIC,rear wheel drive,4,N/A,Large,Wagon,23,15,1385,2000</t>
  </si>
  <si>
    <t>Chevrolet,Caprice,1996,regular unleaded,260,8,AUTOMATIC,rear wheel drive,4,N/A,Large,Wagon,24,15,1385,2000</t>
  </si>
  <si>
    <t>Chevrolet,Caprice,1996,regular unleaded,200,8,AUTOMATIC,rear wheel drive,4,N/A,Large,Sedan,24,16,1385,2000</t>
  </si>
  <si>
    <t>Chevrolet,Captiva Sport,2013,flex-fuel (unleaded/E85),180,4,AUTOMATIC,front wheel drive,4,"Crossover,Flex Fuel",Midsize,4dr SUV,28,20,1385,24155</t>
  </si>
  <si>
    <t>Chevrolet,Captiva Sport,2013,flex-fuel (unleaded/E85),180,4,AUTOMATIC,front wheel drive,4,"Crossover,Flex Fuel",Midsize,4dr SUV,28,20,1385,29615</t>
  </si>
  <si>
    <t>Chevrolet,Captiva Sport,2013,flex-fuel (unleaded/E85),180,4,AUTOMATIC,front wheel drive,4,"Crossover,Flex Fuel",Midsize,4dr SUV,28,20,1385,25770</t>
  </si>
  <si>
    <t>Chevrolet,Captiva Sport,2013,flex-fuel (unleaded/E85),180,4,AUTOMATIC,front wheel drive,4,"Crossover,Flex Fuel",Midsize,4dr SUV,28,20,1385,24940</t>
  </si>
  <si>
    <t>Chevrolet,Captiva Sport,2014,flex-fuel (unleaded/E85),180,4,AUTOMATIC,front wheel drive,4,"Crossover,Flex Fuel",Midsize,4dr SUV,28,20,1385,25145</t>
  </si>
  <si>
    <t>Chevrolet,Captiva Sport,2014,flex-fuel (unleaded/E85),180,4,AUTOMATIC,front wheel drive,4,"Crossover,Flex Fuel",Midsize,4dr SUV,28,20,1385,24360</t>
  </si>
  <si>
    <t>Chevrolet,Captiva Sport,2014,flex-fuel (unleaded/E85),180,4,AUTOMATIC,front wheel drive,4,"Crossover,Flex Fuel",Midsize,4dr SUV,28,20,1385,25975</t>
  </si>
  <si>
    <t>Chevrolet,Captiva Sport,2014,flex-fuel (unleaded/E85),180,4,AUTOMATIC,front wheel drive,4,"Crossover,Flex Fuel",Midsize,4dr SUV,28,20,1385,29495</t>
  </si>
  <si>
    <t>Chevrolet,Captiva Sport,2015,flex-fuel (unleaded/E85),180,4,AUTOMATIC,front wheel drive,4,"Crossover,Flex Fuel",Midsize,4dr SUV,28,20,1385,25985</t>
  </si>
  <si>
    <t>Chevrolet,Captiva Sport,2015,flex-fuel (unleaded/E85),180,4,AUTOMATIC,front wheel drive,4,"Crossover,Flex Fuel",Midsize,4dr SUV,28,20,1385,29505</t>
  </si>
  <si>
    <t>Chevrolet,Captiva Sport,2015,flex-fuel (unleaded/E85),180,4,AUTOMATIC,front wheel drive,4,"Crossover,Flex Fuel",Midsize,4dr SUV,28,20,1385,25155</t>
  </si>
  <si>
    <t>Chevrolet,Captiva Sport,2015,flex-fuel (unleaded/E85),180,4,AUTOMATIC,front wheel drive,4,"Crossover,Flex Fuel",Midsize,4dr SUV,28,20,1385,24370</t>
  </si>
  <si>
    <t>Dodge,Caravan,2005,regular unleaded,150,4,AUTOMATIC,front wheel drive,4,Flex Fuel,Large,Passenger Minivan,24,17,1851,18380</t>
  </si>
  <si>
    <t>Dodge,Caravan,2005,regular unleaded,180,6,AUTOMATIC,front wheel drive,4,N/A,Large,Cargo Minivan,24,17,1851,19835</t>
  </si>
  <si>
    <t>Dodge,Caravan,2005,regular unleaded,180,6,AUTOMATIC,front wheel drive,4,N/A,Large,Passenger Minivan,24,17,1851,22225</t>
  </si>
  <si>
    <t>Dodge,Caravan,2006,regular unleaded,180,6,AUTOMATIC,front wheel drive,4,Flex Fuel,Large,Cargo Minivan,24,17,1851,20130</t>
  </si>
  <si>
    <t>Dodge,Caravan,2006,regular unleaded,150,4,AUTOMATIC,front wheel drive,4,Flex Fuel,Large,Passenger Minivan,24,17,1851,18630</t>
  </si>
  <si>
    <t>Dodge,Caravan,2006,regular unleaded,180,6,AUTOMATIC,front wheel drive,4,N/A,Large,Passenger Minivan,24,17,1851,22520</t>
  </si>
  <si>
    <t>Dodge,Caravan,2007,regular unleaded,170,6,AUTOMATIC,front wheel drive,4,N/A,Compact,Passenger Minivan,24,17,1851,22995</t>
  </si>
  <si>
    <t>Dodge,Caravan,2007,regular unleaded,170,6,AUTOMATIC,front wheel drive,4,Flex Fuel,Compact,Cargo Minivan,24,17,1851,20555</t>
  </si>
  <si>
    <t>Dodge,Caravan,2007,regular unleaded,150,4,AUTOMATIC,front wheel drive,4,Flex Fuel,Compact,Passenger Minivan,24,17,1851,19055</t>
  </si>
  <si>
    <t>Porsche,Carrera GT,2004,premium unleaded (required),605,10,MANUAL,rear wheel drive,2,"Exotic,Luxury,High-Performance",Compact,Convertible,15,9,1715,440000</t>
  </si>
  <si>
    <t>Porsche,Carrera GT,2005,premium unleaded (required),605,10,MANUAL,rear wheel drive,2,"Exotic,Luxury,High-Performance",Compact,Convertible,15,9,1715,440000</t>
  </si>
  <si>
    <t>Buick,Cascada,2016,premium unleaded (recommended),200,4,AUTOMATIC,front wheel drive,2,N/A,Midsize,Convertible,27,20,155,33065</t>
  </si>
  <si>
    <t>Buick,Cascada,2016,premium unleaded (recommended),200,4,AUTOMATIC,front wheel drive,2,N/A,Midsize,Convertible,27,20,155,36065</t>
  </si>
  <si>
    <t>Buick,Cascada,2017,premium unleaded (recommended),200,4,AUTOMATIC,front wheel drive,2,N/A,Midsize,Convertible,27,20,155,36065</t>
  </si>
  <si>
    <t>Buick,Cascada,2017,premium unleaded (recommended),200,4,AUTOMATIC,front wheel drive,2,N/A,Midsize,Convertible,27,20,155,33065</t>
  </si>
  <si>
    <t>Buick,Cascada,2017,premium unleaded (recommended),200,4,AUTOMATIC,front wheel drive,2,N/A,Midsize,Convertible,27,20,155,37065</t>
  </si>
  <si>
    <t>Cadillac,Catera,1999,regular unleaded,200,6,AUTOMATIC,rear wheel drive,4,Luxury,Midsize,Sedan,23,16,1624,2066</t>
  </si>
  <si>
    <t>Cadillac,Catera,2000,regular unleaded,200,6,AUTOMATIC,rear wheel drive,4,Luxury,Midsize,Sedan,23,16,1624,2103</t>
  </si>
  <si>
    <t>Cadillac,Catera,2000,regular unleaded,200,6,AUTOMATIC,rear wheel drive,4,Luxury,Midsize,Sedan,23,16,1624,2241</t>
  </si>
  <si>
    <t>Cadillac,Catera,2001,premium unleaded (required),200,6,AUTOMATIC,rear wheel drive,4,Luxury,Midsize,Sedan,22,16,1624,31305</t>
  </si>
  <si>
    <t>Chevrolet,Cavalier,2003,regular unleaded,140,4,MANUAL,front wheel drive,4,N/A,Compact,Sedan,30,22,1385,14230</t>
  </si>
  <si>
    <t>Chevrolet,Cavalier,2003,regular unleaded,140,4,MANUAL,front wheel drive,2,N/A,Compact,Coupe,30,22,1385,14030</t>
  </si>
  <si>
    <t>Chevrolet,Cavalier,2003,regular unleaded,140,4,MANUAL,front wheel drive,4,N/A,Compact,Sedan,30,22,1385,15730</t>
  </si>
  <si>
    <t>Chevrolet,Cavalier,2003,regular unleaded,140,4,MANUAL,front wheel drive,4,N/A,Compact,Sedan,30,22,1385,17030</t>
  </si>
  <si>
    <t>Chevrolet,Cavalier,2003,regular unleaded,140,4,MANUAL,front wheel drive,2,N/A,Compact,Coupe,30,22,1385,16830</t>
  </si>
  <si>
    <t>Chevrolet,Cavalier,2003,regular unleaded,140,4,MANUAL,front wheel drive,2,N/A,Compact,Coupe,30,22,1385,15530</t>
  </si>
  <si>
    <t>Chevrolet,Cavalier,2004,regular unleaded,140,4,MANUAL,front wheel drive,2,N/A,Compact,Coupe,33,23,1385,17410</t>
  </si>
  <si>
    <t>Chevrolet,Cavalier,2004,regular unleaded,140,4,MANUAL,front wheel drive,4,N/A,Compact,Sedan,33,23,1385,16105</t>
  </si>
  <si>
    <t>Chevrolet,Cavalier,2004,regular unleaded,140,4,MANUAL,front wheel drive,4,N/A,Compact,Sedan,33,23,1385,14435</t>
  </si>
  <si>
    <t>Chevrolet,Cavalier,2004,regular unleaded,140,4,MANUAL,front wheel drive,2,N/A,Compact,Coupe,33,23,1385,15905</t>
  </si>
  <si>
    <t>Chevrolet,Cavalier,2004,regular unleaded,140,4,MANUAL,front wheel drive,2,N/A,Compact,Coupe,33,23,1385,14235</t>
  </si>
  <si>
    <t>Chevrolet,Cavalier,2004,regular unleaded,140,4,MANUAL,front wheel drive,4,N/A,Compact,Sedan,33,23,1385,17610</t>
  </si>
  <si>
    <t>Chevrolet,Cavalier,2004,regular unleaded,140,4,MANUAL,front wheel drive,2,N/A,Compact,Coupe,33,23,1385,10135</t>
  </si>
  <si>
    <t>Chevrolet,Cavalier,2005,regular unleaded,140,4,MANUAL,front wheel drive,4,N/A,Compact,Sedan,33,23,1385,16290</t>
  </si>
  <si>
    <t>Chevrolet,Cavalier,2005,regular unleaded,140,4,MANUAL,front wheel drive,4,N/A,Compact,Sedan,33,23,1385,14610</t>
  </si>
  <si>
    <t>Chevrolet,Cavalier,2005,regular unleaded,140,4,MANUAL,front wheel drive,2,N/A,Compact,Coupe,33,23,1385,16090</t>
  </si>
  <si>
    <t>Chevrolet,Cavalier,2005,regular unleaded,140,4,MANUAL,front wheel drive,2,N/A,Compact,Coupe,33,23,1385,17510</t>
  </si>
  <si>
    <t>Chevrolet,Cavalier,2005,regular unleaded,140,4,MANUAL,front wheel drive,4,N/A,Compact,Sedan,33,23,1385,17710</t>
  </si>
  <si>
    <t>Chevrolet,Cavalier,2005,regular unleaded,140,4,MANUAL,front wheel drive,2,N/A,Compact,Coupe,33,23,1385,14410</t>
  </si>
  <si>
    <t>Chevrolet,Cavalier,2005,regular unleaded,140,4,MANUAL,front wheel drive,2,N/A,Compact,Coupe,33,23,1385,10325</t>
  </si>
  <si>
    <t>Porsche,Cayenne,2015,premium unleaded (required),420,6,AUTOMATIC,all wheel drive,4,"Crossover,Luxury,Performance",Midsize,4dr SUV,24,17,1715,74100</t>
  </si>
  <si>
    <t>Porsche,Cayenne,2015,premium unleaded (required),520,8,AUTOMATIC,all wheel drive,4,"Crossover,Luxury,Performance",Midsize,4dr SUV,21,14,1715,113600</t>
  </si>
  <si>
    <t>Porsche,Cayenne,2015,diesel,240,6,AUTOMATIC,all wheel drive,4,"Crossover,Luxury,Diesel",Midsize,4dr SUV,29,20,1715,61700</t>
  </si>
  <si>
    <t>Porsche,Cayenne,2016,premium unleaded (required),440,6,AUTOMATIC,all wheel drive,4,"Crossover,Luxury,High-Performance",Midsize,4dr SUV,23,16,1715,95500</t>
  </si>
  <si>
    <t>Porsche,Cayenne,2016,premium unleaded (required),420,6,AUTOMATIC,all wheel drive,4,"Crossover,Luxury,Performance",Midsize,4dr SUV,24,17,1715,74800</t>
  </si>
  <si>
    <t>Porsche,Cayenne,2016,premium unleaded (required),520,8,AUTOMATIC,all wheel drive,4,"Crossover,Luxury,Performance",Midsize,4dr SUV,21,14,1715,114700</t>
  </si>
  <si>
    <t>Porsche,Cayenne,2016,premium unleaded (required),300,6,AUTOMATIC,all wheel drive,4,"Crossover,Luxury",Midsize,4dr SUV,24,19,1715,58300</t>
  </si>
  <si>
    <t>Porsche,Cayenne,2016,premium unleaded (required),570,8,AUTOMATIC,all wheel drive,4,"Crossover,Luxury,High-Performance",Midsize,4dr SUV,21,14,1715,157300</t>
  </si>
  <si>
    <t>Porsche,Cayenne,2016,diesel,240,6,AUTOMATIC,all wheel drive,4,"Crossover,Luxury,Diesel",Midsize,4dr SUV,29,20,1715,62300</t>
  </si>
  <si>
    <t>Porsche,Cayenne,2017,premium unleaded (required),520,8,AUTOMATIC,all wheel drive,4,"Crossover,Luxury,Performance",Midsize,4dr SUV,21,14,1715,116500</t>
  </si>
  <si>
    <t>Porsche,Cayenne,2017,premium unleaded (required),300,6,AUTOMATIC,all wheel drive,4,"Crossover,Luxury",Midsize,4dr SUV,24,18,1715,59600</t>
  </si>
  <si>
    <t>Porsche,Cayenne,2017,premium unleaded (required),440,6,AUTOMATIC,all wheel drive,4,"Crossover,Luxury,High-Performance",Midsize,4dr SUV,23,16,1715,97200</t>
  </si>
  <si>
    <t>Porsche,Cayenne,2017,premium unleaded (required),570,8,AUTOMATIC,all wheel drive,4,"Crossover,Luxury,High-Performance",Midsize,4dr SUV,21,14,1715,159600</t>
  </si>
  <si>
    <t>Porsche,Cayenne,2017,premium unleaded (required),420,6,AUTOMATIC,all wheel drive,4,"Crossover,Luxury,Performance",Midsize,4dr SUV,24,17,1715,76200</t>
  </si>
  <si>
    <t>Porsche,Cayman S,2006,premium unleaded (required),295,6,MANUAL,rear wheel drive,2,"Luxury,High-Performance",Compact,Coupe,26,18,1715,58900</t>
  </si>
  <si>
    <t>Porsche,Cayman,2014,premium unleaded (required),275,6,MANUAL,rear wheel drive,2,"Luxury,High-Performance",Compact,Coupe,30,20,1715,52600</t>
  </si>
  <si>
    <t>Porsche,Cayman,2014,premium unleaded (required),325,6,MANUAL,rear wheel drive,2,"Luxury,High-Performance",Compact,Coupe,28,20,1715,63800</t>
  </si>
  <si>
    <t>Porsche,Cayman,2015,premium unleaded (required),325,6,MANUAL,rear wheel drive,2,"Luxury,High-Performance",Compact,Coupe,28,20,1715,63800</t>
  </si>
  <si>
    <t>Porsche,Cayman,2015,premium unleaded (required),340,6,MANUAL,rear wheel drive,2,"Luxury,High-Performance",Compact,Coupe,26,19,1715,75200</t>
  </si>
  <si>
    <t>Porsche,Cayman,2015,premium unleaded (required),275,6,MANUAL,rear wheel drive,2,"Luxury,High-Performance",Compact,Coupe,30,20,1715,52600</t>
  </si>
  <si>
    <t>Porsche,Cayman,2016,premium unleaded (required),325,6,MANUAL,rear wheel drive,2,"Luxury,High-Performance",Compact,Coupe,28,20,1715,64100</t>
  </si>
  <si>
    <t>Porsche,Cayman,2016,premium unleaded (required),340,6,MANUAL,rear wheel drive,2,"Luxury,High-Performance",Compact,Coupe,26,19,1715,75200</t>
  </si>
  <si>
    <t>Porsche,Cayman,2016,premium unleaded (required),275,6,MANUAL,rear wheel drive,2,"Luxury,High-Performance",Compact,Coupe,30,20,1715,52600</t>
  </si>
  <si>
    <t>Volkswagen,CC,2015,premium unleaded (recommended),200,4,MANUAL,front wheel drive,4,Performance,Midsize,Sedan,32,21,873,34275</t>
  </si>
  <si>
    <t>Volkswagen,CC,2015,premium unleaded (recommended),200,4,AUTOMATED_MANUAL,front wheel drive,4,Performance,Midsize,Sedan,31,22,873,34095</t>
  </si>
  <si>
    <t>Volkswagen,CC,2015,premium unleaded (recommended),200,4,MANUAL,front wheel drive,4,Performance,Midsize,Sedan,32,21,873,32995</t>
  </si>
  <si>
    <t>Volkswagen,CC,2015,premium unleaded (recommended),280,6,AUTOMATED_MANUAL,all wheel drive,4,Performance,Midsize,Sedan,25,17,873,43575</t>
  </si>
  <si>
    <t>Volkswagen,CC,2015,premium unleaded (recommended),200,4,AUTOMATED_MANUAL,front wheel drive,4,Performance,Midsize,Sedan,31,22,873,38085</t>
  </si>
  <si>
    <t>Volkswagen,CC,2015,premium unleaded (recommended),200,4,AUTOMATED_MANUAL,front wheel drive,4,Performance,Midsize,Sedan,31,22,873,35375</t>
  </si>
  <si>
    <t>Volkswagen,CC,2016,premium unleaded (recommended),200,4,AUTOMATED_MANUAL,front wheel drive,4,Performance,Midsize,Sedan,31,22,873,32670</t>
  </si>
  <si>
    <t>Volkswagen,CC,2016,premium unleaded (recommended),200,4,MANUAL,front wheel drive,4,Performance,Midsize,Sedan,32,21,873,34655</t>
  </si>
  <si>
    <t>Volkswagen,CC,2016,premium unleaded (recommended),200,4,AUTOMATED_MANUAL,front wheel drive,4,Performance,Midsize,Sedan,31,22,873,35755</t>
  </si>
  <si>
    <t>Volkswagen,CC,2016,premium unleaded (recommended),200,4,AUTOMATED_MANUAL,front wheel drive,4,Performance,Midsize,Sedan,31,22,873,37820</t>
  </si>
  <si>
    <t>Volkswagen,CC,2016,premium unleaded (recommended),280,6,AUTOMATED_MANUAL,all wheel drive,4,Performance,Midsize,Sedan,25,17,873,44355</t>
  </si>
  <si>
    <t>Volkswagen,CC,2016,premium unleaded (recommended),200,4,AUTOMATED_MANUAL,front wheel drive,4,Performance,Midsize,Sedan,31,22,873,34475</t>
  </si>
  <si>
    <t>Volkswagen,CC,2016,premium unleaded (recommended),200,4,MANUAL,front wheel drive,4,Performance,Midsize,Sedan,32,21,873,31570</t>
  </si>
  <si>
    <t>Volkswagen,CC,2017,premium unleaded (recommended),200,4,AUTOMATED_MANUAL,front wheel drive,4,Performance,Midsize,Sedan,31,22,873,37820</t>
  </si>
  <si>
    <t>Volkswagen,CC,2017,premium unleaded (recommended),200,4,AUTOMATED_MANUAL,front wheel drive,4,Performance,Midsize,Sedan,31,22,873,34475</t>
  </si>
  <si>
    <t>Chevrolet,Celebrity,1990,regular unleaded,135,6,AUTOMATIC,front wheel drive,4,N/A,Midsize,Wagon,27,17,1385,2000</t>
  </si>
  <si>
    <t>Chevrolet,Celebrity,1990,regular unleaded,110,4,AUTOMATIC,front wheel drive,4,N/A,Midsize,Wagon,29,20,1385,2000</t>
  </si>
  <si>
    <t>Toyota,Celica,2003,regular unleaded,140,4,AUTOMATIC,front wheel drive,2,Hatchback,Compact,2dr Hatchback,33,25,2031,18140</t>
  </si>
  <si>
    <t>Toyota,Celica,2003,premium unleaded (required),180,4,MANUAL,front wheel drive,2,"Hatchback,Performance",Compact,2dr Hatchback,29,20,2031,22005</t>
  </si>
  <si>
    <t>Toyota,Celica,2003,premium unleaded (required),180,4,AUTOMATIC,front wheel drive,2,"Hatchback,Performance",Compact,2dr Hatchback,27,20,2031,22705</t>
  </si>
  <si>
    <t>Toyota,Celica,2003,regular unleaded,140,4,MANUAL,front wheel drive,2,Hatchback,Compact,2dr Hatchback,30,23,2031,17340</t>
  </si>
  <si>
    <t>Toyota,Celica,2004,regular unleaded,140,4,MANUAL,front wheel drive,2,Hatchback,Compact,2dr Hatchback,30,23,2031,19535</t>
  </si>
  <si>
    <t>Toyota,Celica,2004,premium unleaded (required),180,4,AUTOMATIC,front wheel drive,2,"Hatchback,Performance",Compact,2dr Hatchback,28,22,2031,22935</t>
  </si>
  <si>
    <t>Toyota,Celica,2004,premium unleaded (required),180,4,AUTOMATIC,front wheel drive,2,"Hatchback,Performance",Compact,2dr Hatchback,28,22,2031,24810</t>
  </si>
  <si>
    <t>Toyota,Celica,2004,premium unleaded (required),180,4,MANUAL,front wheel drive,2,"Hatchback,Performance",Compact,2dr Hatchback,30,21,2031,22235</t>
  </si>
  <si>
    <t>Toyota,Celica,2004,regular unleaded,140,4,AUTOMATIC,front wheel drive,2,Hatchback,Compact,2dr Hatchback,33,25,2031,18370</t>
  </si>
  <si>
    <t>Toyota,Celica,2004,regular unleaded,140,4,MANUAL,front wheel drive,2,Hatchback,Compact,2dr Hatchback,30,23,2031,17570</t>
  </si>
  <si>
    <t>Toyota,Celica,2004,regular unleaded,140,4,AUTOMATIC,front wheel drive,2,Hatchback,Compact,2dr Hatchback,33,25,2031,20335</t>
  </si>
  <si>
    <t>Toyota,Celica,2004,premium unleaded (required),180,4,MANUAL,front wheel drive,2,"Hatchback,Performance",Compact,2dr Hatchback,30,21,2031,24110</t>
  </si>
  <si>
    <t>Toyota,Celica,2005,regular unleaded,140,4,MANUAL,front wheel drive,2,Hatchback,Compact,2dr Hatchback,30,23,2031,17670</t>
  </si>
  <si>
    <t>Toyota,Celica,2005,premium unleaded (required),180,4,MANUAL,front wheel drive,2,"Hatchback,Performance",Compact,2dr Hatchback,30,21,2031,22335</t>
  </si>
  <si>
    <t>Toyota,Celica,2005,premium unleaded (required),180,4,AUTOMATIC,front wheel drive,2,"Hatchback,Performance",Compact,2dr Hatchback,28,22,2031,23035</t>
  </si>
  <si>
    <t>Toyota,Celica,2005,regular unleaded,140,4,AUTOMATIC,front wheel drive,2,Hatchback,Compact,2dr Hatchback,33,25,2031,18470</t>
  </si>
  <si>
    <t>Buick,Century,2003,regular unleaded,175,6,AUTOMATIC,front wheel drive,4,N/A,Midsize,Sedan,26,18,155,21235</t>
  </si>
  <si>
    <t>Buick,Century,2004,regular unleaded,175,6,AUTOMATIC,front wheel drive,4,N/A,Midsize,Sedan,27,18,155,21815</t>
  </si>
  <si>
    <t>Buick,Century,2005,regular unleaded,175,6,AUTOMATIC,front wheel drive,4,N/A,Midsize,Sedan,27,18,155,22040</t>
  </si>
  <si>
    <t>Dodge,Challenger,2015,regular unleaded,375,8,MANUAL,rear wheel drive,2,Performance,Large,Coupe,23,15,1851,31995</t>
  </si>
  <si>
    <t>Dodge,Challenger,2015,premium unleaded (recommended),485,8,MANUAL,rear wheel drive,2,"Factory Tuner,High-Performance",Large,Coupe,23,14,1851,42595</t>
  </si>
  <si>
    <t>Dodge,Challenger,2015,regular unleaded,375,8,MANUAL,rear wheel drive,2,Performance,Large,Coupe,23,15,1851,35795</t>
  </si>
  <si>
    <t>Dodge,Challenger,2015,premium unleaded (recommended),485,8,MANUAL,rear wheel drive,2,"Factory Tuner,High-Performance",Large,Coupe,23,14,1851,37995</t>
  </si>
  <si>
    <t>Dodge,Challenger,2015,regular unleaded,305,6,AUTOMATIC,rear wheel drive,2,Performance,Large,Coupe,30,19,1851,29995</t>
  </si>
  <si>
    <t>Dodge,Challenger,2015,regular unleaded,375,8,MANUAL,rear wheel drive,2,Performance,Large,Coupe,23,15,1851,38795</t>
  </si>
  <si>
    <t>Dodge,Challenger,2015,premium unleaded (recommended),707,8,MANUAL,rear wheel drive,2,"Factory Tuner,High-Performance",Large,Coupe,22,13,1851,58295</t>
  </si>
  <si>
    <t>Dodge,Challenger,2015,premium unleaded (recommended),485,8,MANUAL,rear wheel drive,2,"Factory Tuner,High-Performance",Large,Coupe,23,14,1851,45695</t>
  </si>
  <si>
    <t>Dodge,Challenger,2015,regular unleaded,375,8,MANUAL,rear wheel drive,2,Performance,Large,Coupe,23,15,1851,34995</t>
  </si>
  <si>
    <t>Dodge,Challenger,2015,regular unleaded,305,6,AUTOMATIC,rear wheel drive,2,Performance,Large,Coupe,30,19,1851,26995</t>
  </si>
  <si>
    <t>Dodge,Challenger,2016,regular unleaded,375,8,MANUAL,rear wheel drive,2,High-Performance,Large,Coupe,23,15,1851,31995</t>
  </si>
  <si>
    <t>Dodge,Challenger,2016,premium unleaded (recommended),485,8,MANUAL,rear wheel drive,2,"Factory Tuner,High-Performance",Large,Coupe,23,14,1851,49195</t>
  </si>
  <si>
    <t>Dodge,Challenger,2016,regular unleaded,305,6,AUTOMATIC,rear wheel drive,2,Performance,Large,Coupe,30,19,1851,29995</t>
  </si>
  <si>
    <t>Dodge,Challenger,2016,premium unleaded (recommended),485,8,MANUAL,rear wheel drive,2,"Factory Tuner,High-Performance",Large,Coupe,23,14,1851,37995</t>
  </si>
  <si>
    <t>Dodge,Challenger,2016,regular unleaded,375,8,MANUAL,rear wheel drive,2,High-Performance,Large,Coupe,23,15,1851,34995</t>
  </si>
  <si>
    <t>Dodge,Challenger,2016,regular unleaded,375,8,MANUAL,rear wheel drive,2,High-Performance,Large,Coupe,23,15,1851,38995</t>
  </si>
  <si>
    <t>Dodge,Challenger,2016,regular unleaded,305,6,AUTOMATIC,rear wheel drive,2,Performance,Large,Coupe,30,19,1851,26995</t>
  </si>
  <si>
    <t>Dodge,Challenger,2016,premium unleaded (recommended),707,8,AUTOMATIC,rear wheel drive,2,"Factory Tuner,High-Performance",Large,Coupe,21,13,1851,65945</t>
  </si>
  <si>
    <t>Dodge,Challenger,2016,premium unleaded (recommended),485,8,MANUAL,rear wheel drive,2,"Factory Tuner,High-Performance",Large,Coupe,23,14,1851,42795</t>
  </si>
  <si>
    <t>Dodge,Challenger,2016,regular unleaded,375,8,MANUAL,rear wheel drive,2,High-Performance,Large,Coupe,23,15,1851,35995</t>
  </si>
  <si>
    <t>Dodge,Challenger,2017,regular unleaded,375,8,MANUAL,rear wheel drive,2,High-Performance,Large,Coupe,23,15,1851,35890</t>
  </si>
  <si>
    <t>Dodge,Challenger,2017,premium unleaded (recommended),485,8,MANUAL,rear wheel drive,2,"Factory Tuner,High-Performance",Large,Coupe,23,14,1851,37995</t>
  </si>
  <si>
    <t>Dodge,Challenger,2017,premium unleaded (recommended),485,8,MANUAL,rear wheel drive,2,"Factory Tuner,High-Performance",Large,Coupe,23,14,1851,49195</t>
  </si>
  <si>
    <t>Dodge,Challenger,2017,regular unleaded,375,8,MANUAL,rear wheel drive,2,High-Performance,Large,Coupe,23,15,1851,36890</t>
  </si>
  <si>
    <t>Dodge,Challenger,2017,premium unleaded (recommended),707,8,MANUAL,rear wheel drive,2,"Factory Tuner,High-Performance",Large,Coupe,21,13,1851,62495</t>
  </si>
  <si>
    <t>Dodge,Challenger,2017,regular unleaded,375,8,MANUAL,rear wheel drive,2,High-Performance,Large,Coupe,23,15,1851,32890</t>
  </si>
  <si>
    <t>Dodge,Challenger,2017,regular unleaded,305,6,AUTOMATIC,rear wheel drive,2,Performance,Large,Coupe,30,19,1851,26995</t>
  </si>
  <si>
    <t>Dodge,Challenger,2017,regular unleaded,375,8,MANUAL,rear wheel drive,2,High-Performance,Large,Coupe,23,15,1851,39890</t>
  </si>
  <si>
    <t>Dodge,Challenger,2017,premium unleaded (recommended),485,8,MANUAL,rear wheel drive,2,"Factory Tuner,High-Performance",Large,Coupe,23,14,1851,42795</t>
  </si>
  <si>
    <t>Dodge,Challenger,2017,regular unleaded,305,6,AUTOMATIC,rear wheel drive,2,Performance,Large,Coupe,30,19,1851,29995</t>
  </si>
  <si>
    <t>Dodge,Challenger,2017,premium unleaded (recommended),485,8,MANUAL,rear wheel drive,2,"Factory Tuner,High-Performance",Large,Coupe,23,14,1851,43995</t>
  </si>
  <si>
    <t>Dodge,Challenger,2017,regular unleaded,375,8,MANUAL,rear wheel drive,2,High-Performance,Large,Coupe,23,15,1851,37390</t>
  </si>
  <si>
    <t>Dodge,Challenger,2017,regular unleaded,375,8,MANUAL,rear wheel drive,2,High-Performance,Large,Coupe,23,15,1851,40140</t>
  </si>
  <si>
    <t>Dodge,Charger,2015,premium unleaded (recommended),485,8,AUTOMATIC,rear wheel drive,4,"Factory Tuner,High-Performance",Large,Sedan,25,15,1851,47995</t>
  </si>
  <si>
    <t>Dodge,Charger,2015,premium unleaded (recommended),485,8,AUTOMATIC,rear wheel drive,4,High-Performance,Large,Sedan,25,15,1851,39995</t>
  </si>
  <si>
    <t>Dodge,Charger,2015,premium unleaded (recommended),707,8,AUTOMATIC,rear wheel drive,4,"Factory Tuner,High-Performance",Large,Sedan,22,13,1851,62295</t>
  </si>
  <si>
    <t>Dodge,Charger,2015,regular unleaded,370,8,AUTOMATIC,rear wheel drive,4,High-Performance,Large,Sedan,25,16,1851,33595</t>
  </si>
  <si>
    <t>Dodge,Charger,2015,regular unleaded,292,6,AUTOMATIC,rear wheel drive,4,N/A,Large,Sedan,31,19,1851,27995</t>
  </si>
  <si>
    <t>Dodge,Charger,2015,regular unleaded,370,8,AUTOMATIC,rear wheel drive,4,High-Performance,Large,Sedan,25,16,1851,36595</t>
  </si>
  <si>
    <t>Dodge,Charger,2015,regular unleaded,292,6,AUTOMATIC,all wheel drive,4,N/A,Large,Sedan,27,18,1851,32995</t>
  </si>
  <si>
    <t>Dodge,Charger,2015,regular unleaded,292,6,AUTOMATIC,all wheel drive,4,N/A,Large,Sedan,27,18,1851,30995</t>
  </si>
  <si>
    <t>Dodge,Charger,2015,regular unleaded,292,6,AUTOMATIC,rear wheel drive,4,N/A,Large,Sedan,31,19,1851,29995</t>
  </si>
  <si>
    <t>Dodge,Charger,2016,regular unleaded,292,6,AUTOMATIC,rear wheel drive,4,N/A,Large,Sedan,31,19,1851,27995</t>
  </si>
  <si>
    <t>Dodge,Charger,2016,premium unleaded (recommended),707,8,AUTOMATIC,rear wheel drive,4,"Factory Tuner,High-Performance",Large,Sedan,22,13,1851,65945</t>
  </si>
  <si>
    <t>Dodge,Charger,2016,regular unleaded,292,6,AUTOMATIC,rear wheel drive,4,Performance,Large,Sedan,31,19,1851,29995</t>
  </si>
  <si>
    <t>Dodge,Charger,2016,premium unleaded (recommended),485,8,AUTOMATIC,rear wheel drive,4,High-Performance,Large,Sedan,25,15,1851,39995</t>
  </si>
  <si>
    <t>Dodge,Charger,2016,premium unleaded (recommended),485,8,AUTOMATIC,rear wheel drive,4,"Factory Tuner,High-Performance",Large,Sedan,25,15,1851,50995</t>
  </si>
  <si>
    <t>Dodge,Charger,2016,regular unleaded,370,8,AUTOMATIC,rear wheel drive,4,High-Performance,Large,Sedan,25,16,1851,36895</t>
  </si>
  <si>
    <t>Dodge,Charger,2016,regular unleaded,292,6,AUTOMATIC,all wheel drive,4,N/A,Large,Sedan,31,19,1851,31995</t>
  </si>
  <si>
    <t>Dodge,Charger,2016,regular unleaded,370,8,AUTOMATIC,rear wheel drive,4,High-Performance,Large,Sedan,25,16,1851,33895</t>
  </si>
  <si>
    <t>Dodge,Charger,2016,regular unleaded,292,6,AUTOMATIC,all wheel drive,4,N/A,Large,Sedan,31,19,1851,30245</t>
  </si>
  <si>
    <t>Dodge,Charger,2017,regular unleaded,292,6,AUTOMATIC,rear wheel drive,4,N/A,Large,Sedan,30,19,1851,27995</t>
  </si>
  <si>
    <t>Dodge,Charger,2017,regular unleaded,370,8,AUTOMATIC,rear wheel drive,4,High-Performance,Large,Sedan,25,16,1851,34790</t>
  </si>
  <si>
    <t>Dodge,Charger,2017,premium unleaded (recommended),485,8,AUTOMATIC,rear wheel drive,4,"Factory Tuner,High-Performance",Large,Sedan,25,15,1851,51145</t>
  </si>
  <si>
    <t>Dodge,Charger,2017,premium unleaded (recommended),707,8,AUTOMATIC,rear wheel drive,4,"Factory Tuner,High-Performance",Large,Sedan,22,13,1851,65945</t>
  </si>
  <si>
    <t>Dodge,Charger,2017,regular unleaded,292,6,AUTOMATIC,all wheel drive,4,N/A,Large,Sedan,27,18,1851,30245</t>
  </si>
  <si>
    <t>Dodge,Charger,2017,regular unleaded,292,6,AUTOMATIC,rear wheel drive,4,Performance,Large,Sedan,30,19,1851,29995</t>
  </si>
  <si>
    <t>Dodge,Charger,2017,regular unleaded,370,8,AUTOMATIC,rear wheel drive,4,High-Performance,Large,Sedan,25,16,1851,39890</t>
  </si>
  <si>
    <t>Dodge,Charger,2017,premium unleaded (recommended),485,8,AUTOMATIC,rear wheel drive,4,High-Performance,Large,Sedan,25,15,1851,44995</t>
  </si>
  <si>
    <t>Dodge,Charger,2017,regular unleaded,292,6,AUTOMATIC,all wheel drive,4,N/A,Large,Sedan,27,18,1851,31995</t>
  </si>
  <si>
    <t>Dodge,Charger,2017,premium unleaded (recommended),485,8,AUTOMATIC,rear wheel drive,4,High-Performance,Large,Sedan,25,15,1851,39995</t>
  </si>
  <si>
    <t>Chevrolet,Chevy Van,1996,regular unleaded,195,6,AUTOMATIC,rear wheel drive,3,N/A,Midsize,Cargo Van,17,14,1385,2000</t>
  </si>
  <si>
    <t>Chevrolet,Chevy Van,1996,regular unleaded,195,6,AUTOMATIC,rear wheel drive,3,N/A,Large,Cargo Van,17,14,1385,2000</t>
  </si>
  <si>
    <t>Chevrolet,Chevy Van,1997,regular unleaded,200,6,AUTOMATIC,rear wheel drive,3,N/A,Large,Cargo Van,17,14,1385,2000</t>
  </si>
  <si>
    <t>Chevrolet,Chevy Van,1997,regular unleaded,200,6,AUTOMATIC,rear wheel drive,3,N/A,Midsize,Cargo Van,17,14,1385,2000</t>
  </si>
  <si>
    <t>Chevrolet,Chevy Van,1998,regular unleaded,200,6,AUTOMATIC,rear wheel drive,3,N/A,Midsize,Cargo Van,18,13,1385,2050</t>
  </si>
  <si>
    <t>Chevrolet,Chevy Van,1998,regular unleaded,200,6,AUTOMATIC,rear wheel drive,3,N/A,Midsize,Cargo Van,18,13,1385,2052</t>
  </si>
  <si>
    <t>Chevrolet,Chevy Van,1998,regular unleaded,200,6,AUTOMATIC,rear wheel drive,3,N/A,Large,Cargo Van,18,13,1385,2116</t>
  </si>
  <si>
    <t>Oldsmobile,Ciera,1995,regular unleaded,160,6,AUTOMATIC,front wheel drive,4,N/A,Midsize,Wagon,26,17,26,2000</t>
  </si>
  <si>
    <t>Oldsmobile,Ciera,1996,regular unleaded,120,4,AUTOMATIC,front wheel drive,4,N/A,Midsize,Sedan,29,21,26,2000</t>
  </si>
  <si>
    <t>Oldsmobile,Ciera,1996,regular unleaded,160,6,AUTOMATIC,front wheel drive,4,N/A,Midsize,Wagon,26,18,26,2000</t>
  </si>
  <si>
    <t>Chrysler,Cirrus,1998,regular unleaded,168,6,AUTOMATIC,front wheel drive,4,N/A,Midsize,Sedan,25,17,1013,2107</t>
  </si>
  <si>
    <t>Chrysler,Cirrus,1999,regular unleaded,168,6,AUTOMATIC,front wheel drive,4,N/A,Midsize,Sedan,25,17,1013,2202</t>
  </si>
  <si>
    <t>Chrysler,Cirrus,2000,regular unleaded,168,6,AUTOMATIC,front wheel drive,4,N/A,Midsize,Sedan,24,16,1013,2373</t>
  </si>
  <si>
    <t>Chevrolet,City Express,2015,regular unleaded,131,4,AUTOMATIC,front wheel drive,4,N/A,Compact,Cargo Minivan,26,24,1385,23515</t>
  </si>
  <si>
    <t>Chevrolet,City Express,2015,regular unleaded,131,4,AUTOMATIC,front wheel drive,4,N/A,Compact,Cargo Minivan,26,24,1385,21955</t>
  </si>
  <si>
    <t>Chevrolet,City Express,2016,regular unleaded,131,4,AUTOMATIC,front wheel drive,4,N/A,Compact,Cargo Minivan,26,24,1385,23515</t>
  </si>
  <si>
    <t>Chevrolet,City Express,2016,regular unleaded,131,4,AUTOMATIC,front wheel drive,4,N/A,Compact,Cargo Minivan,26,24,1385,21955</t>
  </si>
  <si>
    <t>Chevrolet,City Express,2017,regular unleaded,131,4,AUTOMATIC,front wheel drive,4,N/A,Compact,Cargo Minivan,26,24,1385,22405</t>
  </si>
  <si>
    <t>Chevrolet,City Express,2017,regular unleaded,131,4,AUTOMATIC,front wheel drive,4,N/A,Compact,Cargo Minivan,26,24,1385,23515</t>
  </si>
  <si>
    <t>Honda,Civic CRX,1990,regular unleaded,62,4,MANUAL,front wheel drive,2,Hatchback,Compact,2dr Hatchback,44,36,2202,2000</t>
  </si>
  <si>
    <t>Honda,Civic CRX,1990,regular unleaded,108,4,MANUAL,front wheel drive,2,Hatchback,Compact,2dr Hatchback,30,24,2202,2000</t>
  </si>
  <si>
    <t>Honda,Civic CRX,1990,regular unleaded,92,4,MANUAL,front wheel drive,2,Hatchback,Compact,2dr Hatchback,32,27,2202,2000</t>
  </si>
  <si>
    <t>Honda,Civic CRX,1991,regular unleaded,108,4,MANUAL,front wheel drive,2,Hatchback,Compact,2dr Hatchback,30,24,2202,2000</t>
  </si>
  <si>
    <t>Honda,Civic CRX,1991,regular unleaded,92,4,MANUAL,front wheel drive,2,Hatchback,Compact,2dr Hatchback,33,27,2202,2000</t>
  </si>
  <si>
    <t>Honda,Civic CRX,1991,regular unleaded,62,4,MANUAL,front wheel drive,2,Hatchback,Compact,2dr Hatchback,44,36,2202,2000</t>
  </si>
  <si>
    <t>Honda,Civic del Sol,1995,regular unleaded,102,4,MANUAL,front wheel drive,2,N/A,Compact,Coupe,37,30,2202,2000</t>
  </si>
  <si>
    <t>Honda,Civic del Sol,1995,regular unleaded,125,4,MANUAL,front wheel drive,2,N/A,Compact,Coupe,32,25,2202,2000</t>
  </si>
  <si>
    <t>Honda,Civic del Sol,1995,regular unleaded,160,4,MANUAL,front wheel drive,2,"Factory Tuner,Performance",Compact,Coupe,27,23,2202,2033</t>
  </si>
  <si>
    <t>Honda,Civic del Sol,1996,regular unleaded,106,4,MANUAL,front wheel drive,2,N/A,Compact,Coupe,35,29,2202,2000</t>
  </si>
  <si>
    <t>Honda,Civic del Sol,1996,regular unleaded,160,4,MANUAL,front wheel drive,2,"Factory Tuner,Performance",Compact,Coupe,27,23,2202,2213</t>
  </si>
  <si>
    <t>Honda,Civic del Sol,1996,regular unleaded,125,4,MANUAL,front wheel drive,2,N/A,Compact,Coupe,33,26,2202,2108</t>
  </si>
  <si>
    <t>Honda,Civic del Sol,1997,regular unleaded,160,4,MANUAL,front wheel drive,2,"Factory Tuner,Performance",Compact,Coupe,27,23,2202,2410</t>
  </si>
  <si>
    <t>Honda,Civic del Sol,1997,regular unleaded,106,4,MANUAL,front wheel drive,2,N/A,Compact,Coupe,35,28,2202,2142</t>
  </si>
  <si>
    <t>Honda,Civic del Sol,1997,regular unleaded,127,4,MANUAL,front wheel drive,2,N/A,Compact,Coupe,33,26,2202,2322</t>
  </si>
  <si>
    <t>Honda,Civic,2015,regular unleaded,143,4,AUTOMATIC,front wheel drive,4,N/A,Compact,Sedan,39,30,2202,24340</t>
  </si>
  <si>
    <t>Honda,Civic,2015,regular unleaded,143,4,AUTOMATIC,front wheel drive,4,N/A,Compact,Sedan,41,31,2202,20040</t>
  </si>
  <si>
    <t>Honda,Civic,2015,regular unleaded,143,4,AUTOMATIC,front wheel drive,4,N/A,Compact,Sedan,39,30,2202,19990</t>
  </si>
  <si>
    <t>Honda,Civic,2015,premium unleaded (required),205,4,MANUAL,front wheel drive,4,"Factory Tuner,Performance",Compact,Sedan,31,22,2202,24590</t>
  </si>
  <si>
    <t>Honda,Civic,2015,regular unleaded,110,4,AUTOMATIC,front wheel drive,4,Hybrid,Compact,Sedan,47,44,2202,27435</t>
  </si>
  <si>
    <t>Honda,Civic,2015,premium unleaded (required),205,4,MANUAL,front wheel drive,2,"Factory Tuner,Performance",Compact,Coupe,31,22,2202,23090</t>
  </si>
  <si>
    <t>Honda,Civic,2015,regular unleaded,143,4,MANUAL,front wheel drive,2,N/A,Compact,Coupe,36,28,2202,20390</t>
  </si>
  <si>
    <t>Honda,Civic,2015,premium unleaded (required),205,4,MANUAL,front wheel drive,2,"Factory Tuner,Performance",Compact,Coupe,31,22,2202,22890</t>
  </si>
  <si>
    <t>Honda,Civic,2015,regular unleaded,143,4,AUTOMATIC,front wheel drive,4,N/A,Compact,Sedan,39,30,2202,21190</t>
  </si>
  <si>
    <t>Honda,Civic,2015,regular unleaded,110,4,AUTOMATIC,front wheel drive,4,Hybrid,Compact,Sedan,47,44,2202,25935</t>
  </si>
  <si>
    <t>Honda,Civic,2015,premium unleaded (required),205,4,MANUAL,front wheel drive,2,"Factory Tuner,Performance",Compact,Coupe,31,22,2202,24390</t>
  </si>
  <si>
    <t>Honda,Civic,2015,regular unleaded,143,4,AUTOMATIC,front wheel drive,4,N/A,Compact,Sedan,39,30,2202,22840</t>
  </si>
  <si>
    <t>Honda,Civic,2015,premium unleaded (required),205,4,MANUAL,front wheel drive,4,"Factory Tuner,Performance",Compact,Sedan,31,22,2202,23290</t>
  </si>
  <si>
    <t>Honda,Civic,2015,natural gas,110,4,AUTOMATIC,front wheel drive,4,N/A,Compact,Sedan,38,27,2202,26740</t>
  </si>
  <si>
    <t>Honda,Civic,2015,regular unleaded,110,4,AUTOMATIC,front wheel drive,4,Hybrid,Compact,Sedan,47,44,2202,26235</t>
  </si>
  <si>
    <t>Honda,Civic,2015,regular unleaded,110,4,AUTOMATIC,front wheel drive,4,Hybrid,Compact,Sedan,47,44,2202,24735</t>
  </si>
  <si>
    <t>Honda,Civic,2015,regular unleaded,143,4,AUTOMATIC,front wheel drive,4,N/A,Compact,Sedan,39,30,2202,19290</t>
  </si>
  <si>
    <t>Honda,Civic,2015,regular unleaded,143,4,AUTOMATIC,front wheel drive,2,N/A,Compact,Coupe,38,29,2202,21190</t>
  </si>
  <si>
    <t>Honda,Civic,2015,regular unleaded,143,4,AUTOMATIC,front wheel drive,2,N/A,Compact,Coupe,38,29,2202,24140</t>
  </si>
  <si>
    <t>Honda,Civic,2015,regular unleaded,143,4,MANUAL,front wheel drive,2,N/A,Compact,Coupe,36,28,2202,18290</t>
  </si>
  <si>
    <t>Honda,Civic,2015,regular unleaded,143,4,MANUAL,front wheel drive,4,N/A,Compact,Sedan,36,28,2202,18490</t>
  </si>
  <si>
    <t>Honda,Civic,2015,premium unleaded (required),205,4,MANUAL,front wheel drive,2,"Factory Tuner,Performance",Compact,Coupe,31,22,2202,24590</t>
  </si>
  <si>
    <t>Honda,Civic,2015,natural gas,110,4,AUTOMATIC,front wheel drive,4,N/A,Compact,Sedan,38,27,2202,29390</t>
  </si>
  <si>
    <t>Honda,Civic,2015,regular unleaded,143,4,AUTOMATIC,front wheel drive,2,N/A,Compact,Coupe,38,29,2202,22640</t>
  </si>
  <si>
    <t>Honda,Civic,2015,premium unleaded (required),205,4,MANUAL,front wheel drive,4,"Factory Tuner,Performance",Compact,Sedan,31,22,2202,23090</t>
  </si>
  <si>
    <t>Honda,Civic,2015,regular unleaded,143,4,AUTOMATIC,front wheel drive,2,N/A,Compact,Coupe,39,30,2202,19090</t>
  </si>
  <si>
    <t>Honda,Civic,2016,regular unleaded,174,4,AUTOMATIC,front wheel drive,2,N/A,Compact,Coupe,41,31,2202,26125</t>
  </si>
  <si>
    <t>Honda,Civic,2016,regular unleaded,174,4,AUTOMATIC,front wheel drive,2,N/A,Compact,Coupe,41,31,2202,23425</t>
  </si>
  <si>
    <t>Honda,Civic,2016,regular unleaded,174,4,AUTOMATIC,front wheel drive,4,N/A,Midsize,Sedan,42,31,2202,26500</t>
  </si>
  <si>
    <t>Honda,Civic,2016,regular unleaded,174,4,AUTOMATIC,front wheel drive,2,N/A,Compact,Coupe,41,31,2202,22300</t>
  </si>
  <si>
    <t>Honda,Civic,2016,regular unleaded,158,4,MANUAL,front wheel drive,4,N/A,Midsize,Sedan,40,27,2202,18640</t>
  </si>
  <si>
    <t>Honda,Civic,2016,regular unleaded,158,4,AUTOMATIC,front wheel drive,4,N/A,Midsize,Sedan,41,31,2202,22040</t>
  </si>
  <si>
    <t>Honda,Civic,2016,regular unleaded,174,4,AUTOMATIC,front wheel drive,4,N/A,Midsize,Sedan,42,31,2202,22200</t>
  </si>
  <si>
    <t>Honda,Civic,2016,regular unleaded,158,4,AUTOMATIC,front wheel drive,4,N/A,Midsize,Sedan,41,31,2202,21040</t>
  </si>
  <si>
    <t>Honda,Civic,2016,regular unleaded,158,4,AUTOMATIC,front wheel drive,2,N/A,Compact,Coupe,41,30,2202,20850</t>
  </si>
  <si>
    <t>Honda,Civic,2016,regular unleaded,174,4,AUTOMATIC,front wheel drive,4,N/A,Midsize,Sedan,42,31,2202,24700</t>
  </si>
  <si>
    <t>Honda,Civic,2016,regular unleaded,158,4,MANUAL,front wheel drive,2,N/A,Compact,Coupe,38,26,2202,19050</t>
  </si>
  <si>
    <t>Honda,Civic,2016,regular unleaded,158,4,AUTOMATIC,front wheel drive,4,N/A,Midsize,Sedan,41,31,2202,19440</t>
  </si>
  <si>
    <t>Honda,Civic,2016,regular unleaded,174,4,AUTOMATIC,front wheel drive,4,N/A,Midsize,Sedan,42,31,2202,23700</t>
  </si>
  <si>
    <t>Honda,Civic,2016,regular unleaded,174,4,AUTOMATIC,front wheel drive,4,N/A,Midsize,Sedan,42,31,2202,23200</t>
  </si>
  <si>
    <t>Honda,Civic,2016,regular unleaded,158,4,AUTOMATIC,front wheel drive,4,N/A,Midsize,Sedan,41,31,2202,20440</t>
  </si>
  <si>
    <t>Honda,Civic,2016,regular unleaded,158,4,AUTOMATIC,front wheel drive,2,N/A,Compact,Coupe,41,30,2202,19850</t>
  </si>
  <si>
    <t>Honda,Civic,2017,regular unleaded,174,4,MANUAL,front wheel drive,4,Hatchback,Compact,4dr Hatchback,39,30,2202,19700</t>
  </si>
  <si>
    <t>Honda,Civic,2017,premium unleaded (recommended),180,4,MANUAL,front wheel drive,4,"Hatchback,Performance",Compact,4dr Hatchback,39,30,2202,21300</t>
  </si>
  <si>
    <t>Honda,Civic,2017,regular unleaded,174,4,AUTOMATIC,front wheel drive,4,"Hatchback,Performance",Compact,4dr Hatchback,40,31,2202,25300</t>
  </si>
  <si>
    <t>Honda,Civic,2017,regular unleaded,174,4,AUTOMATIC,front wheel drive,4,"Hatchback,Performance",Compact,4dr Hatchback,40,31,2202,22800</t>
  </si>
  <si>
    <t>Honda,Civic,2017,regular unleaded,174,4,AUTOMATIC,front wheel drive,4,Hatchback,Compact,4dr Hatchback,40,31,2202,20500</t>
  </si>
  <si>
    <t>Honda,Civic,2017,premium unleaded (recommended),180,4,AUTOMATIC,front wheel drive,4,"Hatchback,Performance",Compact,4dr Hatchback,36,30,2202,22100</t>
  </si>
  <si>
    <t>Honda,Civic,2017,regular unleaded,174,4,AUTOMATIC,front wheel drive,4,Performance,Midsize,Sedan,42,32,2202,26600</t>
  </si>
  <si>
    <t>Honda,Civic,2017,regular unleaded,174,4,AUTOMATIC,front wheel drive,2,Performance,Compact,Coupe,40,31,2202,26225</t>
  </si>
  <si>
    <t>Honda,Civic,2017,regular unleaded,174,4,AUTOMATIC,front wheel drive,4,Performance,Midsize,Sedan,42,32,2202,22300</t>
  </si>
  <si>
    <t>Honda,Civic,2017,regular unleaded,174,4,AUTOMATIC,front wheel drive,2,Performance,Compact,Coupe,40,31,2202,23525</t>
  </si>
  <si>
    <t>Honda,Civic,2017,regular unleaded,174,4,AUTOMATIC,front wheel drive,4,Performance,Midsize,Sedan,42,32,2202,23800</t>
  </si>
  <si>
    <t>Honda,Civic,2017,regular unleaded,174,4,MANUAL,front wheel drive,4,Performance,Midsize,Sedan,42,31,2202,21500</t>
  </si>
  <si>
    <t>Honda,Civic,2017,regular unleaded,158,4,AUTOMATIC,front wheel drive,4,N/A,Midsize,Sedan,40,31,2202,20540</t>
  </si>
  <si>
    <t>Honda,Civic,2017,regular unleaded,158,4,MANUAL,front wheel drive,4,N/A,Midsize,Sedan,40,28,2202,18740</t>
  </si>
  <si>
    <t>Honda,Civic,2017,regular unleaded,158,4,AUTOMATIC,front wheel drive,2,N/A,Compact,Coupe,39,30,2202,20950</t>
  </si>
  <si>
    <t>Honda,Civic,2017,regular unleaded,174,4,AUTOMATIC,front wheel drive,2,Performance,Compact,Coupe,40,31,2202,22400</t>
  </si>
  <si>
    <t>Honda,Civic,2017,regular unleaded,174,4,AUTOMATIC,front wheel drive,4,Performance,Midsize,Sedan,42,32,2202,23300</t>
  </si>
  <si>
    <t>Honda,Civic,2017,regular unleaded,174,4,AUTOMATIC,front wheel drive,4,Performance,Midsize,Sedan,42,32,2202,24800</t>
  </si>
  <si>
    <t>Honda,Civic,2017,regular unleaded,158,4,AUTOMATIC,front wheel drive,4,N/A,Midsize,Sedan,40,31,2202,19540</t>
  </si>
  <si>
    <t>Honda,Civic,2017,regular unleaded,158,4,AUTOMATIC,front wheel drive,4,N/A,Midsize,Sedan,40,31,2202,21140</t>
  </si>
  <si>
    <t>Honda,Civic,2017,regular unleaded,158,4,MANUAL,front wheel drive,2,N/A,Compact,Coupe,39,28,2202,19150</t>
  </si>
  <si>
    <t>Honda,Civic,2017,regular unleaded,158,4,AUTOMATIC,front wheel drive,4,N/A,Midsize,Sedan,40,31,2202,22140</t>
  </si>
  <si>
    <t>Honda,Civic,2017,regular unleaded,158,4,AUTOMATIC,front wheel drive,2,N/A,Compact,Coupe,39,30,2202,19950</t>
  </si>
  <si>
    <t>Honda,Civic,2017,regular unleaded,174,4,MANUAL,front wheel drive,2,Performance,Compact,Coupe,41,30,2202,21600</t>
  </si>
  <si>
    <t>Chevrolet,C/K 1500 Series,1997,regular unleaded,200,6,MANUAL,four wheel drive,2,N/A,Large,Regular Cab Pickup,18,14,1385,2949</t>
  </si>
  <si>
    <t>Chevrolet,C/K 1500 Series,1997,regular unleaded,200,6,MANUAL,four wheel drive,2,N/A,Large,Regular Cab Pickup,18,14,1385,2992</t>
  </si>
  <si>
    <t>Chevrolet,C/K 1500 Series,1997,regular unleaded,200,6,MANUAL,rear wheel drive,2,N/A,Large,Regular Cab Pickup,20,15,1385,2529</t>
  </si>
  <si>
    <t>Chevrolet,C/K 1500 Series,1997,regular unleaded,200,6,MANUAL,four wheel drive,2,N/A,Large,Regular Cab Pickup,18,14,1385,2580</t>
  </si>
  <si>
    <t>Chevrolet,C/K 1500 Series,1997,regular unleaded,230,8,MANUAL,rear wheel drive,2,N/A,Large,Extended Cab Pickup,19,14,1385,2668</t>
  </si>
  <si>
    <t>Chevrolet,C/K 1500 Series,1997,regular unleaded,200,6,MANUAL,four wheel drive,2,N/A,Large,Regular Cab Pickup,18,14,1385,2583</t>
  </si>
  <si>
    <t>Chevrolet,C/K 1500 Series,1997,regular unleaded,200,6,MANUAL,rear wheel drive,2,N/A,Large,Extended Cab Pickup,20,15,1385,2637</t>
  </si>
  <si>
    <t>Chevrolet,C/K 1500 Series,1997,regular unleaded,200,6,MANUAL,rear wheel drive,2,N/A,Large,Extended Cab Pickup,20,15,1385,2517</t>
  </si>
  <si>
    <t>Chevrolet,C/K 1500 Series,1997,regular unleaded,230,8,MANUAL,four wheel drive,2,N/A,Large,Extended Cab Pickup,17,11,1385,3046</t>
  </si>
  <si>
    <t>Chevrolet,C/K 1500 Series,1997,regular unleaded,200,6,MANUAL,rear wheel drive,2,N/A,Large,Regular Cab Pickup,20,15,1385,2265</t>
  </si>
  <si>
    <t>Chevrolet,C/K 1500 Series,1997,regular unleaded,200,6,MANUAL,four wheel drive,2,N/A,Large,Extended Cab Pickup,18,14,1385,3046</t>
  </si>
  <si>
    <t>Chevrolet,C/K 1500 Series,1997,regular unleaded,200,6,MANUAL,rear wheel drive,2,N/A,Large,Extended Cab Pickup,20,15,1385,2896</t>
  </si>
  <si>
    <t>Chevrolet,C/K 1500 Series,1997,regular unleaded,230,8,MANUAL,rear wheel drive,2,N/A,Large,Extended Cab Pickup,19,14,1385,2891</t>
  </si>
  <si>
    <t>Chevrolet,C/K 1500 Series,1997,regular unleaded,200,6,MANUAL,rear wheel drive,2,N/A,Large,Extended Cab Pickup,20,15,1385,2713</t>
  </si>
  <si>
    <t>Chevrolet,C/K 1500 Series,1997,regular unleaded,230,8,MANUAL,four wheel drive,2,N/A,Large,Extended Cab Pickup,17,11,1385,3120</t>
  </si>
  <si>
    <t>Chevrolet,C/K 1500 Series,1997,regular unleaded,200,6,MANUAL,four wheel drive,2,N/A,Large,Regular Cab Pickup,18,14,1385,2653</t>
  </si>
  <si>
    <t>Chevrolet,C/K 1500 Series,1997,regular unleaded,200,6,MANUAL,four wheel drive,2,N/A,Large,Regular Cab Pickup,18,14,1385,2541</t>
  </si>
  <si>
    <t>Chevrolet,C/K 1500 Series,1997,regular unleaded,200,6,MANUAL,rear wheel drive,2,N/A,Large,Regular Cab Pickup,20,15,1385,2486</t>
  </si>
  <si>
    <t>Chevrolet,C/K 1500 Series,1997,regular unleaded,200,6,MANUAL,rear wheel drive,2,N/A,Large,Regular Cab Pickup,20,15,1385,2268</t>
  </si>
  <si>
    <t>Chevrolet,C/K 1500 Series,1997,regular unleaded,200,6,MANUAL,rear wheel drive,2,N/A,Large,Regular Cab Pickup,20,15,1385,2207</t>
  </si>
  <si>
    <t>Chevrolet,C/K 1500 Series,1997,regular unleaded,200,6,MANUAL,four wheel drive,2,N/A,Large,Extended Cab Pickup,18,14,1385,2925</t>
  </si>
  <si>
    <t>Chevrolet,C/K 1500 Series,1997,regular unleaded,200,6,MANUAL,rear wheel drive,2,N/A,Large,Regular Cab Pickup,20,15,1385,2242</t>
  </si>
  <si>
    <t>Chevrolet,C/K 1500 Series,1997,regular unleaded,200,6,MANUAL,rear wheel drive,2,N/A,Large,Regular Cab Pickup,20,15,1385,2554</t>
  </si>
  <si>
    <t>Chevrolet,C/K 1500 Series,1997,regular unleaded,200,6,MANUAL,four wheel drive,2,N/A,Large,Extended Cab Pickup,18,14,1385,3088</t>
  </si>
  <si>
    <t>Chevrolet,C/K 1500 Series,1997,regular unleaded,200,6,MANUAL,four wheel drive,2,N/A,Large,Regular Cab Pickup,18,14,1385,2749</t>
  </si>
  <si>
    <t>Chevrolet,C/K 1500 Series,1997,regular unleaded,200,6,MANUAL,four wheel drive,2,N/A,Large,Extended Cab Pickup,18,14,1385,3220</t>
  </si>
  <si>
    <t>Chevrolet,C/K 1500 Series,1997,regular unleaded,200,6,MANUAL,four wheel drive,2,N/A,Large,Regular Cab Pickup,18,14,1385,2996</t>
  </si>
  <si>
    <t>Chevrolet,C/K 1500 Series,1997,regular unleaded,200,6,MANUAL,rear wheel drive,2,N/A,Large,Regular Cab Pickup,20,15,1385,2366</t>
  </si>
  <si>
    <t>Chevrolet,C/K 1500 Series,1998,regular unleaded,200,6,MANUAL,four wheel drive,2,N/A,Large,Extended Cab Pickup,19,14,1385,3265</t>
  </si>
  <si>
    <t>Chevrolet,C/K 1500 Series,1998,regular unleaded,230,8,MANUAL,four wheel drive,2,N/A,Large,Extended Cab Pickup,17,12,1385,3676</t>
  </si>
  <si>
    <t>Chevrolet,C/K 1500 Series,1998,regular unleaded,200,6,MANUAL,four wheel drive,2,N/A,Large,Extended Cab Pickup,19,14,1385,3427</t>
  </si>
  <si>
    <t>Chevrolet,C/K 1500 Series,1998,regular unleaded,230,8,MANUAL,four wheel drive,2,N/A,Large,Extended Cab Pickup,17,12,1385,3470</t>
  </si>
  <si>
    <t>Chevrolet,C/K 1500 Series,1998,regular unleaded,200,6,MANUAL,rear wheel drive,2,N/A,Large,Regular Cab Pickup,21,16,1385,2898</t>
  </si>
  <si>
    <t>Chevrolet,C/K 1500 Series,1998,regular unleaded,200,6,MANUAL,four wheel drive,2,N/A,Large,Regular Cab Pickup,19,14,1385,2920</t>
  </si>
  <si>
    <t>Chevrolet,C/K 1500 Series,1998,regular unleaded,200,6,MANUAL,rear wheel drive,2,N/A,Large,Regular Cab Pickup,21,16,1385,2580</t>
  </si>
  <si>
    <t>Chevrolet,C/K 1500 Series,1998,regular unleaded,230,8,MANUAL,rear wheel drive,2,N/A,Large,Extended Cab Pickup,18,13,1385,3357</t>
  </si>
  <si>
    <t>Chevrolet,C/K 1500 Series,1998,regular unleaded,200,6,MANUAL,rear wheel drive,2,N/A,Large,Extended Cab Pickup,21,16,1385,2996</t>
  </si>
  <si>
    <t>Chevrolet,C/K 1500 Series,1998,regular unleaded,200,6,MANUAL,four wheel drive,2,N/A,Large,Regular Cab Pickup,19,14,1385,2883</t>
  </si>
  <si>
    <t>Chevrolet,C/K 1500 Series,1998,regular unleaded,200,6,MANUAL,rear wheel drive,2,N/A,Large,Extended Cab Pickup,21,16,1385,3094</t>
  </si>
  <si>
    <t>Chevrolet,C/K 1500 Series,1998,regular unleaded,200,6,MANUAL,rear wheel drive,2,N/A,Large,Regular Cab Pickup,21,16,1385,2885</t>
  </si>
  <si>
    <t>Chevrolet,C/K 1500 Series,1998,regular unleaded,230,8,MANUAL,four wheel drive,2,N/A,Large,Extended Cab Pickup,17,12,1385,3419</t>
  </si>
  <si>
    <t>Chevrolet,C/K 1500 Series,1998,regular unleaded,200,6,MANUAL,rear wheel drive,2,N/A,Large,Regular Cab Pickup,21,16,1385,2668</t>
  </si>
  <si>
    <t>Chevrolet,C/K 1500 Series,1998,regular unleaded,200,6,MANUAL,four wheel drive,2,N/A,Large,Regular Cab Pickup,19,14,1385,2789</t>
  </si>
  <si>
    <t>Chevrolet,C/K 1500 Series,1998,regular unleaded,200,6,MANUAL,four wheel drive,2,N/A,Large,Regular Cab Pickup,19,14,1385,3321</t>
  </si>
  <si>
    <t>Chevrolet,C/K 1500 Series,1998,regular unleaded,230,8,MANUAL,rear wheel drive,2,N/A,Large,Extended Cab Pickup,18,13,1385,3342</t>
  </si>
  <si>
    <t>Chevrolet,C/K 1500 Series,1998,regular unleaded,200,6,MANUAL,four wheel drive,2,N/A,Large,Regular Cab Pickup,19,14,1385,3025</t>
  </si>
  <si>
    <t>Chevrolet,C/K 1500 Series,1998,regular unleaded,200,6,MANUAL,rear wheel drive,2,N/A,Large,Regular Cab Pickup,21,16,1385,2653</t>
  </si>
  <si>
    <t>Chevrolet,C/K 1500 Series,1998,regular unleaded,200,6,MANUAL,rear wheel drive,2,N/A,Large,Extended Cab Pickup,21,16,1385,2740</t>
  </si>
  <si>
    <t>Chevrolet,C/K 1500 Series,1998,regular unleaded,200,6,MANUAL,rear wheel drive,2,N/A,Large,Regular Cab Pickup,21,16,1385,2639</t>
  </si>
  <si>
    <t>Chevrolet,C/K 1500 Series,1998,regular unleaded,200,6,MANUAL,four wheel drive,2,N/A,Large,Regular Cab Pickup,19,14,1385,3067</t>
  </si>
  <si>
    <t>Chevrolet,C/K 1500 Series,1998,regular unleaded,200,6,MANUAL,rear wheel drive,2,N/A,Large,Regular Cab Pickup,21,16,1385,2817</t>
  </si>
  <si>
    <t>Chevrolet,C/K 1500 Series,1998,regular unleaded,200,6,MANUAL,four wheel drive,2,N/A,Large,Regular Cab Pickup,19,14,1385,3350</t>
  </si>
  <si>
    <t>Chevrolet,C/K 1500 Series,1998,regular unleaded,200,6,MANUAL,four wheel drive,2,N/A,Large,Regular Cab Pickup,19,14,1385,3282</t>
  </si>
  <si>
    <t>Chevrolet,C/K 1500 Series,1998,regular unleaded,200,6,MANUAL,rear wheel drive,2,N/A,Large,Regular Cab Pickup,21,16,1385,2430</t>
  </si>
  <si>
    <t>Chevrolet,C/K 1500 Series,1999,regular unleaded,230,8,AUTOMATIC,rear wheel drive,3,N/A,Large,Extended Cab Pickup,17,13,1385,3696</t>
  </si>
  <si>
    <t>Chevrolet,C/K 1500 Series,1999,regular unleaded,230,8,AUTOMATIC,four wheel drive,3,N/A,Large,Extended Cab Pickup,17,13,1385,4098</t>
  </si>
  <si>
    <t>Chevrolet,C/K 2500 Series,1998,regular unleaded,230,8,MANUAL,rear wheel drive,2,N/A,Large,Regular Cab Pickup,17,13,1385,2949</t>
  </si>
  <si>
    <t>Chevrolet,C/K 2500 Series,1998,regular unleaded,230,8,MANUAL,rear wheel drive,2,N/A,Large,Extended Cab Pickup,17,13,1385,3345</t>
  </si>
  <si>
    <t>Chevrolet,C/K 2500 Series,1998,regular unleaded,230,8,MANUAL,rear wheel drive,2,N/A,Large,Extended Cab Pickup,17,13,1385,3034</t>
  </si>
  <si>
    <t>Chevrolet,C/K 2500 Series,1998,regular unleaded,230,8,MANUAL,rear wheel drive,2,N/A,Large,Regular Cab Pickup,17,13,1385,2697</t>
  </si>
  <si>
    <t>Chevrolet,C/K 2500 Series,1998,regular unleaded,255,8,MANUAL,rear wheel drive,2,N/A,Large,Extended Cab Pickup,18,12,1385,3360</t>
  </si>
  <si>
    <t>Chevrolet,C/K 2500 Series,1998,regular unleaded,255,8,MANUAL,rear wheel drive,2,N/A,Large,Extended Cab Pickup,18,12,1385,3068</t>
  </si>
  <si>
    <t>Chevrolet,C/K 2500 Series,1998,regular unleaded,255,8,MANUAL,rear wheel drive,2,N/A,Large,Regular Cab Pickup,18,12,1385,3090</t>
  </si>
  <si>
    <t>Chevrolet,C/K 2500 Series,1998,regular unleaded,255,8,MANUAL,rear wheel drive,2,N/A,Large,Regular Cab Pickup,18,12,1385,2847</t>
  </si>
  <si>
    <t>Mercedes-Benz,CL-Class,2012,premium unleaded (required),621,12,AUTOMATIC,rear wheel drive,2,"Factory Tuner,Luxury,High-Performance",Large,Coupe,18,12,617,211000</t>
  </si>
  <si>
    <t>Mercedes-Benz,CL-Class,2012,premium unleaded (required),510,12,AUTOMATIC,rear wheel drive,2,"Luxury,High-Performance",Large,Coupe,18,12,617,158700</t>
  </si>
  <si>
    <t>Mercedes-Benz,CL-Class,2012,premium unleaded (required),429,8,AUTOMATIC,all wheel drive,2,"Luxury,High-Performance",Large,Coupe,24,15,617,114100</t>
  </si>
  <si>
    <t>Mercedes-Benz,CL-Class,2012,premium unleaded (required),536,8,AUTOMATIC,rear wheel drive,2,"Factory Tuner,Luxury,High-Performance",Large,Coupe,22,15,617,151500</t>
  </si>
  <si>
    <t>Mercedes-Benz,CL-Class,2013,premium unleaded (required),621,12,AUTOMATIC,rear wheel drive,2,"Factory Tuner,Luxury,High-Performance",Large,Coupe,18,12,617,213200</t>
  </si>
  <si>
    <t>Mercedes-Benz,CL-Class,2013,premium unleaded (required),536,8,AUTOMATIC,rear wheel drive,2,"Factory Tuner,Luxury,High-Performance",Large,Coupe,22,15,617,153000</t>
  </si>
  <si>
    <t>Mercedes-Benz,CL-Class,2013,premium unleaded (required),429,8,AUTOMATIC,all wheel drive,2,"Luxury,High-Performance",Large,Coupe,24,15,617,115300</t>
  </si>
  <si>
    <t>Mercedes-Benz,CL-Class,2013,premium unleaded (required),510,12,AUTOMATIC,rear wheel drive,2,"Luxury,High-Performance",Large,Coupe,18,12,617,160300</t>
  </si>
  <si>
    <t>Mercedes-Benz,CL-Class,2014,premium unleaded (required),621,12,AUTOMATIC,rear wheel drive,2,"Factory Tuner,Luxury,High-Performance",Large,Coupe,18,12,617,215500</t>
  </si>
  <si>
    <t>Mercedes-Benz,CL-Class,2014,premium unleaded (required),429,8,AUTOMATIC,all wheel drive,2,"Luxury,High-Performance",Large,Coupe,24,15,617,116600</t>
  </si>
  <si>
    <t>Mercedes-Benz,CL-Class,2014,premium unleaded (required),510,12,AUTOMATIC,rear wheel drive,2,"Luxury,High-Performance",Large,Coupe,18,12,617,162000</t>
  </si>
  <si>
    <t>Mercedes-Benz,CL-Class,2014,premium unleaded (required),536,8,AUTOMATIC,rear wheel drive,2,"Factory Tuner,Luxury,High-Performance",Large,Coupe,22,15,617,154600</t>
  </si>
  <si>
    <t>Mercedes-Benz,CLA-Class,2015,premium unleaded (required),208,4,AUTOMATED_MANUAL,front wheel drive,4,Luxury,Midsize,Sedan,38,26,617,31500</t>
  </si>
  <si>
    <t>Mercedes-Benz,CLA-Class,2015,premium unleaded (required),208,4,AUTOMATED_MANUAL,all wheel drive,4,Luxury,Midsize,Sedan,32,24,617,33500</t>
  </si>
  <si>
    <t>Mercedes-Benz,CLA-Class,2015,premium unleaded (required),355,4,AUTOMATED_MANUAL,all wheel drive,4,"Factory Tuner,Luxury,High-Performance",Midsize,Sedan,31,23,617,48500</t>
  </si>
  <si>
    <t>Mercedes-Benz,CLA-Class,2016,premium unleaded (required),208,4,AUTOMATED_MANUAL,front wheel drive,4,Luxury,Midsize,Sedan,38,26,617,32050</t>
  </si>
  <si>
    <t>Mercedes-Benz,CLA-Class,2016,premium unleaded (required),375,4,AUTOMATED_MANUAL,all wheel drive,4,"Factory Tuner,Luxury,High-Performance",Midsize,Sedan,31,23,617,49500</t>
  </si>
  <si>
    <t>Mercedes-Benz,CLA-Class,2016,premium unleaded (required),208,4,AUTOMATED_MANUAL,all wheel drive,4,Luxury,Midsize,Sedan,33,24,617,34050</t>
  </si>
  <si>
    <t>Mercedes-Benz,CLA-Class,2017,premium unleaded (required),208,4,AUTOMATIC,front wheel drive,4,Luxury,Midsize,Sedan,38,26,617,32400</t>
  </si>
  <si>
    <t>Mercedes-Benz,CLA-Class,2017,premium unleaded (required),208,4,AUTOMATIC,all wheel drive,4,Luxury,Midsize,Sedan,32,23,617,34400</t>
  </si>
  <si>
    <t>Mercedes-Benz,CLA-Class,2017,premium unleaded (required),375,4,AUTOMATIC,all wheel drive,4,"Factory Tuner,Luxury,High-Performance",Midsize,Sedan,30,23,617,49950</t>
  </si>
  <si>
    <t>Acura,CL,2001,premium unleaded (required),225,6,AUTOMATIC,front wheel drive,2,Luxury,Midsize,Coupe,27,17,204,29980</t>
  </si>
  <si>
    <t>Acura,CL,2001,premium unleaded (required),225,6,AUTOMATIC,front wheel drive,2,Luxury,Midsize,Coupe,27,17,204,27980</t>
  </si>
  <si>
    <t>Acura,CL,2002,premium unleaded (required),225,6,AUTOMATIC,front wheel drive,2,Luxury,Midsize,Coupe,27,17,204,28030</t>
  </si>
  <si>
    <t>Acura,CL,2002,premium unleaded (required),225,6,AUTOMATIC,front wheel drive,2,Luxury,Midsize,Coupe,27,17,204,30030</t>
  </si>
  <si>
    <t>Acura,CL,2003,premium unleaded (required),260,6,MANUAL,front wheel drive,2,"Factory Tuner,Luxury,Performance",Midsize,Coupe,26,17,204,32700</t>
  </si>
  <si>
    <t>Acura,CL,2003,premium unleaded (required),260,6,AUTOMATIC,front wheel drive,2,"Factory Tuner,Luxury,Performance",Midsize,Coupe,27,17,204,30550</t>
  </si>
  <si>
    <t>Acura,CL,2003,premium unleaded (required),225,6,AUTOMATIC,front wheel drive,2,Luxury,Midsize,Coupe,27,17,204,30350</t>
  </si>
  <si>
    <t>Acura,CL,2003,premium unleaded (required),225,6,AUTOMATIC,front wheel drive,2,Luxury,Midsize,Coupe,27,17,204,28200</t>
  </si>
  <si>
    <t>Acura,CL,2003,premium unleaded (required),260,6,MANUAL,front wheel drive,2,"Factory Tuner,Luxury,Performance",Midsize,Coupe,26,17,204,30550</t>
  </si>
  <si>
    <t>Chevrolet,Classic,2004,regular unleaded,140,4,AUTOMATIC,front wheel drive,4,N/A,Midsize,Sedan,31,22,1385,19505</t>
  </si>
  <si>
    <t>Chevrolet,Classic,2005,regular unleaded,140,4,AUTOMATIC,front wheel drive,4,N/A,Midsize,Sedan,31,22,1385,19690</t>
  </si>
  <si>
    <t>Mercedes-Benz,CLK-Class,2007,premium unleaded (required),268,6,AUTOMATIC,rear wheel drive,2,"Luxury,Performance",Compact,Convertible,25,17,617,54200</t>
  </si>
  <si>
    <t>Mercedes-Benz,CLK-Class,2007,premium unleaded (required),475,8,AUTOMATIC,rear wheel drive,2,"Factory Tuner,Luxury,High-Performance",Compact,Convertible,18,12,617,89200</t>
  </si>
  <si>
    <t>Mercedes-Benz,CLK-Class,2007,premium unleaded (required),268,6,AUTOMATIC,rear wheel drive,2,"Luxury,Performance",Compact,Coupe,25,17,617,46200</t>
  </si>
  <si>
    <t>Mercedes-Benz,CLK-Class,2007,premium unleaded (required),382,8,AUTOMATIC,rear wheel drive,2,"Luxury,High-Performance",Compact,Convertible,22,15,617,62900</t>
  </si>
  <si>
    <t>Mercedes-Benz,CLK-Class,2007,premium unleaded (required),382,8,AUTOMATIC,rear wheel drive,2,"Luxury,High-Performance",Compact,Coupe,22,15,617,54900</t>
  </si>
  <si>
    <t>Mercedes-Benz,CLK-Class,2008,premium unleaded (required),268,6,AUTOMATIC,rear wheel drive,2,"Luxury,Performance",Compact,Coupe,25,17,617,46450</t>
  </si>
  <si>
    <t>Mercedes-Benz,CLK-Class,2008,premium unleaded (required),382,8,AUTOMATIC,rear wheel drive,2,"Luxury,High-Performance",Compact,Coupe,22,15,617,55150</t>
  </si>
  <si>
    <t>Mercedes-Benz,CLK-Class,2008,premium unleaded (required),500,8,AUTOMATIC,rear wheel drive,2,"Factory Tuner,Luxury,High-Performance",Compact,Coupe,19,12,617,135000</t>
  </si>
  <si>
    <t>Mercedes-Benz,CLK-Class,2008,premium unleaded (required),382,8,AUTOMATIC,rear wheel drive,2,"Luxury,High-Performance",Compact,Convertible,21,15,617,63200</t>
  </si>
  <si>
    <t>Mercedes-Benz,CLK-Class,2008,premium unleaded (required),475,8,AUTOMATIC,rear wheel drive,2,"Factory Tuner,Luxury,High-Performance",Compact,Convertible,18,12,617,89500</t>
  </si>
  <si>
    <t>Mercedes-Benz,CLK-Class,2008,premium unleaded (required),268,6,AUTOMATIC,rear wheel drive,2,"Luxury,Performance",Compact,Convertible,25,17,617,54500</t>
  </si>
  <si>
    <t>Mercedes-Benz,CLK-Class,2009,premium unleaded (required),268,6,AUTOMATIC,rear wheel drive,2,"Luxury,Performance",Midsize,Convertible,25,17,617,56100</t>
  </si>
  <si>
    <t>Mercedes-Benz,CLK-Class,2009,premium unleaded (required),382,8,AUTOMATIC,rear wheel drive,2,"Luxury,High-Performance",Midsize,Convertible,21,15,617,64800</t>
  </si>
  <si>
    <t>Mercedes-Benz,CLK-Class,2009,premium unleaded (required),382,8,AUTOMATIC,rear wheel drive,2,"Luxury,High-Performance",Midsize,Coupe,22,15,617,56800</t>
  </si>
  <si>
    <t>Mercedes-Benz,CLK-Class,2009,premium unleaded (required),268,6,AUTOMATIC,rear wheel drive,2,"Luxury,Performance",Midsize,Coupe,25,17,617,48100</t>
  </si>
  <si>
    <t>Mercedes-Benz,CLS-Class,2015,premium unleaded (required),402,8,AUTOMATIC,rear wheel drive,4,"Luxury,High-Performance",Midsize,Sedan,26,17,617,73200</t>
  </si>
  <si>
    <t>Mercedes-Benz,CLS-Class,2015,premium unleaded (required),577,8,AUTOMATIC,all wheel drive,4,"Factory Tuner,Luxury,High-Performance",Midsize,Sedan,22,16,617,106550</t>
  </si>
  <si>
    <t>Mercedes-Benz,CLS-Class,2015,premium unleaded (required),329,6,AUTOMATIC,rear wheel drive,4,"Luxury,Performance",Midsize,Sedan,30,20,617,65990</t>
  </si>
  <si>
    <t>Mercedes-Benz,CLS-Class,2015,premium unleaded (required),329,6,AUTOMATIC,all wheel drive,4,"Luxury,Performance",Midsize,Sedan,28,20,617,68490</t>
  </si>
  <si>
    <t>Mercedes-Benz,CLS-Class,2015,premium unleaded (required),402,8,AUTOMATIC,all wheel drive,4,"Luxury,High-Performance",Midsize,Sedan,24,17,617,75700</t>
  </si>
  <si>
    <t>Mercedes-Benz,CLS-Class,2016,premium unleaded (required),329,6,AUTOMATIC,rear wheel drive,4,"Luxury,Performance",Midsize,Sedan,30,20,617,66900</t>
  </si>
  <si>
    <t>Mercedes-Benz,CLS-Class,2016,premium unleaded (required),329,6,AUTOMATIC,all wheel drive,4,"Luxury,Performance",Midsize,Sedan,26,19,617,69400</t>
  </si>
  <si>
    <t>Mercedes-Benz,CLS-Class,2016,premium unleaded (required),577,8,AUTOMATIC,all wheel drive,4,"Factory Tuner,Luxury,High-Performance",Midsize,Sedan,22,16,617,107800</t>
  </si>
  <si>
    <t>Mercedes-Benz,CLS-Class,2016,premium unleaded (required),402,8,AUTOMATIC,all wheel drive,4,"Luxury,High-Performance",Midsize,Sedan,25,17,617,76600</t>
  </si>
  <si>
    <t>Mercedes-Benz,CLS-Class,2016,premium unleaded (required),402,8,AUTOMATIC,rear wheel drive,4,"Luxury,High-Performance",Midsize,Sedan,26,17,617,74100</t>
  </si>
  <si>
    <t>Mercedes-Benz,CLS-Class,2017,premium unleaded (required),402,8,AUTOMATIC,rear wheel drive,4,"Luxury,High-Performance",Midsize,Sedan,26,18,617,74850</t>
  </si>
  <si>
    <t>Mercedes-Benz,CLS-Class,2017,premium unleaded (required),402,8,AUTOMATIC,all wheel drive,4,"Luxury,High-Performance",Midsize,Sedan,25,17,617,77350</t>
  </si>
  <si>
    <t>Mercedes-Benz,CLS-Class,2017,premium unleaded (required),577,8,AUTOMATIC,all wheel drive,4,"Factory Tuner,Luxury,High-Performance",Midsize,Sedan,22,16,617,108900</t>
  </si>
  <si>
    <t>Chevrolet,Cobalt,2008,regular unleaded,148,4,MANUAL,front wheel drive,2,N/A,Compact,Coupe,33,24,1385,14410</t>
  </si>
  <si>
    <t>Chevrolet,Cobalt,2008,regular unleaded,148,4,MANUAL,front wheel drive,4,N/A,Compact,Sedan,33,24,1385,15120</t>
  </si>
  <si>
    <t>Chevrolet,Cobalt,2008,premium unleaded (recommended),260,4,MANUAL,front wheel drive,2,"Factory Tuner,High-Performance",Compact,Coupe,30,22,1385,22335</t>
  </si>
  <si>
    <t>Chevrolet,Cobalt,2008,regular unleaded,148,4,MANUAL,front wheel drive,4,N/A,Compact,Sedan,33,24,1385,14410</t>
  </si>
  <si>
    <t>Chevrolet,Cobalt,2008,regular unleaded,173,4,MANUAL,front wheel drive,4,N/A,Compact,Sedan,32,22,1385,19695</t>
  </si>
  <si>
    <t>Chevrolet,Cobalt,2008,regular unleaded,148,4,MANUAL,front wheel drive,2,N/A,Compact,Coupe,33,24,1385,15120</t>
  </si>
  <si>
    <t>Chevrolet,Cobalt,2008,regular unleaded,173,4,MANUAL,front wheel drive,2,N/A,Compact,Coupe,32,22,1385,19695</t>
  </si>
  <si>
    <t>Chevrolet,Cobalt,2009,regular unleaded,155,4,MANUAL,front wheel drive,2,N/A,Compact,Coupe,35,25,1385,16460</t>
  </si>
  <si>
    <t>Chevrolet,Cobalt,2009,regular unleaded,155,4,MANUAL,front wheel drive,4,N/A,Compact,Sedan,35,25,1385,15660</t>
  </si>
  <si>
    <t>Chevrolet,Cobalt,2009,premium unleaded (recommended),260,4,MANUAL,front wheel drive,2,"Factory Tuner,High-Performance",Compact,Coupe,30,22,1385,23425</t>
  </si>
  <si>
    <t>Chevrolet,Cobalt,2009,regular unleaded,155,4,MANUAL,front wheel drive,2,N/A,Compact,Coupe,35,25,1385,15660</t>
  </si>
  <si>
    <t>Chevrolet,Cobalt,2009,premium unleaded (recommended),260,4,MANUAL,front wheel drive,4,"Factory Tuner,Performance",Compact,Sedan,30,22,1385,23425</t>
  </si>
  <si>
    <t>Chevrolet,Cobalt,2009,regular unleaded,155,4,MANUAL,front wheel drive,4,N/A,Compact,Sedan,37,25,1385,14990</t>
  </si>
  <si>
    <t>Chevrolet,Cobalt,2009,regular unleaded,155,4,MANUAL,front wheel drive,2,N/A,Compact,Coupe,37,25,1385,14990</t>
  </si>
  <si>
    <t>Chevrolet,Cobalt,2009,regular unleaded,155,4,MANUAL,front wheel drive,4,N/A,Compact,Sedan,35,25,1385,16460</t>
  </si>
  <si>
    <t>Chevrolet,Cobalt,2010,regular unleaded,155,4,MANUAL,front wheel drive,4,N/A,Compact,Sedan,37,25,1385,15670</t>
  </si>
  <si>
    <t>Chevrolet,Cobalt,2010,premium unleaded (recommended),260,4,MANUAL,front wheel drive,2,"Factory Tuner,High-Performance",Compact,Coupe,30,22,1385,24535</t>
  </si>
  <si>
    <t>Chevrolet,Cobalt,2010,regular unleaded,155,4,MANUAL,front wheel drive,2,N/A,Compact,Coupe,37,25,1385,14990</t>
  </si>
  <si>
    <t>Chevrolet,Cobalt,2010,regular unleaded,155,4,MANUAL,front wheel drive,4,N/A,Compact,Sedan,37,25,1385,16470</t>
  </si>
  <si>
    <t>Chevrolet,Cobalt,2010,regular unleaded,155,4,MANUAL,front wheel drive,4,N/A,Compact,Sedan,37,25,1385,14990</t>
  </si>
  <si>
    <t>Chevrolet,Cobalt,2010,regular unleaded,155,4,MANUAL,front wheel drive,2,N/A,Compact,Coupe,37,25,1385,16470</t>
  </si>
  <si>
    <t>Chevrolet,Cobalt,2010,regular unleaded,155,4,MANUAL,front wheel drive,2,N/A,Compact,Coupe,37,25,1385,15670</t>
  </si>
  <si>
    <t>Chevrolet,Colorado,2012,regular unleaded,300,8,AUTOMATIC,rear wheel drive,4,Performance,Compact,Crew Cab Pickup,20,14,1385,28340</t>
  </si>
  <si>
    <t>Chevrolet,Colorado,2012,regular unleaded,242,5,AUTOMATIC,four wheel drive,4,N/A,Compact,Extended Cab Pickup,23,17,1385,29480</t>
  </si>
  <si>
    <t>Chevrolet,Colorado,2012,regular unleaded,185,4,MANUAL,four wheel drive,4,N/A,Compact,Extended Cab Pickup,24,18,1385,23030</t>
  </si>
  <si>
    <t>Chevrolet,Colorado,2012,regular unleaded,185,4,MANUAL,four wheel drive,2,N/A,Compact,Regular Cab Pickup,24,18,1385,20980</t>
  </si>
  <si>
    <t>Chevrolet,Colorado,2012,regular unleaded,242,5,AUTOMATIC,four wheel drive,4,N/A,Compact,Crew Cab Pickup,21,16,1385,30320</t>
  </si>
  <si>
    <t>Chevrolet,Colorado,2012,regular unleaded,242,5,AUTOMATIC,rear wheel drive,4,N/A,Compact,Extended Cab Pickup,23,17,1385,26160</t>
  </si>
  <si>
    <t>Chevrolet,Colorado,2012,regular unleaded,242,5,AUTOMATIC,rear wheel drive,4,N/A,Compact,Crew Cab Pickup,23,17,1385,27490</t>
  </si>
  <si>
    <t>Chevrolet,Colorado,2012,regular unleaded,185,4,AUTOMATIC,rear wheel drive,4,N/A,Compact,Extended Cab Pickup,25,18,1385,22955</t>
  </si>
  <si>
    <t>Chevrolet,Colorado,2012,regular unleaded,185,4,MANUAL,rear wheel drive,4,N/A,Compact,Extended Cab Pickup,25,18,1385,19730</t>
  </si>
  <si>
    <t>Chevrolet,Colorado,2012,regular unleaded,185,4,AUTOMATIC,four wheel drive,2,N/A,Compact,Regular Cab Pickup,23,17,1385,24440</t>
  </si>
  <si>
    <t>Chevrolet,Colorado,2012,regular unleaded,185,4,MANUAL,rear wheel drive,2,N/A,Compact,Regular Cab Pickup,25,18,1385,17475</t>
  </si>
  <si>
    <t>Chevrolet,Colorado,2012,regular unleaded,185,4,AUTOMATIC,rear wheel drive,4,N/A,Compact,Crew Cab Pickup,25,18,1385,24285</t>
  </si>
  <si>
    <t>Chevrolet,Colorado,2012,regular unleaded,185,4,AUTOMATIC,four wheel drive,4,N/A,Compact,Extended Cab Pickup,23,17,1385,26620</t>
  </si>
  <si>
    <t>Chevrolet,Colorado,2012,regular unleaded,185,4,AUTOMATIC,rear wheel drive,2,N/A,Compact,Regular Cab Pickup,25,18,1385,20370</t>
  </si>
  <si>
    <t>Chevrolet,Colorado,2012,regular unleaded,300,8,AUTOMATIC,rear wheel drive,4,Performance,Compact,Extended Cab Pickup,20,14,1385,27010</t>
  </si>
  <si>
    <t>Chevrolet,Colorado,2012,regular unleaded,242,5,AUTOMATIC,four wheel drive,4,N/A,Compact,Crew Cab Pickup,21,16,1385,28460</t>
  </si>
  <si>
    <t>Chevrolet,Colorado,2015,regular unleaded,200,4,AUTOMATIC,four wheel drive,4,N/A,Compact,Extended Cab Pickup,25,19,1385,29220</t>
  </si>
  <si>
    <t>Chevrolet,Colorado,2015,regular unleaded,200,4,AUTOMATIC,rear wheel drive,4,N/A,Compact,Crew Cab Pickup,27,20,1385,29550</t>
  </si>
  <si>
    <t>Chevrolet,Colorado,2015,regular unleaded,305,6,AUTOMATIC,rear wheel drive,4,N/A,Compact,Crew Cab Pickup,26,18,1385,25850</t>
  </si>
  <si>
    <t>Chevrolet,Colorado,2015,regular unleaded,305,6,AUTOMATIC,rear wheel drive,4,N/A,Compact,Crew Cab Pickup,26,18,1385,28630</t>
  </si>
  <si>
    <t>Chevrolet,Colorado,2015,regular unleaded,200,4,AUTOMATIC,rear wheel drive,4,N/A,Compact,Crew Cab Pickup,27,20,1385,27110</t>
  </si>
  <si>
    <t>Chevrolet,Colorado,2015,regular unleaded,200,4,AUTOMATIC,rear wheel drive,4,N/A,Compact,Crew Cab Pickup,27,20,1385,24330</t>
  </si>
  <si>
    <t>Chevrolet,Colorado,2015,regular unleaded,200,4,AUTOMATIC,four wheel drive,4,N/A,Compact,Extended Cab Pickup,25,19,1385,26885</t>
  </si>
  <si>
    <t>Chevrolet,Colorado,2015,regular unleaded,305,6,AUTOMATIC,four wheel drive,4,N/A,Compact,Crew Cab Pickup,24,17,1385,30005</t>
  </si>
  <si>
    <t>Chevrolet,Colorado,2015,regular unleaded,305,6,AUTOMATIC,four wheel drive,4,N/A,Compact,Crew Cab Pickup,24,17,1385,34415</t>
  </si>
  <si>
    <t>Chevrolet,Colorado,2015,regular unleaded,200,4,MANUAL,rear wheel drive,4,N/A,Compact,Extended Cab Pickup,26,19,1385,21775</t>
  </si>
  <si>
    <t>Chevrolet,Colorado,2015,regular unleaded,305,6,AUTOMATIC,four wheel drive,4,N/A,Compact,Crew Cab Pickup,24,17,1385,32085</t>
  </si>
  <si>
    <t>Chevrolet,Colorado,2015,regular unleaded,305,6,AUTOMATIC,rear wheel drive,4,N/A,Compact,Crew Cab Pickup,26,18,1385,30785</t>
  </si>
  <si>
    <t>Chevrolet,Colorado,2015,regular unleaded,305,6,AUTOMATIC,four wheel drive,4,N/A,Compact,Crew Cab Pickup,24,17,1385,32385</t>
  </si>
  <si>
    <t>Chevrolet,Colorado,2015,regular unleaded,305,6,AUTOMATIC,four wheel drive,4,N/A,Compact,Crew Cab Pickup,24,17,1385,34115</t>
  </si>
  <si>
    <t>Chevrolet,Colorado,2015,regular unleaded,200,4,AUTOMATIC,rear wheel drive,4,N/A,Compact,Extended Cab Pickup,27,20,1385,25170</t>
  </si>
  <si>
    <t>Chevrolet,Colorado,2015,regular unleaded,200,4,MANUAL,rear wheel drive,4,N/A,Compact,Extended Cab Pickup,26,19,1385,20120</t>
  </si>
  <si>
    <t>Chevrolet,Colorado,2015,regular unleaded,200,4,AUTOMATIC,rear wheel drive,4,N/A,Compact,Extended Cab Pickup,27,20,1385,27630</t>
  </si>
  <si>
    <t>Chevrolet,Colorado,2015,regular unleaded,305,6,AUTOMATIC,four wheel drive,4,N/A,Compact,Crew Cab Pickup,24,17,1385,29705</t>
  </si>
  <si>
    <t>Chevrolet,Colorado,2015,regular unleaded,200,4,AUTOMATIC,four wheel drive,4,N/A,Compact,Extended Cab Pickup,25,19,1385,31555</t>
  </si>
  <si>
    <t>Chevrolet,Colorado,2016,regular unleaded,305,6,AUTOMATIC,four wheel drive,4,Diesel,Compact,Crew Cab Pickup,24,17,1385,30665</t>
  </si>
  <si>
    <t>Chevrolet,Colorado,2016,regular unleaded,305,6,AUTOMATIC,four wheel drive,4,Diesel,Compact,Crew Cab Pickup,24,17,1385,32895</t>
  </si>
  <si>
    <t>Chevrolet,Colorado,2016,regular unleaded,305,6,AUTOMATIC,four wheel drive,4,Diesel,Compact,Crew Cab Pickup,24,17,1385,35000</t>
  </si>
  <si>
    <t>Chevrolet,Colorado,2016,regular unleaded,305,6,AUTOMATIC,four wheel drive,4,Diesel,Compact,Crew Cab Pickup,24,17,1385,30365</t>
  </si>
  <si>
    <t>Chevrolet,Colorado,2016,regular unleaded,200,4,AUTOMATIC,rear wheel drive,4,N/A,Compact,Extended Cab Pickup,27,20,1385,28515</t>
  </si>
  <si>
    <t>Chevrolet,Colorado,2016,regular unleaded,305,6,AUTOMATIC,four wheel drive,4,Diesel,Compact,Crew Cab Pickup,24,17,1385,33195</t>
  </si>
  <si>
    <t>Chevrolet,Colorado,2016,regular unleaded,200,4,AUTOMATIC,four wheel drive,4,N/A,Compact,Extended Cab Pickup,25,19,1385,30030</t>
  </si>
  <si>
    <t>Chevrolet,Colorado,2016,regular unleaded,200,4,MANUAL,rear wheel drive,4,N/A,Compact,Extended Cab Pickup,26,19,1385,20100</t>
  </si>
  <si>
    <t>Chevrolet,Colorado,2016,regular unleaded,200,4,AUTOMATIC,four wheel drive,4,N/A,Compact,Extended Cab Pickup,25,19,1385,32440</t>
  </si>
  <si>
    <t>Chevrolet,Colorado,2016,regular unleaded,305,6,AUTOMATIC,rear wheel drive,4,Diesel,Compact,Crew Cab Pickup,26,18,1385,31670</t>
  </si>
  <si>
    <t>Chevrolet,Colorado,2016,regular unleaded,305,6,AUTOMATIC,rear wheel drive,4,Diesel,Compact,Crew Cab Pickup,26,18,1385,26510</t>
  </si>
  <si>
    <t>Chevrolet,Colorado,2016,regular unleaded,200,4,AUTOMATIC,rear wheel drive,4,Diesel,Compact,Crew Cab Pickup,27,20,1385,30435</t>
  </si>
  <si>
    <t>Chevrolet,Colorado,2016,regular unleaded,200,4,AUTOMATIC,four wheel drive,4,Diesel,Compact,Extended Cab Pickup,25,19,1385,27545</t>
  </si>
  <si>
    <t>Chevrolet,Colorado,2016,regular unleaded,200,4,AUTOMATIC,rear wheel drive,4,Diesel,Compact,Crew Cab Pickup,27,20,1385,24990</t>
  </si>
  <si>
    <t>Chevrolet,Colorado,2016,regular unleaded,305,6,AUTOMATIC,four wheel drive,4,Diesel,Compact,Crew Cab Pickup,24,17,1385,35300</t>
  </si>
  <si>
    <t>Chevrolet,Colorado,2016,regular unleaded,200,4,AUTOMATIC,rear wheel drive,4,Diesel,Compact,Crew Cab Pickup,27,20,1385,27920</t>
  </si>
  <si>
    <t>Chevrolet,Colorado,2016,regular unleaded,200,4,MANUAL,rear wheel drive,4,Diesel,Compact,Extended Cab Pickup,26,19,1385,22435</t>
  </si>
  <si>
    <t>Chevrolet,Colorado,2016,regular unleaded,200,4,AUTOMATIC,rear wheel drive,4,N/A,Compact,Extended Cab Pickup,27,20,1385,25980</t>
  </si>
  <si>
    <t>Chevrolet,Colorado,2016,regular unleaded,305,6,AUTOMATIC,rear wheel drive,4,Diesel,Compact,Crew Cab Pickup,26,18,1385,29440</t>
  </si>
  <si>
    <t>Dodge,Colt,1992,regular unleaded,92,4,MANUAL,front wheel drive,2,Hatchback,Compact,2dr Hatchback,33,27,1851,2000</t>
  </si>
  <si>
    <t>Dodge,Colt,1992,regular unleaded,92,4,MANUAL,front wheel drive,2,Hatchback,Compact,2dr Hatchback,32,25,1851,2000</t>
  </si>
  <si>
    <t>Dodge,Colt,1993,regular unleaded,92,4,MANUAL,front wheel drive,2,N/A,Compact,Coupe,36,28,1851,2000</t>
  </si>
  <si>
    <t>Dodge,Colt,1993,regular unleaded,113,4,MANUAL,front wheel drive,4,N/A,Compact,Sedan,31,23,1851,2000</t>
  </si>
  <si>
    <t>Dodge,Colt,1993,regular unleaded,92,4,MANUAL,front wheel drive,4,N/A,Compact,Sedan,36,28,1851,2000</t>
  </si>
  <si>
    <t>Dodge,Colt,1994,regular unleaded,113,4,MANUAL,front wheel drive,4,N/A,Compact,Sedan,30,23,1851,2000</t>
  </si>
  <si>
    <t>Dodge,Colt,1994,regular unleaded,92,4,MANUAL,front wheel drive,2,N/A,Compact,Coupe,35,28,1851,2000</t>
  </si>
  <si>
    <t>Plymouth,Colt,1992,regular unleaded,113,4,MANUAL,front wheel drive,4,N/A,Compact,Wagon,26,21,535,2000</t>
  </si>
  <si>
    <t>Plymouth,Colt,1992,regular unleaded,92,4,MANUAL,front wheel drive,2,Hatchback,Compact,2dr Hatchback,32,25,535,2000</t>
  </si>
  <si>
    <t>Plymouth,Colt,1992,regular unleaded,92,4,MANUAL,front wheel drive,2,Hatchback,Compact,2dr Hatchback,33,27,535,2000</t>
  </si>
  <si>
    <t>Plymouth,Colt,1992,regular unleaded,113,4,MANUAL,all wheel drive,4,N/A,Compact,Wagon,24,19,535,2000</t>
  </si>
  <si>
    <t>Plymouth,Colt,1993,regular unleaded,92,4,MANUAL,front wheel drive,2,N/A,Compact,Coupe,36,28,535,2000</t>
  </si>
  <si>
    <t>Plymouth,Colt,1993,regular unleaded,113,4,MANUAL,all wheel drive,4,N/A,Compact,Wagon,24,19,535,2000</t>
  </si>
  <si>
    <t>Plymouth,Colt,1993,regular unleaded,113,4,MANUAL,front wheel drive,4,N/A,Compact,Sedan,31,23,535,2000</t>
  </si>
  <si>
    <t>Plymouth,Colt,1993,regular unleaded,92,4,MANUAL,front wheel drive,4,N/A,Compact,Sedan,36,28,535,2000</t>
  </si>
  <si>
    <t>Plymouth,Colt,1993,regular unleaded,136,4,MANUAL,front wheel drive,4,N/A,Compact,Wagon,26,19,535,2000</t>
  </si>
  <si>
    <t>Plymouth,Colt,1993,regular unleaded,113,4,MANUAL,front wheel drive,4,N/A,Compact,Wagon,26,21,535,2000</t>
  </si>
  <si>
    <t>Plymouth,Colt,1994,regular unleaded,113,4,MANUAL,front wheel drive,4,N/A,Compact,Wagon,27,21,535,2000</t>
  </si>
  <si>
    <t>Plymouth,Colt,1994,regular unleaded,136,4,MANUAL,front wheel drive,4,N/A,Compact,Wagon,25,19,535,2000</t>
  </si>
  <si>
    <t>Plymouth,Colt,1994,regular unleaded,136,4,MANUAL,all wheel drive,4,N/A,Compact,Wagon,22,18,535,2000</t>
  </si>
  <si>
    <t>Plymouth,Colt,1994,regular unleaded,92,4,MANUAL,front wheel drive,2,N/A,Compact,Coupe,35,28,535,2000</t>
  </si>
  <si>
    <t>Plymouth,Colt,1994,regular unleaded,113,4,MANUAL,front wheel drive,4,N/A,Compact,Sedan,30,23,535,2000</t>
  </si>
  <si>
    <t>Chrysler,Concorde,2002,regular unleaded,234,6,AUTOMATIC,four wheel drive,4,N/A,Large,Sedan,24,16,1013,25520</t>
  </si>
  <si>
    <t>Chrysler,Concorde,2002,regular unleaded,200,6,AUTOMATIC,four wheel drive,4,N/A,Large,Sedan,26,18,1013,22790</t>
  </si>
  <si>
    <t>Chrysler,Concorde,2002,regular unleaded,250,6,AUTOMATIC,four wheel drive,4,Performance,Large,Sedan,24,16,1013,28415</t>
  </si>
  <si>
    <t>Chrysler,Concorde,2003,regular unleaded,200,6,AUTOMATIC,front wheel drive,4,N/A,Large,Sedan,27,19,1013,23180</t>
  </si>
  <si>
    <t>Chrysler,Concorde,2003,regular unleaded,234,6,AUTOMATIC,front wheel drive,4,N/A,Large,Sedan,25,17,1013,25910</t>
  </si>
  <si>
    <t>Chrysler,Concorde,2003,regular unleaded,250,6,AUTOMATIC,front wheel drive,4,Performance,Large,Sedan,25,17,1013,28805</t>
  </si>
  <si>
    <t>Chrysler,Concorde,2004,regular unleaded,200,6,AUTOMATIC,front wheel drive,4,N/A,Large,Sedan,27,19,1013,23480</t>
  </si>
  <si>
    <t>Chrysler,Concorde,2004,regular unleaded,234,6,AUTOMATIC,front wheel drive,4,N/A,Large,Sedan,25,17,1013,26210</t>
  </si>
  <si>
    <t>Chrysler,Concorde,2004,regular unleaded,250,6,AUTOMATIC,front wheel drive,4,Performance,Large,Sedan,25,17,1013,29105</t>
  </si>
  <si>
    <t>Bentley,Continental Flying Spur Speed,2011,premium unleaded (required),600,12,AUTOMATIC,all wheel drive,4,"Exotic,Factory Tuner,Luxury,High-Performance",Large,Sedan,17,10,520,206600</t>
  </si>
  <si>
    <t>Bentley,Continental Flying Spur Speed,2012,flex-fuel (premium unleaded required/E85),600,12,AUTOMATIC,all wheel drive,4,"Exotic,Flex Fuel,Factory Tuner,Luxury,High-Performance",Large,Sedan,17,10,520,209600</t>
  </si>
  <si>
    <t>Bentley,Continental Flying Spur Speed,2013,flex-fuel (premium unleaded required/E85),600,12,AUTOMATIC,all wheel drive,4,"Exotic,Flex Fuel,Factory Tuner,Luxury,High-Performance",Large,Sedan,17,10,520,209600</t>
  </si>
  <si>
    <t>Bentley,Continental Flying Spur,2011,flex-fuel (premium unleaded required/E85),552,12,AUTOMATIC,all wheel drive,4,"Exotic,Flex Fuel,Luxury,High-Performance",Large,Sedan,18,11,520,181200</t>
  </si>
  <si>
    <t>Bentley,Continental Flying Spur,2012,flex-fuel (premium unleaded required/E85),552,12,AUTOMATIC,all wheel drive,4,"Exotic,Flex Fuel,Luxury,High-Performance",Large,Sedan,19,11,520,184200</t>
  </si>
  <si>
    <t>Bentley,Continental Flying Spur,2013,flex-fuel (premium unleaded required/E85),552,12,AUTOMATIC,all wheel drive,4,"Exotic,Flex Fuel,Luxury,High-Performance",Large,Sedan,19,11,520,184200</t>
  </si>
  <si>
    <t>Bentley,Continental GT Speed Convertible,2014,flex-fuel (premium unleaded required/E85),626,12,AUTOMATIC,all wheel drive,2,"Exotic,Flex Fuel,Factory Tuner,Luxury,High-Performance",Midsize,Convertible,20,12,520,238700</t>
  </si>
  <si>
    <t>Bentley,Continental GT Speed,2010,premium unleaded (required),600,12,AUTOMATIC,all wheel drive,2,"Exotic,Factory Tuner,Luxury,High-Performance",Midsize,Coupe,17,10,520,207700</t>
  </si>
  <si>
    <t>Bentley,Continental GT Speed,2014,flex-fuel (premium unleaded required/E85),616,12,AUTOMATIC,all wheel drive,2,"Exotic,Flex Fuel,Factory Tuner,Luxury,High-Performance",Midsize,Coupe,20,13,520,217000</t>
  </si>
  <si>
    <t>Bentley,Continental GT3-R,2015,premium unleaded (required),572,8,AUTOMATIC,all wheel drive,2,"Exotic,Factory Tuner,Luxury,High-Performance",Midsize,Coupe,23,13,520,337000</t>
  </si>
  <si>
    <t>Bentley,Continental GT,2014,premium unleaded (required),500,8,AUTOMATIC,all wheel drive,2,"Exotic,Luxury,High-Performance",Midsize,Coupe,24,15,520,177500</t>
  </si>
  <si>
    <t>Bentley,Continental GT,2014,premium unleaded (required),521,8,AUTOMATIC,all wheel drive,2,"Exotic,Factory Tuner,Luxury,High-Performance",Midsize,Coupe,24,15,520,196500</t>
  </si>
  <si>
    <t>Bentley,Continental GT,2014,flex-fuel (premium unleaded required/E85),567,12,AUTOMATIC,all wheel drive,2,"Exotic,Flex Fuel,Luxury,High-Performance",Midsize,Coupe,21,12,520,198600</t>
  </si>
  <si>
    <t>Bentley,Continental GT,2015,flex-fuel (premium unleaded required/E85),626,12,AUTOMATIC,all wheel drive,2,"Exotic,Flex Fuel,Factory Tuner,Luxury,High-Performance",Midsize,Convertible,20,12,520,250100</t>
  </si>
  <si>
    <t>Bentley,Continental GT,2015,flex-fuel (premium unleaded required/E85),626,12,AUTOMATIC,all wheel drive,2,"Exotic,Flex Fuel,Factory Tuner,Luxury,High-Performance",Midsize,Coupe,21,12,520,227600</t>
  </si>
  <si>
    <t>Bentley,Continental GT,2015,flex-fuel (premium unleaded required/E85),567,12,AUTOMATIC,all wheel drive,2,"Exotic,Flex Fuel,Luxury,High-Performance",Midsize,Coupe,21,12,520,203500</t>
  </si>
  <si>
    <t>Bentley,Continental GT,2015,premium unleaded (required),521,8,AUTOMATIC,all wheel drive,2,"Exotic,Factory Tuner,Luxury,High-Performance",Midsize,Convertible,24,14,520,219400</t>
  </si>
  <si>
    <t>Bentley,Continental GT,2015,premium unleaded (required),500,8,AUTOMATIC,all wheel drive,2,"Exotic,Luxury,High-Performance",Midsize,Convertible,24,14,520,206300</t>
  </si>
  <si>
    <t>Bentley,Continental GT,2015,premium unleaded (required),500,8,AUTOMATIC,all wheel drive,2,"Exotic,Luxury,High-Performance",Midsize,Coupe,25,15,520,187900</t>
  </si>
  <si>
    <t>Bentley,Continental GT,2015,flex-fuel (premium unleaded required/E85),567,12,AUTOMATIC,all wheel drive,2,"Exotic,Flex Fuel,Luxury,High-Performance",Midsize,Convertible,20,12,520,223600</t>
  </si>
  <si>
    <t>Bentley,Continental GT,2015,premium unleaded (required),521,8,AUTOMATIC,all wheel drive,2,"Exotic,Factory Tuner,Luxury,High-Performance",Midsize,Coupe,25,15,520,199700</t>
  </si>
  <si>
    <t>Bentley,Continental GT,2016,premium unleaded (required),521,8,AUTOMATIC,all wheel drive,2,"Exotic,Factory Tuner,Luxury,High-Performance",Midsize,Convertible,24,14,520,231800</t>
  </si>
  <si>
    <t>Bentley,Continental GT,2016,premium unleaded (required),500,8,AUTOMATIC,all wheel drive,2,"Exotic,Luxury,High-Performance",Midsize,Coupe,25,15,520,198500</t>
  </si>
  <si>
    <t>Bentley,Continental GT,2016,premium unleaded (required),500,8,AUTOMATIC,all wheel drive,2,"Exotic,Luxury,High-Performance",Midsize,Convertible,24,14,520,218400</t>
  </si>
  <si>
    <t>Bentley,Continental GT,2016,premium unleaded (required),626,12,AUTOMATIC,all wheel drive,2,"Exotic,Factory Tuner,Luxury,High-Performance",Midsize,Coupe,21,12,520,239400</t>
  </si>
  <si>
    <t>Bentley,Continental GT,2016,premium unleaded (required),582,12,AUTOMATIC,all wheel drive,2,"Exotic,Luxury,High-Performance",Midsize,Convertible,20,12,520,236100</t>
  </si>
  <si>
    <t>Bentley,Continental GT,2016,premium unleaded (required),582,12,AUTOMATIC,all wheel drive,2,"Exotic,Luxury,High-Performance",Midsize,Coupe,21,12,520,214600</t>
  </si>
  <si>
    <t>Bentley,Continental GT,2016,premium unleaded (required),521,8,AUTOMATIC,all wheel drive,2,"Exotic,Factory Tuner,Luxury,High-Performance",Midsize,Coupe,25,15,520,210700</t>
  </si>
  <si>
    <t>Bentley,Continental GT,2016,premium unleaded (required),626,12,AUTOMATIC,all wheel drive,2,"Exotic,Factory Tuner,Luxury,High-Performance",Midsize,Convertible,20,12,520,263400</t>
  </si>
  <si>
    <t>Bentley,Continental GTC Speed,2010,premium unleaded (required),600,12,AUTOMATIC,all wheel drive,2,"Exotic,Factory Tuner,Luxury,High-Performance",Midsize,Convertible,17,10,520,231400</t>
  </si>
  <si>
    <t>Bentley,Continental GTC Speed,2011,flex-fuel (premium unleaded required/E85),600,12,AUTOMATIC,all wheel drive,2,"Exotic,Flex Fuel,Factory Tuner,Luxury,High-Performance",Midsize,Convertible,17,10,520,236100</t>
  </si>
  <si>
    <t>Bentley,Continental GTC,2012,flex-fuel (premium unleaded required/E85),567,12,AUTOMATIC,all wheel drive,2,"Exotic,Flex Fuel,Luxury,High-Performance",Midsize,Convertible,19,11,520,212800</t>
  </si>
  <si>
    <t>Bentley,Continental GTC,2013,flex-fuel (premium unleaded required/E85),567,12,AUTOMATIC,all wheel drive,2,"Exotic,Flex Fuel,Luxury,High-Performance",Midsize,Convertible,19,11,520,212800</t>
  </si>
  <si>
    <t>Bentley,Continental GTC,2013,premium unleaded (required),500,8,AUTOMATIC,all wheel drive,2,"Exotic,Luxury,High-Performance",Midsize,Convertible,24,14,520,191400</t>
  </si>
  <si>
    <t>Bentley,Continental GTC,2014,premium unleaded (required),500,8,AUTOMATIC,all wheel drive,2,"Exotic,Luxury,High-Performance",Midsize,Convertible,24,14,520,195200</t>
  </si>
  <si>
    <t>Bentley,Continental GTC,2014,flex-fuel (premium unleaded required/E85),567,12,AUTOMATIC,all wheel drive,2,"Exotic,Flex Fuel,Luxury,High-Performance",Midsize,Convertible,20,12,520,218500</t>
  </si>
  <si>
    <t>Bentley,Continental GTC,2014,premium unleaded (required),521,8,AUTOMATIC,all wheel drive,2,"Exotic,Factory Tuner,Luxury,High-Performance",Midsize,Convertible,24,14,520,216200</t>
  </si>
  <si>
    <t>Bentley,Continental Supersports Convertible,2011,flex-fuel (premium unleaded required/E85),621,12,AUTOMATIC,all wheel drive,2,"Exotic,Flex Fuel,Factory Tuner,Luxury,High-Performance",Midsize,Convertible,19,12,520,280400</t>
  </si>
  <si>
    <t>Bentley,Continental Supersports Convertible,2012,flex-fuel (premium unleaded required/E85),621,12,AUTOMATIC,all wheel drive,2,"Exotic,Flex Fuel,Factory Tuner,Luxury,High-Performance",Midsize,Convertible,19,12,520,280400</t>
  </si>
  <si>
    <t>Bentley,Continental Supersports,2010,flex-fuel (premium unleaded required/E85),621,12,AUTOMATIC,all wheel drive,2,"Exotic,Flex Fuel,Factory Tuner,Luxury,High-Performance",Midsize,Coupe,19,12,520,267000</t>
  </si>
  <si>
    <t>Bentley,Continental Supersports,2011,flex-fuel (premium unleaded required/E85),621,12,AUTOMATIC,all wheel drive,2,"Exotic,Flex Fuel,Factory Tuner,Luxury,High-Performance",Midsize,Coupe,19,12,520,267000</t>
  </si>
  <si>
    <t>Bentley,Continental Supersports,2012,flex-fuel (premium unleaded required/E85),621,12,AUTOMATIC,all wheel drive,2,"Exotic,Flex Fuel,Factory Tuner,Luxury,High-Performance",Midsize,Coupe,19,12,520,267000</t>
  </si>
  <si>
    <t>Bentley,Continental,2001,premium unleaded (required),420,8,AUTOMATIC,rear wheel drive,2,"Exotic,Luxury,Performance",Large,Coupe,15,10,520,299900</t>
  </si>
  <si>
    <t>Bentley,Continental,2001,premium unleaded (required),400,8,AUTOMATIC,rear wheel drive,2,"Exotic,Luxury,Performance",Large,Coupe,15,10,520,279900</t>
  </si>
  <si>
    <t>Bentley,Continental,2001,premium unleaded (required),420,8,AUTOMATIC,rear wheel drive,2,"Exotic,Factory Tuner,Luxury,Performance",Large,Coupe,15,10,520,309900</t>
  </si>
  <si>
    <t>Bentley,Continental,2001,premium unleaded (required),420,8,AUTOMATIC,rear wheel drive,2,"Exotic,Factory Tuner,Luxury,Performance",Large,Coupe,15,10,520,319900</t>
  </si>
  <si>
    <t>Bentley,Continental,2003,premium unleaded (required),420,8,AUTOMATIC,rear wheel drive,2,"Exotic,Luxury,Performance",Large,Coupe,15,10,520,328990</t>
  </si>
  <si>
    <t>Bentley,Continental,2003,premium unleaded (required),420,8,AUTOMATIC,rear wheel drive,2,"Exotic,Factory Tuner,Luxury,Performance",Large,Coupe,15,10,520,318990</t>
  </si>
  <si>
    <t>Lincoln,Continental,2001,regular unleaded,275,8,AUTOMATIC,front wheel drive,4,Luxury,Large,Sedan,23,15,61,39660</t>
  </si>
  <si>
    <t>Lincoln,Continental,2002,premium unleaded (required),275,8,AUTOMATIC,front wheel drive,4,Luxury,Large,Sedan,23,15,61,39895</t>
  </si>
  <si>
    <t>Lincoln,Continental,2002,premium unleaded (required),275,8,AUTOMATIC,front wheel drive,4,Luxury,Large,Sedan,23,15,61,38185</t>
  </si>
  <si>
    <t>Lincoln,Continental,2002,premium unleaded (required),275,8,AUTOMATIC,front wheel drive,4,Luxury,Large,Sedan,23,15,61,38790</t>
  </si>
  <si>
    <t>Lincoln,Continental,2002,premium unleaded (required),275,8,AUTOMATIC,front wheel drive,4,Luxury,Large,Sedan,23,15,61,39775</t>
  </si>
  <si>
    <t>Lincoln,Continental,2017,regular unleaded,305,6,AUTOMATIC,front wheel drive,4,Luxury,Large,Sedan,26,17,61,44560</t>
  </si>
  <si>
    <t>Lincoln,Continental,2017,regular unleaded,305,6,AUTOMATIC,all wheel drive,4,Luxury,Large,Sedan,24,16,61,46560</t>
  </si>
  <si>
    <t>Lincoln,Continental,2017,regular unleaded,305,6,AUTOMATIC,all wheel drive,4,Luxury,Large,Sedan,24,16,61,49515</t>
  </si>
  <si>
    <t>Lincoln,Continental,2017,premium unleaded (recommended),,6,AUTOMATIC,all wheel drive,4,Luxury,Large,Sedan,25,17,61,55915</t>
  </si>
  <si>
    <t>Lincoln,Continental,2017,premium unleaded (recommended),,6,AUTOMATIC,front wheel drive,4,Luxury,Large,Sedan,27,18,61,62915</t>
  </si>
  <si>
    <t>Lincoln,Continental,2017,premium unleaded (recommended),,6,AUTOMATIC,front wheel drive,4,Luxury,Large,Sedan,27,18,61,53915</t>
  </si>
  <si>
    <t>Lincoln,Continental,2017,premium unleaded (recommended),,6,AUTOMATIC,all wheel drive,4,Luxury,Large,Sedan,25,17,61,64915</t>
  </si>
  <si>
    <t>Lincoln,Continental,2017,regular unleaded,305,6,AUTOMATIC,front wheel drive,4,Luxury,Large,Sedan,26,17,61,47515</t>
  </si>
  <si>
    <t>Ford,Contour SVT,1998,regular unleaded,195,6,MANUAL,front wheel drive,4,"Factory Tuner,Performance",Midsize,Sedan,26,17,5657,2655</t>
  </si>
  <si>
    <t>Ford,Contour SVT,1999,regular unleaded,200,6,MANUAL,front wheel drive,4,"Factory Tuner,Performance",Midsize,Sedan,26,17,5657,2702</t>
  </si>
  <si>
    <t>Ford,Contour SVT,2000,regular unleaded,200,6,MANUAL,front wheel drive,4,"Factory Tuner,Performance",Midsize,Sedan,27,18,5657,2937</t>
  </si>
  <si>
    <t>Ford,Contour,1998,regular unleaded,125,4,MANUAL,front wheel drive,4,N/A,Midsize,Sedan,32,21,5657,2000</t>
  </si>
  <si>
    <t>Ford,Contour,1999,regular unleaded,125,4,MANUAL,front wheel drive,4,N/A,Midsize,Sedan,31,21,5657,2000</t>
  </si>
  <si>
    <t>Ford,Contour,2000,regular unleaded,170,6,MANUAL,front wheel drive,4,N/A,Midsize,Sedan,27,18,5657,2000</t>
  </si>
  <si>
    <t>Ford,Contour,2000,regular unleaded,125,4,MANUAL,front wheel drive,4,N/A,Midsize,Sedan,31,21,5657,2079</t>
  </si>
  <si>
    <t>Rolls-Royce,Corniche,2001,premium unleaded (required),325,8,AUTOMATIC,rear wheel drive,2,"Exotic,Luxury",Large,Convertible,15,10,86,359990</t>
  </si>
  <si>
    <t>Toyota,Corolla iM,2017,regular unleaded,137,4,MANUAL,front wheel drive,4,Hatchback,Compact,4dr Hatchback,35,27,2031,18750</t>
  </si>
  <si>
    <t>Toyota,Corolla iM,2017,regular unleaded,137,4,AUTOMATIC,front wheel drive,4,Hatchback,Compact,4dr Hatchback,36,28,2031,19490</t>
  </si>
  <si>
    <t>Toyota,Corolla,2015,regular unleaded,140,4,AUTOMATIC,front wheel drive,4,N/A,Compact,Sedan,42,30,2031,18965</t>
  </si>
  <si>
    <t>Toyota,Corolla,2015,regular unleaded,132,4,AUTOMATIC,front wheel drive,4,N/A,Compact,Sedan,38,29,2031,18965</t>
  </si>
  <si>
    <t>Toyota,Corolla,2015,regular unleaded,140,4,AUTOMATIC,front wheel drive,4,N/A,Compact,Sedan,40,30,2031,19665</t>
  </si>
  <si>
    <t>Toyota,Corolla,2015,regular unleaded,132,4,AUTOMATIC,front wheel drive,4,N/A,Compact,Sedan,37,29,2031,19895</t>
  </si>
  <si>
    <t>Toyota,Corolla,2015,regular unleaded,132,4,AUTOMATIC,front wheel drive,4,N/A,Compact,Sedan,36,27,2031,17550</t>
  </si>
  <si>
    <t>Toyota,Corolla,2015,regular unleaded,132,4,MANUAL,front wheel drive,4,N/A,Compact,Sedan,37,28,2031,16950</t>
  </si>
  <si>
    <t>Toyota,Corolla,2015,regular unleaded,132,4,MANUAL,front wheel drive,4,N/A,Compact,Sedan,37,28,2031,21495</t>
  </si>
  <si>
    <t>Toyota,Corolla,2015,regular unleaded,132,4,AUTOMATIC,front wheel drive,4,N/A,Compact,Sedan,38,29,2031,22025</t>
  </si>
  <si>
    <t>Toyota,Corolla,2015,regular unleaded,132,4,AUTOMATIC,front wheel drive,4,N/A,Compact,Sedan,37,29,2031,22955</t>
  </si>
  <si>
    <t>Toyota,Corolla,2015,regular unleaded,132,4,AUTOMATIC,front wheel drive,4,N/A,Compact,Sedan,37,29,2031,19195</t>
  </si>
  <si>
    <t>Toyota,Corolla,2015,regular unleaded,140,4,AUTOMATIC,front wheel drive,4,N/A,Compact,Sedan,40,30,2031,22725</t>
  </si>
  <si>
    <t>Toyota,Corolla,2015,regular unleaded,132,4,AUTOMATIC,front wheel drive,4,N/A,Compact,Sedan,38,29,2031,18565</t>
  </si>
  <si>
    <t>Toyota,Corolla,2016,regular unleaded,140,4,AUTOMATIC,front wheel drive,4,N/A,Compact,Sedan,42,30,2031,19135</t>
  </si>
  <si>
    <t>Toyota,Corolla,2016,regular unleaded,132,4,AUTOMATIC,front wheel drive,4,N/A,Compact,Sedan,38,29,2031,19135</t>
  </si>
  <si>
    <t>Toyota,Corolla,2016,regular unleaded,132,4,AUTOMATIC,front wheel drive,4,N/A,Compact,Sedan,37,29,2031,20065</t>
  </si>
  <si>
    <t>Toyota,Corolla,2016,regular unleaded,132,4,MANUAL,front wheel drive,4,N/A,Compact,Sedan,37,28,2031,17300</t>
  </si>
  <si>
    <t>Toyota,Corolla,2016,regular unleaded,132,4,AUTOMATIC,front wheel drive,4,N/A,Compact,Sedan,37,29,2031,23125</t>
  </si>
  <si>
    <t>Toyota,Corolla,2016,regular unleaded,132,4,MANUAL,front wheel drive,4,N/A,Compact,Sedan,37,28,2031,21665</t>
  </si>
  <si>
    <t>Toyota,Corolla,2016,regular unleaded,132,4,AUTOMATIC,front wheel drive,4,N/A,Compact,Sedan,38,29,2031,22195</t>
  </si>
  <si>
    <t>Toyota,Corolla,2016,regular unleaded,140,4,AUTOMATIC,front wheel drive,4,N/A,Compact,Sedan,40,30,2031,19835</t>
  </si>
  <si>
    <t>Toyota,Corolla,2016,regular unleaded,132,4,AUTOMATIC,front wheel drive,4,N/A,Compact,Sedan,37,29,2031,20635</t>
  </si>
  <si>
    <t>Toyota,Corolla,2016,regular unleaded,140,4,AUTOMATIC,front wheel drive,4,N/A,Compact,Sedan,40,30,2031,22895</t>
  </si>
  <si>
    <t>Toyota,Corolla,2016,regular unleaded,132,4,AUTOMATIC,front wheel drive,4,N/A,Compact,Sedan,36,27,2031,17900</t>
  </si>
  <si>
    <t>Toyota,Corolla,2016,regular unleaded,132,4,AUTOMATIC,front wheel drive,4,N/A,Compact,Sedan,38,29,2031,18735</t>
  </si>
  <si>
    <t>Toyota,Corolla,2016,regular unleaded,132,4,AUTOMATIC,front wheel drive,4,N/A,Compact,Sedan,37,29,2031,19365</t>
  </si>
  <si>
    <t>Toyota,Corolla,2017,regular unleaded,132,4,AUTOMATIC,front wheel drive,4,N/A,Compact,Sedan,35,28,2031,22680</t>
  </si>
  <si>
    <t>Toyota,Corolla,2017,regular unleaded,140,4,AUTOMATIC,front wheel drive,4,N/A,Compact,Sedan,40,30,2031,21300</t>
  </si>
  <si>
    <t>Toyota,Corolla,2017,regular unleaded,132,4,AUTOMATIC,front wheel drive,4,N/A,Compact,Sedan,36,28,2031,18500</t>
  </si>
  <si>
    <t>Toyota,Corolla,2017,regular unleaded,132,4,MANUAL,front wheel drive,4,N/A,Compact,Sedan,35,27,2031,21665</t>
  </si>
  <si>
    <t>Toyota,Corolla,2017,regular unleaded,140,4,AUTOMATIC,front wheel drive,4,N/A,Compact,Sedan,40,30,2031,19335</t>
  </si>
  <si>
    <t>Toyota,Corolla,2017,regular unleaded,132,4,AUTOMATIC,front wheel drive,4,N/A,Compact,Sedan,35,28,2031,21900</t>
  </si>
  <si>
    <t>Toyota,Corolla,2017,regular unleaded,132,4,AUTOMATIC,front wheel drive,4,N/A,Compact,Sedan,36,28,2031,21825</t>
  </si>
  <si>
    <t>Toyota,Corolla,2017,regular unleaded,132,4,AUTOMATIC,front wheel drive,4,N/A,Compact,Sedan,36,28,2031,18935</t>
  </si>
  <si>
    <t>Toyota,Corolla,2017,regular unleaded,132,4,AUTOMATIC,front wheel drive,4,N/A,Compact,Sedan,35,28,2031,20445</t>
  </si>
  <si>
    <t>Volkswagen,Corrado,1992,regular unleaded,158,4,MANUAL,front wheel drive,2,"Hatchback,Performance",Compact,2dr Hatchback,26,18,873,2000</t>
  </si>
  <si>
    <t>Volkswagen,Corrado,1992,regular unleaded,178,6,MANUAL,front wheel drive,2,"Hatchback,Performance",Compact,2dr Hatchback,23,16,873,2000</t>
  </si>
  <si>
    <t>Volkswagen,Corrado,1993,regular unleaded,178,6,MANUAL,front wheel drive,2,"Hatchback,Performance",Compact,2dr Hatchback,23,16,873,2000</t>
  </si>
  <si>
    <t>Volkswagen,Corrado,1994,regular unleaded,178,6,MANUAL,front wheel drive,2,"Hatchback,Performance",Compact,2dr Hatchback,22,16,873,2000</t>
  </si>
  <si>
    <t>Chevrolet,Corsica,1994,regular unleaded,120,4,AUTOMATIC,front wheel drive,4,N/A,Compact,Sedan,28,22,1385,2000</t>
  </si>
  <si>
    <t>Chevrolet,Corsica,1996,regular unleaded,120,4,AUTOMATIC,front wheel drive,4,N/A,Compact,Sedan,29,21,1385,2000</t>
  </si>
  <si>
    <t>Chevrolet,Corvette Stingray,2014,premium unleaded (recommended),455,8,MANUAL,rear wheel drive,2,High-Performance,Compact,Coupe,29,17,1385,53000</t>
  </si>
  <si>
    <t>Chevrolet,Corvette Stingray,2014,premium unleaded (recommended),455,8,MANUAL,rear wheel drive,2,High-Performance,Compact,Coupe,29,17,1385,57000</t>
  </si>
  <si>
    <t>Chevrolet,Corvette Stingray,2014,premium unleaded (recommended),455,8,MANUAL,rear wheel drive,2,High-Performance,Compact,Convertible,29,17,1385,62000</t>
  </si>
  <si>
    <t>Chevrolet,Corvette Stingray,2014,premium unleaded (recommended),455,8,MANUAL,rear wheel drive,2,High-Performance,Compact,Convertible,29,17,1385,58000</t>
  </si>
  <si>
    <t>Chevrolet,Corvette,2015,premium unleaded (recommended),460,8,MANUAL,rear wheel drive,2,High-Performance,Compact,Convertible,29,17,1385,68160</t>
  </si>
  <si>
    <t>Chevrolet,Corvette,2015,premium unleaded (recommended),460,8,MANUAL,rear wheel drive,2,High-Performance,Compact,Coupe,29,17,1385,64160</t>
  </si>
  <si>
    <t>Chevrolet,Corvette,2015,premium unleaded (required),650,8,MANUAL,rear wheel drive,2,"Factory Tuner,High-Performance",Compact,Convertible,22,15,1385,83000</t>
  </si>
  <si>
    <t>Chevrolet,Corvette,2015,premium unleaded (recommended),455,8,MANUAL,rear wheel drive,2,High-Performance,Compact,Convertible,29,17,1385,63160</t>
  </si>
  <si>
    <t>Chevrolet,Corvette,2015,premium unleaded (recommended),460,8,MANUAL,rear wheel drive,2,High-Performance,Compact,Convertible,29,17,1385,64000</t>
  </si>
  <si>
    <t>Chevrolet,Corvette,2015,premium unleaded (recommended),455,8,MANUAL,rear wheel drive,2,High-Performance,Compact,Coupe,29,17,1385,55000</t>
  </si>
  <si>
    <t>Chevrolet,Corvette,2015,premium unleaded (required),650,8,MANUAL,rear wheel drive,2,"Factory Tuner,High-Performance",Compact,Coupe,22,15,1385,87650</t>
  </si>
  <si>
    <t>Chevrolet,Corvette,2015,premium unleaded (recommended),460,8,MANUAL,rear wheel drive,2,High-Performance,Compact,Convertible,29,17,1385,73450</t>
  </si>
  <si>
    <t>Chevrolet,Corvette,2015,premium unleaded (recommended),455,8,MANUAL,rear wheel drive,2,High-Performance,Compact,Coupe,29,17,1385,64450</t>
  </si>
  <si>
    <t>Chevrolet,Corvette,2015,premium unleaded (recommended),460,8,MANUAL,rear wheel drive,2,High-Performance,Compact,Coupe,29,17,1385,69450</t>
  </si>
  <si>
    <t>Chevrolet,Corvette,2015,premium unleaded (recommended),460,8,MANUAL,rear wheel drive,2,High-Performance,Compact,Coupe,29,17,1385,60000</t>
  </si>
  <si>
    <t>Chevrolet,Corvette,2015,premium unleaded (recommended),455,8,MANUAL,rear wheel drive,2,High-Performance,Compact,Convertible,29,17,1385,59000</t>
  </si>
  <si>
    <t>Chevrolet,Corvette,2015,premium unleaded (required),650,8,MANUAL,rear wheel drive,2,"Factory Tuner,High-Performance",Compact,Coupe,22,15,1385,82270</t>
  </si>
  <si>
    <t>Chevrolet,Corvette,2015,premium unleaded (required),650,8,MANUAL,rear wheel drive,2,"Factory Tuner,High-Performance",Compact,Convertible,22,15,1385,86270</t>
  </si>
  <si>
    <t>Chevrolet,Corvette,2015,premium unleaded (required),650,8,MANUAL,rear wheel drive,2,"Factory Tuner,High-Performance",Compact,Convertible,22,15,1385,91650</t>
  </si>
  <si>
    <t>Chevrolet,Corvette,2015,premium unleaded (required),650,8,MANUAL,rear wheel drive,2,"Factory Tuner,High-Performance",Compact,Coupe,22,15,1385,79000</t>
  </si>
  <si>
    <t>Chevrolet,Corvette,2015,premium unleaded (recommended),455,8,MANUAL,rear wheel drive,2,High-Performance,Compact,Convertible,29,17,1385,68450</t>
  </si>
  <si>
    <t>Chevrolet,Corvette,2015,premium unleaded (recommended),455,8,MANUAL,rear wheel drive,2,High-Performance,Compact,Coupe,29,17,1385,59160</t>
  </si>
  <si>
    <t>Chevrolet,Corvette,2016,premium unleaded (required),650,8,MANUAL,rear wheel drive,2,"Factory Tuner,High-Performance",Compact,Coupe,22,15,1385,88345</t>
  </si>
  <si>
    <t>Chevrolet,Corvette,2016,premium unleaded (required),650,8,MANUAL,rear wheel drive,2,"Factory Tuner,High-Performance",Compact,Coupe,22,15,1385,79400</t>
  </si>
  <si>
    <t>Chevrolet,Corvette,2016,premium unleaded (recommended),460,8,MANUAL,rear wheel drive,2,High-Performance,Compact,Coupe,29,17,1385,70145</t>
  </si>
  <si>
    <t>Chevrolet,Corvette,2016,premium unleaded (recommended),455,8,MANUAL,rear wheel drive,2,High-Performance,Compact,Coupe,29,17,1385,65145</t>
  </si>
  <si>
    <t>Chevrolet,Corvette,2016,premium unleaded (required),650,8,MANUAL,rear wheel drive,2,"Factory Tuner,High-Performance",Compact,Convertible,22,15,1385,83400</t>
  </si>
  <si>
    <t>Chevrolet,Corvette,2016,premium unleaded (required),650,8,MANUAL,rear wheel drive,2,"Factory Tuner,High-Performance",Compact,Coupe,22,15,1385,82965</t>
  </si>
  <si>
    <t>Chevrolet,Corvette,2016,premium unleaded (recommended),460,8,MANUAL,rear wheel drive,2,High-Performance,Compact,Convertible,29,17,1385,68855</t>
  </si>
  <si>
    <t>Chevrolet,Corvette,2016,premium unleaded (recommended),455,8,MANUAL,rear wheel drive,2,High-Performance,Compact,Coupe,29,17,1385,59855</t>
  </si>
  <si>
    <t>Chevrolet,Corvette,2016,premium unleaded (recommended),460,8,MANUAL,rear wheel drive,2,High-Performance,Compact,Convertible,29,17,1385,64400</t>
  </si>
  <si>
    <t>Chevrolet,Corvette,2016,premium unleaded (recommended),460,8,MANUAL,rear wheel drive,2,High-Performance,Compact,Convertible,29,17,1385,74145</t>
  </si>
  <si>
    <t>Chevrolet,Corvette,2016,premium unleaded (recommended),455,8,MANUAL,rear wheel drive,2,High-Performance,Compact,Convertible,29,17,1385,63855</t>
  </si>
  <si>
    <t>Chevrolet,Corvette,2016,premium unleaded (required),650,8,MANUAL,rear wheel drive,2,"Factory Tuner,High-Performance",Compact,Convertible,22,15,1385,86965</t>
  </si>
  <si>
    <t>Chevrolet,Corvette,2016,premium unleaded (recommended),455,8,MANUAL,rear wheel drive,2,High-Performance,Compact,Convertible,29,17,1385,59400</t>
  </si>
  <si>
    <t>Chevrolet,Corvette,2016,premium unleaded (required),650,8,MANUAL,rear wheel drive,2,"Factory Tuner,High-Performance",Compact,Convertible,22,15,1385,92345</t>
  </si>
  <si>
    <t>Chevrolet,Corvette,2016,premium unleaded (recommended),460,8,MANUAL,rear wheel drive,2,High-Performance,Compact,Coupe,29,17,1385,60400</t>
  </si>
  <si>
    <t>Chevrolet,Corvette,2016,premium unleaded (recommended),460,8,MANUAL,rear wheel drive,2,High-Performance,Compact,Coupe,29,17,1385,64855</t>
  </si>
  <si>
    <t>Chevrolet,Corvette,2016,premium unleaded (recommended),455,8,MANUAL,rear wheel drive,2,High-Performance,Compact,Convertible,29,17,1385,69145</t>
  </si>
  <si>
    <t>Chevrolet,Corvette,2016,premium unleaded (recommended),455,8,MANUAL,rear wheel drive,2,High-Performance,Compact,Coupe,29,17,1385,55400</t>
  </si>
  <si>
    <t>Chevrolet,Corvette,2017,premium unleaded (required),650,8,MANUAL,rear wheel drive,2,"Factory Tuner,High-Performance",Compact,Convertible,22,15,1385,87015</t>
  </si>
  <si>
    <t>Chevrolet,Corvette,2017,premium unleaded (recommended),455,8,MANUAL,rear wheel drive,2,High-Performance,Compact,Coupe,25,16,1385,59905</t>
  </si>
  <si>
    <t>Chevrolet,Corvette,2017,premium unleaded (recommended),460,8,MANUAL,rear wheel drive,2,High-Performance,Compact,Convertible,25,16,1385,74195</t>
  </si>
  <si>
    <t>Chevrolet,Corvette,2017,premium unleaded (recommended),455,8,MANUAL,rear wheel drive,2,High-Performance,Compact,Coupe,25,16,1385,65195</t>
  </si>
  <si>
    <t>Chevrolet,Corvette,2017,premium unleaded (required),650,8,MANUAL,rear wheel drive,2,"Factory Tuner,High-Performance",Compact,Coupe,22,15,1385,88395</t>
  </si>
  <si>
    <t>Chevrolet,Corvette,2017,premium unleaded (recommended),455,8,MANUAL,rear wheel drive,2,High-Performance,Compact,Convertible,25,16,1385,59450</t>
  </si>
  <si>
    <t>Chevrolet,Corvette,2017,premium unleaded (recommended),455,8,MANUAL,rear wheel drive,2,High-Performance,Compact,Coupe,25,16,1385,55450</t>
  </si>
  <si>
    <t>Chevrolet,Corvette,2017,premium unleaded (recommended),460,8,MANUAL,rear wheel drive,2,High-Performance,Compact,Coupe,25,16,1385,70195</t>
  </si>
  <si>
    <t>Chevrolet,Corvette,2017,premium unleaded (recommended),460,8,MANUAL,rear wheel drive,2,High-Performance,Compact,Convertible,25,16,1385,68905</t>
  </si>
  <si>
    <t>Chevrolet,Corvette,2017,premium unleaded (recommended),460,8,MANUAL,rear wheel drive,2,High-Performance,Compact,Coupe,25,16,1385,65450</t>
  </si>
  <si>
    <t>Chevrolet,Corvette,2017,premium unleaded (required),650,8,MANUAL,rear wheel drive,2,"Factory Tuner,High-Performance",Compact,Coupe,22,15,1385,79450</t>
  </si>
  <si>
    <t>Chevrolet,Corvette,2017,premium unleaded (recommended),460,8,MANUAL,rear wheel drive,2,High-Performance,Compact,Coupe,25,16,1385,69905</t>
  </si>
  <si>
    <t>Chevrolet,Corvette,2017,premium unleaded (recommended),455,8,MANUAL,rear wheel drive,2,High-Performance,Compact,Convertible,25,16,1385,69195</t>
  </si>
  <si>
    <t>Chevrolet,Corvette,2017,premium unleaded (recommended),455,8,MANUAL,rear wheel drive,2,High-Performance,Compact,Convertible,25,16,1385,63905</t>
  </si>
  <si>
    <t>Chevrolet,Corvette,2017,premium unleaded (recommended),460,8,MANUAL,rear wheel drive,2,High-Performance,Compact,Convertible,25,16,1385,69450</t>
  </si>
  <si>
    <t>Chevrolet,Corvette,2017,premium unleaded (recommended),460,8,MANUAL,rear wheel drive,2,High-Performance,Compact,Coupe,25,16,1385,60450</t>
  </si>
  <si>
    <t>Chevrolet,Corvette,2017,premium unleaded (recommended),460,8,MANUAL,rear wheel drive,2,High-Performance,Compact,Convertible,25,16,1385,79195</t>
  </si>
  <si>
    <t>Chevrolet,Corvette,2017,premium unleaded (required),650,8,MANUAL,rear wheel drive,2,"Factory Tuner,High-Performance",Compact,Convertible,22,15,1385,92395</t>
  </si>
  <si>
    <t>Chevrolet,Corvette,2017,premium unleaded (required),650,8,MANUAL,rear wheel drive,2,"Factory Tuner,High-Performance",Compact,Convertible,22,15,1385,83450</t>
  </si>
  <si>
    <t>Chevrolet,Corvette,2017,premium unleaded (required),650,8,MANUAL,rear wheel drive,2,"Factory Tuner,High-Performance",Compact,Coupe,22,15,1385,83015</t>
  </si>
  <si>
    <t>Chevrolet,Corvette,2017,premium unleaded (recommended),460,8,MANUAL,rear wheel drive,2,High-Performance,Compact,Convertible,25,16,1385,73905</t>
  </si>
  <si>
    <t>Chevrolet,Corvette,2017,premium unleaded (recommended),460,8,MANUAL,rear wheel drive,2,High-Performance,Compact,Convertible,25,16,1385,64450</t>
  </si>
  <si>
    <t>Chevrolet,Corvette,2017,premium unleaded (recommended),460,8,MANUAL,rear wheel drive,2,High-Performance,Compact,Coupe,25,16,1385,64905</t>
  </si>
  <si>
    <t>Chevrolet,Corvette,2017,premium unleaded (recommended),460,8,MANUAL,rear wheel drive,2,High-Performance,Compact,Coupe,25,16,1385,75195</t>
  </si>
  <si>
    <t>Audi,Coupe,1990,regular unleaded,164,5,MANUAL,all wheel drive,2,"Hatchback,Factory Tuner,Luxury,Performance",Compact,2dr Hatchback,22,16,3105,2000</t>
  </si>
  <si>
    <t>Audi,Coupe,1991,regular unleaded,164,5,MANUAL,all wheel drive,2,"Hatchback,Factory Tuner,Luxury,Performance",Compact,2dr Hatchback,22,15,3105,2000</t>
  </si>
  <si>
    <t>Maserati,Coupe,2004,premium unleaded (required),390,8,MANUAL,rear wheel drive,2,"Exotic,Luxury,High-Performance",Compact,Coupe,15,10,238,81013</t>
  </si>
  <si>
    <t>Maserati,Coupe,2004,premium unleaded (required),390,8,AUTOMATED_MANUAL,rear wheel drive,2,"Exotic,Luxury,High-Performance",Compact,Coupe,16,10,238,85174</t>
  </si>
  <si>
    <t>Maserati,Coupe,2005,premium unleaded (required),385,8,AUTOMATED_MANUAL,rear wheel drive,2,"Exotic,Luxury,High-Performance",Compact,Coupe,16,11,238,86877</t>
  </si>
  <si>
    <t>Maserati,Coupe,2005,premium unleaded (required),385,8,MANUAL,rear wheel drive,2,"Exotic,Luxury,High-Performance",Compact,Coupe,15,10,238,82633</t>
  </si>
  <si>
    <t>Maserati,Coupe,2006,premium unleaded (required),390,8,AUTOMATED_MANUAL,rear wheel drive,2,"Exotic,Luxury,High-Performance",Compact,Coupe,18,11,238,87577</t>
  </si>
  <si>
    <t>Maserati,Coupe,2006,premium unleaded (required),390,8,MANUAL,rear wheel drive,2,"Exotic,Luxury,High-Performance",Compact,Coupe,17,12,238,79900</t>
  </si>
  <si>
    <t>Volvo,Coupe,1991,regular unleaded,188,4,AUTOMATIC,rear wheel drive,2,Luxury,Midsize,Coupe,20,17,870,2000</t>
  </si>
  <si>
    <t>Honda,CR-V,2014,regular unleaded,185,4,AUTOMATIC,all wheel drive,4,Crossover,Compact,4dr SUV,30,22,2202,26470</t>
  </si>
  <si>
    <t>Honda,CR-V,2014,regular unleaded,185,4,AUTOMATIC,front wheel drive,4,Crossover,Compact,4dr SUV,31,23,2202,23120</t>
  </si>
  <si>
    <t>Honda,CR-V,2014,regular unleaded,185,4,AUTOMATIC,all wheel drive,4,Crossover,Compact,4dr SUV,30,22,2202,30620</t>
  </si>
  <si>
    <t>Honda,CR-V,2014,regular unleaded,185,4,AUTOMATIC,front wheel drive,4,Crossover,Compact,4dr SUV,31,23,2202,29370</t>
  </si>
  <si>
    <t>Honda,CR-V,2014,regular unleaded,185,4,AUTOMATIC,all wheel drive,4,Crossover,Compact,4dr SUV,30,22,2202,24370</t>
  </si>
  <si>
    <t>Honda,CR-V,2014,regular unleaded,185,4,AUTOMATIC,all wheel drive,4,Crossover,Compact,4dr SUV,30,22,2202,29120</t>
  </si>
  <si>
    <t>Honda,CR-V,2014,regular unleaded,185,4,AUTOMATIC,all wheel drive,4,Crossover,Compact,4dr SUV,30,22,2202,29820</t>
  </si>
  <si>
    <t>Honda,CR-V,2014,regular unleaded,185,4,AUTOMATIC,front wheel drive,4,Crossover,Compact,4dr SUV,31,23,2202,28570</t>
  </si>
  <si>
    <t>Honda,CR-V,2014,regular unleaded,185,4,AUTOMATIC,front wheel drive,4,Crossover,Compact,4dr SUV,31,23,2202,25220</t>
  </si>
  <si>
    <t>Honda,CR-V,2014,regular unleaded,185,4,AUTOMATIC,front wheel drive,4,Crossover,Compact,4dr SUV,31,23,2202,27870</t>
  </si>
  <si>
    <t>Honda,CR-V,2015,regular unleaded,185,4,AUTOMATIC,all wheel drive,4,Crossover,Compact,4dr SUV,33,26,2202,32895</t>
  </si>
  <si>
    <t>Honda,CR-V,2015,regular unleaded,185,4,AUTOMATIC,front wheel drive,4,Crossover,Compact,4dr SUV,34,27,2202,23445</t>
  </si>
  <si>
    <t>Honda,CR-V,2015,regular unleaded,185,4,AUTOMATIC,all wheel drive,4,Crossover,Compact,4dr SUV,33,26,2202,30895</t>
  </si>
  <si>
    <t>Honda,CR-V,2015,regular unleaded,185,4,AUTOMATIC,front wheel drive,4,Crossover,Compact,4dr SUV,34,27,2202,25545</t>
  </si>
  <si>
    <t>Honda,CR-V,2015,regular unleaded,185,4,AUTOMATIC,all wheel drive,4,Crossover,Compact,4dr SUV,33,26,2202,29395</t>
  </si>
  <si>
    <t>Honda,CR-V,2015,regular unleaded,185,4,AUTOMATIC,all wheel drive,4,Crossover,Compact,4dr SUV,33,26,2202,24695</t>
  </si>
  <si>
    <t>Honda,CR-V,2015,regular unleaded,185,4,AUTOMATIC,all wheel drive,4,Crossover,Compact,4dr SUV,33,26,2202,26795</t>
  </si>
  <si>
    <t>Honda,CR-V,2015,regular unleaded,185,4,AUTOMATIC,front wheel drive,4,Crossover,Compact,4dr SUV,34,27,2202,28145</t>
  </si>
  <si>
    <t>Honda,CR-V,2015,regular unleaded,185,4,AUTOMATIC,front wheel drive,4,Crossover,Compact,4dr SUV,34,27,2202,31645</t>
  </si>
  <si>
    <t>Honda,CR-V,2015,regular unleaded,185,4,AUTOMATIC,front wheel drive,4,Crossover,Compact,4dr SUV,34,27,2202,29645</t>
  </si>
  <si>
    <t>Honda,CR-V,2016,regular unleaded,185,4,AUTOMATIC,all wheel drive,4,Crossover,Compact,4dr SUV,31,25,2202,27295</t>
  </si>
  <si>
    <t>Honda,CR-V,2016,regular unleaded,185,4,AUTOMATIC,all wheel drive,4,Crossover,Compact,4dr SUV,31,25,2202,31245</t>
  </si>
  <si>
    <t>Honda,CR-V,2016,regular unleaded,185,4,AUTOMATIC,front wheel drive,4,Crossover,Compact,4dr SUV,33,26,2202,32095</t>
  </si>
  <si>
    <t>Honda,CR-V,2016,regular unleaded,185,4,AUTOMATIC,all wheel drive,4,Crossover,Compact,4dr SUV,31,25,2202,25845</t>
  </si>
  <si>
    <t>Honda,CR-V,2016,regular unleaded,185,4,AUTOMATIC,front wheel drive,4,Crossover,Compact,4dr SUV,33,26,2202,28445</t>
  </si>
  <si>
    <t>Honda,CR-V,2016,regular unleaded,185,4,AUTOMATIC,front wheel drive,4,Crossover,Compact,4dr SUV,33,26,2202,29945</t>
  </si>
  <si>
    <t>Honda,CR-V,2016,regular unleaded,185,4,AUTOMATIC,all wheel drive,4,Crossover,Compact,4dr SUV,31,25,2202,25045</t>
  </si>
  <si>
    <t>Honda,CR-V,2016,regular unleaded,185,4,AUTOMATIC,front wheel drive,4,Crossover,Compact,4dr SUV,33,26,2202,24545</t>
  </si>
  <si>
    <t>Honda,CR-V,2016,regular unleaded,185,4,AUTOMATIC,front wheel drive,4,Crossover,Compact,4dr SUV,33,26,2202,25995</t>
  </si>
  <si>
    <t>Honda,CR-V,2016,regular unleaded,185,4,AUTOMATIC,all wheel drive,4,Crossover,Compact,4dr SUV,31,25,2202,33395</t>
  </si>
  <si>
    <t>Honda,CR-V,2016,regular unleaded,185,4,AUTOMATIC,front wheel drive,4,Crossover,Compact,4dr SUV,33,26,2202,23745</t>
  </si>
  <si>
    <t>Honda,CR-V,2016,regular unleaded,185,4,AUTOMATIC,all wheel drive,4,Crossover,Compact,4dr SUV,31,25,2202,29745</t>
  </si>
  <si>
    <t>Honda,CR-Z,2014,regular unleaded,130,4,AUTOMATIC,front wheel drive,2,"Hatchback,Hybrid",Compact,2dr Hatchback,39,36,2202,20645</t>
  </si>
  <si>
    <t>Honda,CR-Z,2014,regular unleaded,130,4,MANUAL,front wheel drive,2,"Hatchback,Hybrid",Compact,2dr Hatchback,38,31,2202,19995</t>
  </si>
  <si>
    <t>Honda,CR-Z,2014,regular unleaded,130,4,MANUAL,front wheel drive,2,"Hatchback,Hybrid",Compact,2dr Hatchback,38,31,2202,23340</t>
  </si>
  <si>
    <t>Honda,CR-Z,2014,regular unleaded,130,4,MANUAL,front wheel drive,2,"Hatchback,Hybrid",Compact,2dr Hatchback,38,31,2202,21840</t>
  </si>
  <si>
    <t>Honda,CR-Z,2014,regular unleaded,130,4,AUTOMATIC,front wheel drive,2,"Hatchback,Hybrid",Compact,2dr Hatchback,39,36,2202,22490</t>
  </si>
  <si>
    <t>Honda,CR-Z,2014,regular unleaded,130,4,AUTOMATIC,front wheel drive,2,"Hatchback,Hybrid",Compact,2dr Hatchback,39,36,2202,23990</t>
  </si>
  <si>
    <t>Honda,CR-Z,2015,regular unleaded,130,4,MANUAL,front wheel drive,2,"Hatchback,Hybrid",Compact,2dr Hatchback,38,31,2202,21990</t>
  </si>
  <si>
    <t>Honda,CR-Z,2015,regular unleaded,130,4,AUTOMATIC,front wheel drive,2,"Hatchback,Hybrid",Compact,2dr Hatchback,39,36,2202,24140</t>
  </si>
  <si>
    <t>Honda,CR-Z,2015,regular unleaded,130,4,MANUAL,front wheel drive,2,"Hatchback,Hybrid",Compact,2dr Hatchback,38,31,2202,23490</t>
  </si>
  <si>
    <t>Honda,CR-Z,2015,regular unleaded,130,4,MANUAL,front wheel drive,2,"Hatchback,Hybrid",Compact,2dr Hatchback,38,31,2202,20145</t>
  </si>
  <si>
    <t>Honda,CR-Z,2015,regular unleaded,130,4,AUTOMATIC,front wheel drive,2,"Hatchback,Hybrid",Compact,2dr Hatchback,39,36,2202,20795</t>
  </si>
  <si>
    <t>Honda,CR-Z,2015,regular unleaded,130,4,AUTOMATIC,front wheel drive,2,"Hatchback,Hybrid",Compact,2dr Hatchback,39,36,2202,22640</t>
  </si>
  <si>
    <t>Honda,CR-Z,2016,regular unleaded,130,4,MANUAL,front wheel drive,2,"Hatchback,Hybrid",Compact,2dr Hatchback,38,31,2202,22140</t>
  </si>
  <si>
    <t>Honda,CR-Z,2016,regular unleaded,130,4,MANUAL,front wheel drive,2,"Hatchback,Hybrid",Compact,2dr Hatchback,38,31,2202,24440</t>
  </si>
  <si>
    <t>Honda,CR-Z,2016,regular unleaded,130,4,AUTOMATIC,front wheel drive,2,"Hatchback,Hybrid",Compact,2dr Hatchback,39,36,2202,22790</t>
  </si>
  <si>
    <t>Honda,CR-Z,2016,regular unleaded,130,4,MANUAL,front wheel drive,2,"Hatchback,Hybrid",Compact,2dr Hatchback,38,31,2202,20295</t>
  </si>
  <si>
    <t>Honda,CR-Z,2016,regular unleaded,130,4,AUTOMATIC,front wheel drive,2,"Hatchback,Hybrid",Compact,2dr Hatchback,39,36,2202,25090</t>
  </si>
  <si>
    <t>Honda,CR-Z,2016,regular unleaded,130,4,AUTOMATIC,front wheel drive,2,"Hatchback,Hybrid",Compact,2dr Hatchback,39,36,2202,20945</t>
  </si>
  <si>
    <t>Toyota,Cressida,1990,regular unleaded,190,6,AUTOMATIC,rear wheel drive,4,N/A,Midsize,Sedan,22,17,2031,2000</t>
  </si>
  <si>
    <t>Toyota,Cressida,1991,regular unleaded,190,6,AUTOMATIC,rear wheel drive,4,N/A,Midsize,Sedan,22,17,2031,2000</t>
  </si>
  <si>
    <t>Toyota,Cressida,1992,regular unleaded,190,6,AUTOMATIC,rear wheel drive,4,N/A,Midsize,Sedan,22,17,2031,2000</t>
  </si>
  <si>
    <t>Chrysler,Crossfire,2006,premium unleaded (required),215,6,MANUAL,rear wheel drive,2,Performance,Compact,Coupe,23,15,1013,29145</t>
  </si>
  <si>
    <t>Chrysler,Crossfire,2006,premium unleaded (required),215,6,MANUAL,rear wheel drive,2,Performance,Compact,Convertible,23,15,1013,38545</t>
  </si>
  <si>
    <t>Chrysler,Crossfire,2006,premium unleaded (required),330,6,AUTOMATIC,rear wheel drive,2,"Factory Tuner,High-Performance",Compact,Convertible,22,15,1013,49470</t>
  </si>
  <si>
    <t>Chrysler,Crossfire,2006,premium unleaded (required),215,6,MANUAL,rear wheel drive,2,Performance,Compact,Coupe,23,15,1013,34195</t>
  </si>
  <si>
    <t>Chrysler,Crossfire,2006,premium unleaded (required),330,6,AUTOMATIC,rear wheel drive,2,"Factory Tuner,High-Performance",Compact,Coupe,22,15,1013,45170</t>
  </si>
  <si>
    <t>Chrysler,Crossfire,2006,premium unleaded (required),215,6,MANUAL,rear wheel drive,2,Performance,Compact,Convertible,23,15,1013,34185</t>
  </si>
  <si>
    <t>Chrysler,Crossfire,2007,premium unleaded (required),215,6,MANUAL,rear wheel drive,2,Performance,Compact,Convertible,23,15,1013,38955</t>
  </si>
  <si>
    <t>Chrysler,Crossfire,2007,premium unleaded (required),215,6,MANUAL,rear wheel drive,2,Performance,Compact,Convertible,23,15,1013,34595</t>
  </si>
  <si>
    <t>Chrysler,Crossfire,2007,premium unleaded (required),215,6,MANUAL,rear wheel drive,2,"Hatchback,Performance",Compact,2dr Hatchback,23,15,1013,29510</t>
  </si>
  <si>
    <t>Chrysler,Crossfire,2007,premium unleaded (required),215,6,MANUAL,rear wheel drive,2,"Hatchback,Performance",Compact,2dr Hatchback,23,15,1013,34560</t>
  </si>
  <si>
    <t>Chrysler,Crossfire,2008,premium unleaded (required),215,6,MANUAL,rear wheel drive,2,Performance,Compact,Convertible,23,15,1013,39130</t>
  </si>
  <si>
    <t>Chrysler,Crossfire,2008,premium unleaded (required),215,6,MANUAL,rear wheel drive,2,"Hatchback,Performance",Compact,2dr Hatchback,23,15,1013,34735</t>
  </si>
  <si>
    <t>Honda,Crosstour,2013,regular unleaded,278,6,AUTOMATIC,front wheel drive,4,"Crossover,Hatchback",Midsize,4dr Hatchback,30,20,2202,33540</t>
  </si>
  <si>
    <t>Honda,Crosstour,2013,regular unleaded,278,6,AUTOMATIC,all wheel drive,4,"Crossover,Hatchback",Midsize,4dr Hatchback,28,19,2202,37090</t>
  </si>
  <si>
    <t>Honda,Crosstour,2013,regular unleaded,278,6,AUTOMATIC,front wheel drive,4,"Crossover,Hatchback",Midsize,4dr Hatchback,30,20,2202,30890</t>
  </si>
  <si>
    <t>Honda,Crosstour,2013,regular unleaded,192,4,AUTOMATIC,front wheel drive,4,"Crossover,Hatchback",Midsize,4dr Hatchback,31,22,2202,33015</t>
  </si>
  <si>
    <t>Honda,Crosstour,2013,regular unleaded,278,6,AUTOMATIC,front wheel drive,4,"Crossover,Hatchback",Midsize,4dr Hatchback,30,20,2202,35640</t>
  </si>
  <si>
    <t>Honda,Crosstour,2013,regular unleaded,192,4,AUTOMATIC,front wheel drive,4,"Crossover,Hatchback",Midsize,4dr Hatchback,31,22,2202,27230</t>
  </si>
  <si>
    <t>Honda,Crosstour,2013,regular unleaded,278,6,AUTOMATIC,all wheel drive,4,"Crossover,Hatchback",Midsize,4dr Hatchback,28,19,2202,34990</t>
  </si>
  <si>
    <t>Honda,Crosstour,2013,regular unleaded,192,4,AUTOMATIC,front wheel drive,4,"Crossover,Hatchback",Midsize,4dr Hatchback,31,22,2202,30915</t>
  </si>
  <si>
    <t>Honda,Crosstour,2014,regular unleaded,278,6,AUTOMATIC,front wheel drive,4,"Crossover,Hatchback",Midsize,4dr Hatchback,30,20,2202,33690</t>
  </si>
  <si>
    <t>Honda,Crosstour,2014,regular unleaded,192,4,AUTOMATIC,front wheel drive,4,"Crossover,Hatchback",Midsize,4dr Hatchback,31,22,2202,33165</t>
  </si>
  <si>
    <t>Honda,Crosstour,2014,regular unleaded,192,4,AUTOMATIC,front wheel drive,4,"Crossover,Hatchback",Midsize,4dr Hatchback,31,22,2202,31065</t>
  </si>
  <si>
    <t>Honda,Crosstour,2014,regular unleaded,192,4,AUTOMATIC,front wheel drive,4,"Crossover,Hatchback",Midsize,4dr Hatchback,31,22,2202,27380</t>
  </si>
  <si>
    <t>Honda,Crosstour,2014,regular unleaded,278,6,AUTOMATIC,front wheel drive,4,"Crossover,Hatchback",Midsize,4dr Hatchback,30,20,2202,35790</t>
  </si>
  <si>
    <t>Honda,Crosstour,2014,regular unleaded,278,6,AUTOMATIC,all wheel drive,4,"Crossover,Hatchback",Midsize,4dr Hatchback,28,19,2202,35140</t>
  </si>
  <si>
    <t>Honda,Crosstour,2014,regular unleaded,278,6,AUTOMATIC,all wheel drive,4,"Crossover,Hatchback",Midsize,4dr Hatchback,28,19,2202,37240</t>
  </si>
  <si>
    <t>Honda,Crosstour,2014,regular unleaded,278,6,AUTOMATIC,front wheel drive,4,"Crossover,Hatchback",Midsize,4dr Hatchback,30,20,2202,31040</t>
  </si>
  <si>
    <t>Honda,Crosstour,2015,regular unleaded,192,4,AUTOMATIC,front wheel drive,4,"Crossover,Hatchback",Midsize,4dr Hatchback,31,22,2202,33315</t>
  </si>
  <si>
    <t>Honda,Crosstour,2015,regular unleaded,278,6,AUTOMATIC,all wheel drive,4,"Crossover,Hatchback",Midsize,4dr Hatchback,28,19,2202,37390</t>
  </si>
  <si>
    <t>Honda,Crosstour,2015,regular unleaded,278,6,AUTOMATIC,front wheel drive,4,"Crossover,Hatchback",Midsize,4dr Hatchback,30,20,2202,35940</t>
  </si>
  <si>
    <t>Honda,Crosstour,2015,regular unleaded,278,6,AUTOMATIC,front wheel drive,4,"Crossover,Hatchback",Midsize,4dr Hatchback,30,20,2202,31190</t>
  </si>
  <si>
    <t>Honda,Crosstour,2015,regular unleaded,192,4,AUTOMATIC,front wheel drive,4,"Crossover,Hatchback",Midsize,4dr Hatchback,31,22,2202,31215</t>
  </si>
  <si>
    <t>Honda,Crosstour,2015,regular unleaded,278,6,AUTOMATIC,all wheel drive,4,"Crossover,Hatchback",Midsize,4dr Hatchback,28,19,2202,35290</t>
  </si>
  <si>
    <t>Honda,Crosstour,2015,regular unleaded,192,4,AUTOMATIC,front wheel drive,4,"Crossover,Hatchback",Midsize,4dr Hatchback,31,22,2202,27530</t>
  </si>
  <si>
    <t>Honda,Crosstour,2015,regular unleaded,278,6,AUTOMATIC,front wheel drive,4,"Crossover,Hatchback",Midsize,4dr Hatchback,30,20,2202,33840</t>
  </si>
  <si>
    <t>Subaru,Crosstrek,2016,regular unleaded,160,4,AUTOMATIC,all wheel drive,4,"Crossover,Hybrid",Compact,4dr SUV,34,30,640,26395</t>
  </si>
  <si>
    <t>Subaru,Crosstrek,2016,regular unleaded,148,4,MANUAL,all wheel drive,4,Crossover,Compact,4dr SUV,31,23,640,22395</t>
  </si>
  <si>
    <t>Subaru,Crosstrek,2016,regular unleaded,148,4,AUTOMATIC,all wheel drive,4,Crossover,Compact,4dr SUV,34,26,640,25095</t>
  </si>
  <si>
    <t>Subaru,Crosstrek,2016,regular unleaded,148,4,AUTOMATIC,all wheel drive,4,Crossover,Compact,4dr SUV,34,26,640,23395</t>
  </si>
  <si>
    <t>Subaru,Crosstrek,2016,regular unleaded,148,4,MANUAL,all wheel drive,4,Crossover,Compact,4dr SUV,31,23,640,21595</t>
  </si>
  <si>
    <t>Subaru,Crosstrek,2016,regular unleaded,160,4,AUTOMATIC,all wheel drive,4,"Crossover,Hybrid",Compact,4dr SUV,34,30,640,29995</t>
  </si>
  <si>
    <t>Subaru,Crosstrek,2017,regular unleaded,148,4,MANUAL,all wheel drive,4,Crossover,Compact,4dr SUV,30,23,640,22495</t>
  </si>
  <si>
    <t>Subaru,Crosstrek,2017,regular unleaded,148,4,AUTOMATIC,all wheel drive,4,Crossover,Compact,4dr SUV,33,26,640,23495</t>
  </si>
  <si>
    <t>Subaru,Crosstrek,2017,regular unleaded,148,4,AUTOMATIC,all wheel drive,4,Crossover,Compact,4dr SUV,33,26,640,25195</t>
  </si>
  <si>
    <t>Subaru,Crosstrek,2017,regular unleaded,148,4,MANUAL,all wheel drive,4,Crossover,Compact,4dr SUV,30,23,640,21695</t>
  </si>
  <si>
    <t>Ford,Crown Victoria,2009,flex-fuel (unleaded/E85),224,8,AUTOMATIC,rear wheel drive,4,Flex Fuel,Large,Sedan,24,16,5657,29205</t>
  </si>
  <si>
    <t>Ford,Crown Victoria,2010,flex-fuel (unleaded/E85),224,8,AUTOMATIC,rear wheel drive,4,Flex Fuel,Large,Sedan,24,16,5657,29905</t>
  </si>
  <si>
    <t>Ford,Crown Victoria,2011,flex-fuel (unleaded/E85),239,8,AUTOMATIC,rear wheel drive,4,Flex Fuel,Large,Sedan,24,16,5657,29905</t>
  </si>
  <si>
    <t>Chevrolet,Cruze Limited,2016,regular unleaded,138,4,MANUAL,front wheel drive,4,N/A,Midsize,Sedan,42,28,1385,20195</t>
  </si>
  <si>
    <t>Chevrolet,Cruze Limited,2016,regular unleaded,138,4,MANUAL,front wheel drive,4,N/A,Midsize,Sedan,36,25,1385,17845</t>
  </si>
  <si>
    <t>Chevrolet,Cruze Limited,2016,regular unleaded,138,4,AUTOMATIC,front wheel drive,4,N/A,Midsize,Sedan,38,26,1385,24370</t>
  </si>
  <si>
    <t>Chevrolet,Cruze Limited,2016,regular unleaded,138,4,AUTOMATIC,front wheel drive,4,N/A,Midsize,Sedan,38,26,1385,23370</t>
  </si>
  <si>
    <t>Chevrolet,Cruze Limited,2016,regular unleaded,138,4,MANUAL,front wheel drive,4,N/A,Midsize,Sedan,38,26,1385,19165</t>
  </si>
  <si>
    <t>Chevrolet,Cruze Limited,2016,regular unleaded,138,4,AUTOMATIC,front wheel drive,4,N/A,Midsize,Sedan,39,26,1385,21470</t>
  </si>
  <si>
    <t>Chevrolet,Cruze Limited,2016,regular unleaded,138,4,MANUAL,front wheel drive,4,N/A,Midsize,Sedan,36,25,1385,16120</t>
  </si>
  <si>
    <t>Chevrolet,Cruze Limited,2016,regular unleaded,138,4,AUTOMATIC,front wheel drive,4,N/A,Midsize,Sedan,38,26,1385,20195</t>
  </si>
  <si>
    <t>Chevrolet,Cruze Limited,2016,regular unleaded,138,4,AUTOMATIC,front wheel drive,4,N/A,Midsize,Sedan,35,22,1385,18970</t>
  </si>
  <si>
    <t>Chevrolet,Cruze,2015,regular unleaded,138,4,MANUAL,front wheel drive,4,N/A,Midsize,Sedan,36,25,1385,16170</t>
  </si>
  <si>
    <t>Chevrolet,Cruze,2015,regular unleaded,138,4,AUTOMATIC,front wheel drive,4,N/A,Midsize,Sedan,38,26,1385,23270</t>
  </si>
  <si>
    <t>Chevrolet,Cruze,2015,regular unleaded,138,4,MANUAL,front wheel drive,4,N/A,Midsize,Sedan,42,28,1385,20095</t>
  </si>
  <si>
    <t>Chevrolet,Cruze,2015,regular unleaded,138,4,MANUAL,front wheel drive,4,N/A,Midsize,Sedan,36,25,1385,17745</t>
  </si>
  <si>
    <t>Chevrolet,Cruze,2015,regular unleaded,138,4,AUTOMATIC,front wheel drive,4,N/A,Midsize,Sedan,38,26,1385,20095</t>
  </si>
  <si>
    <t>Chevrolet,Cruze,2015,regular unleaded,138,4,AUTOMATIC,front wheel drive,4,N/A,Midsize,Sedan,38,26,1385,24270</t>
  </si>
  <si>
    <t>Chevrolet,Cruze,2015,regular unleaded,138,4,AUTOMATIC,front wheel drive,4,N/A,Midsize,Sedan,35,22,1385,18870</t>
  </si>
  <si>
    <t>Chevrolet,Cruze,2015,regular unleaded,138,4,MANUAL,front wheel drive,4,N/A,Midsize,Sedan,38,26,1385,19065</t>
  </si>
  <si>
    <t>Chevrolet,Cruze,2015,regular unleaded,138,4,AUTOMATIC,front wheel drive,4,N/A,Midsize,Sedan,39,26,1385,21370</t>
  </si>
  <si>
    <t>Chevrolet,Cruze,2015,diesel,148,4,AUTOMATIC,front wheel drive,4,Diesel,Midsize,Sedan,46,27,1385,25660</t>
  </si>
  <si>
    <t>Chevrolet,Cruze,2016,regular unleaded,153,4,AUTOMATIC,front wheel drive,4,N/A,Midsize,Sedan,42,30,1385,19120</t>
  </si>
  <si>
    <t>Chevrolet,Cruze,2016,regular unleaded,153,4,MANUAL,front wheel drive,4,N/A,Midsize,Sedan,41,29,1385,18120</t>
  </si>
  <si>
    <t>Chevrolet,Cruze,2016,regular unleaded,153,4,MANUAL,front wheel drive,4,N/A,Midsize,Sedan,41,29,1385,16620</t>
  </si>
  <si>
    <t>Chevrolet,Cruze,2016,regular unleaded,153,4,AUTOMATIC,front wheel drive,4,N/A,Midsize,Sedan,42,30,1385,21120</t>
  </si>
  <si>
    <t>Chevrolet,Cruze,2016,regular unleaded,153,4,MANUAL,front wheel drive,4,N/A,Midsize,Sedan,41,29,1385,19820</t>
  </si>
  <si>
    <t>Chevrolet,Cruze,2016,regular unleaded,153,4,AUTOMATIC,front wheel drive,4,N/A,Midsize,Sedan,42,30,1385,23120</t>
  </si>
  <si>
    <t>Chevrolet,Cruze,2017,regular unleaded,153,4,AUTOMATIC,front wheel drive,4,Hatchback,Compact,4dr Hatchback,38,29,1385,21920</t>
  </si>
  <si>
    <t>Chevrolet,Cruze,2017,regular unleaded,153,4,MANUAL,front wheel drive,4,Hatchback,Compact,4dr Hatchback,37,28,1385,21240</t>
  </si>
  <si>
    <t>Chevrolet,Cruze,2017,regular unleaded,153,4,AUTOMATIC,front wheel drive,4,N/A,Midsize,Sedan,40,30,1385,21450</t>
  </si>
  <si>
    <t>Chevrolet,Cruze,2017,regular unleaded,153,4,MANUAL,front wheel drive,4,N/A,Midsize,Sedan,39,28,1385,16975</t>
  </si>
  <si>
    <t>Chevrolet,Cruze,2017,regular unleaded,153,4,MANUAL,front wheel drive,4,N/A,Midsize,Sedan,39,28,1385,18525</t>
  </si>
  <si>
    <t>Chevrolet,Cruze,2017,regular unleaded,153,4,AUTOMATIC,front wheel drive,4,N/A,Midsize,Sedan,39,29,1385,23475</t>
  </si>
  <si>
    <t>Chevrolet,Cruze,2017,regular unleaded,153,4,MANUAL,front wheel drive,4,N/A,Midsize,Sedan,39,28,1385,20150</t>
  </si>
  <si>
    <t>Chevrolet,Cruze,2017,regular unleaded,153,4,AUTOMATIC,front wheel drive,4,N/A,Midsize,Sedan,40,30,1385,19525</t>
  </si>
  <si>
    <t>Chevrolet,Cruze,2017,regular unleaded,153,4,AUTOMATIC,front wheel drive,4,Hatchback,Compact,4dr Hatchback,37,28,1385,23945</t>
  </si>
  <si>
    <t>Lexus,CT 200h,2015,regular unleaded,134,4,AUTOMATIC,front wheel drive,4,"Hatchback,Luxury,Hybrid",Compact,4dr Hatchback,40,43,454,32200</t>
  </si>
  <si>
    <t>Lexus,CT 200h,2016,regular unleaded,134,4,AUTOMATIC,front wheel drive,4,"Hatchback,Luxury,Hybrid",Compact,4dr Hatchback,40,43,454,31250</t>
  </si>
  <si>
    <t>Lexus,CT 200h,2017,regular unleaded,134,4,AUTOMATIC,front wheel drive,4,"Hatchback,Luxury,Hybrid",Compact,4dr Hatchback,40,43,454,31250</t>
  </si>
  <si>
    <t>Cadillac,CT6,2016,premium unleaded (recommended),265,4,AUTOMATIC,rear wheel drive,4,Luxury,Large,Sedan,31,22,1624,58395</t>
  </si>
  <si>
    <t>Cadillac,CT6,2016,premium unleaded (required),404,6,AUTOMATIC,all wheel drive,4,"Luxury,High-Performance",Large,Sedan,26,18,1624,67570</t>
  </si>
  <si>
    <t>Cadillac,CT6,2016,regular unleaded,335,6,AUTOMATIC,all wheel drive,4,"Luxury,High-Performance",Large,Sedan,27,18,1624,60395</t>
  </si>
  <si>
    <t>Cadillac,CT6,2016,regular unleaded,335,6,AUTOMATIC,all wheel drive,4,"Luxury,High-Performance",Large,Sedan,27,18,1624,55495</t>
  </si>
  <si>
    <t>Cadillac,CT6,2016,regular unleaded,335,6,AUTOMATIC,all wheel drive,4,"Luxury,Performance",Large,Sedan,27,18,1624,63570</t>
  </si>
  <si>
    <t>Cadillac,CT6,2016,premium unleaded (recommended),265,4,AUTOMATIC,rear wheel drive,4,Luxury,Large,Sedan,31,22,1624,53495</t>
  </si>
  <si>
    <t>Cadillac,CT6,2016,premium unleaded (required),404,6,AUTOMATIC,all wheel drive,4,"Luxury,High-Performance",Large,Sedan,26,18,1624,87465</t>
  </si>
  <si>
    <t>Cadillac,CT6,2016,regular unleaded,335,6,AUTOMATIC,all wheel drive,4,"Luxury,Performance",Large,Sedan,27,18,1624,83465</t>
  </si>
  <si>
    <t>Cadillac,CT6,2016,premium unleaded (required),404,6,AUTOMATIC,all wheel drive,4,"Luxury,High-Performance",Large,Sedan,26,18,1624,64395</t>
  </si>
  <si>
    <t>Cadillac,CT6,2017,premium unleaded (required),404,6,AUTOMATIC,all wheel drive,4,"Luxury,High-Performance",Large,Sedan,26,18,1624,64395</t>
  </si>
  <si>
    <t>Cadillac,CT6,2017,regular unleaded,335,6,AUTOMATIC,all wheel drive,4,"Luxury,Performance",Large,Sedan,27,18,1624,63595</t>
  </si>
  <si>
    <t>Cadillac,CT6,2017,premium unleaded (required),404,6,AUTOMATIC,all wheel drive,4,"Luxury,High-Performance",Large,Sedan,26,18,1624,87495</t>
  </si>
  <si>
    <t>Cadillac,CT6,2017,premium unleaded (recommended),265,4,AUTOMATIC,rear wheel drive,4,Luxury,Large,Sedan,30,22,1624,53495</t>
  </si>
  <si>
    <t>Cadillac,CT6,2017,regular unleaded,335,6,AUTOMATIC,all wheel drive,4,"Luxury,High-Performance",Large,Sedan,27,18,1624,60395</t>
  </si>
  <si>
    <t>Cadillac,CT6,2017,premium unleaded (recommended),265,4,AUTOMATIC,rear wheel drive,4,Luxury,Large,Sedan,30,22,1624,58395</t>
  </si>
  <si>
    <t>Cadillac,CT6,2017,premium unleaded (required),404,6,AUTOMATIC,all wheel drive,4,"Luxury,High-Performance",Large,Sedan,26,18,1624,67595</t>
  </si>
  <si>
    <t>Cadillac,CT6,2017,regular unleaded,335,6,AUTOMATIC,all wheel drive,4,"Luxury,Performance",Large,Sedan,27,18,1624,83495</t>
  </si>
  <si>
    <t>Cadillac,CT6,2017,regular unleaded,335,6,AUTOMATIC,all wheel drive,4,"Luxury,High-Performance",Large,Sedan,27,18,1624,55495</t>
  </si>
  <si>
    <t>Cadillac,CTS Coupe,2012,regular unleaded,318,6,AUTOMATIC,all wheel drive,2,"Luxury,Performance",Midsize,Coupe,27,18,1624,40615</t>
  </si>
  <si>
    <t>Cadillac,CTS Coupe,2012,regular unleaded,318,6,AUTOMATIC,rear wheel drive,2,"Luxury,Performance",Midsize,Coupe,27,18,1624,48150</t>
  </si>
  <si>
    <t>Cadillac,CTS Coupe,2012,regular unleaded,318,6,AUTOMATIC,rear wheel drive,2,"Luxury,Performance",Midsize,Coupe,27,18,1624,38715</t>
  </si>
  <si>
    <t>Cadillac,CTS Coupe,2012,regular unleaded,318,6,AUTOMATIC,rear wheel drive,2,"Luxury,Performance",Midsize,Coupe,27,18,1624,43950</t>
  </si>
  <si>
    <t>Cadillac,CTS Coupe,2012,regular unleaded,318,6,AUTOMATIC,all wheel drive,2,"Luxury,Performance",Midsize,Coupe,27,18,1624,45850</t>
  </si>
  <si>
    <t>Cadillac,CTS Coupe,2012,regular unleaded,318,6,AUTOMATIC,all wheel drive,2,"Luxury,Performance",Midsize,Coupe,27,18,1624,50050</t>
  </si>
  <si>
    <t>Cadillac,CTS Coupe,2013,regular unleaded,318,6,AUTOMATIC,all wheel drive,2,"Luxury,Performance",Midsize,Coupe,27,18,1624,40805</t>
  </si>
  <si>
    <t>Cadillac,CTS Coupe,2013,regular unleaded,318,6,AUTOMATIC,rear wheel drive,2,"Luxury,Performance",Midsize,Coupe,27,18,1624,43950</t>
  </si>
  <si>
    <t>Cadillac,CTS Coupe,2013,regular unleaded,318,6,AUTOMATIC,all wheel drive,2,"Luxury,Performance",Midsize,Coupe,27,18,1624,50050</t>
  </si>
  <si>
    <t>Cadillac,CTS Coupe,2013,regular unleaded,318,6,AUTOMATIC,all wheel drive,2,"Luxury,Performance",Midsize,Coupe,27,18,1624,45850</t>
  </si>
  <si>
    <t>Cadillac,CTS Coupe,2013,regular unleaded,318,6,AUTOMATIC,rear wheel drive,2,"Luxury,Performance",Midsize,Coupe,27,18,1624,38905</t>
  </si>
  <si>
    <t>Cadillac,CTS Coupe,2013,regular unleaded,318,6,AUTOMATIC,rear wheel drive,2,"Luxury,Performance",Midsize,Coupe,27,18,1624,48150</t>
  </si>
  <si>
    <t>Cadillac,CTS Coupe,2014,regular unleaded,318,6,AUTOMATIC,rear wheel drive,2,"Luxury,Performance",Midsize,Coupe,27,18,1624,39495</t>
  </si>
  <si>
    <t>Cadillac,CTS Coupe,2014,regular unleaded,318,6,AUTOMATIC,all wheel drive,2,"Luxury,Performance",Midsize,Coupe,27,18,1624,49995</t>
  </si>
  <si>
    <t>Cadillac,CTS Coupe,2014,regular unleaded,318,6,AUTOMATIC,rear wheel drive,2,"Luxury,Performance",Midsize,Coupe,27,18,1624,47995</t>
  </si>
  <si>
    <t>Cadillac,CTS Coupe,2014,regular unleaded,318,6,AUTOMATIC,all wheel drive,2,"Luxury,Performance",Midsize,Coupe,27,18,1624,45795</t>
  </si>
  <si>
    <t>Cadillac,CTS Coupe,2014,regular unleaded,318,6,AUTOMATIC,all wheel drive,2,"Luxury,Performance",Midsize,Coupe,27,18,1624,41495</t>
  </si>
  <si>
    <t>Cadillac,CTS Coupe,2014,regular unleaded,318,6,AUTOMATIC,rear wheel drive,2,"Luxury,Performance",Midsize,Coupe,27,18,1624,43795</t>
  </si>
  <si>
    <t>Cadillac,CTS-V Coupe,2013,premium unleaded (required),556,8,MANUAL,rear wheel drive,2,"Factory Tuner,Luxury,High-Performance",Midsize,Coupe,19,14,1624,63215</t>
  </si>
  <si>
    <t>Cadillac,CTS-V Coupe,2014,premium unleaded (required),556,8,MANUAL,rear wheel drive,2,"Factory Tuner,Luxury,High-Performance",Midsize,Coupe,19,14,1624,63600</t>
  </si>
  <si>
    <t>Cadillac,CTS-V Coupe,2015,premium unleaded (required),556,8,MANUAL,rear wheel drive,2,"Factory Tuner,Luxury,High-Performance",Midsize,Coupe,19,14,1624,69900</t>
  </si>
  <si>
    <t>Cadillac,CTS-V Wagon,2012,premium unleaded (required),556,8,MANUAL,rear wheel drive,4,"Factory Tuner,Luxury,High-Performance",Midsize,Wagon,19,14,1624,63215</t>
  </si>
  <si>
    <t>Cadillac,CTS-V Wagon,2013,premium unleaded (required),556,8,MANUAL,rear wheel drive,4,"Factory Tuner,Luxury,High-Performance",Midsize,Wagon,19,14,1624,63215</t>
  </si>
  <si>
    <t>Cadillac,CTS-V Wagon,2014,premium unleaded (required),556,8,MANUAL,rear wheel drive,4,"Factory Tuner,Luxury,High-Performance",Midsize,Wagon,19,14,1624,63600</t>
  </si>
  <si>
    <t>Cadillac,CTS-V,2014,premium unleaded (required),556,8,MANUAL,rear wheel drive,4,"Factory Tuner,Luxury,High-Performance",Midsize,Sedan,19,14,1624,63600</t>
  </si>
  <si>
    <t>Cadillac,CTS-V,2016,premium unleaded (required),640,8,AUTOMATIC,rear wheel drive,4,"Factory Tuner,Luxury,High-Performance",Large,Sedan,21,14,1624,83995</t>
  </si>
  <si>
    <t>Cadillac,CTS-V,2017,premium unleaded (required),640,8,AUTOMATIC,rear wheel drive,4,"Factory Tuner,Luxury,High-Performance",Large,Sedan,21,14,1624,85995</t>
  </si>
  <si>
    <t>Cadillac,CTS Wagon,2012,regular unleaded,270,6,AUTOMATIC,rear wheel drive,4,Luxury,Midsize,Wagon,27,18,1624,39015</t>
  </si>
  <si>
    <t>Cadillac,CTS Wagon,2012,regular unleaded,318,6,AUTOMATIC,rear wheel drive,4,"Luxury,Performance",Midsize,Wagon,26,18,1624,44190</t>
  </si>
  <si>
    <t>Cadillac,CTS Wagon,2012,regular unleaded,270,6,AUTOMATIC,all wheel drive,4,Luxury,Midsize,Wagon,26,18,1624,40915</t>
  </si>
  <si>
    <t>Cadillac,CTS Wagon,2012,regular unleaded,270,6,AUTOMATIC,all wheel drive,4,Luxury,Midsize,Wagon,26,18,1624,44050</t>
  </si>
  <si>
    <t>Cadillac,CTS Wagon,2012,regular unleaded,318,6,AUTOMATIC,all wheel drive,4,"Luxury,Performance",Midsize,Wagon,26,18,1624,51650</t>
  </si>
  <si>
    <t>Cadillac,CTS Wagon,2012,regular unleaded,270,6,AUTOMATIC,rear wheel drive,4,Luxury,Midsize,Wagon,27,18,1624,42150</t>
  </si>
  <si>
    <t>Cadillac,CTS Wagon,2012,regular unleaded,318,6,AUTOMATIC,rear wheel drive,4,"Luxury,Performance",Midsize,Wagon,26,18,1624,49750</t>
  </si>
  <si>
    <t>Cadillac,CTS Wagon,2012,regular unleaded,318,6,AUTOMATIC,all wheel drive,4,"Luxury,Performance",Midsize,Wagon,26,18,1624,46090</t>
  </si>
  <si>
    <t>Cadillac,CTS Wagon,2013,regular unleaded,318,6,AUTOMATIC,rear wheel drive,4,"Luxury,Performance",Midsize,Wagon,26,18,1624,44190</t>
  </si>
  <si>
    <t>Cadillac,CTS Wagon,2013,regular unleaded,270,6,AUTOMATIC,rear wheel drive,4,Luxury,Midsize,Wagon,26,18,1624,42150</t>
  </si>
  <si>
    <t>Cadillac,CTS Wagon,2013,regular unleaded,270,6,AUTOMATIC,all wheel drive,4,Luxury,Midsize,Wagon,26,18,1624,41105</t>
  </si>
  <si>
    <t>Cadillac,CTS Wagon,2013,regular unleaded,318,6,AUTOMATIC,rear wheel drive,4,"Luxury,Performance",Midsize,Wagon,26,18,1624,49750</t>
  </si>
  <si>
    <t>Cadillac,CTS Wagon,2013,regular unleaded,318,6,AUTOMATIC,all wheel drive,4,"Luxury,Performance",Midsize,Wagon,26,18,1624,46090</t>
  </si>
  <si>
    <t>Cadillac,CTS Wagon,2013,regular unleaded,270,6,AUTOMATIC,rear wheel drive,4,Luxury,Midsize,Wagon,26,18,1624,39205</t>
  </si>
  <si>
    <t>Cadillac,CTS Wagon,2013,regular unleaded,318,6,AUTOMATIC,all wheel drive,4,"Luxury,Performance",Midsize,Wagon,26,18,1624,51650</t>
  </si>
  <si>
    <t>Cadillac,CTS Wagon,2013,regular unleaded,270,6,AUTOMATIC,all wheel drive,4,Luxury,Midsize,Wagon,26,18,1624,44050</t>
  </si>
  <si>
    <t>Cadillac,CTS Wagon,2014,regular unleaded,318,6,AUTOMATIC,rear wheel drive,4,"Luxury,Performance",Midsize,Wagon,26,18,1624,49795</t>
  </si>
  <si>
    <t>Cadillac,CTS Wagon,2014,regular unleaded,270,6,AUTOMATIC,all wheel drive,4,Luxury,Midsize,Wagon,26,18,1624,44095</t>
  </si>
  <si>
    <t>Cadillac,CTS Wagon,2014,regular unleaded,270,6,AUTOMATIC,rear wheel drive,4,Luxury,Midsize,Wagon,26,18,1624,42195</t>
  </si>
  <si>
    <t>Cadillac,CTS Wagon,2014,regular unleaded,318,6,AUTOMATIC,all wheel drive,4,"Luxury,Performance",Midsize,Wagon,26,18,1624,46095</t>
  </si>
  <si>
    <t>Cadillac,CTS Wagon,2014,regular unleaded,318,6,AUTOMATIC,rear wheel drive,4,"Luxury,Performance",Midsize,Wagon,26,18,1624,44195</t>
  </si>
  <si>
    <t>Cadillac,CTS Wagon,2014,regular unleaded,318,6,AUTOMATIC,all wheel drive,4,"Luxury,Performance",Midsize,Wagon,26,18,1624,51695</t>
  </si>
  <si>
    <t>Cadillac,CTS,2015,flex-fuel (unleaded/E85),321,6,AUTOMATIC,all wheel drive,4,"Flex Fuel,Luxury,Performance",Large,Sedan,26,18,1624,54970</t>
  </si>
  <si>
    <t>Cadillac,CTS,2015,premium unleaded (recommended),272,4,AUTOMATIC,rear wheel drive,4,"Luxury,Performance",Large,Sedan,30,20,1624,51270</t>
  </si>
  <si>
    <t>Cadillac,CTS,2015,premium unleaded (recommended),272,4,AUTOMATIC,all wheel drive,4,"Luxury,Performance",Large,Sedan,28,19,1624,53270</t>
  </si>
  <si>
    <t>Cadillac,CTS,2015,premium unleaded (recommended),272,4,AUTOMATIC,all wheel drive,4,"Luxury,Performance",Large,Sedan,28,19,1624,62070</t>
  </si>
  <si>
    <t>Cadillac,CTS,2015,flex-fuel (unleaded/E85),321,6,AUTOMATIC,all wheel drive,4,"Flex Fuel,Luxury,Performance",Large,Sedan,26,18,1624,63770</t>
  </si>
  <si>
    <t>Cadillac,CTS,2015,flex-fuel (unleaded/E85),321,6,AUTOMATIC,rear wheel drive,4,"Flex Fuel,Luxury,High-Performance",Large,Sedan,29,18,1624,61770</t>
  </si>
  <si>
    <t>Cadillac,CTS,2015,premium unleaded (required),420,6,AUTOMATIC,rear wheel drive,4,"Factory Tuner,Luxury,High-Performance",Large,Sedan,24,16,1624,69340</t>
  </si>
  <si>
    <t>Cadillac,CTS,2015,premium unleaded (recommended),272,4,AUTOMATIC,all wheel drive,4,"Luxury,Performance",Large,Sedan,28,19,1624,47345</t>
  </si>
  <si>
    <t>Cadillac,CTS,2015,flex-fuel (unleaded/E85),321,6,AUTOMATIC,all wheel drive,4,"Flex Fuel,Luxury,Performance",Large,Sedan,26,18,1624,59370</t>
  </si>
  <si>
    <t>Cadillac,CTS,2015,premium unleaded (recommended),272,4,AUTOMATIC,rear wheel drive,4,"Luxury,Performance",Large,Sedan,30,20,1624,45345</t>
  </si>
  <si>
    <t>Cadillac,CTS,2015,premium unleaded (recommended),272,4,AUTOMATIC,rear wheel drive,4,"Luxury,Performance",Large,Sedan,30,20,1624,55670</t>
  </si>
  <si>
    <t>Cadillac,CTS,2015,premium unleaded (recommended),272,4,AUTOMATIC,all wheel drive,4,"Luxury,Performance",Large,Sedan,28,19,1624,57670</t>
  </si>
  <si>
    <t>Cadillac,CTS,2015,premium unleaded (recommended),272,4,AUTOMATIC,rear wheel drive,4,"Luxury,Performance",Large,Sedan,30,20,1624,60070</t>
  </si>
  <si>
    <t>Cadillac,CTS,2015,flex-fuel (unleaded/E85),321,6,AUTOMATIC,rear wheel drive,4,"Flex Fuel,Luxury,High-Performance",Large,Sedan,29,18,1624,52970</t>
  </si>
  <si>
    <t>Cadillac,CTS,2015,flex-fuel (unleaded/E85),321,6,AUTOMATIC,rear wheel drive,4,"Flex Fuel,Luxury,High-Performance",Large,Sedan,29,18,1624,57370</t>
  </si>
  <si>
    <t>Cadillac,CTS,2015,premium unleaded (required),420,6,AUTOMATIC,rear wheel drive,4,"Factory Tuner,Luxury,High-Performance",Large,Sedan,24,16,1624,59340</t>
  </si>
  <si>
    <t>Cadillac,CTS,2016,regular unleaded,335,6,AUTOMATIC,rear wheel drive,4,"Luxury,High-Performance",Large,Sedan,30,20,1624,58285</t>
  </si>
  <si>
    <t>Cadillac,CTS,2016,premium unleaded (recommended),268,4,AUTOMATIC,rear wheel drive,4,"Luxury,Performance",Large,Sedan,31,21,1624,45560</t>
  </si>
  <si>
    <t>Cadillac,CTS,2016,premium unleaded (recommended),268,4,AUTOMATIC,rear wheel drive,4,"Luxury,Performance",Large,Sedan,31,21,1624,60685</t>
  </si>
  <si>
    <t>Cadillac,CTS,2016,premium unleaded (required),420,6,AUTOMATIC,rear wheel drive,4,"Factory Tuner,Luxury,High-Performance",Large,Sedan,24,16,1624,59955</t>
  </si>
  <si>
    <t>Cadillac,CTS,2016,premium unleaded (recommended),268,4,AUTOMATIC,rear wheel drive,4,"Luxury,Performance",Large,Sedan,31,21,1624,51285</t>
  </si>
  <si>
    <t>Cadillac,CTS,2016,premium unleaded (required),420,6,AUTOMATIC,rear wheel drive,4,"Factory Tuner,Luxury,High-Performance",Large,Sedan,24,16,1624,69955</t>
  </si>
  <si>
    <t>Cadillac,CTS,2016,premium unleaded (recommended),268,4,AUTOMATIC,all wheel drive,4,"Luxury,Performance",Large,Sedan,29,21,1624,53285</t>
  </si>
  <si>
    <t>Cadillac,CTS,2016,regular unleaded,335,6,AUTOMATIC,all wheel drive,4,"Luxury,Performance",Large,Sedan,28,19,1624,60285</t>
  </si>
  <si>
    <t>Cadillac,CTS,2016,regular unleaded,335,6,AUTOMATIC,rear wheel drive,4,"Luxury,High-Performance",Large,Sedan,30,20,1624,53285</t>
  </si>
  <si>
    <t>Cadillac,CTS,2016,regular unleaded,335,6,AUTOMATIC,rear wheel drive,4,"Luxury,High-Performance",Large,Sedan,30,20,1624,62685</t>
  </si>
  <si>
    <t>Cadillac,CTS,2016,premium unleaded (recommended),268,4,AUTOMATIC,all wheel drive,4,"Luxury,Performance",Large,Sedan,29,21,1624,58285</t>
  </si>
  <si>
    <t>Cadillac,CTS,2016,regular unleaded,335,6,AUTOMATIC,all wheel drive,4,"Luxury,Performance",Large,Sedan,28,19,1624,64685</t>
  </si>
  <si>
    <t>Cadillac,CTS,2016,premium unleaded (recommended),268,4,AUTOMATIC,all wheel drive,4,"Luxury,Performance",Large,Sedan,29,21,1624,62685</t>
  </si>
  <si>
    <t>Cadillac,CTS,2016,premium unleaded (recommended),268,4,AUTOMATIC,rear wheel drive,4,"Luxury,Performance",Large,Sedan,31,21,1624,56285</t>
  </si>
  <si>
    <t>Cadillac,CTS,2016,regular unleaded,335,6,AUTOMATIC,all wheel drive,4,"Luxury,Performance",Large,Sedan,28,19,1624,55285</t>
  </si>
  <si>
    <t>Cadillac,CTS,2016,premium unleaded (recommended),268,4,AUTOMATIC,all wheel drive,4,"Luxury,Performance",Large,Sedan,29,21,1624,47560</t>
  </si>
  <si>
    <t>Cadillac,CTS,2017,regular unleaded,335,6,AUTOMATIC,all wheel drive,4,"Luxury,Performance",Large,Sedan,27,19,1624,61195</t>
  </si>
  <si>
    <t>Cadillac,CTS,2017,premium unleaded (recommended),268,4,AUTOMATIC,rear wheel drive,4,"Luxury,Performance",Large,Sedan,30,22,1624,51695</t>
  </si>
  <si>
    <t>Cadillac,CTS,2017,premium unleaded (required),420,6,AUTOMATIC,rear wheel drive,4,"Factory Tuner,Luxury,High-Performance",Large,Sedan,24,16,1624,70795</t>
  </si>
  <si>
    <t>Cadillac,CTS,2017,premium unleaded (recommended),268,4,AUTOMATIC,all wheel drive,4,"Luxury,Performance",Large,Sedan,29,21,1624,47995</t>
  </si>
  <si>
    <t>Cadillac,CTS,2017,regular unleaded,335,6,AUTOMATIC,all wheel drive,4,"Luxury,Performance",Large,Sedan,27,19,1624,55695</t>
  </si>
  <si>
    <t>Cadillac,CTS,2017,regular unleaded,335,6,AUTOMATIC,rear wheel drive,4,"Luxury,High-Performance",Large,Sedan,30,20,1624,59195</t>
  </si>
  <si>
    <t>Cadillac,CTS,2017,regular unleaded,335,6,AUTOMATIC,rear wheel drive,4,"Luxury,High-Performance",Large,Sedan,30,20,1624,53695</t>
  </si>
  <si>
    <t>Cadillac,CTS,2017,premium unleaded (recommended),268,4,AUTOMATIC,all wheel drive,4,"Luxury,Performance",Large,Sedan,29,21,1624,53695</t>
  </si>
  <si>
    <t>Cadillac,CTS,2017,premium unleaded (required),420,6,AUTOMATIC,rear wheel drive,4,"Factory Tuner,Luxury,High-Performance",Large,Sedan,24,16,1624,60695</t>
  </si>
  <si>
    <t>Cadillac,CTS,2017,premium unleaded (recommended),268,4,AUTOMATIC,rear wheel drive,4,"Luxury,Performance",Large,Sedan,30,22,1624,45995</t>
  </si>
  <si>
    <t>Nissan,Cube,2012,regular unleaded,122,4,MANUAL,front wheel drive,4,N/A,Compact,Wagon,30,25,2009,14980</t>
  </si>
  <si>
    <t>Nissan,Cube,2012,regular unleaded,122,4,AUTOMATIC,front wheel drive,4,N/A,Compact,Wagon,31,27,2009,18680</t>
  </si>
  <si>
    <t>Nissan,Cube,2012,regular unleaded,122,4,MANUAL,front wheel drive,4,N/A,Compact,Wagon,30,25,2009,16580</t>
  </si>
  <si>
    <t>Nissan,Cube,2012,regular unleaded,122,4,AUTOMATIC,front wheel drive,4,N/A,Compact,Wagon,31,27,2009,17580</t>
  </si>
  <si>
    <t>Nissan,Cube,2013,regular unleaded,122,4,MANUAL,front wheel drive,4,N/A,Compact,Wagon,30,25,2009,16760</t>
  </si>
  <si>
    <t>Nissan,Cube,2013,regular unleaded,122,4,AUTOMATIC,front wheel drive,4,N/A,Compact,Wagon,31,27,2009,18860</t>
  </si>
  <si>
    <t>Nissan,Cube,2013,regular unleaded,122,4,AUTOMATIC,front wheel drive,4,N/A,Compact,Wagon,31,27,2009,17760</t>
  </si>
  <si>
    <t>Nissan,Cube,2014,regular unleaded,122,4,AUTOMATIC,front wheel drive,4,N/A,Compact,Wagon,31,27,2009,19000</t>
  </si>
  <si>
    <t>Nissan,Cube,2014,regular unleaded,122,4,MANUAL,front wheel drive,4,N/A,Compact,Wagon,30,25,2009,16900</t>
  </si>
  <si>
    <t>Nissan,Cube,2014,regular unleaded,122,4,AUTOMATIC,front wheel drive,4,N/A,Compact,Wagon,31,27,2009,17900</t>
  </si>
  <si>
    <t>Oldsmobile,Custom Cruiser,1990,regular unleaded,140,8,AUTOMATIC,rear wheel drive,4,N/A,Large,Wagon,22,15,26,2000</t>
  </si>
  <si>
    <t>Oldsmobile,Custom Cruiser,1991,regular unleaded,170,8,AUTOMATIC,rear wheel drive,4,N/A,Large,Wagon,23,15,26,2000</t>
  </si>
  <si>
    <t>Oldsmobile,Custom Cruiser,1992,regular unleaded,170,8,AUTOMATIC,rear wheel drive,4,N/A,Large,Wagon,23,15,26,2000</t>
  </si>
  <si>
    <t>Oldsmobile,Cutlass Calais,1990,regular unleaded,110,4,MANUAL,front wheel drive,4,N/A,Compact,Sedan,30,19,26,2000</t>
  </si>
  <si>
    <t>Oldsmobile,Cutlass Calais,1990,regular unleaded,160,4,AUTOMATIC,front wheel drive,4,N/A,Compact,Sedan,28,20,26,2000</t>
  </si>
  <si>
    <t>Oldsmobile,Cutlass Calais,1990,regular unleaded,180,4,MANUAL,front wheel drive,4,N/A,Compact,Sedan,29,19,26,2000</t>
  </si>
  <si>
    <t>Oldsmobile,Cutlass Calais,1990,regular unleaded,110,4,MANUAL,front wheel drive,2,N/A,Compact,Coupe,30,19,26,2000</t>
  </si>
  <si>
    <t>Oldsmobile,Cutlass Calais,1990,regular unleaded,180,4,MANUAL,front wheel drive,2,N/A,Compact,Coupe,29,19,26,2000</t>
  </si>
  <si>
    <t>Oldsmobile,Cutlass Calais,1990,regular unleaded,160,4,AUTOMATIC,front wheel drive,2,N/A,Compact,Coupe,28,20,26,2000</t>
  </si>
  <si>
    <t>Oldsmobile,Cutlass Calais,1991,regular unleaded,110,4,MANUAL,front wheel drive,4,N/A,Compact,Sedan,31,19,26,2000</t>
  </si>
  <si>
    <t>Oldsmobile,Cutlass Calais,1991,regular unleaded,110,4,MANUAL,front wheel drive,2,N/A,Compact,Coupe,31,19,26,2000</t>
  </si>
  <si>
    <t>Oldsmobile,Cutlass Calais,1991,regular unleaded,160,4,AUTOMATIC,front wheel drive,4,N/A,Compact,Sedan,30,21,26,2000</t>
  </si>
  <si>
    <t>Oldsmobile,Cutlass Calais,1991,regular unleaded,160,4,AUTOMATIC,front wheel drive,2,N/A,Compact,Coupe,30,21,26,2000</t>
  </si>
  <si>
    <t>Oldsmobile,Cutlass Calais,1991,regular unleaded,180,4,MANUAL,front wheel drive,2,N/A,Compact,Coupe,30,21,26,2000</t>
  </si>
  <si>
    <t>Oldsmobile,Cutlass Calais,1991,regular unleaded,180,4,MANUAL,front wheel drive,4,N/A,Compact,Sedan,30,21,26,2000</t>
  </si>
  <si>
    <t>Oldsmobile,Cutlass Ciera,1992,regular unleaded,160,6,AUTOMATIC,front wheel drive,4,N/A,Midsize,Sedan,24,17,26,2000</t>
  </si>
  <si>
    <t>Oldsmobile,Cutlass Ciera,1992,regular unleaded,160,6,AUTOMATIC,front wheel drive,4,N/A,Midsize,Wagon,27,17,26,2000</t>
  </si>
  <si>
    <t>Oldsmobile,Cutlass Ciera,1992,regular unleaded,110,4,AUTOMATIC,front wheel drive,4,N/A,Midsize,Wagon,28,19,26,2000</t>
  </si>
  <si>
    <t>Oldsmobile,Cutlass Ciera,1992,regular unleaded,110,4,AUTOMATIC,front wheel drive,4,N/A,Midsize,Sedan,28,19,26,2000</t>
  </si>
  <si>
    <t>Oldsmobile,Cutlass Ciera,1993,regular unleaded,160,4,AUTOMATIC,front wheel drive,4,N/A,Midsize,Sedan,28,21,26,2000</t>
  </si>
  <si>
    <t>Oldsmobile,Cutlass Ciera,1993,regular unleaded,160,6,AUTOMATIC,front wheel drive,4,N/A,Midsize,Wagon,26,18,26,2000</t>
  </si>
  <si>
    <t>Oldsmobile,Cutlass Ciera,1993,regular unleaded,160,4,AUTOMATIC,front wheel drive,4,N/A,Midsize,Wagon,26,18,26,2000</t>
  </si>
  <si>
    <t>Oldsmobile,Cutlass Ciera,1993,regular unleaded,160,6,AUTOMATIC,front wheel drive,4,N/A,Midsize,Sedan,24,17,26,2000</t>
  </si>
  <si>
    <t>Oldsmobile,Cutlass Ciera,1994,regular unleaded,120,4,AUTOMATIC,front wheel drive,4,N/A,Midsize,Sedan,28,22,26,2000</t>
  </si>
  <si>
    <t>Oldsmobile,Cutlass Ciera,1994,regular unleaded,120,6,AUTOMATIC,front wheel drive,4,N/A,Midsize,Sedan,26,17,26,2000</t>
  </si>
  <si>
    <t>Oldsmobile,Cutlass Ciera,1994,regular unleaded,160,6,AUTOMATIC,front wheel drive,4,N/A,Midsize,Wagon,26,17,26,2000</t>
  </si>
  <si>
    <t>Oldsmobile,Cutlass Supreme,1995,regular unleaded,160,6,AUTOMATIC,front wheel drive,2,N/A,Midsize,Coupe,26,17,26,2000</t>
  </si>
  <si>
    <t>Oldsmobile,Cutlass Supreme,1995,regular unleaded,160,6,AUTOMATIC,front wheel drive,2,N/A,Midsize,Convertible,26,17,26,2000</t>
  </si>
  <si>
    <t>Oldsmobile,Cutlass Supreme,1995,regular unleaded,160,6,AUTOMATIC,front wheel drive,4,N/A,Midsize,Sedan,26,17,26,2000</t>
  </si>
  <si>
    <t>Oldsmobile,Cutlass Supreme,1996,regular unleaded,160,6,AUTOMATIC,front wheel drive,4,N/A,Midsize,Sedan,26,18,26,2000</t>
  </si>
  <si>
    <t>Oldsmobile,Cutlass Supreme,1996,regular unleaded,160,6,AUTOMATIC,front wheel drive,2,N/A,Midsize,Coupe,26,18,26,2000</t>
  </si>
  <si>
    <t>Oldsmobile,Cutlass Supreme,1997,regular unleaded,160,6,AUTOMATIC,front wheel drive,4,N/A,Midsize,Sedan,26,18,26,2000</t>
  </si>
  <si>
    <t>Oldsmobile,Cutlass Supreme,1997,regular unleaded,160,6,AUTOMATIC,front wheel drive,2,N/A,Midsize,Coupe,26,18,26,2000</t>
  </si>
  <si>
    <t>Oldsmobile,Cutlass,1997,regular unleaded,155,6,AUTOMATIC,front wheel drive,4,N/A,Midsize,Sedan,26,18,26,2000</t>
  </si>
  <si>
    <t>Oldsmobile,Cutlass,1998,regular unleaded,155,6,AUTOMATIC,front wheel drive,4,N/A,Midsize,Sedan,27,17,26,2000</t>
  </si>
  <si>
    <t>Oldsmobile,Cutlass,1998,regular unleaded,155,6,AUTOMATIC,front wheel drive,4,N/A,Midsize,Sedan,27,17,26,2079</t>
  </si>
  <si>
    <t>Oldsmobile,Cutlass,1999,regular unleaded,150,6,AUTOMATIC,front wheel drive,4,N/A,Midsize,Sedan,26,17,26,2045</t>
  </si>
  <si>
    <t>Oldsmobile,Cutlass,1999,regular unleaded,150,6,AUTOMATIC,front wheel drive,4,N/A,Midsize,Sedan,26,17,26,2148</t>
  </si>
  <si>
    <t>Mazda,CX-3,2016,regular unleaded,146,4,AUTOMATIC,front wheel drive,4,Crossover,Compact,4dr SUV,35,29,586,19960</t>
  </si>
  <si>
    <t>Mazda,CX-3,2016,regular unleaded,146,4,AUTOMATIC,front wheel drive,4,Crossover,Compact,4dr SUV,35,29,586,21960</t>
  </si>
  <si>
    <t>Mazda,CX-3,2016,regular unleaded,146,4,AUTOMATIC,all wheel drive,4,Crossover,Compact,4dr SUV,32,27,586,26240</t>
  </si>
  <si>
    <t>Mazda,CX-3,2016,regular unleaded,146,4,AUTOMATIC,all wheel drive,4,Crossover,Compact,4dr SUV,32,27,586,23210</t>
  </si>
  <si>
    <t>Mazda,CX-3,2016,regular unleaded,146,4,AUTOMATIC,all wheel drive,4,Crossover,Compact,4dr SUV,32,27,586,21210</t>
  </si>
  <si>
    <t>Mazda,CX-3,2016,regular unleaded,146,4,AUTOMATIC,front wheel drive,4,Crossover,Compact,4dr SUV,35,29,586,24990</t>
  </si>
  <si>
    <t>Mazda,CX-3,2017,regular unleaded,146,4,AUTOMATIC,front wheel drive,4,Crossover,Compact,4dr SUV,34,29,586,24990</t>
  </si>
  <si>
    <t>Mazda,CX-3,2017,regular unleaded,146,4,AUTOMATIC,front wheel drive,4,Crossover,Compact,4dr SUV,34,29,586,19960</t>
  </si>
  <si>
    <t>Mazda,CX-3,2017,regular unleaded,146,4,AUTOMATIC,front wheel drive,4,Crossover,Compact,4dr SUV,34,29,586,21960</t>
  </si>
  <si>
    <t>Mazda,CX-3,2017,regular unleaded,146,4,AUTOMATIC,all wheel drive,4,Crossover,Compact,4dr SUV,32,27,586,23210</t>
  </si>
  <si>
    <t>Mazda,CX-3,2017,regular unleaded,146,4,AUTOMATIC,all wheel drive,4,Crossover,Compact,4dr SUV,32,27,586,26240</t>
  </si>
  <si>
    <t>Mazda,CX-3,2017,regular unleaded,146,4,AUTOMATIC,all wheel drive,4,Crossover,Compact,4dr SUV,32,27,586,21210</t>
  </si>
  <si>
    <t>Mazda,CX-5,2014,regular unleaded,155,4,AUTOMATIC,front wheel drive,4,Crossover,Midsize,4dr SUV,32,26,586,22795</t>
  </si>
  <si>
    <t>Mazda,CX-5,2014,regular unleaded,155,4,AUTOMATIC,all wheel drive,4,Crossover,Midsize,4dr SUV,31,25,586,24045</t>
  </si>
  <si>
    <t>Mazda,CX-5,2014,regular unleaded,184,4,AUTOMATIC,front wheel drive,4,Crossover,Midsize,4dr SUV,32,25,586,24815</t>
  </si>
  <si>
    <t>Mazda,CX-5,2014,regular unleaded,184,4,AUTOMATIC,all wheel drive,4,Crossover,Midsize,4dr SUV,30,24,586,26065</t>
  </si>
  <si>
    <t>Mazda,CX-5,2014,regular unleaded,184,4,AUTOMATIC,all wheel drive,4,Crossover,Midsize,4dr SUV,30,24,586,29070</t>
  </si>
  <si>
    <t>Mazda,CX-5,2014,regular unleaded,155,4,MANUAL,front wheel drive,4,Crossover,Midsize,4dr SUV,35,26,586,21395</t>
  </si>
  <si>
    <t>Mazda,CX-5,2014,regular unleaded,184,4,AUTOMATIC,front wheel drive,4,Crossover,Midsize,4dr SUV,32,25,586,27820</t>
  </si>
  <si>
    <t>Mazda,CX-5,2015,regular unleaded,184,4,AUTOMATIC,front wheel drive,4,Crossover,Midsize,4dr SUV,32,25,586,27970</t>
  </si>
  <si>
    <t>Mazda,CX-5,2015,regular unleaded,184,4,AUTOMATIC,all wheel drive,4,Crossover,Midsize,4dr SUV,30,24,586,29220</t>
  </si>
  <si>
    <t>Mazda,CX-5,2015,regular unleaded,184,4,AUTOMATIC,all wheel drive,4,Crossover,Midsize,4dr SUV,30,24,586,26215</t>
  </si>
  <si>
    <t>Mazda,CX-5,2015,regular unleaded,155,4,MANUAL,front wheel drive,4,Crossover,Midsize,4dr SUV,35,26,586,21545</t>
  </si>
  <si>
    <t>Mazda,CX-5,2015,regular unleaded,184,4,AUTOMATIC,front wheel drive,4,Crossover,Midsize,4dr SUV,32,25,586,24965</t>
  </si>
  <si>
    <t>Mazda,CX-5,2015,regular unleaded,155,4,AUTOMATIC,front wheel drive,4,Crossover,Midsize,4dr SUV,32,26,586,22945</t>
  </si>
  <si>
    <t>Mazda,CX-5,2015,regular unleaded,155,4,AUTOMATIC,all wheel drive,4,Crossover,Midsize,4dr SUV,31,25,586,24195</t>
  </si>
  <si>
    <t>Mazda,CX-5,2015,regular unleaded,184,4,AUTOMATIC,all wheel drive,4,Crossover,Midsize,4dr SUV,30,24,586,24395</t>
  </si>
  <si>
    <t>Mazda,CX-5,2016,regular unleaded,155,4,MANUAL,front wheel drive,4,Crossover,Midsize,4dr SUV,35,26,586,21795</t>
  </si>
  <si>
    <t>Mazda,CX-5,2016,regular unleaded,184,4,AUTOMATIC,all wheel drive,4,Crossover,Midsize,4dr SUV,30,24,586,26465</t>
  </si>
  <si>
    <t>Mazda,CX-5,2016,regular unleaded,184,4,AUTOMATIC,all wheel drive,4,Crossover,Midsize,4dr SUV,30,24,586,24445</t>
  </si>
  <si>
    <t>Mazda,CX-5,2016,regular unleaded,184,4,AUTOMATIC,front wheel drive,4,Crossover,Midsize,4dr SUV,33,26,586,23195</t>
  </si>
  <si>
    <t>Mazda,CX-5,2016,regular unleaded,184,4,AUTOMATIC,all wheel drive,4,Crossover,Midsize,4dr SUV,30,24,586,24895</t>
  </si>
  <si>
    <t>Mazda,CX-5,2016,regular unleaded,184,4,AUTOMATIC,all wheel drive,4,Crossover,Midsize,4dr SUV,30,24,586,29870</t>
  </si>
  <si>
    <t>Mazda,CX-5,2016,regular unleaded,184,4,AUTOMATIC,front wheel drive,4,Crossover,Midsize,4dr SUV,33,26,586,28570</t>
  </si>
  <si>
    <t>Mazda,CX-5,2016,regular unleaded,184,4,AUTOMATIC,all wheel drive,4,Crossover,Midsize,4dr SUV,30,24,586,29470</t>
  </si>
  <si>
    <t>Mazda,CX-5,2016,regular unleaded,184,4,AUTOMATIC,front wheel drive,4,Crossover,Midsize,4dr SUV,33,26,586,25215</t>
  </si>
  <si>
    <t>Mazda,CX-5,2016,regular unleaded,184,4,AUTOMATIC,front wheel drive,4,Crossover,Midsize,4dr SUV,33,26,586,23595</t>
  </si>
  <si>
    <t>Mazda,CX-5,2016,regular unleaded,184,4,AUTOMATIC,front wheel drive,4,Crossover,Midsize,4dr SUV,33,26,586,28220</t>
  </si>
  <si>
    <t>Mazda,CX-5,2016,regular unleaded,184,4,AUTOMATIC,all wheel drive,4,Crossover,Midsize,4dr SUV,30,24,586,26515</t>
  </si>
  <si>
    <t>Mazda,CX-7,2010,premium unleaded (recommended),244,4,AUTOMATIC,front wheel drive,4,Crossover,Midsize,4dr SUV,25,18,586,25950</t>
  </si>
  <si>
    <t>Mazda,CX-7,2010,premium unleaded (recommended),244,4,AUTOMATIC,all wheel drive,4,Crossover,Midsize,4dr SUV,23,17,586,27650</t>
  </si>
  <si>
    <t>Mazda,CX-7,2010,premium unleaded (recommended),244,4,AUTOMATIC,front wheel drive,4,Crossover,Midsize,4dr SUV,25,18,586,31335</t>
  </si>
  <si>
    <t>Mazda,CX-7,2010,premium unleaded (recommended),244,4,AUTOMATIC,all wheel drive,4,Crossover,Midsize,4dr SUV,23,17,586,33035</t>
  </si>
  <si>
    <t>Mazda,CX-7,2010,regular unleaded,161,4,AUTOMATIC,front wheel drive,4,Crossover,Midsize,4dr SUV,28,20,586,21700</t>
  </si>
  <si>
    <t>Mazda,CX-7,2010,regular unleaded,161,4,AUTOMATIC,front wheel drive,4,Crossover,Midsize,4dr SUV,28,20,586,22490</t>
  </si>
  <si>
    <t>Mazda,CX-7,2011,premium unleaded (recommended),244,4,AUTOMATIC,all wheel drive,4,Crossover,Midsize,4dr SUV,21,17,586,33340</t>
  </si>
  <si>
    <t>Mazda,CX-7,2011,premium unleaded (recommended),244,4,AUTOMATIC,front wheel drive,4,Crossover,Midsize,4dr SUV,24,18,586,31640</t>
  </si>
  <si>
    <t>Mazda,CX-7,2011,regular unleaded,161,4,AUTOMATIC,front wheel drive,4,Crossover,Midsize,4dr SUV,28,20,586,21990</t>
  </si>
  <si>
    <t>Mazda,CX-7,2011,premium unleaded (recommended),244,4,AUTOMATIC,all wheel drive,4,Crossover,Midsize,4dr SUV,21,17,586,27955</t>
  </si>
  <si>
    <t>Mazda,CX-7,2011,regular unleaded,161,4,AUTOMATIC,front wheel drive,4,Crossover,Midsize,4dr SUV,28,20,586,22795</t>
  </si>
  <si>
    <t>Mazda,CX-7,2011,regular unleaded,161,4,AUTOMATIC,front wheel drive,4,Crossover,Midsize,4dr SUV,28,20,586,26390</t>
  </si>
  <si>
    <t>Mazda,CX-7,2011,premium unleaded (recommended),244,4,AUTOMATIC,front wheel drive,4,Crossover,Midsize,4dr SUV,24,18,586,26255</t>
  </si>
  <si>
    <t>Mazda,CX-7,2012,premium unleaded (recommended),244,4,AUTOMATIC,front wheel drive,4,Crossover,Midsize,4dr SUV,24,18,586,26455</t>
  </si>
  <si>
    <t>Mazda,CX-7,2012,premium unleaded (recommended),244,4,AUTOMATIC,front wheel drive,4,Crossover,Midsize,4dr SUV,24,18,586,31840</t>
  </si>
  <si>
    <t>Mazda,CX-7,2012,regular unleaded,161,4,AUTOMATIC,front wheel drive,4,Crossover,Midsize,4dr SUV,27,20,586,26590</t>
  </si>
  <si>
    <t>Mazda,CX-7,2012,regular unleaded,161,4,AUTOMATIC,front wheel drive,4,Crossover,Midsize,4dr SUV,27,20,586,22995</t>
  </si>
  <si>
    <t>Mazda,CX-7,2012,premium unleaded (recommended),244,4,AUTOMATIC,all wheel drive,4,Crossover,Midsize,4dr SUV,21,17,586,28155</t>
  </si>
  <si>
    <t>Mazda,CX-7,2012,premium unleaded (recommended),244,4,AUTOMATIC,all wheel drive,4,Crossover,Midsize,4dr SUV,21,17,586,33540</t>
  </si>
  <si>
    <t>Mazda,CX-7,2012,regular unleaded,161,4,AUTOMATIC,front wheel drive,4,Crossover,Midsize,4dr SUV,27,20,586,22190</t>
  </si>
  <si>
    <t>Mazda,CX-9,2014,regular unleaded,273,6,AUTOMATIC,all wheel drive,4,Crossover,Large,4dr SUV,22,16,586,31575</t>
  </si>
  <si>
    <t>Mazda,CX-9,2014,regular unleaded,273,6,AUTOMATIC,front wheel drive,4,Crossover,Large,4dr SUV,24,17,586,29985</t>
  </si>
  <si>
    <t>Mazda,CX-9,2014,regular unleaded,273,6,AUTOMATIC,front wheel drive,4,Crossover,Large,4dr SUV,24,17,586,32480</t>
  </si>
  <si>
    <t>Mazda,CX-9,2014,regular unleaded,273,6,AUTOMATIC,all wheel drive,4,"Crossover,Performance",Large,4dr SUV,22,16,586,36625</t>
  </si>
  <si>
    <t>Mazda,CX-9,2014,regular unleaded,273,6,AUTOMATIC,front wheel drive,4,"Crossover,Performance",Large,4dr SUV,24,17,586,35035</t>
  </si>
  <si>
    <t>Mazda,CX-9,2014,regular unleaded,273,6,AUTOMATIC,all wheel drive,4,Crossover,Large,4dr SUV,22,16,586,34070</t>
  </si>
  <si>
    <t>Mazda,CX-9,2015,regular unleaded,273,6,AUTOMATIC,front wheel drive,4,"Crossover,Performance",Large,4dr SUV,24,17,586,35035</t>
  </si>
  <si>
    <t>Mazda,CX-9,2015,regular unleaded,273,6,AUTOMATIC,all wheel drive,4,"Crossover,Performance",Large,4dr SUV,22,16,586,36625</t>
  </si>
  <si>
    <t>Mazda,CX-9,2015,regular unleaded,273,6,AUTOMATIC,all wheel drive,4,Crossover,Large,4dr SUV,22,16,586,31575</t>
  </si>
  <si>
    <t>Mazda,CX-9,2015,regular unleaded,273,6,AUTOMATIC,all wheel drive,4,Crossover,Large,4dr SUV,22,16,586,34070</t>
  </si>
  <si>
    <t>Mazda,CX-9,2015,regular unleaded,273,6,AUTOMATIC,front wheel drive,4,Crossover,Large,4dr SUV,24,17,586,32480</t>
  </si>
  <si>
    <t>Mazda,CX-9,2015,regular unleaded,273,6,AUTOMATIC,front wheel drive,4,Crossover,Large,4dr SUV,24,17,586,29985</t>
  </si>
  <si>
    <t>Mazda,CX-9,2016,regular unleaded,227,4,AUTOMATIC,front wheel drive,4,Crossover,Large,4dr SUV,28,22,586,35970</t>
  </si>
  <si>
    <t>Mazda,CX-9,2016,regular unleaded,227,4,AUTOMATIC,all wheel drive,4,Crossover,Large,4dr SUV,27,21,586,33320</t>
  </si>
  <si>
    <t>Mazda,CX-9,2016,regular unleaded,227,4,AUTOMATIC,all wheel drive,4,Crossover,Large,4dr SUV,27,21,586,41970</t>
  </si>
  <si>
    <t>Mazda,CX-9,2016,regular unleaded,227,4,AUTOMATIC,front wheel drive,4,Crossover,Large,4dr SUV,28,22,586,40170</t>
  </si>
  <si>
    <t>Mazda,CX-9,2016,regular unleaded,227,4,AUTOMATIC,front wheel drive,4,Crossover,Large,4dr SUV,28,22,586,31520</t>
  </si>
  <si>
    <t>Mazda,CX-9,2016,regular unleaded,227,4,AUTOMATIC,all wheel drive,4,Crossover,Large,4dr SUV,27,21,586,44015</t>
  </si>
  <si>
    <t>Mazda,CX-9,2016,regular unleaded,227,4,AUTOMATIC,all wheel drive,4,Crossover,Large,4dr SUV,27,21,586,37770</t>
  </si>
  <si>
    <t>Dodge,Dakota,2008,regular unleaded,210,6,AUTOMATIC,rear wheel drive,4,N/A,Compact,Extended Cab Pickup,20,15,1851,26170</t>
  </si>
  <si>
    <t>Dodge,Dakota,2008,regular unleaded,302,8,AUTOMATIC,rear wheel drive,4,N/A,Compact,Extended Cab Pickup,19,14,1851,27780</t>
  </si>
  <si>
    <t>Dodge,Dakota,2008,regular unleaded,210,6,AUTOMATIC,rear wheel drive,4,N/A,Compact,Extended Cab Pickup,20,15,1851,22030</t>
  </si>
  <si>
    <t>Dodge,Dakota,2008,regular unleaded,210,6,AUTOMATIC,four wheel drive,4,N/A,Compact,Crew Cab Pickup,18,14,1851,27625</t>
  </si>
  <si>
    <t>Dodge,Dakota,2008,regular unleaded,210,6,MANUAL,four wheel drive,4,N/A,Compact,Extended Cab Pickup,19,15,1851,25245</t>
  </si>
  <si>
    <t>Dodge,Dakota,2008,regular unleaded,210,6,AUTOMATIC,four wheel drive,4,N/A,Compact,Extended Cab Pickup,18,14,1851,26280</t>
  </si>
  <si>
    <t>Dodge,Dakota,2008,regular unleaded,210,6,MANUAL,four wheel drive,4,N/A,Compact,Extended Cab Pickup,19,15,1851,24720</t>
  </si>
  <si>
    <t>Dodge,Dakota,2008,regular unleaded,210,6,AUTOMATIC,four wheel drive,4,N/A,Compact,Crew Cab Pickup,18,14,1851,30155</t>
  </si>
  <si>
    <t>Dodge,Dakota,2008,regular unleaded,210,6,AUTOMATIC,four wheel drive,4,N/A,Compact,Crew Cab Pickup,18,14,1851,30780</t>
  </si>
  <si>
    <t>Dodge,Dakota,2008,regular unleaded,210,6,MANUAL,rear wheel drive,4,N/A,Compact,Crew Cab Pickup,20,16,1851,23640</t>
  </si>
  <si>
    <t>Dodge,Dakota,2008,regular unleaded,210,6,MANUAL,rear wheel drive,4,N/A,Compact,Extended Cab Pickup,20,16,1851,25395</t>
  </si>
  <si>
    <t>Dodge,Dakota,2008,regular unleaded,210,6,MANUAL,four wheel drive,4,N/A,Compact,Extended Cab Pickup,19,15,1851,28580</t>
  </si>
  <si>
    <t>Dodge,Dakota,2008,regular unleaded,210,6,MANUAL,four wheel drive,4,N/A,Compact,Crew Cab Pickup,19,15,1851,26590</t>
  </si>
  <si>
    <t>Dodge,Dakota,2008,regular unleaded,210,6,AUTOMATIC,rear wheel drive,4,N/A,Compact,Crew Cab Pickup,20,15,1851,24010</t>
  </si>
  <si>
    <t>Dodge,Dakota,2008,regular unleaded,210,6,AUTOMATIC,four wheel drive,4,N/A,Compact,Crew Cab Pickup,18,14,1851,30510</t>
  </si>
  <si>
    <t>Dodge,Dakota,2008,regular unleaded,210,6,MANUAL,four wheel drive,4,N/A,Compact,Crew Cab Pickup,19,15,1851,26120</t>
  </si>
  <si>
    <t>Dodge,Dakota,2008,regular unleaded,210,6,AUTOMATIC,rear wheel drive,4,N/A,Compact,Crew Cab Pickup,20,15,1851,26920</t>
  </si>
  <si>
    <t>Dodge,Dakota,2008,regular unleaded,210,6,AUTOMATIC,rear wheel drive,4,N/A,Compact,Crew Cab Pickup,20,15,1851,26540</t>
  </si>
  <si>
    <t>Dodge,Dakota,2008,regular unleaded,302,8,AUTOMATIC,four wheel drive,4,N/A,Compact,Crew Cab Pickup,18,14,1851,32135</t>
  </si>
  <si>
    <t>Dodge,Dakota,2008,regular unleaded,210,6,MANUAL,four wheel drive,4,N/A,Compact,Extended Cab Pickup,19,15,1851,27935</t>
  </si>
  <si>
    <t>Dodge,Dakota,2008,regular unleaded,210,6,MANUAL,rear wheel drive,4,N/A,Compact,Crew Cab Pickup,20,16,1851,22505</t>
  </si>
  <si>
    <t>Dodge,Dakota,2008,regular unleaded,210,6,MANUAL,rear wheel drive,4,N/A,Compact,Extended Cab Pickup,20,16,1851,24985</t>
  </si>
  <si>
    <t>Dodge,Dakota,2008,regular unleaded,210,6,AUTOMATIC,rear wheel drive,4,N/A,Compact,Crew Cab Pickup,20,15,1851,26935</t>
  </si>
  <si>
    <t>Dodge,Dakota,2008,regular unleaded,302,8,AUTOMATIC,four wheel drive,4,N/A,Compact,Extended Cab Pickup,19,14,1851,30760</t>
  </si>
  <si>
    <t>Dodge,Dakota,2008,regular unleaded,302,8,AUTOMATIC,rear wheel drive,4,N/A,Compact,Crew Cab Pickup,19,14,1851,28520</t>
  </si>
  <si>
    <t>Dodge,Dakota,2008,regular unleaded,210,6,AUTOMATIC,four wheel drive,4,N/A,Compact,Extended Cab Pickup,18,14,1851,29095</t>
  </si>
  <si>
    <t>Dodge,Dakota,2008,regular unleaded,210,6,MANUAL,rear wheel drive,4,N/A,Compact,Extended Cab Pickup,20,16,1851,20470</t>
  </si>
  <si>
    <t>Dodge,Dakota,2008,regular unleaded,210,6,MANUAL,rear wheel drive,4,N/A,Compact,Extended Cab Pickup,20,16,1851,20995</t>
  </si>
  <si>
    <t>Dodge,Dakota,2009,regular unleaded,210,6,AUTOMATIC,rear wheel drive,4,Flex Fuel,Compact,Crew Cab Pickup,20,15,1851,28630</t>
  </si>
  <si>
    <t>Dodge,Dakota,2009,regular unleaded,210,6,AUTOMATIC,four wheel drive,4,Flex Fuel,Compact,Crew Cab Pickup,18,14,1851,31630</t>
  </si>
  <si>
    <t>Dodge,Dakota,2009,regular unleaded,210,6,AUTOMATIC,rear wheel drive,4,Flex Fuel,Compact,Extended Cab Pickup,20,15,1851,23710</t>
  </si>
  <si>
    <t>Dodge,Dakota,2009,regular unleaded,210,6,MANUAL,rear wheel drive,4,Flex Fuel,Compact,Crew Cab Pickup,20,16,1851,25260</t>
  </si>
  <si>
    <t>Dodge,Dakota,2009,regular unleaded,210,6,AUTOMATIC,four wheel drive,4,Flex Fuel,Compact,Crew Cab Pickup,18,14,1851,29355</t>
  </si>
  <si>
    <t>Dodge,Dakota,2009,regular unleaded,210,6,AUTOMATIC,four wheel drive,4,Flex Fuel,Compact,Crew Cab Pickup,18,14,1851,31045</t>
  </si>
  <si>
    <t>Dodge,Dakota,2009,regular unleaded,210,6,AUTOMATIC,four wheel drive,4,Flex Fuel,Compact,Extended Cab Pickup,18,14,1851,27960</t>
  </si>
  <si>
    <t>Dodge,Dakota,2009,regular unleaded,210,6,AUTOMATIC,four wheel drive,4,Flex Fuel,Compact,Extended Cab Pickup,18,14,1851,30155</t>
  </si>
  <si>
    <t>Dodge,Dakota,2009,regular unleaded,210,6,MANUAL,four wheel drive,4,Flex Fuel,Compact,Crew Cab Pickup,19,15,1851,28210</t>
  </si>
  <si>
    <t>Dodge,Dakota,2009,regular unleaded,210,6,AUTOMATIC,rear wheel drive,4,Flex Fuel,Compact,Crew Cab Pickup,20,15,1851,26405</t>
  </si>
  <si>
    <t>Dodge,Dakota,2009,regular unleaded,210,6,AUTOMATIC,four wheel drive,4,Flex Fuel,Compact,Extended Cab Pickup,18,14,1851,29985</t>
  </si>
  <si>
    <t>Dodge,Dakota,2009,regular unleaded,210,6,AUTOMATIC,four wheel drive,4,Flex Fuel,Compact,Extended Cab Pickup,18,14,1851,26810</t>
  </si>
  <si>
    <t>Dodge,Dakota,2009,regular unleaded,210,6,AUTOMATIC,rear wheel drive,4,Flex Fuel,Compact,Extended Cab Pickup,20,15,1851,27315</t>
  </si>
  <si>
    <t>Dodge,Dakota,2009,regular unleaded,210,6,AUTOMATIC,rear wheel drive,4,Flex Fuel,Compact,Extended Cab Pickup,20,15,1851,22560</t>
  </si>
  <si>
    <t>Dodge,Dakota,2010,regular unleaded,210,6,AUTOMATIC,rear wheel drive,4,Flex Fuel,Compact,Crew Cab Pickup,20,15,1851,26325</t>
  </si>
  <si>
    <t>Dodge,Dakota,2010,regular unleaded,210,6,AUTOMATIC,four wheel drive,4,Flex Fuel,Compact,Extended Cab Pickup,18,14,1851,27880</t>
  </si>
  <si>
    <t>Dodge,Dakota,2010,regular unleaded,210,6,AUTOMATIC,rear wheel drive,4,Flex Fuel,Compact,Crew Cab Pickup,20,15,1851,25305</t>
  </si>
  <si>
    <t>Dodge,Dakota,2010,regular unleaded,210,6,AUTOMATIC,four wheel drive,4,Flex Fuel,Compact,Crew Cab Pickup,18,14,1851,28255</t>
  </si>
  <si>
    <t>Dodge,Dakota,2010,regular unleaded,210,6,AUTOMATIC,rear wheel drive,4,Flex Fuel,Compact,Extended Cab Pickup,20,15,1851,23630</t>
  </si>
  <si>
    <t>Dodge,Dakota,2010,regular unleaded,210,6,AUTOMATIC,four wheel drive,4,Flex Fuel,Compact,Extended Cab Pickup,18,14,1851,27005</t>
  </si>
  <si>
    <t>Dodge,Dakota,2010,regular unleaded,210,6,AUTOMATIC,four wheel drive,4,Flex Fuel,Compact,Crew Cab Pickup,18,14,1851,29275</t>
  </si>
  <si>
    <t>Dodge,Dakota,2010,regular unleaded,210,6,AUTOMATIC,rear wheel drive,4,Flex Fuel,Compact,Extended Cab Pickup,20,15,1851,22755</t>
  </si>
  <si>
    <t>Dodge,Dakota,2010,regular unleaded,210,6,AUTOMATIC,four wheel drive,4,Flex Fuel,Compact,Crew Cab Pickup,18,14,1851,33180</t>
  </si>
  <si>
    <t>Dodge,Dakota,2010,flex-fuel (unleaded/E85),302,8,AUTOMATIC,four wheel drive,4,Flex Fuel,Compact,Crew Cab Pickup,19,14,1851,31365</t>
  </si>
  <si>
    <t>Dodge,Dakota,2010,regular unleaded,210,6,AUTOMATIC,rear wheel drive,4,Flex Fuel,Compact,Crew Cab Pickup,20,15,1851,30180</t>
  </si>
  <si>
    <t>Dodge,Dart,2014,regular unleaded,160,4,MANUAL,front wheel drive,4,N/A,Midsize,Sedan,36,25,1851,16495</t>
  </si>
  <si>
    <t>Dodge,Dart,2014,regular unleaded,184,4,MANUAL,front wheel drive,4,N/A,Midsize,Sedan,35,22,1851,18595</t>
  </si>
  <si>
    <t>Dodge,Dart,2014,regular unleaded,184,4,AUTOMATIC,front wheel drive,4,N/A,Midsize,Sedan,35,23,1851,22995</t>
  </si>
  <si>
    <t>Dodge,Dart,2014,regular unleaded,160,4,MANUAL,front wheel drive,4,N/A,Midsize,Sedan,41,28,1851,19995</t>
  </si>
  <si>
    <t>Dodge,Dart,2014,regular unleaded,184,4,MANUAL,front wheel drive,4,N/A,Midsize,Sedan,33,23,1851,20995</t>
  </si>
  <si>
    <t>Dodge,Dart,2015,regular unleaded,184,4,MANUAL,front wheel drive,4,N/A,Midsize,Sedan,33,23,1851,21645</t>
  </si>
  <si>
    <t>Dodge,Dart,2015,regular unleaded,184,4,MANUAL,front wheel drive,4,N/A,Midsize,Sedan,35,22,1851,19000</t>
  </si>
  <si>
    <t>Dodge,Dart,2015,regular unleaded,160,4,MANUAL,front wheel drive,4,N/A,Midsize,Sedan,41,28,1851,20495</t>
  </si>
  <si>
    <t>Dodge,Dart,2015,regular unleaded,184,4,AUTOMATIC,front wheel drive,4,N/A,Midsize,Sedan,35,23,1851,23795</t>
  </si>
  <si>
    <t>Dodge,Dart,2015,regular unleaded,160,4,MANUAL,front wheel drive,4,N/A,Midsize,Sedan,36,25,1851,16495</t>
  </si>
  <si>
    <t>Dodge,Dart,2016,regular unleaded,160,4,MANUAL,front wheel drive,4,N/A,Midsize,Sedan,39,27,1851,19495</t>
  </si>
  <si>
    <t>Dodge,Dart,2016,regular unleaded,160,4,MANUAL,front wheel drive,4,N/A,Midsize,Sedan,36,25,1851,18995</t>
  </si>
  <si>
    <t>Dodge,Dart,2016,regular unleaded,184,4,MANUAL,front wheel drive,4,N/A,Midsize,Sedan,35,22,1851,19395</t>
  </si>
  <si>
    <t>Dodge,Dart,2016,regular unleaded,160,4,MANUAL,front wheel drive,4,N/A,Midsize,Sedan,36,25,1851,17995</t>
  </si>
  <si>
    <t>Dodge,Dart,2016,regular unleaded,184,4,AUTOMATIC,front wheel drive,4,N/A,Midsize,Sedan,35,23,1851,24395</t>
  </si>
  <si>
    <t>Dodge,Dart,2016,regular unleaded,160,4,MANUAL,front wheel drive,4,N/A,Midsize,Sedan,36,25,1851,19595</t>
  </si>
  <si>
    <t>Dodge,Dart,2016,regular unleaded,160,4,MANUAL,front wheel drive,4,N/A,Midsize,Sedan,36,25,1851,16995</t>
  </si>
  <si>
    <t>Dodge,Dart,2016,regular unleaded,160,4,MANUAL,front wheel drive,4,N/A,Midsize,Sedan,39,27,1851,21095</t>
  </si>
  <si>
    <t>Dodge,Dart,2016,regular unleaded,184,4,MANUAL,front wheel drive,4,N/A,Midsize,Sedan,35,22,1851,22095</t>
  </si>
  <si>
    <t>Dodge,Dart,2016,regular unleaded,184,4,MANUAL,front wheel drive,4,N/A,Midsize,Sedan,35,22,1851,20995</t>
  </si>
  <si>
    <t>Dodge,Dart,2016,regular unleaded,184,4,MANUAL,front wheel drive,4,N/A,Midsize,Sedan,35,22,1851,21595</t>
  </si>
  <si>
    <t>Rolls-Royce,Dawn,2016,premium unleaded (required),563,12,AUTOMATIC,rear wheel drive,2,"Exotic,Luxury,High-Performance",Large,Convertible,19,12,86,335000</t>
  </si>
  <si>
    <t>Dodge,Daytona,1991,regular unleaded,152,4,MANUAL,front wheel drive,2,"Hatchback,Factory Tuner,Performance",Compact,2dr Hatchback,24,18,1851,2000</t>
  </si>
  <si>
    <t>Dodge,Daytona,1991,regular unleaded,152,4,MANUAL,front wheel drive,2,"Hatchback,Performance",Compact,2dr Hatchback,24,18,1851,2000</t>
  </si>
  <si>
    <t>Dodge,Daytona,1991,regular unleaded,100,4,MANUAL,front wheel drive,2,Hatchback,Compact,2dr Hatchback,31,21,1851,2000</t>
  </si>
  <si>
    <t>Dodge,Daytona,1991,regular unleaded,141,6,MANUAL,front wheel drive,2,Hatchback,Compact,2dr Hatchback,25,17,1851,2000</t>
  </si>
  <si>
    <t>Dodge,Daytona,1992,regular unleaded,224,4,MANUAL,front wheel drive,2,"Hatchback,Factory Tuner,Performance",Compact,2dr Hatchback,24,17,1851,2000</t>
  </si>
  <si>
    <t>Dodge,Daytona,1992,regular unleaded,141,6,MANUAL,front wheel drive,2,Hatchback,Compact,2dr Hatchback,26,17,1851,2000</t>
  </si>
  <si>
    <t>Dodge,Daytona,1992,regular unleaded,100,4,MANUAL,front wheel drive,2,Hatchback,Compact,2dr Hatchback,29,20,1851,2000</t>
  </si>
  <si>
    <t>Dodge,Daytona,1993,regular unleaded,100,4,MANUAL,front wheel drive,2,Hatchback,Compact,2dr Hatchback,29,22,1851,2000</t>
  </si>
  <si>
    <t>Dodge,Daytona,1993,regular unleaded,141,6,MANUAL,front wheel drive,2,Hatchback,Compact,2dr Hatchback,25,17,1851,2000</t>
  </si>
  <si>
    <t>Dodge,Daytona,1993,regular unleaded,224,4,MANUAL,front wheel drive,2,"Hatchback,Factory Tuner,Performance",Compact,2dr Hatchback,24,17,1851,2000</t>
  </si>
  <si>
    <t>Aston Martin,DB7,2003,premium unleaded (required),420,12,AUTOMATIC,rear wheel drive,2,"Exotic,Factory Tuner,High-Performance",Compact,Coupe,18,11,259,156300</t>
  </si>
  <si>
    <t>Aston Martin,DB7,2003,premium unleaded (required),420,12,MANUAL,rear wheel drive,2,"Exotic,High-Performance",Compact,Convertible,17,10,259,151800</t>
  </si>
  <si>
    <t>Aston Martin,DB7,2003,premium unleaded (required),435,12,MANUAL,rear wheel drive,2,"Exotic,Factory Tuner,High-Performance",Compact,Coupe,15,9,259,156300</t>
  </si>
  <si>
    <t>Aston Martin,DB7,2003,premium unleaded (required),420,12,MANUAL,rear wheel drive,2,"Exotic,High-Performance",Compact,Coupe,17,10,259,141800</t>
  </si>
  <si>
    <t>Aston Martin,DB9 GT,2016,premium unleaded (required),540,12,AUTOMATIC,rear wheel drive,2,"Exotic,High-Performance",Midsize,Coupe,19,13,259,235307</t>
  </si>
  <si>
    <t>Aston Martin,DB9 GT,2016,premium unleaded (required),540,12,AUTOMATIC,rear wheel drive,2,"Exotic,High-Performance",Midsize,Convertible,19,13,259,213250</t>
  </si>
  <si>
    <t>Aston Martin,DB9 GT,2016,premium unleaded (required),540,12,AUTOMATIC,rear wheel drive,2,"Exotic,High-Performance",Midsize,Coupe,19,13,259,198250</t>
  </si>
  <si>
    <t>Aston Martin,DB9,2013,premium unleaded (required),510,12,AUTOMATIC,rear wheel drive,2,"Exotic,High-Performance",Midsize,Convertible,19,13,259,198700</t>
  </si>
  <si>
    <t>Aston Martin,DB9,2013,premium unleaded (required),510,12,AUTOMATIC,rear wheel drive,2,"Exotic,High-Performance",Midsize,Coupe,19,13,259,183700</t>
  </si>
  <si>
    <t>Aston Martin,DB9,2014,premium unleaded (required),510,12,AUTOMATIC,rear wheel drive,2,"Exotic,High-Performance",Midsize,Convertible,19,13,259,200800</t>
  </si>
  <si>
    <t>Aston Martin,DB9,2014,premium unleaded (required),510,12,AUTOMATIC,rear wheel drive,2,"Exotic,High-Performance",Midsize,Coupe,19,13,259,185800</t>
  </si>
  <si>
    <t>Aston Martin,DB9,2015,premium unleaded (required),510,12,AUTOMATIC,rear wheel drive,2,"Exotic,High-Performance",Midsize,Coupe,19,13,259,198295</t>
  </si>
  <si>
    <t>Aston Martin,DB9,2015,premium unleaded (required),510,12,AUTOMATIC,rear wheel drive,2,"Exotic,High-Performance",Midsize,Coupe,19,13,259,188295</t>
  </si>
  <si>
    <t>Aston Martin,DB9,2015,premium unleaded (required),510,12,AUTOMATIC,rear wheel drive,2,"Exotic,High-Performance",Midsize,Convertible,19,13,259,203295</t>
  </si>
  <si>
    <t>Aston Martin,DB9,2015,premium unleaded (required),510,12,AUTOMATIC,rear wheel drive,2,"Exotic,High-Performance",Midsize,Convertible,19,13,259,213295</t>
  </si>
  <si>
    <t>Aston Martin,DBS,2010,premium unleaded (required),510,12,AUTOMATIC,rear wheel drive,2,"Exotic,High-Performance",Midsize,Convertible,18,12,259,283900</t>
  </si>
  <si>
    <t>Aston Martin,DBS,2010,premium unleaded (required),510,12,MANUAL,rear wheel drive,2,"Exotic,High-Performance",Midsize,Convertible,17,11,259,279500</t>
  </si>
  <si>
    <t>Aston Martin,DBS,2010,premium unleaded (required),510,12,AUTOMATIC,rear wheel drive,2,"Exotic,High-Performance",Midsize,Coupe,18,12,259,270400</t>
  </si>
  <si>
    <t>Aston Martin,DBS,2010,premium unleaded (required),510,12,MANUAL,rear wheel drive,2,"Exotic,High-Performance",Midsize,Coupe,17,11,259,266000</t>
  </si>
  <si>
    <t>Aston Martin,DBS,2011,premium unleaded (required),510,12,MANUAL,rear wheel drive,2,"Exotic,Factory Tuner,High-Performance",Midsize,Convertible,17,11,259,282295</t>
  </si>
  <si>
    <t>Aston Martin,DBS,2011,premium unleaded (required),510,12,MANUAL,rear wheel drive,2,"Exotic,Factory Tuner,High-Performance",Midsize,Coupe,17,11,259,268660</t>
  </si>
  <si>
    <t>Aston Martin,DBS,2011,premium unleaded (required),510,12,AUTOMATIC,rear wheel drive,2,"Exotic,Factory Tuner,High-Performance",Midsize,Coupe,18,12,259,273104</t>
  </si>
  <si>
    <t>Aston Martin,DBS,2011,premium unleaded (required),510,12,AUTOMATIC,rear wheel drive,2,"Exotic,Factory Tuner,High-Performance",Midsize,Convertible,18,12,259,286739</t>
  </si>
  <si>
    <t>Aston Martin,DBS,2012,premium unleaded (required),510,12,MANUAL,rear wheel drive,2,"Exotic,High-Performance",Midsize,Convertible,17,11,259,295987</t>
  </si>
  <si>
    <t>Aston Martin,DBS,2012,premium unleaded (required),510,12,AUTOMATIC,rear wheel drive,2,"Exotic,High-Performance",Midsize,Coupe,18,12,259,275861</t>
  </si>
  <si>
    <t>Aston Martin,DBS,2012,premium unleaded (required),510,12,MANUAL,rear wheel drive,2,"Exotic,High-Performance",Midsize,Coupe,17,11,259,284576</t>
  </si>
  <si>
    <t>Aston Martin,DBS,2012,premium unleaded (required),510,12,AUTOMATIC,rear wheel drive,2,"Exotic,High-Performance",Midsize,Convertible,18,12,259,296387</t>
  </si>
  <si>
    <t>Aston Martin,DBS,2012,premium unleaded (required),510,12,MANUAL,rear wheel drive,2,"Exotic,High-Performance",Midsize,Convertible,17,11,259,290461</t>
  </si>
  <si>
    <t>Aston Martin,DBS,2012,premium unleaded (required),510,12,AUTOMATIC,rear wheel drive,2,"Exotic,High-Performance",Midsize,Coupe,18,12,259,284976</t>
  </si>
  <si>
    <t>Aston Martin,DBS,2012,premium unleaded (required),510,12,AUTOMATIC,rear wheel drive,2,"Exotic,High-Performance",Midsize,Convertible,18,12,259,290861</t>
  </si>
  <si>
    <t>Aston Martin,DBS,2012,premium unleaded (required),510,12,MANUAL,rear wheel drive,2,"Exotic,High-Performance",Midsize,Coupe,17,11,259,275461</t>
  </si>
  <si>
    <t>Land Rover,Defender,1994,regular unleaded,182,8,MANUAL,four wheel drive,2,Luxury,Compact,2dr SUV,15,12,258,27736</t>
  </si>
  <si>
    <t>Land Rover,Defender,1995,regular unleaded,182,8,MANUAL,four wheel drive,2,Luxury,Compact,2dr SUV,15,12,258,30709</t>
  </si>
  <si>
    <t>Land Rover,Defender,1997,regular unleaded,182,8,AUTOMATIC,four wheel drive,2,Luxury,Compact,Convertible SUV,14,12,258,36931</t>
  </si>
  <si>
    <t>Land Rover,Defender,1997,regular unleaded,182,8,AUTOMATIC,four wheel drive,2,Luxury,Compact,2dr SUV,14,12,258,39669</t>
  </si>
  <si>
    <t>Cadillac,DeVille,2003,regular unleaded,275,8,AUTOMATIC,front wheel drive,4,Luxury,Large,Sedan,25,16,1624,49150</t>
  </si>
  <si>
    <t>Cadillac,DeVille,2003,regular unleaded,300,8,AUTOMATIC,front wheel drive,4,"Luxury,Performance",Large,Sedan,25,16,1624,49150</t>
  </si>
  <si>
    <t>Cadillac,DeVille,2003,regular unleaded,275,8,AUTOMATIC,front wheel drive,4,Luxury,Large,Sedan,25,16,1624,44400</t>
  </si>
  <si>
    <t>Cadillac,DeVille,2004,regular unleaded,300,8,AUTOMATIC,front wheel drive,4,"Luxury,Performance",Large,Sedan,24,16,1624,50750</t>
  </si>
  <si>
    <t>Cadillac,DeVille,2004,regular unleaded,275,8,AUTOMATIC,front wheel drive,4,Luxury,Large,Sedan,24,16,1624,50750</t>
  </si>
  <si>
    <t>Cadillac,DeVille,2004,regular unleaded,275,8,AUTOMATIC,front wheel drive,4,Luxury,Large,Sedan,24,16,1624,45600</t>
  </si>
  <si>
    <t>Cadillac,DeVille,2005,regular unleaded,275,8,AUTOMATIC,front wheel drive,4,Luxury,Large,Sedan,22,15,1624,51600</t>
  </si>
  <si>
    <t>Cadillac,DeVille,2005,regular unleaded,275,8,AUTOMATIC,front wheel drive,4,Luxury,Large,Sedan,22,15,1624,46430</t>
  </si>
  <si>
    <t>Cadillac,DeVille,2005,regular unleaded,275,8,AUTOMATIC,front wheel drive,4,Luxury,Large,Sedan,22,15,1624,46045</t>
  </si>
  <si>
    <t>Cadillac,DeVille,2005,regular unleaded,290,8,AUTOMATIC,front wheel drive,4,"Luxury,Performance",Large,Sedan,24,16,1624,51600</t>
  </si>
  <si>
    <t>Lamborghini,Diablo,2001,premium unleaded (required),550,12,MANUAL,all wheel drive,2,"Exotic,High-Performance",Compact,Coupe,12,9,1158,294900</t>
  </si>
  <si>
    <t>Mitsubishi,Diamante,2002,premium unleaded (required),205,6,AUTOMATIC,front wheel drive,4,N/A,Midsize,Sedan,23,16,436,28447</t>
  </si>
  <si>
    <t>Mitsubishi,Diamante,2002,premium unleaded (required),210,6,AUTOMATIC,front wheel drive,4,N/A,Midsize,Sedan,23,16,436,26997</t>
  </si>
  <si>
    <t>Mitsubishi,Diamante,2002,premium unleaded (required),205,6,AUTOMATIC,front wheel drive,4,N/A,Midsize,Sedan,23,16,436,25687</t>
  </si>
  <si>
    <t>Mitsubishi,Diamante,2003,premium unleaded (required),205,6,AUTOMATIC,front wheel drive,4,N/A,Midsize,Sedan,23,16,436,25997</t>
  </si>
  <si>
    <t>Mitsubishi,Diamante,2003,premium unleaded (required),205,6,AUTOMATIC,front wheel drive,4,N/A,Midsize,Sedan,23,16,436,28447</t>
  </si>
  <si>
    <t>Mitsubishi,Diamante,2003,premium unleaded (required),210,6,AUTOMATIC,front wheel drive,4,N/A,Midsize,Sedan,23,16,436,27097</t>
  </si>
  <si>
    <t>Mitsubishi,Diamante,2004,premium unleaded (required),205,6,AUTOMATIC,front wheel drive,4,N/A,Midsize,Sedan,23,15,436,24999</t>
  </si>
  <si>
    <t>Mitsubishi,Diamante,2004,premium unleaded (required),210,6,AUTOMATIC,front wheel drive,4,N/A,Midsize,Sedan,23,15,436,26819</t>
  </si>
  <si>
    <t>Mitsubishi,Diamante,2004,premium unleaded (required),205,6,AUTOMATIC,front wheel drive,4,N/A,Midsize,Sedan,23,15,436,27619</t>
  </si>
  <si>
    <t>Land Rover,Discovery Series II,2000,regular unleaded,188,8,AUTOMATIC,all wheel drive,4,Luxury,Midsize,4dr SUV,16,12,258,2561</t>
  </si>
  <si>
    <t>Land Rover,Discovery Series II,2001,premium unleaded (required),188,8,AUTOMATIC,four wheel drive,4,Luxury,Midsize,4dr SUV,16,12,258,36350</t>
  </si>
  <si>
    <t>Land Rover,Discovery Series II,2001,premium unleaded (required),188,8,AUTOMATIC,four wheel drive,4,Luxury,Midsize,4dr SUV,16,12,258,33350</t>
  </si>
  <si>
    <t>Land Rover,Discovery Series II,2001,premium unleaded (required),188,8,AUTOMATIC,four wheel drive,4,Luxury,Midsize,4dr SUV,16,12,258,34350</t>
  </si>
  <si>
    <t>Land Rover,Discovery Series II,2002,premium unleaded (required),188,8,AUTOMATIC,four wheel drive,4,Luxury,Midsize,4dr SUV,16,12,258,33350</t>
  </si>
  <si>
    <t>Land Rover,Discovery Series II,2002,premium unleaded (required),188,8,AUTOMATIC,four wheel drive,4,Luxury,Midsize,4dr SUV,16,12,258,37150</t>
  </si>
  <si>
    <t>Land Rover,Discovery Sport,2015,premium unleaded (recommended),240,4,AUTOMATIC,all wheel drive,4,"Crossover,Luxury",Midsize,4dr SUV,26,20,258,37070</t>
  </si>
  <si>
    <t>Land Rover,Discovery Sport,2015,premium unleaded (recommended),240,4,AUTOMATIC,all wheel drive,4,"Crossover,Luxury",Midsize,4dr SUV,26,20,258,45570</t>
  </si>
  <si>
    <t>Land Rover,Discovery Sport,2015,premium unleaded (recommended),240,4,AUTOMATIC,all wheel drive,4,"Crossover,Luxury",Midsize,4dr SUV,26,20,258,41570</t>
  </si>
  <si>
    <t>Land Rover,Discovery Sport,2016,premium unleaded (recommended),240,4,AUTOMATIC,all wheel drive,4,"Crossover,Luxury",Midsize,4dr SUV,26,20,258,41955</t>
  </si>
  <si>
    <t>Land Rover,Discovery Sport,2016,premium unleaded (recommended),240,4,AUTOMATIC,all wheel drive,4,"Crossover,Luxury",Midsize,4dr SUV,26,20,258,45955</t>
  </si>
  <si>
    <t>Land Rover,Discovery Sport,2016,premium unleaded (recommended),240,4,AUTOMATIC,all wheel drive,4,"Crossover,Luxury",Midsize,4dr SUV,26,20,258,37455</t>
  </si>
  <si>
    <t>Land Rover,Discovery Sport,2017,premium unleaded (recommended),240,4,AUTOMATIC,all wheel drive,4,"Crossover,Luxury",Midsize,4dr SUV,25,20,258,46595</t>
  </si>
  <si>
    <t>Land Rover,Discovery Sport,2017,premium unleaded (recommended),240,4,AUTOMATIC,all wheel drive,4,"Crossover,Luxury",Midsize,4dr SUV,25,20,258,42195</t>
  </si>
  <si>
    <t>Land Rover,Discovery Sport,2017,premium unleaded (recommended),240,4,AUTOMATIC,all wheel drive,4,"Crossover,Luxury",Midsize,4dr SUV,25,20,258,37695</t>
  </si>
  <si>
    <t>Land Rover,Discovery,2003,premium unleaded (required),217,8,AUTOMATIC,four wheel drive,4,Luxury,Midsize,4dr SUV,14,11,258,34350</t>
  </si>
  <si>
    <t>Land Rover,Discovery,2003,premium unleaded (required),217,8,AUTOMATIC,four wheel drive,4,Luxury,Midsize,4dr SUV,14,11,258,40350</t>
  </si>
  <si>
    <t>Land Rover,Discovery,2003,premium unleaded (required),217,8,AUTOMATIC,four wheel drive,4,Luxury,Midsize,4dr SUV,14,11,258,38350</t>
  </si>
  <si>
    <t>Land Rover,Discovery,2004,premium unleaded (required),217,8,AUTOMATIC,four wheel drive,4,Luxury,Midsize,4dr SUV,14,11,258,38685</t>
  </si>
  <si>
    <t>Land Rover,Discovery,2004,premium unleaded (required),217,8,AUTOMATIC,four wheel drive,4,Luxury,Midsize,4dr SUV,14,11,258,40685</t>
  </si>
  <si>
    <t>Land Rover,Discovery,2004,premium unleaded (required),217,8,AUTOMATIC,four wheel drive,4,Luxury,Midsize,4dr SUV,14,11,258,34330</t>
  </si>
  <si>
    <t>Cadillac,DTS,2009,regular unleaded,275,8,AUTOMATIC,front wheel drive,4,Luxury,Large,Sedan,23,15,1624,51460</t>
  </si>
  <si>
    <t>Cadillac,DTS,2009,regular unleaded,275,8,AUTOMATIC,front wheel drive,4,Luxury,Large,Sedan,23,15,1624,46280</t>
  </si>
  <si>
    <t>Cadillac,DTS,2009,regular unleaded,275,8,AUTOMATIC,front wheel drive,4,Luxury,Large,Sedan,23,15,1624,49730</t>
  </si>
  <si>
    <t>Cadillac,DTS,2009,regular unleaded,292,8,AUTOMATIC,front wheel drive,4,Luxury,Large,Sedan,22,15,1624,54230</t>
  </si>
  <si>
    <t>Cadillac,DTS,2009,regular unleaded,275,8,AUTOMATIC,front wheel drive,4,Luxury,Large,Sedan,23,15,1624,49230</t>
  </si>
  <si>
    <t>Cadillac,DTS,2009,regular unleaded,275,8,AUTOMATIC,front wheel drive,4,Luxury,Large,Sedan,23,15,1624,47625</t>
  </si>
  <si>
    <t>Cadillac,DTS,2010,premium unleaded (recommended),275,8,AUTOMATIC,front wheel drive,4,Luxury,Large,Sedan,23,15,1624,46280</t>
  </si>
  <si>
    <t>Cadillac,DTS,2010,premium unleaded (recommended),275,8,AUTOMATIC,front wheel drive,4,Luxury,Large,Sedan,23,15,1624,51525</t>
  </si>
  <si>
    <t>Cadillac,DTS,2010,premium unleaded (recommended),275,8,AUTOMATIC,front wheel drive,4,Luxury,Large,Sedan,23,15,1624,54425</t>
  </si>
  <si>
    <t>Cadillac,DTS,2010,premium unleaded (recommended),292,8,AUTOMATIC,front wheel drive,4,Luxury,Large,Sedan,22,15,1624,59475</t>
  </si>
  <si>
    <t>Cadillac,DTS,2011,premium unleaded (recommended),292,8,AUTOMATIC,front wheel drive,4,Luxury,Large,Sedan,23,15,1624,59875</t>
  </si>
  <si>
    <t>Cadillac,DTS,2011,premium unleaded (recommended),275,8,AUTOMATIC,front wheel drive,4,Luxury,Large,Sedan,23,15,1624,51925</t>
  </si>
  <si>
    <t>Cadillac,DTS,2011,premium unleaded (recommended),275,8,AUTOMATIC,front wheel drive,4,Luxury,Large,Sedan,23,15,1624,54825</t>
  </si>
  <si>
    <t>Cadillac,DTS,2011,premium unleaded (recommended),275,8,AUTOMATIC,front wheel drive,4,Luxury,Large,Sedan,23,15,1624,46680</t>
  </si>
  <si>
    <t>Dodge,Durango,2015,regular unleaded,290,6,AUTOMATIC,rear wheel drive,4,"Crossover,Performance",Large,4dr SUV,25,18,1851,36895</t>
  </si>
  <si>
    <t>Dodge,Durango,2015,premium unleaded (recommended),360,8,AUTOMATIC,all wheel drive,4,"Crossover,Performance",Large,4dr SUV,22,14,1851,42495</t>
  </si>
  <si>
    <t>Dodge,Durango,2015,regular unleaded,290,6,AUTOMATIC,all wheel drive,4,Crossover,Large,4dr SUV,24,17,1851,39495</t>
  </si>
  <si>
    <t>Dodge,Durango,2015,regular unleaded,290,6,AUTOMATIC,rear wheel drive,4,"Crossover,Performance",Large,4dr SUV,25,18,1851,40995</t>
  </si>
  <si>
    <t>Dodge,Durango,2015,regular unleaded,290,6,AUTOMATIC,all wheel drive,4,"Crossover,Performance",Large,4dr SUV,24,17,1851,33095</t>
  </si>
  <si>
    <t>Dodge,Durango,2015,regular unleaded,290,6,AUTOMATIC,all wheel drive,4,Crossover,Large,4dr SUV,24,17,1851,43595</t>
  </si>
  <si>
    <t>Dodge,Durango,2015,premium unleaded (recommended),360,8,AUTOMATIC,rear wheel drive,4,"Crossover,Performance",Large,4dr SUV,23,14,1851,39995</t>
  </si>
  <si>
    <t>Dodge,Durango,2015,regular unleaded,290,6,AUTOMATIC,rear wheel drive,4,"Crossover,Performance",Large,4dr SUV,25,18,1851,30495</t>
  </si>
  <si>
    <t>Dodge,Durango,2016,premium unleaded (recommended),360,8,AUTOMATIC,rear wheel drive,4,"Crossover,Performance",Large,4dr SUV,22,14,1851,41995</t>
  </si>
  <si>
    <t>Dodge,Durango,2016,regular unleaded,293,6,AUTOMATIC,all wheel drive,4,Crossover,Large,4dr SUV,25,18,1851,39595</t>
  </si>
  <si>
    <t>Dodge,Durango,2016,regular unleaded,293,6,AUTOMATIC,rear wheel drive,4,"Crossover,Performance",Large,4dr SUV,27,19,1851,30495</t>
  </si>
  <si>
    <t>Dodge,Durango,2016,regular unleaded,295,6,AUTOMATIC,all wheel drive,4,Crossover,Large,4dr SUV,25,18,1851,43895</t>
  </si>
  <si>
    <t>Dodge,Durango,2016,regular unleaded,293,6,AUTOMATIC,all wheel drive,4,"Crossover,Performance",Large,4dr SUV,25,18,1851,33095</t>
  </si>
  <si>
    <t>Dodge,Durango,2016,premium unleaded (recommended),360,8,AUTOMATIC,all wheel drive,4,"Crossover,Performance",Large,4dr SUV,22,14,1851,44595</t>
  </si>
  <si>
    <t>Dodge,Durango,2016,regular unleaded,295,6,AUTOMATIC,rear wheel drive,4,"Crossover,Performance",Large,4dr SUV,27,19,1851,42390</t>
  </si>
  <si>
    <t>Dodge,Durango,2016,regular unleaded,293,6,AUTOMATIC,rear wheel drive,4,"Crossover,Performance",Large,4dr SUV,27,19,1851,36995</t>
  </si>
  <si>
    <t>Dodge,Durango,2016,regular unleaded,295,6,AUTOMATIC,rear wheel drive,4,"Crossover,Performance",Large,4dr SUV,27,19,1851,41295</t>
  </si>
  <si>
    <t>Dodge,Durango,2016,regular unleaded,295,6,AUTOMATIC,all wheel drive,4,Crossover,Large,4dr SUV,25,18,1851,44990</t>
  </si>
  <si>
    <t>Dodge,Durango,2017,regular unleaded,295,6,AUTOMATIC,rear wheel drive,4,"Crossover,Performance",Large,4dr SUV,26,19,1851,37495</t>
  </si>
  <si>
    <t>Dodge,Durango,2017,regular unleaded,295,6,AUTOMATIC,rear wheel drive,4,"Crossover,Performance",Large,4dr SUV,26,19,1851,42490</t>
  </si>
  <si>
    <t>Dodge,Durango,2017,regular unleaded,295,6,AUTOMATIC,all wheel drive,4,Crossover,Large,4dr SUV,25,18,1851,40095</t>
  </si>
  <si>
    <t>Dodge,Durango,2017,premium unleaded (recommended),360,8,AUTOMATIC,rear wheel drive,4,"Crossover,Performance",Large,4dr SUV,22,14,1851,42095</t>
  </si>
  <si>
    <t>Dodge,Durango,2017,regular unleaded,295,6,AUTOMATIC,rear wheel drive,4,Crossover,Large,4dr SUV,26,19,1851,29995</t>
  </si>
  <si>
    <t>Dodge,Durango,2017,premium unleaded (recommended),360,8,AUTOMATIC,all wheel drive,4,"Crossover,Performance",Large,4dr SUV,22,14,1851,44695</t>
  </si>
  <si>
    <t>Dodge,Durango,2017,regular unleaded,295,6,AUTOMATIC,rear wheel drive,4,"Crossover,Performance",Large,4dr SUV,26,19,1851,41395</t>
  </si>
  <si>
    <t>Dodge,Durango,2017,regular unleaded,295,6,AUTOMATIC,all wheel drive,4,Crossover,Large,4dr SUV,25,18,1851,43995</t>
  </si>
  <si>
    <t>Dodge,Durango,2017,regular unleaded,295,6,AUTOMATIC,all wheel drive,4,Crossover,Large,4dr SUV,25,18,1851,45090</t>
  </si>
  <si>
    <t>Dodge,Durango,2017,regular unleaded,295,6,AUTOMATIC,all wheel drive,4,Crossover,Large,4dr SUV,25,18,1851,32595</t>
  </si>
  <si>
    <t>Dodge,Dynasty,1991,regular unleaded,100,4,AUTOMATIC,front wheel drive,4,N/A,Midsize,Sedan,24,18,1851,2000</t>
  </si>
  <si>
    <t>Dodge,Dynasty,1991,regular unleaded,141,6,AUTOMATIC,front wheel drive,4,N/A,Midsize,Sedan,24,18,1851,2000</t>
  </si>
  <si>
    <t>Dodge,Dynasty,1992,regular unleaded,100,4,AUTOMATIC,front wheel drive,4,N/A,Midsize,Sedan,26,19,1851,2000</t>
  </si>
  <si>
    <t>Dodge,Dynasty,1992,regular unleaded,141,6,AUTOMATIC,front wheel drive,4,N/A,Midsize,Sedan,24,18,1851,2000</t>
  </si>
  <si>
    <t>Dodge,Dynasty,1993,regular unleaded,141,6,AUTOMATIC,front wheel drive,4,N/A,Midsize,Sedan,26,18,1851,2000</t>
  </si>
  <si>
    <t>Dodge,Dynasty,1993,regular unleaded,100,4,AUTOMATIC,front wheel drive,4,N/A,Midsize,Sedan,24,18,1851,2000</t>
  </si>
  <si>
    <t>Ford,E-150,1996,regular unleaded,199,6,AUTOMATIC,rear wheel drive,3,N/A,Midsize,Passenger Van,15,11,5657,2000</t>
  </si>
  <si>
    <t>Ford,E-150,1996,regular unleaded,145,6,AUTOMATIC,rear wheel drive,3,N/A,Midsize,Cargo Van,14,12,5657,2000</t>
  </si>
  <si>
    <t>Ford,E-150,1996,regular unleaded,145,6,AUTOMATIC,rear wheel drive,3,N/A,Midsize,Passenger Van,15,11,5657,2000</t>
  </si>
  <si>
    <t>Ford,E-150,1997,regular unleaded,200,6,AUTOMATIC,rear wheel drive,3,N/A,Midsize,Passenger Van,17,12,5657,2000</t>
  </si>
  <si>
    <t>Ford,E-150,1997,regular unleaded,200,6,AUTOMATIC,rear wheel drive,3,N/A,Midsize,Passenger Van,17,12,5657,2123</t>
  </si>
  <si>
    <t>Ford,E-150,1997,regular unleaded,200,6,AUTOMATIC,rear wheel drive,3,N/A,Midsize,Passenger Van,17,12,5657,2074</t>
  </si>
  <si>
    <t>Ford,E-150,1997,regular unleaded,200,6,AUTOMATIC,rear wheel drive,3,N/A,Midsize,Cargo Van,18,14,5657,2000</t>
  </si>
  <si>
    <t>Ford,E-150,1998,regular unleaded,200,6,AUTOMATIC,rear wheel drive,3,N/A,Midsize,Passenger Van,17,12,5657,2301</t>
  </si>
  <si>
    <t>Ford,E-150,1998,regular unleaded,200,6,AUTOMATIC,rear wheel drive,3,N/A,Midsize,Cargo Van,18,13,5657,2079</t>
  </si>
  <si>
    <t>Ford,E-150,1998,regular unleaded,200,6,AUTOMATIC,rear wheel drive,3,N/A,Midsize,Passenger Van,17,12,5657,2256</t>
  </si>
  <si>
    <t>Ford,E-150,1998,regular unleaded,200,6,AUTOMATIC,rear wheel drive,3,N/A,Midsize,Passenger Van,17,12,5657,2169</t>
  </si>
  <si>
    <t>Ford,E-250,1996,regular unleaded,199,6,AUTOMATIC,rear wheel drive,3,N/A,Large,Cargo Van,13,11,5657,2000</t>
  </si>
  <si>
    <t>Ford,E-250,1996,regular unleaded,145,6,AUTOMATIC,rear wheel drive,3,N/A,Midsize,Cargo Van,13,11,5657,2000</t>
  </si>
  <si>
    <t>Ford,E-250,1997,regular unleaded,200,6,AUTOMATIC,rear wheel drive,3,N/A,Large,Cargo Van,17,12,5657,2000</t>
  </si>
  <si>
    <t>Ford,E-250,1997,regular unleaded,200,6,AUTOMATIC,rear wheel drive,3,N/A,Midsize,Cargo Van,17,12,5657,2000</t>
  </si>
  <si>
    <t>Ford,E-250,1998,regular unleaded,235,6,AUTOMATIC,rear wheel drive,3,N/A,Midsize,Cargo Van,17,13,5657,2080</t>
  </si>
  <si>
    <t>Ford,E-250,1998,regular unleaded,235,6,AUTOMATIC,rear wheel drive,3,N/A,Large,Cargo Van,17,13,5657,2107</t>
  </si>
  <si>
    <t>Mercedes-Benz,E-Class,2015,premium unleaded (required),329,6,AUTOMATIC,all wheel drive,2,"Luxury,Performance",Midsize,Coupe,28,20,617,55850</t>
  </si>
  <si>
    <t>Mercedes-Benz,E-Class,2015,premium unleaded (required),550,8,AUTOMATIC,all wheel drive,4,"Factory Tuner,Luxury,High-Performance",Midsize,Sedan,23,16,617,93600</t>
  </si>
  <si>
    <t>Mercedes-Benz,E-Class,2015,premium unleaded (required),329,6,AUTOMATIC,rear wheel drive,2,"Luxury,Performance",Midsize,Coupe,29,20,617,53350</t>
  </si>
  <si>
    <t>Mercedes-Benz,E-Class,2015,premium unleaded (required),302,6,AUTOMATIC,rear wheel drive,4,"Luxury,Performance,Hybrid",Midsize,Sedan,29,24,617,57100</t>
  </si>
  <si>
    <t>Mercedes-Benz,E-Class,2015,premium unleaded (required),302,6,AUTOMATIC,all wheel drive,4,"Luxury,Performance",Midsize,Sedan,28,20,617,54800</t>
  </si>
  <si>
    <t>Mercedes-Benz,E-Class,2015,premium unleaded (required),302,6,AUTOMATIC,all wheel drive,4,"Luxury,Performance",Midsize,Wagon,27,20,617,59000</t>
  </si>
  <si>
    <t>Mercedes-Benz,E-Class,2015,diesel,195,4,AUTOMATIC,all wheel drive,4,"Diesel,Luxury",Midsize,Sedan,38,27,617,54300</t>
  </si>
  <si>
    <t>Mercedes-Benz,E-Class,2015,premium unleaded (required),402,8,AUTOMATIC,rear wheel drive,2,"Luxury,High-Performance",Midsize,Convertible,26,17,617,67750</t>
  </si>
  <si>
    <t>Mercedes-Benz,E-Class,2015,premium unleaded (required),302,6,AUTOMATIC,rear wheel drive,4,"Luxury,Performance",Midsize,Sedan,29,20,617,52300</t>
  </si>
  <si>
    <t>Mercedes-Benz,E-Class,2015,premium unleaded (required),577,8,AUTOMATIC,all wheel drive,4,"Factory Tuner,Luxury,High-Performance",Midsize,Sedan,22,15,617,100600</t>
  </si>
  <si>
    <t>Mercedes-Benz,E-Class,2015,premium unleaded (required),577,8,AUTOMATIC,all wheel drive,4,"Factory Tuner,Luxury,High-Performance",Midsize,Wagon,21,15,617,103200</t>
  </si>
  <si>
    <t>Mercedes-Benz,E-Class,2015,premium unleaded (required),329,6,AUTOMATIC,all wheel drive,4,"Luxury,Performance",Midsize,Sedan,28,20,617,64850</t>
  </si>
  <si>
    <t>Mercedes-Benz,E-Class,2015,premium unleaded (required),402,8,AUTOMATIC,rear wheel drive,2,"Luxury,High-Performance",Midsize,Coupe,26,18,617,59400</t>
  </si>
  <si>
    <t>Mercedes-Benz,E-Class,2015,premium unleaded (required),329,6,AUTOMATIC,rear wheel drive,2,"Luxury,Performance",Midsize,Convertible,29,20,617,61350</t>
  </si>
  <si>
    <t>Mercedes-Benz,E-Class,2015,diesel,195,4,AUTOMATIC,rear wheel drive,4,"Diesel,Luxury",Midsize,Sedan,42,28,617,51800</t>
  </si>
  <si>
    <t>Mercedes-Benz,E-Class,2015,premium unleaded (required),329,6,AUTOMATIC,rear wheel drive,4,"Luxury,Performance",Midsize,Sedan,29,20,617,62350</t>
  </si>
  <si>
    <t>Mercedes-Benz,E-Class,2016,premium unleaded (required),329,6,AUTOMATIC,rear wheel drive,4,"Luxury,Performance",Midsize,Sedan,29,20,617,63100</t>
  </si>
  <si>
    <t>Mercedes-Benz,E-Class,2016,premium unleaded (required),302,6,AUTOMATIC,all wheel drive,4,"Luxury,Performance",Midsize,Wagon,27,20,617,59900</t>
  </si>
  <si>
    <t>Mercedes-Benz,E-Class,2016,diesel,195,4,AUTOMATIC,all wheel drive,4,"Diesel,Luxury",Midsize,Sedan,38,27,617,55150</t>
  </si>
  <si>
    <t>Mercedes-Benz,E-Class,2016,premium unleaded (required),302,6,AUTOMATIC,rear wheel drive,4,"Luxury,Performance",Midsize,Sedan,29,20,617,53100</t>
  </si>
  <si>
    <t>Mercedes-Benz,E-Class,2016,premium unleaded (required),329,6,AUTOMATIC,all wheel drive,4,"Luxury,Performance",Midsize,Sedan,28,20,617,65600</t>
  </si>
  <si>
    <t>Mercedes-Benz,E-Class,2016,premium unleaded (required),577,8,AUTOMATIC,all wheel drive,4,"Factory Tuner,Luxury,High-Performance",Midsize,Sedan,22,15,617,101700</t>
  </si>
  <si>
    <t>Mercedes-Benz,E-Class,2016,premium unleaded (required),302,6,AUTOMATIC,all wheel drive,4,"Luxury,Performance",Midsize,Sedan,28,20,617,55600</t>
  </si>
  <si>
    <t>Mercedes-Benz,E-Class,2016,premium unleaded (required),329,6,AUTOMATIC,rear wheel drive,2,"Luxury,Performance",Midsize,Coupe,29,20,617,54200</t>
  </si>
  <si>
    <t>Mercedes-Benz,E-Class,2016,premium unleaded (required),402,8,AUTOMATIC,rear wheel drive,2,"Luxury,High-Performance",Midsize,Coupe,26,18,617,60300</t>
  </si>
  <si>
    <t>Mercedes-Benz,E-Class,2016,premium unleaded (required),329,6,AUTOMATIC,rear wheel drive,2,"Luxury,Performance",Midsize,Convertible,29,20,617,62250</t>
  </si>
  <si>
    <t>Mercedes-Benz,E-Class,2016,premium unleaded (required),402,8,AUTOMATIC,rear wheel drive,2,"Luxury,High-Performance",Midsize,Convertible,26,17,617,68700</t>
  </si>
  <si>
    <t>Mercedes-Benz,E-Class,2016,premium unleaded (required),577,8,AUTOMATIC,all wheel drive,4,"Factory Tuner,Luxury,High-Performance",Midsize,Wagon,21,15,617,104300</t>
  </si>
  <si>
    <t>Mercedes-Benz,E-Class,2016,diesel,195,4,AUTOMATIC,rear wheel drive,4,"Diesel,Luxury",Midsize,Sedan,42,28,617,52650</t>
  </si>
  <si>
    <t>Mercedes-Benz,E-Class,2016,premium unleaded (required),329,6,AUTOMATIC,all wheel drive,2,"Luxury,Performance",Midsize,Coupe,28,20,617,56700</t>
  </si>
  <si>
    <t>Mercedes-Benz,E-Class,2017,premium unleaded (required),329,6,AUTOMATIC,rear wheel drive,2,"Luxury,Performance",Midsize,Convertible,29,20,617,62600</t>
  </si>
  <si>
    <t>Mercedes-Benz,E-Class,2017,premium unleaded (required),241,4,AUTOMATIC,all wheel drive,4,Luxury,Midsize,Sedan,29,22,617,54650</t>
  </si>
  <si>
    <t>Mercedes-Benz,E-Class,2017,premium unleaded (required),329,6,AUTOMATIC,all wheel drive,2,"Luxury,Performance",Midsize,Coupe,28,20,617,57050</t>
  </si>
  <si>
    <t>Mercedes-Benz,E-Class,2017,premium unleaded (required),241,4,AUTOMATIC,rear wheel drive,4,Luxury,Midsize,Sedan,30,22,617,52150</t>
  </si>
  <si>
    <t>Mercedes-Benz,E-Class,2017,premium unleaded (required),329,6,AUTOMATIC,rear wheel drive,2,"Luxury,High-Performance",Midsize,Coupe,29,20,617,54550</t>
  </si>
  <si>
    <t>Mercedes-Benz,E-Class,2017,premium unleaded (required),402,8,AUTOMATIC,rear wheel drive,2,"Luxury,High-Performance",Midsize,Coupe,26,18,617,60650</t>
  </si>
  <si>
    <t>Mercedes-Benz,E-Class,2017,premium unleaded (required),402,8,AUTOMATIC,rear wheel drive,2,"Luxury,High-Performance",Midsize,Convertible,25,17,617,69100</t>
  </si>
  <si>
    <t>Volkswagen,e-Golf,2015,electric,115,,DIRECT_DRIVE,front wheel drive,4,Hatchback,Compact,4dr Hatchback,105,126,873,33450</t>
  </si>
  <si>
    <t>Volkswagen,e-Golf,2015,electric,115,,DIRECT_DRIVE,front wheel drive,4,Hatchback,Compact,4dr Hatchback,105,126,873,35445</t>
  </si>
  <si>
    <t>Volkswagen,e-Golf,2016,electric,115,,DIRECT_DRIVE,front wheel drive,4,Hatchback,Compact,4dr Hatchback,105,126,873,28995</t>
  </si>
  <si>
    <t>Volkswagen,e-Golf,2016,electric,115,,DIRECT_DRIVE,front wheel drive,4,Hatchback,Compact,4dr Hatchback,105,126,873,35595</t>
  </si>
  <si>
    <t>Ford,E-Series Van,2012,flex-fuel (unleaded/E85),255,8,AUTOMATIC,rear wheel drive,3,Flex Fuel,Large,Cargo Van,16,12,5657,31460</t>
  </si>
  <si>
    <t>Ford,E-Series Van,2012,flex-fuel (unleaded/E85),225,8,AUTOMATIC,rear wheel drive,3,Flex Fuel,Midsize,Cargo Van,17,13,5657,26630</t>
  </si>
  <si>
    <t>Ford,E-Series Van,2012,flex-fuel (unleaded/E85),225,8,AUTOMATIC,rear wheel drive,3,Flex Fuel,Midsize,Cargo Van,17,13,5657,27630</t>
  </si>
  <si>
    <t>Ford,E-Series Van,2012,flex-fuel (unleaded/E85),225,8,AUTOMATIC,rear wheel drive,3,Flex Fuel,Large,Cargo Van,17,13,5657,28985</t>
  </si>
  <si>
    <t>Ford,E-Series Van,2012,flex-fuel (unleaded/E85),225,8,AUTOMATIC,rear wheel drive,3,Flex Fuel,Large,Cargo Van,17,13,5657,27840</t>
  </si>
  <si>
    <t>Ford,E-Series Van,2012,flex-fuel (unleaded/E85),255,8,AUTOMATIC,rear wheel drive,3,Flex Fuel,Midsize,Cargo Van,16,12,5657,30560</t>
  </si>
  <si>
    <t>Ford,E-Series Van,2013,flex-fuel (unleaded/E85),225,8,AUTOMATIC,rear wheel drive,3,Flex Fuel,Midsize,Cargo Van,17,13,5657,27325</t>
  </si>
  <si>
    <t>Ford,E-Series Van,2013,flex-fuel (unleaded/E85),255,8,AUTOMATIC,rear wheel drive,3,Flex Fuel,Midsize,Cargo Van,16,12,5657,31485</t>
  </si>
  <si>
    <t>Ford,E-Series Van,2013,flex-fuel (unleaded/E85),225,8,AUTOMATIC,rear wheel drive,3,Flex Fuel,Large,Cargo Van,17,13,5657,30145</t>
  </si>
  <si>
    <t>Ford,E-Series Van,2013,flex-fuel (unleaded/E85),225,8,AUTOMATIC,rear wheel drive,3,Flex Fuel,Midsize,Cargo Van,17,13,5657,28785</t>
  </si>
  <si>
    <t>Ford,E-Series Van,2013,flex-fuel (unleaded/E85),225,8,AUTOMATIC,rear wheel drive,3,Flex Fuel,Large,Cargo Van,17,13,5657,28540</t>
  </si>
  <si>
    <t>Ford,E-Series Van,2013,flex-fuel (unleaded/E85),255,8,AUTOMATIC,rear wheel drive,3,Flex Fuel,Large,Cargo Van,16,12,5657,32385</t>
  </si>
  <si>
    <t>Ford,E-Series Van,2014,flex-fuel (unleaded/E85),225,8,AUTOMATIC,rear wheel drive,3,Flex Fuel,Midsize,Cargo Van,16,13,5657,28600</t>
  </si>
  <si>
    <t>Ford,E-Series Van,2014,flex-fuel (unleaded/E85),255,8,AUTOMATIC,rear wheel drive,3,Flex Fuel,Midsize,Cargo Van,16,12,5657,32760</t>
  </si>
  <si>
    <t>Ford,E-Series Van,2014,flex-fuel (unleaded/E85),225,8,AUTOMATIC,rear wheel drive,3,Flex Fuel,Midsize,Cargo Van,16,13,5657,30060</t>
  </si>
  <si>
    <t>Ford,E-Series Van,2014,flex-fuel (unleaded/E85),225,8,AUTOMATIC,rear wheel drive,3,Flex Fuel,Large,Cargo Van,16,13,5657,31420</t>
  </si>
  <si>
    <t>Ford,E-Series Van,2014,flex-fuel (unleaded/E85),255,8,AUTOMATIC,rear wheel drive,3,Flex Fuel,Large,Cargo Van,16,12,5657,33660</t>
  </si>
  <si>
    <t>Ford,E-Series Van,2014,flex-fuel (unleaded/E85),225,8,AUTOMATIC,rear wheel drive,3,Flex Fuel,Large,Cargo Van,16,13,5657,29815</t>
  </si>
  <si>
    <t>Ford,E-Series Wagon,2012,flex-fuel (unleaded/E85),225,8,AUTOMATIC,rear wheel drive,3,Flex Fuel,Midsize,Passenger Van,16,13,5657,28760</t>
  </si>
  <si>
    <t>Ford,E-Series Wagon,2012,flex-fuel (unleaded/E85),255,8,AUTOMATIC,rear wheel drive,3,Flex Fuel,Midsize,Passenger Van,15,11,5657,34320</t>
  </si>
  <si>
    <t>Ford,E-Series Wagon,2012,flex-fuel (unleaded/E85),255,8,AUTOMATIC,rear wheel drive,3,Flex Fuel,Midsize,Passenger Van,15,11,5657,35620</t>
  </si>
  <si>
    <t>Ford,E-Series Wagon,2012,flex-fuel (unleaded/E85),255,8,AUTOMATIC,rear wheel drive,3,Flex Fuel,Midsize,Passenger Van,15,11,5657,34160</t>
  </si>
  <si>
    <t>Ford,E-Series Wagon,2012,flex-fuel (unleaded/E85),225,8,AUTOMATIC,rear wheel drive,3,Flex Fuel,Midsize,Passenger Van,16,13,5657,31200</t>
  </si>
  <si>
    <t>Ford,E-Series Wagon,2012,flex-fuel (unleaded/E85),255,8,AUTOMATIC,rear wheel drive,3,Flex Fuel,Midsize,Passenger Van,15,11,5657,31855</t>
  </si>
  <si>
    <t>Ford,E-Series Wagon,2013,flex-fuel (unleaded/E85),255,8,AUTOMATIC,rear wheel drive,3,Flex Fuel,Midsize,Passenger Van,15,11,5657,35245</t>
  </si>
  <si>
    <t>Ford,E-Series Wagon,2013,flex-fuel (unleaded/E85),255,8,AUTOMATIC,rear wheel drive,3,Flex Fuel,Midsize,Passenger Van,15,11,5657,36545</t>
  </si>
  <si>
    <t>Ford,E-Series Wagon,2013,flex-fuel (unleaded/E85),255,8,AUTOMATIC,rear wheel drive,3,Flex Fuel,Midsize,Passenger Van,15,11,5657,32785</t>
  </si>
  <si>
    <t>Ford,E-Series Wagon,2013,flex-fuel (unleaded/E85),255,8,AUTOMATIC,rear wheel drive,3,Flex Fuel,Midsize,Passenger Van,15,11,5657,35085</t>
  </si>
  <si>
    <t>Ford,E-Series Wagon,2013,flex-fuel (unleaded/E85),225,8,AUTOMATIC,rear wheel drive,3,Flex Fuel,Midsize,Passenger Van,16,13,5657,29455</t>
  </si>
  <si>
    <t>Ford,E-Series Wagon,2013,flex-fuel (unleaded/E85),225,8,AUTOMATIC,rear wheel drive,3,Flex Fuel,Midsize,Passenger Van,16,13,5657,31900</t>
  </si>
  <si>
    <t>Ford,E-Series Wagon,2014,flex-fuel (unleaded/E85),225,8,AUTOMATIC,rear wheel drive,3,Flex Fuel,Midsize,Passenger Van,16,13,5657,32675</t>
  </si>
  <si>
    <t>Ford,E-Series Wagon,2014,flex-fuel (unleaded/E85),255,8,AUTOMATIC,rear wheel drive,3,Flex Fuel,Midsize,Passenger Van,15,11,5657,37320</t>
  </si>
  <si>
    <t>Ford,E-Series Wagon,2014,flex-fuel (unleaded/E85),255,8,AUTOMATIC,rear wheel drive,3,Flex Fuel,Midsize,Passenger Van,15,11,5657,36020</t>
  </si>
  <si>
    <t>Ford,E-Series Wagon,2014,flex-fuel (unleaded/E85),255,8,AUTOMATIC,rear wheel drive,3,Flex Fuel,Midsize,Passenger Van,15,11,5657,35860</t>
  </si>
  <si>
    <t>Ford,E-Series Wagon,2014,flex-fuel (unleaded/E85),255,8,AUTOMATIC,rear wheel drive,3,Flex Fuel,Midsize,Passenger Van,15,11,5657,33560</t>
  </si>
  <si>
    <t>Ford,E-Series Wagon,2014,flex-fuel (unleaded/E85),225,8,AUTOMATIC,rear wheel drive,3,Flex Fuel,Midsize,Passenger Van,16,13,5657,30230</t>
  </si>
  <si>
    <t>Mercedes-Benz,E55 AMG,1999,regular unleaded,349,8,AUTOMATIC,rear wheel drive,4,"Factory Tuner,Luxury,Performance",Midsize,Sedan,21,15,617,5878</t>
  </si>
  <si>
    <t>Mercedes-Benz,E55 AMG,2000,regular unleaded,349,8,AUTOMATIC,rear wheel drive,4,"Factory Tuner,Luxury,Performance",Midsize,Sedan,21,15,617,6120</t>
  </si>
  <si>
    <t>Toyota,ECHO,2003,regular unleaded,108,4,MANUAL,front wheel drive,4,N/A,Compact,Sedan,38,30,2031,10775</t>
  </si>
  <si>
    <t>Toyota,ECHO,2003,regular unleaded,108,4,AUTOMATIC,front wheel drive,4,N/A,Compact,Sedan,36,28,2031,11575</t>
  </si>
  <si>
    <t>Toyota,ECHO,2003,regular unleaded,108,4,MANUAL,front wheel drive,2,N/A,Compact,Coupe,38,30,2031,10245</t>
  </si>
  <si>
    <t>Toyota,ECHO,2003,regular unleaded,108,4,AUTOMATIC,front wheel drive,2,N/A,Compact,Coupe,36,28,2031,11045</t>
  </si>
  <si>
    <t>Toyota,ECHO,2004,regular unleaded,108,4,MANUAL,front wheel drive,4,N/A,Compact,Sedan,38,30,2031,10885</t>
  </si>
  <si>
    <t>Toyota,ECHO,2004,regular unleaded,108,4,AUTOMATIC,front wheel drive,4,N/A,Compact,Sedan,36,28,2031,11685</t>
  </si>
  <si>
    <t>Toyota,ECHO,2004,regular unleaded,108,4,AUTOMATIC,front wheel drive,2,N/A,Compact,Coupe,36,28,2031,11155</t>
  </si>
  <si>
    <t>Toyota,ECHO,2004,regular unleaded,108,4,MANUAL,front wheel drive,2,N/A,Compact,Coupe,38,30,2031,10355</t>
  </si>
  <si>
    <t>Toyota,ECHO,2005,regular unleaded,108,4,MANUAL,front wheel drive,4,N/A,Compact,Sedan,38,30,2031,10985</t>
  </si>
  <si>
    <t>Toyota,ECHO,2005,regular unleaded,108,4,AUTOMATIC,front wheel drive,2,N/A,Compact,Coupe,36,28,2031,11255</t>
  </si>
  <si>
    <t>Toyota,ECHO,2005,regular unleaded,108,4,AUTOMATIC,front wheel drive,4,N/A,Compact,Sedan,36,28,2031,11785</t>
  </si>
  <si>
    <t>Toyota,ECHO,2005,regular unleaded,108,4,MANUAL,front wheel drive,2,N/A,Compact,Coupe,38,30,2031,10455</t>
  </si>
  <si>
    <t>Mitsubishi,Eclipse Spyder,2010,regular unleaded,162,4,AUTOMATIC,front wheel drive,2,N/A,Compact,Convertible,26,19,436,27799</t>
  </si>
  <si>
    <t>Mitsubishi,Eclipse Spyder,2010,premium unleaded (recommended),265,6,AUTOMATIC,front wheel drive,2,Performance,Compact,Convertible,24,16,436,32599</t>
  </si>
  <si>
    <t>Mitsubishi,Eclipse Spyder,2011,premium unleaded (recommended),265,6,AUTOMATIC,front wheel drive,2,Performance,Compact,Convertible,24,16,436,32599</t>
  </si>
  <si>
    <t>Mitsubishi,Eclipse Spyder,2011,regular unleaded,162,4,AUTOMATIC,front wheel drive,2,N/A,Compact,Convertible,27,20,436,27999</t>
  </si>
  <si>
    <t>Mitsubishi,Eclipse Spyder,2012,regular unleaded,162,4,AUTOMATIC,front wheel drive,2,N/A,Compact,Convertible,27,20,436,28299</t>
  </si>
  <si>
    <t>Mitsubishi,Eclipse Spyder,2012,premium unleaded (recommended),265,6,AUTOMATIC,front wheel drive,2,Performance,Compact,Convertible,24,16,436,32599</t>
  </si>
  <si>
    <t>Mitsubishi,Eclipse Spyder,2012,regular unleaded,162,4,AUTOMATIC,front wheel drive,2,N/A,Compact,Convertible,27,20,436,27999</t>
  </si>
  <si>
    <t>Mitsubishi,Eclipse,2010,regular unleaded,162,4,AUTOMATIC,front wheel drive,2,Hatchback,Compact,2dr Hatchback,27,20,436,24699</t>
  </si>
  <si>
    <t>Mitsubishi,Eclipse,2010,regular unleaded,162,4,MANUAL,front wheel drive,2,Hatchback,Compact,2dr Hatchback,28,20,436,20699</t>
  </si>
  <si>
    <t>Mitsubishi,Eclipse,2010,premium unleaded (recommended),265,6,AUTOMATIC,front wheel drive,2,"Hatchback,Performance",Compact,2dr Hatchback,24,16,436,29089</t>
  </si>
  <si>
    <t>Mitsubishi,Eclipse,2010,regular unleaded,162,4,AUTOMATIC,front wheel drive,2,Hatchback,Compact,2dr Hatchback,27,20,436,21699</t>
  </si>
  <si>
    <t>Mitsubishi,Eclipse,2010,premium unleaded (recommended),265,6,MANUAL,front wheel drive,2,"Hatchback,Performance",Compact,2dr Hatchback,25,16,436,28089</t>
  </si>
  <si>
    <t>Mitsubishi,Eclipse,2011,regular unleaded,162,4,AUTOMATIC,front wheel drive,2,Hatchback,Compact,2dr Hatchback,28,20,436,24699</t>
  </si>
  <si>
    <t>Mitsubishi,Eclipse,2011,regular unleaded,162,4,AUTOMATIC,front wheel drive,2,Hatchback,Compact,2dr Hatchback,28,20,436,19999</t>
  </si>
  <si>
    <t>Mitsubishi,Eclipse,2011,regular unleaded,162,4,MANUAL,front wheel drive,2,Hatchback,Compact,2dr Hatchback,28,20,436,18999</t>
  </si>
  <si>
    <t>Mitsubishi,Eclipse,2011,premium unleaded (recommended),265,6,AUTOMATIC,front wheel drive,2,"Hatchback,Performance",Compact,2dr Hatchback,25,17,436,29089</t>
  </si>
  <si>
    <t>Mitsubishi,Eclipse,2012,regular unleaded,162,4,MANUAL,front wheel drive,2,Hatchback,Compact,2dr Hatchback,28,20,436,19499</t>
  </si>
  <si>
    <t>Mitsubishi,Eclipse,2012,regular unleaded,162,4,AUTOMATIC,front wheel drive,2,Hatchback,Compact,2dr Hatchback,28,20,436,20499</t>
  </si>
  <si>
    <t>Mitsubishi,Eclipse,2012,regular unleaded,162,4,AUTOMATIC,front wheel drive,2,Hatchback,Compact,2dr Hatchback,28,20,436,24699</t>
  </si>
  <si>
    <t>Mitsubishi,Eclipse,2012,premium unleaded (recommended),265,6,AUTOMATIC,front wheel drive,2,"Hatchback,Performance",Compact,2dr Hatchback,25,17,436,29089</t>
  </si>
  <si>
    <t>Ford,Edge,2015,premium unleaded (recommended),245,4,AUTOMATIC,all wheel drive,4,Crossover,Midsize,4dr SUV,28,20,5657,30095</t>
  </si>
  <si>
    <t>Ford,Edge,2015,premium unleaded (recommended),245,4,AUTOMATIC,all wheel drive,4,Crossover,Midsize,4dr SUV,28,20,5657,33495</t>
  </si>
  <si>
    <t>Ford,Edge,2015,premium unleaded (recommended),245,4,AUTOMATIC,front wheel drive,4,Crossover,Midsize,4dr SUV,30,20,5657,28100</t>
  </si>
  <si>
    <t>Ford,Edge,2015,premium unleaded (recommended),245,4,AUTOMATIC,front wheel drive,4,Crossover,Midsize,4dr SUV,30,20,5657,31500</t>
  </si>
  <si>
    <t>Ford,Edge,2015,regular unleaded,315,6,AUTOMATIC,all wheel drive,4,Crossover,Midsize,4dr SUV,24,17,5657,40095</t>
  </si>
  <si>
    <t>Ford,Edge,2015,regular unleaded,315,6,AUTOMATIC,front wheel drive,4,Crossover,Midsize,4dr SUV,27,18,5657,38100</t>
  </si>
  <si>
    <t>Ford,Edge,2015,premium unleaded (recommended),245,4,AUTOMATIC,all wheel drive,4,Crossover,Midsize,4dr SUV,28,20,5657,37595</t>
  </si>
  <si>
    <t>Ford,Edge,2015,premium unleaded (recommended),245,4,AUTOMATIC,front wheel drive,4,Crossover,Midsize,4dr SUV,30,20,5657,35600</t>
  </si>
  <si>
    <t>Ford,Edge,2016,premium unleaded (recommended),245,4,AUTOMATIC,front wheel drive,4,Crossover,Midsize,4dr SUV,30,20,5657,28700</t>
  </si>
  <si>
    <t>Ford,Edge,2016,premium unleaded (recommended),245,4,AUTOMATIC,all wheel drive,4,Crossover,Midsize,4dr SUV,28,20,5657,30695</t>
  </si>
  <si>
    <t>Ford,Edge,2016,premium unleaded (recommended),245,4,AUTOMATIC,front wheel drive,4,Crossover,Midsize,4dr SUV,30,20,5657,31790</t>
  </si>
  <si>
    <t>Ford,Edge,2016,premium unleaded (recommended),245,4,AUTOMATIC,all wheel drive,4,Crossover,Midsize,4dr SUV,28,20,5657,37595</t>
  </si>
  <si>
    <t>Ford,Edge,2016,regular unleaded,315,6,AUTOMATIC,all wheel drive,4,"Crossover,Performance",Midsize,4dr SUV,24,17,5657,40900</t>
  </si>
  <si>
    <t>Ford,Edge,2016,premium unleaded (recommended),245,4,AUTOMATIC,all wheel drive,4,Crossover,Midsize,4dr SUV,28,20,5657,33785</t>
  </si>
  <si>
    <t>Ford,Edge,2016,premium unleaded (recommended),245,4,AUTOMATIC,front wheel drive,4,Crossover,Midsize,4dr SUV,30,20,5657,35600</t>
  </si>
  <si>
    <t>Ford,Edge,2017,premium unleaded (recommended),245,4,AUTOMATIC,front wheel drive,4,Crossover,Midsize,4dr SUV,29,21,5657,28950</t>
  </si>
  <si>
    <t>Ford,Edge,2017,premium unleaded (recommended),245,4,AUTOMATIC,all wheel drive,4,Crossover,Midsize,4dr SUV,27,20,5657,37595</t>
  </si>
  <si>
    <t>Ford,Edge,2017,regular unleaded,315,6,AUTOMATIC,all wheel drive,4,"Crossover,Performance",Midsize,4dr SUV,24,17,5657,40900</t>
  </si>
  <si>
    <t>Ford,Edge,2017,premium unleaded (recommended),245,4,AUTOMATIC,all wheel drive,4,Crossover,Midsize,4dr SUV,27,20,5657,30945</t>
  </si>
  <si>
    <t>Ford,Edge,2017,premium unleaded (recommended),245,4,AUTOMATIC,all wheel drive,4,Crossover,Midsize,4dr SUV,27,20,5657,33785</t>
  </si>
  <si>
    <t>Ford,Edge,2017,premium unleaded (recommended),245,4,AUTOMATIC,front wheel drive,4,Crossover,Midsize,4dr SUV,29,20,5657,31790</t>
  </si>
  <si>
    <t>Ford,Edge,2017,premium unleaded (recommended),245,4,AUTOMATIC,front wheel drive,4,Crossover,Midsize,4dr SUV,29,20,5657,35600</t>
  </si>
  <si>
    <t>Oldsmobile,Eighty-Eight Royale,1993,regular unleaded,170,6,AUTOMATIC,front wheel drive,4,N/A,Large,Sedan,26,17,26,2000</t>
  </si>
  <si>
    <t>Oldsmobile,Eighty-Eight Royale,1994,regular unleaded,170,6,AUTOMATIC,front wheel drive,4,N/A,Large,Sedan,26,17,26,2000</t>
  </si>
  <si>
    <t>Oldsmobile,Eighty-Eight Royale,1995,regular unleaded,205,6,AUTOMATIC,front wheel drive,4,N/A,Large,Sedan,26,17,26,2000</t>
  </si>
  <si>
    <t>Oldsmobile,Eighty-Eight Royale,1995,regular unleaded,225,6,AUTOMATIC,front wheel drive,4,N/A,Large,Sedan,26,17,26,2000</t>
  </si>
  <si>
    <t>Oldsmobile,Eighty-Eight,1997,regular unleaded,205,6,AUTOMATIC,front wheel drive,4,N/A,Large,Sedan,26,17,26,2000</t>
  </si>
  <si>
    <t>Oldsmobile,Eighty-Eight,1998,regular unleaded,205,6,AUTOMATIC,front wheel drive,4,N/A,Large,Sedan,27,17,26,2000</t>
  </si>
  <si>
    <t>Oldsmobile,Eighty-Eight,1998,regular unleaded,205,6,AUTOMATIC,front wheel drive,4,N/A,Large,Sedan,27,17,26,2098</t>
  </si>
  <si>
    <t>Oldsmobile,Eighty-Eight,1999,regular unleaded,205,6,AUTOMATIC,front wheel drive,4,N/A,Large,Sedan,27,17,26,2210</t>
  </si>
  <si>
    <t>Oldsmobile,Eighty-Eight,1999,regular unleaded,205,6,AUTOMATIC,front wheel drive,4,N/A,Large,Sedan,27,17,26,2107</t>
  </si>
  <si>
    <t>Oldsmobile,Eighty-Eight,1999,regular unleaded,205,6,AUTOMATIC,front wheel drive,4,N/A,Large,Sedan,27,17,26,2320</t>
  </si>
  <si>
    <t>Hyundai,Elantra Coupe,2013,regular unleaded,145,4,AUTOMATIC,front wheel drive,2,N/A,Compact,Coupe,37,27,1439,18595</t>
  </si>
  <si>
    <t>Hyundai,Elantra Coupe,2013,regular unleaded,148,4,AUTOMATIC,front wheel drive,2,N/A,Compact,Coupe,37,27,1439,18595</t>
  </si>
  <si>
    <t>Hyundai,Elantra Coupe,2013,regular unleaded,148,4,MANUAL,front wheel drive,2,N/A,Compact,Coupe,38,28,1439,19895</t>
  </si>
  <si>
    <t>Hyundai,Elantra Coupe,2013,regular unleaded,145,4,AUTOMATIC,front wheel drive,2,N/A,Compact,Coupe,37,27,1439,20895</t>
  </si>
  <si>
    <t>Hyundai,Elantra Coupe,2013,regular unleaded,148,4,AUTOMATIC,front wheel drive,2,N/A,Compact,Coupe,37,27,1439,20895</t>
  </si>
  <si>
    <t>Hyundai,Elantra Coupe,2013,regular unleaded,148,4,MANUAL,front wheel drive,2,N/A,Compact,Coupe,38,28,1439,17595</t>
  </si>
  <si>
    <t>Hyundai,Elantra Coupe,2014,regular unleaded,166,4,AUTOMATIC,front wheel drive,2,N/A,Compact,Coupe,34,24,1439,19600</t>
  </si>
  <si>
    <t>Hyundai,Elantra Coupe,2014,regular unleaded,173,4,AUTOMATIC,front wheel drive,2,N/A,Compact,Coupe,34,24,1439,19600</t>
  </si>
  <si>
    <t>Hyundai,Elantra GT,2015,regular unleaded,173,4,AUTOMATIC,front wheel drive,4,"Hatchback,Performance",Compact,4dr Hatchback,33,24,1439,19800</t>
  </si>
  <si>
    <t>Hyundai,Elantra GT,2015,regular unleaded,173,4,MANUAL,front wheel drive,4,"Hatchback,Performance",Compact,4dr Hatchback,34,24,1439,18800</t>
  </si>
  <si>
    <t>Hyundai,Elantra GT,2016,regular unleaded,173,4,MANUAL,front wheel drive,4,"Hatchback,Performance",Compact,4dr Hatchback,33,24,1439,18800</t>
  </si>
  <si>
    <t>Hyundai,Elantra GT,2016,regular unleaded,173,4,AUTOMATIC,front wheel drive,4,"Hatchback,Performance",Compact,4dr Hatchback,33,24,1439,19800</t>
  </si>
  <si>
    <t>Hyundai,Elantra GT,2017,regular unleaded,173,4,MANUAL,front wheel drive,4,"Hatchback,Performance",Compact,4dr Hatchback,32,24,1439,18800</t>
  </si>
  <si>
    <t>Hyundai,Elantra GT,2017,regular unleaded,173,4,AUTOMATIC,front wheel drive,4,"Hatchback,Performance",Compact,4dr Hatchback,32,24,1439,19800</t>
  </si>
  <si>
    <t>Hyundai,Elantra Touring,2010,regular unleaded,138,4,AUTOMATIC,front wheel drive,4,Hatchback,Compact,4dr Hatchback,30,23,1439,17195</t>
  </si>
  <si>
    <t>Hyundai,Elantra Touring,2010,regular unleaded,138,4,AUTOMATIC,front wheel drive,4,Hatchback,Compact,4dr Hatchback,30,23,1439,19795</t>
  </si>
  <si>
    <t>Hyundai,Elantra Touring,2010,regular unleaded,138,4,MANUAL,front wheel drive,4,Hatchback,Compact,4dr Hatchback,31,23,1439,15995</t>
  </si>
  <si>
    <t>Hyundai,Elantra Touring,2010,regular unleaded,138,4,MANUAL,front wheel drive,4,Hatchback,Compact,4dr Hatchback,31,23,1439,18995</t>
  </si>
  <si>
    <t>Hyundai,Elantra Touring,2011,regular unleaded,138,4,MANUAL,front wheel drive,4,Hatchback,Compact,4dr Hatchback,31,23,1439,15995</t>
  </si>
  <si>
    <t>Hyundai,Elantra Touring,2011,regular unleaded,138,4,MANUAL,front wheel drive,4,Hatchback,Compact,4dr Hatchback,31,23,1439,19495</t>
  </si>
  <si>
    <t>Hyundai,Elantra Touring,2011,regular unleaded,138,4,AUTOMATIC,front wheel drive,4,Hatchback,Compact,4dr Hatchback,30,23,1439,17195</t>
  </si>
  <si>
    <t>Hyundai,Elantra Touring,2011,regular unleaded,138,4,AUTOMATIC,front wheel drive,4,Hatchback,Compact,4dr Hatchback,30,23,1439,20295</t>
  </si>
  <si>
    <t>Hyundai,Elantra Touring,2012,regular unleaded,138,4,AUTOMATIC,front wheel drive,4,Hatchback,Compact,4dr Hatchback,30,23,1439,17195</t>
  </si>
  <si>
    <t>Hyundai,Elantra Touring,2012,regular unleaded,138,4,MANUAL,front wheel drive,4,Hatchback,Compact,4dr Hatchback,31,23,1439,15995</t>
  </si>
  <si>
    <t>Hyundai,Elantra Touring,2012,regular unleaded,138,4,MANUAL,front wheel drive,4,Hatchback,Compact,4dr Hatchback,31,23,1439,19495</t>
  </si>
  <si>
    <t>Hyundai,Elantra Touring,2012,regular unleaded,138,4,AUTOMATIC,front wheel drive,4,Hatchback,Compact,4dr Hatchback,30,23,1439,20295</t>
  </si>
  <si>
    <t>Hyundai,Elantra,2015,regular unleaded,173,4,AUTOMATIC,front wheel drive,4,N/A,Compact,Sedan,35,24,1439,22600</t>
  </si>
  <si>
    <t>Hyundai,Elantra,2015,regular unleaded,145,4,AUTOMATIC,front wheel drive,4,N/A,Compact,Sedan,37,27,1439,21700</t>
  </si>
  <si>
    <t>Hyundai,Elantra,2015,regular unleaded,145,4,AUTOMATIC,front wheel drive,4,N/A,Compact,Sedan,38,28,1439,18250</t>
  </si>
  <si>
    <t>Hyundai,Elantra,2015,regular unleaded,145,4,MANUAL,front wheel drive,4,N/A,Compact,Sedan,37,27,1439,17250</t>
  </si>
  <si>
    <t>Hyundai,Elantra,2015,regular unleaded,166,4,AUTOMATIC,front wheel drive,4,N/A,Compact,Sedan,35,24,1439,22600</t>
  </si>
  <si>
    <t>Hyundai,Elantra,2015,regular unleaded,173,4,MANUAL,front wheel drive,4,N/A,Compact,Sedan,34,24,1439,21600</t>
  </si>
  <si>
    <t>Hyundai,Elantra,2016,regular unleaded,173,4,AUTOMATIC,front wheel drive,4,Performance,Compact,Sedan,35,24,1439,21250</t>
  </si>
  <si>
    <t>Hyundai,Elantra,2016,regular unleaded,145,4,AUTOMATIC,front wheel drive,4,N/A,Compact,Sedan,38,28,1439,18250</t>
  </si>
  <si>
    <t>Hyundai,Elantra,2016,regular unleaded,166,4,AUTOMATIC,front wheel drive,4,N/A,Compact,Sedan,35,24,1439,21250</t>
  </si>
  <si>
    <t>Hyundai,Elantra,2016,regular unleaded,145,4,AUTOMATIC,front wheel drive,4,N/A,Compact,Sedan,37,27,1439,21700</t>
  </si>
  <si>
    <t>Hyundai,Elantra,2016,regular unleaded,173,4,MANUAL,front wheel drive,4,Performance,Compact,Sedan,34,24,1439,20250</t>
  </si>
  <si>
    <t>Hyundai,Elantra,2016,regular unleaded,145,4,MANUAL,front wheel drive,4,N/A,Compact,Sedan,37,27,1439,17250</t>
  </si>
  <si>
    <t>Hyundai,Elantra,2016,regular unleaded,145,4,AUTOMATIC,front wheel drive,4,N/A,Compact,Sedan,38,28,1439,19700</t>
  </si>
  <si>
    <t>Hyundai,Elantra,2017,regular unleaded,147,4,AUTOMATIC,front wheel drive,4,N/A,Compact,Sedan,38,29,1439,18150</t>
  </si>
  <si>
    <t>Hyundai,Elantra,2017,regular unleaded,147,4,AUTOMATIC,front wheel drive,4,N/A,Compact,Sedan,37,28,1439,22350</t>
  </si>
  <si>
    <t>Hyundai,Elantra,2017,regular unleaded,128,4,AUTOMATED_MANUAL,front wheel drive,4,N/A,Compact,Sedan,40,32,1439,20650</t>
  </si>
  <si>
    <t>Hyundai,Elantra,2017,regular unleaded,147,4,MANUAL,front wheel drive,4,N/A,Compact,Sedan,36,26,1439,17150</t>
  </si>
  <si>
    <t>Hyundai,Elantra,2017,regular unleaded,201,4,AUTOMATED_MANUAL,front wheel drive,4,N/A,Compact,Sedan,33,26,1439,22750</t>
  </si>
  <si>
    <t>Hyundai,Elantra,2017,regular unleaded,201,4,MANUAL,front wheel drive,4,N/A,Compact,Sedan,30,22,1439,21650</t>
  </si>
  <si>
    <t>Hyundai,Elantra,2017,regular unleaded,147,4,AUTOMATIC,front wheel drive,4,N/A,Compact,Sedan,38,29,1439,20250</t>
  </si>
  <si>
    <t>Cadillac,Eldorado,2000,regular unleaded,275,8,AUTOMATIC,front wheel drive,2,Luxury,Large,Coupe,25,15,1624,2905</t>
  </si>
  <si>
    <t>Cadillac,Eldorado,2000,regular unleaded,300,8,AUTOMATIC,front wheel drive,2,Luxury,Large,Coupe,25,15,1624,3257</t>
  </si>
  <si>
    <t>Cadillac,Eldorado,2001,regular unleaded,300,8,AUTOMATIC,front wheel drive,2,Luxury,Large,Coupe,25,15,1624,44011</t>
  </si>
  <si>
    <t>Cadillac,Eldorado,2001,regular unleaded,275,8,AUTOMATIC,front wheel drive,2,Luxury,Large,Coupe,25,15,1624,40436</t>
  </si>
  <si>
    <t>Cadillac,Eldorado,2002,regular unleaded,300,8,AUTOMATIC,front wheel drive,2,Luxury,Large,Coupe,25,16,1624,47660</t>
  </si>
  <si>
    <t>Cadillac,Eldorado,2002,regular unleaded,300,8,AUTOMATIC,front wheel drive,2,Luxury,Large,Coupe,25,16,1624,45265</t>
  </si>
  <si>
    <t>Cadillac,Eldorado,2002,regular unleaded,275,8,AUTOMATIC,front wheel drive,2,Luxury,Large,Coupe,25,16,1624,42130</t>
  </si>
  <si>
    <t>Buick,Electra,1990,regular unleaded,165,6,AUTOMATIC,front wheel drive,4,N/A,Midsize,Sedan,25,16,155,2000</t>
  </si>
  <si>
    <t>Honda,Element,2009,regular unleaded,166,4,MANUAL,all wheel drive,4,Crossover,Compact,4dr SUV,23,18,2202,22785</t>
  </si>
  <si>
    <t>Honda,Element,2009,regular unleaded,166,4,AUTOMATIC,front wheel drive,4,Crossover,Compact,4dr SUV,25,20,2202,25770</t>
  </si>
  <si>
    <t>Honda,Element,2009,regular unleaded,166,4,MANUAL,front wheel drive,4,Crossover,Compact,4dr SUV,23,18,2202,23270</t>
  </si>
  <si>
    <t>Honda,Element,2009,regular unleaded,166,4,AUTOMATIC,all wheel drive,4,Crossover,Compact,4dr SUV,24,19,2202,23585</t>
  </si>
  <si>
    <t>Honda,Element,2009,regular unleaded,166,4,AUTOMATIC,front wheel drive,4,Crossover,Compact,4dr SUV,25,20,2202,20275</t>
  </si>
  <si>
    <t>Honda,Element,2009,regular unleaded,166,4,AUTOMATIC,front wheel drive,4,Crossover,Compact,4dr SUV,25,20,2202,24085</t>
  </si>
  <si>
    <t>Honda,Element,2009,regular unleaded,166,4,AUTOMATIC,all wheel drive,4,Crossover,Compact,4dr SUV,24,19,2202,25285</t>
  </si>
  <si>
    <t>Honda,Element,2009,regular unleaded,166,4,AUTOMATIC,all wheel drive,4,Crossover,Compact,4dr SUV,24,19,2202,21475</t>
  </si>
  <si>
    <t>Honda,Element,2009,regular unleaded,166,4,AUTOMATIC,front wheel drive,4,Crossover,Compact,4dr SUV,25,20,2202,24070</t>
  </si>
  <si>
    <t>Honda,Element,2009,regular unleaded,166,4,AUTOMATIC,front wheel drive,4,Crossover,Compact,4dr SUV,25,20,2202,22385</t>
  </si>
  <si>
    <t>Honda,Element,2010,regular unleaded,166,4,AUTOMATIC,all wheel drive,4,Crossover,Compact,4dr SUV,24,19,2202,23885</t>
  </si>
  <si>
    <t>Honda,Element,2010,regular unleaded,166,4,AUTOMATIC,front wheel drive,4,Crossover,Compact,4dr SUV,25,20,2202,22635</t>
  </si>
  <si>
    <t>Honda,Element,2010,regular unleaded,166,4,AUTOMATIC,front wheel drive,4,Crossover,Compact,4dr SUV,25,20,2202,24335</t>
  </si>
  <si>
    <t>Honda,Element,2010,regular unleaded,166,4,AUTOMATIC,all wheel drive,4,Crossover,Compact,4dr SUV,24,19,2202,25585</t>
  </si>
  <si>
    <t>Honda,Element,2010,regular unleaded,166,4,AUTOMATIC,front wheel drive,4,Crossover,Compact,4dr SUV,25,20,2202,20525</t>
  </si>
  <si>
    <t>Honda,Element,2010,regular unleaded,166,4,AUTOMATIC,all wheel drive,4,Crossover,Compact,4dr SUV,24,19,2202,21775</t>
  </si>
  <si>
    <t>Honda,Element,2010,regular unleaded,166,4,AUTOMATIC,front wheel drive,4,Crossover,Compact,4dr SUV,25,20,2202,24320</t>
  </si>
  <si>
    <t>Honda,Element,2011,regular unleaded,166,4,AUTOMATIC,all wheel drive,4,Crossover,Compact,4dr SUV,24,19,2202,24185</t>
  </si>
  <si>
    <t>Honda,Element,2011,regular unleaded,166,4,AUTOMATIC,all wheel drive,4,Crossover,Compact,4dr SUV,24,19,2202,22075</t>
  </si>
  <si>
    <t>Honda,Element,2011,regular unleaded,166,4,AUTOMATIC,front wheel drive,4,Crossover,Compact,4dr SUV,25,20,2202,20825</t>
  </si>
  <si>
    <t>Honda,Element,2011,regular unleaded,166,4,AUTOMATIC,front wheel drive,4,Crossover,Compact,4dr SUV,25,20,2202,22935</t>
  </si>
  <si>
    <t>Lotus,Elise,2009,premium unleaded (required),189,4,MANUAL,rear wheel drive,2,"Exotic,High-Performance",Compact,Convertible,27,21,613,43995</t>
  </si>
  <si>
    <t>Lotus,Elise,2009,premium unleaded (required),218,4,MANUAL,rear wheel drive,2,"Exotic,High-Performance",Compact,Convertible,26,20,613,54990</t>
  </si>
  <si>
    <t>Lotus,Elise,2009,premium unleaded (required),189,4,MANUAL,rear wheel drive,2,"Exotic,High-Performance",Compact,Convertible,27,21,613,47250</t>
  </si>
  <si>
    <t>Lotus,Elise,2010,premium unleaded (required),189,4,MANUAL,rear wheel drive,2,"Exotic,High-Performance",Compact,Convertible,27,21,613,47250</t>
  </si>
  <si>
    <t>Lotus,Elise,2010,premium unleaded (required),218,4,MANUAL,rear wheel drive,2,"Exotic,High-Performance",Compact,Convertible,26,20,613,54990</t>
  </si>
  <si>
    <t>Lotus,Elise,2011,premium unleaded (required),189,4,MANUAL,rear wheel drive,2,"Exotic,High-Performance",Compact,Convertible,27,21,613,51845</t>
  </si>
  <si>
    <t>Lotus,Elise,2011,premium unleaded (required),217,4,MANUAL,rear wheel drive,2,"Exotic,High-Performance",Compact,Convertible,26,20,613,54990</t>
  </si>
  <si>
    <t>Lotus,Elise,2011,premium unleaded (required),217,4,MANUAL,rear wheel drive,2,"Exotic,High-Performance",Compact,Convertible,26,20,613,57950</t>
  </si>
  <si>
    <t>Buick,Enclave,2015,regular unleaded,288,6,AUTOMATIC,all wheel drive,4,Crossover,Midsize,4dr SUV,22,16,155,49305</t>
  </si>
  <si>
    <t>Buick,Enclave,2015,regular unleaded,288,6,AUTOMATIC,front wheel drive,4,Crossover,Midsize,4dr SUV,24,17,155,39050</t>
  </si>
  <si>
    <t>Buick,Enclave,2015,regular unleaded,288,6,AUTOMATIC,front wheel drive,4,Crossover,Midsize,4dr SUV,24,17,155,43450</t>
  </si>
  <si>
    <t>Buick,Enclave,2015,regular unleaded,288,6,AUTOMATIC,all wheel drive,4,Crossover,Midsize,4dr SUV,22,16,155,45450</t>
  </si>
  <si>
    <t>Buick,Enclave,2015,regular unleaded,288,6,AUTOMATIC,front wheel drive,4,Crossover,Midsize,4dr SUV,24,17,155,47305</t>
  </si>
  <si>
    <t>Buick,Enclave,2016,regular unleaded,288,6,AUTOMATIC,front wheel drive,4,Crossover,Midsize,4dr SUV,22,15,155,43660</t>
  </si>
  <si>
    <t>Buick,Enclave,2016,regular unleaded,288,6,AUTOMATIC,all wheel drive,4,Crossover,Midsize,4dr SUV,22,15,155,49515</t>
  </si>
  <si>
    <t>Buick,Enclave,2016,regular unleaded,288,6,AUTOMATIC,front wheel drive,4,Crossover,Midsize,4dr SUV,22,15,155,39065</t>
  </si>
  <si>
    <t>Buick,Enclave,2016,regular unleaded,288,6,AUTOMATIC,front wheel drive,4,Crossover,Midsize,4dr SUV,22,15,155,47515</t>
  </si>
  <si>
    <t>Buick,Enclave,2016,regular unleaded,288,6,AUTOMATIC,all wheel drive,4,Crossover,Midsize,4dr SUV,22,15,155,45660</t>
  </si>
  <si>
    <t>Buick,Enclave,2017,regular unleaded,288,6,AUTOMATIC,front wheel drive,4,Crossover,Midsize,4dr SUV,22,15,155,39065</t>
  </si>
  <si>
    <t>Buick,Enclave,2017,regular unleaded,288,6,AUTOMATIC,all wheel drive,4,Crossover,Midsize,4dr SUV,22,15,155,45765</t>
  </si>
  <si>
    <t>Buick,Enclave,2017,regular unleaded,288,6,AUTOMATIC,front wheel drive,4,Crossover,Midsize,4dr SUV,22,15,155,47625</t>
  </si>
  <si>
    <t>Buick,Enclave,2017,regular unleaded,288,6,AUTOMATIC,front wheel drive,4,Crossover,Midsize,4dr SUV,22,15,155,43765</t>
  </si>
  <si>
    <t>Buick,Enclave,2017,regular unleaded,288,6,AUTOMATIC,all wheel drive,4,Crossover,Midsize,4dr SUV,22,15,155,49625</t>
  </si>
  <si>
    <t>Buick,Encore,2015,regular unleaded,138,4,AUTOMATIC,all wheel drive,4,Crossover,Compact,4dr SUV,30,23,155,29450</t>
  </si>
  <si>
    <t>Buick,Encore,2015,regular unleaded,138,4,AUTOMATIC,all wheel drive,4,Crossover,Compact,4dr SUV,30,23,155,27655</t>
  </si>
  <si>
    <t>Buick,Encore,2015,regular unleaded,138,4,AUTOMATIC,all wheel drive,4,Crossover,Compact,4dr SUV,30,23,155,25565</t>
  </si>
  <si>
    <t>Buick,Encore,2015,regular unleaded,138,4,AUTOMATIC,front wheel drive,4,Crossover,Compact,4dr SUV,33,25,155,29435</t>
  </si>
  <si>
    <t>Buick,Encore,2015,regular unleaded,138,4,AUTOMATIC,front wheel drive,4,Crossover,Compact,4dr SUV,33,25,155,27950</t>
  </si>
  <si>
    <t>Buick,Encore,2015,regular unleaded,138,4,AUTOMATIC,front wheel drive,4,Crossover,Compact,4dr SUV,33,25,155,24065</t>
  </si>
  <si>
    <t>Buick,Encore,2015,regular unleaded,138,4,AUTOMATIC,front wheel drive,4,Crossover,Compact,4dr SUV,33,25,155,26155</t>
  </si>
  <si>
    <t>Buick,Encore,2015,regular unleaded,138,4,AUTOMATIC,all wheel drive,4,Crossover,Compact,4dr SUV,30,23,155,30935</t>
  </si>
  <si>
    <t>Buick,Encore,2016,regular unleaded,138,4,AUTOMATIC,all wheel drive,4,Crossover,Compact,4dr SUV,30,23,155,31285</t>
  </si>
  <si>
    <t>Buick,Encore,2016,regular unleaded,138,4,AUTOMATIC,all wheel drive,4,Crossover,Compact,4dr SUV,30,23,155,25565</t>
  </si>
  <si>
    <t>Buick,Encore,2016,regular unleaded,138,4,AUTOMATIC,front wheel drive,4,Crossover,Compact,4dr SUV,33,25,155,28300</t>
  </si>
  <si>
    <t>Buick,Encore,2016,regular unleaded,138,4,AUTOMATIC,front wheel drive,4,Crossover,Compact,4dr SUV,33,25,155,29785</t>
  </si>
  <si>
    <t>Buick,Encore,2016,regular unleaded,153,4,AUTOMATIC,all wheel drive,4,Crossover,Compact,4dr SUV,32,26,155,28850</t>
  </si>
  <si>
    <t>Buick,Encore,2016,regular unleaded,138,4,AUTOMATIC,front wheel drive,4,Crossover,Compact,4dr SUV,33,25,155,24065</t>
  </si>
  <si>
    <t>Buick,Encore,2016,regular unleaded,153,4,AUTOMATIC,front wheel drive,4,Crossover,Compact,4dr SUV,34,28,155,27350</t>
  </si>
  <si>
    <t>Buick,Encore,2016,regular unleaded,138,4,AUTOMATIC,all wheel drive,4,Crossover,Compact,4dr SUV,30,23,155,29800</t>
  </si>
  <si>
    <t>Buick,Encore,2016,regular unleaded,138,4,AUTOMATIC,front wheel drive,4,Crossover,Compact,4dr SUV,33,25,155,26355</t>
  </si>
  <si>
    <t>Buick,Encore,2016,regular unleaded,138,4,AUTOMATIC,all wheel drive,4,Crossover,Compact,4dr SUV,30,23,155,27855</t>
  </si>
  <si>
    <t>Buick,Encore,2017,regular unleaded,138,4,AUTOMATIC,all wheel drive,4,Crossover,Compact,4dr SUV,30,24,155,31965</t>
  </si>
  <si>
    <t>Buick,Encore,2017,regular unleaded,138,4,AUTOMATIC,front wheel drive,4,Crossover,Compact,4dr SUV,33,25,155,26865</t>
  </si>
  <si>
    <t>Buick,Encore,2017,regular unleaded,138,4,AUTOMATIC,all wheel drive,4,Crossover,Compact,4dr SUV,30,24,155,30565</t>
  </si>
  <si>
    <t>Buick,Encore,2017,regular unleaded,138,4,AUTOMATIC,front wheel drive,4,Crossover,Compact,4dr SUV,34,28,155,25565</t>
  </si>
  <si>
    <t>Buick,Encore,2017,regular unleaded,138,4,AUTOMATIC,all wheel drive,4,Crossover,Compact,4dr SUV,31,26,155,27065</t>
  </si>
  <si>
    <t>Buick,Encore,2017,regular unleaded,138,4,AUTOMATIC,all wheel drive,4,Crossover,Compact,4dr SUV,30,24,155,28365</t>
  </si>
  <si>
    <t>Buick,Encore,2017,regular unleaded,138,4,AUTOMATIC,front wheel drive,4,Crossover,Compact,4dr SUV,33,25,155,30465</t>
  </si>
  <si>
    <t>Buick,Encore,2017,regular unleaded,138,4,AUTOMATIC,front wheel drive,4,Crossover,Compact,4dr SUV,33,25,155,24365</t>
  </si>
  <si>
    <t>Buick,Encore,2017,regular unleaded,138,4,AUTOMATIC,all wheel drive,4,Crossover,Compact,4dr SUV,30,24,155,25865</t>
  </si>
  <si>
    <t>Buick,Encore,2017,regular unleaded,138,4,AUTOMATIC,front wheel drive,4,Crossover,Compact,4dr SUV,33,25,155,29065</t>
  </si>
  <si>
    <t>Mitsubishi,Endeavor,2008,premium unleaded (required),225,6,AUTOMATIC,all wheel drive,4,Crossover,Midsize,4dr SUV,19,15,436,29099</t>
  </si>
  <si>
    <t>Mitsubishi,Endeavor,2008,premium unleaded (required),225,6,AUTOMATIC,front wheel drive,4,Crossover,Midsize,4dr SUV,22,15,436,27599</t>
  </si>
  <si>
    <t>Mitsubishi,Endeavor,2010,premium unleaded (recommended),225,6,AUTOMATIC,front wheel drive,4,Crossover,Midsize,4dr SUV,21,15,436,29999</t>
  </si>
  <si>
    <t>Mitsubishi,Endeavor,2010,premium unleaded (recommended),225,6,AUTOMATIC,all wheel drive,4,Crossover,Midsize,4dr SUV,19,15,436,31499</t>
  </si>
  <si>
    <t>Mitsubishi,Endeavor,2010,premium unleaded (recommended),225,6,AUTOMATIC,front wheel drive,4,Crossover,Midsize,4dr SUV,21,15,436,27999</t>
  </si>
  <si>
    <t>Mitsubishi,Endeavor,2011,premium unleaded (recommended),225,6,AUTOMATIC,front wheel drive,4,Crossover,Midsize,4dr SUV,21,15,436,28299</t>
  </si>
  <si>
    <t>Mitsubishi,Endeavor,2011,premium unleaded (recommended),225,6,AUTOMATIC,front wheel drive,4,Crossover,Midsize,4dr SUV,21,15,436,32099</t>
  </si>
  <si>
    <t>Mitsubishi,Endeavor,2011,premium unleaded (recommended),225,6,AUTOMATIC,all wheel drive,4,Crossover,Midsize,4dr SUV,19,15,436,33599</t>
  </si>
  <si>
    <t>Hyundai,Entourage,2007,regular unleaded,242,6,AUTOMATIC,front wheel drive,4,N/A,Midsize,Passenger Minivan,23,16,1439,26395</t>
  </si>
  <si>
    <t>Hyundai,Entourage,2007,regular unleaded,242,6,AUTOMATIC,front wheel drive,4,N/A,Midsize,Passenger Minivan,23,16,1439,28895</t>
  </si>
  <si>
    <t>Hyundai,Entourage,2007,regular unleaded,242,6,AUTOMATIC,front wheel drive,4,N/A,Midsize,Passenger Minivan,23,16,1439,23895</t>
  </si>
  <si>
    <t>Hyundai,Entourage,2008,regular unleaded,250,6,AUTOMATIC,front wheel drive,4,N/A,Midsize,Passenger Minivan,23,16,1439,29895</t>
  </si>
  <si>
    <t>Hyundai,Entourage,2008,regular unleaded,250,6,AUTOMATIC,front wheel drive,4,N/A,Midsize,Passenger Minivan,23,16,1439,23995</t>
  </si>
  <si>
    <t>Buick,Envision,2016,premium unleaded (recommended),252,4,AUTOMATIC,all wheel drive,4,Crossover,Midsize,4dr SUV,26,20,155,42070</t>
  </si>
  <si>
    <t>Buick,Envision,2016,premium unleaded (recommended),252,4,AUTOMATIC,all wheel drive,4,Crossover,Midsize,4dr SUV,26,20,155,44710</t>
  </si>
  <si>
    <t>Buick,Envision,2017,flex-fuel (unleaded/E85),197,4,AUTOMATIC,all wheel drive,4,"Crossover,Flex Fuel",Midsize,4dr SUV,28,21,155,39570</t>
  </si>
  <si>
    <t>Buick,Envision,2017,premium unleaded (recommended),252,4,AUTOMATIC,all wheel drive,4,Crossover,Midsize,4dr SUV,26,20,155,44960</t>
  </si>
  <si>
    <t>Buick,Envision,2017,flex-fuel (unleaded/E85),197,4,AUTOMATIC,front wheel drive,4,"Crossover,Flex Fuel",Midsize,4dr SUV,29,22,155,35870</t>
  </si>
  <si>
    <t>Buick,Envision,2017,premium unleaded (recommended),252,4,AUTOMATIC,all wheel drive,4,Crossover,Midsize,4dr SUV,26,20,155,42320</t>
  </si>
  <si>
    <t>Buick,Envision,2017,flex-fuel (unleaded/E85),197,4,AUTOMATIC,all wheel drive,4,"Crossover,Flex Fuel",Midsize,4dr SUV,28,21,155,37720</t>
  </si>
  <si>
    <t>Buick,Envision,2017,flex-fuel (unleaded/E85),197,4,AUTOMATIC,front wheel drive,4,"Crossover,Flex Fuel",Midsize,4dr SUV,29,22,155,37720</t>
  </si>
  <si>
    <t>GMC,Envoy XL,2004,regular unleaded,275,6,AUTOMATIC,four wheel drive,4,N/A,Large,4dr SUV,18,13,549,33570</t>
  </si>
  <si>
    <t>GMC,Envoy XL,2004,regular unleaded,275,6,AUTOMATIC,four wheel drive,4,N/A,Large,4dr SUV,18,13,549,38120</t>
  </si>
  <si>
    <t>GMC,Envoy XL,2004,regular unleaded,275,6,AUTOMATIC,rear wheel drive,4,N/A,Large,4dr SUV,18,13,549,31320</t>
  </si>
  <si>
    <t>GMC,Envoy XL,2004,regular unleaded,275,6,AUTOMATIC,rear wheel drive,4,N/A,Large,4dr SUV,18,13,549,35870</t>
  </si>
  <si>
    <t>GMC,Envoy XL,2005,regular unleaded,275,6,AUTOMATIC,rear wheel drive,4,N/A,Large,4dr SUV,18,13,549,33810</t>
  </si>
  <si>
    <t>GMC,Envoy XL,2005,regular unleaded,275,6,AUTOMATIC,four wheel drive,4,N/A,Large,4dr SUV,17,12,549,36060</t>
  </si>
  <si>
    <t>GMC,Envoy XL,2005,regular unleaded,300,8,AUTOMATIC,rear wheel drive,4,N/A,Large,4dr SUV,19,13,549,38160</t>
  </si>
  <si>
    <t>GMC,Envoy XL,2005,regular unleaded,275,6,AUTOMATIC,four wheel drive,4,N/A,Large,4dr SUV,17,12,549,31945</t>
  </si>
  <si>
    <t>GMC,Envoy XL,2005,regular unleaded,300,8,AUTOMATIC,four wheel drive,4,N/A,Large,4dr SUV,18,13,549,40235</t>
  </si>
  <si>
    <t>GMC,Envoy XL,2005,regular unleaded,275,6,AUTOMATIC,rear wheel drive,4,N/A,Large,4dr SUV,18,13,549,29695</t>
  </si>
  <si>
    <t>GMC,Envoy XL,2006,regular unleaded,291,6,AUTOMATIC,four wheel drive,4,N/A,Large,4dr SUV,18,13,549,33160</t>
  </si>
  <si>
    <t>GMC,Envoy XL,2006,regular unleaded,300,8,AUTOMATIC,four wheel drive,4,N/A,Large,4dr SUV,18,13,549,37600</t>
  </si>
  <si>
    <t>GMC,Envoy XL,2006,regular unleaded,291,6,AUTOMATIC,four wheel drive,4,N/A,Large,4dr SUV,18,13,549,29630</t>
  </si>
  <si>
    <t>GMC,Envoy XL,2006,regular unleaded,291,6,AUTOMATIC,rear wheel drive,4,N/A,Large,4dr SUV,19,14,549,30910</t>
  </si>
  <si>
    <t>GMC,Envoy XL,2006,regular unleaded,300,8,AUTOMATIC,rear wheel drive,4,N/A,Large,4dr SUV,19,14,549,35350</t>
  </si>
  <si>
    <t>GMC,Envoy XL,2006,regular unleaded,291,6,AUTOMATIC,rear wheel drive,4,N/A,Large,4dr SUV,19,14,549,27380</t>
  </si>
  <si>
    <t>GMC,Envoy XUV,2005,regular unleaded,275,6,AUTOMATIC,four wheel drive,4,N/A,Large,4dr SUV,17,12,549,36115</t>
  </si>
  <si>
    <t>GMC,Envoy XUV,2005,regular unleaded,275,6,AUTOMATIC,rear wheel drive,4,N/A,Large,4dr SUV,18,13,549,29780</t>
  </si>
  <si>
    <t>GMC,Envoy XUV,2005,regular unleaded,275,6,AUTOMATIC,rear wheel drive,4,N/A,Large,4dr SUV,18,13,549,33865</t>
  </si>
  <si>
    <t>GMC,Envoy XUV,2005,regular unleaded,275,6,AUTOMATIC,four wheel drive,4,N/A,Large,4dr SUV,17,12,549,32030</t>
  </si>
  <si>
    <t>GMC,Envoy,2007,regular unleaded,291,6,AUTOMATIC,four wheel drive,4,N/A,Midsize,4dr SUV,20,14,549,32960</t>
  </si>
  <si>
    <t>GMC,Envoy,2007,regular unleaded,291,6,AUTOMATIC,rear wheel drive,4,N/A,Midsize,4dr SUV,20,14,549,26760</t>
  </si>
  <si>
    <t>GMC,Envoy,2007,regular unleaded,291,6,AUTOMATIC,rear wheel drive,4,N/A,Midsize,4dr SUV,20,14,549,30770</t>
  </si>
  <si>
    <t>GMC,Envoy,2007,regular unleaded,302,8,AUTOMATIC,rear wheel drive,4,N/A,Midsize,4dr SUV,20,14,549,34990</t>
  </si>
  <si>
    <t>GMC,Envoy,2007,regular unleaded,291,6,AUTOMATIC,four wheel drive,4,N/A,Midsize,4dr SUV,20,14,549,28950</t>
  </si>
  <si>
    <t>GMC,Envoy,2007,regular unleaded,302,8,AUTOMATIC,four wheel drive,4,N/A,Midsize,4dr SUV,19,13,549,37190</t>
  </si>
  <si>
    <t>GMC,Envoy,2008,regular unleaded,285,6,AUTOMATIC,four wheel drive,4,N/A,Midsize,4dr SUV,20,14,549,34020</t>
  </si>
  <si>
    <t>GMC,Envoy,2008,regular unleaded,285,6,AUTOMATIC,rear wheel drive,4,N/A,Midsize,4dr SUV,20,14,549,27980</t>
  </si>
  <si>
    <t>GMC,Envoy,2008,regular unleaded,300,8,AUTOMATIC,four wheel drive,4,N/A,Midsize,4dr SUV,19,13,549,37105</t>
  </si>
  <si>
    <t>GMC,Envoy,2008,regular unleaded,300,8,AUTOMATIC,rear wheel drive,4,N/A,Midsize,4dr SUV,20,14,549,34970</t>
  </si>
  <si>
    <t>GMC,Envoy,2008,regular unleaded,285,6,AUTOMATIC,four wheel drive,4,N/A,Midsize,4dr SUV,20,14,549,30115</t>
  </si>
  <si>
    <t>GMC,Envoy,2008,regular unleaded,285,6,AUTOMATIC,rear wheel drive,4,N/A,Midsize,4dr SUV,20,14,549,31885</t>
  </si>
  <si>
    <t>GMC,Envoy,2009,regular unleaded,285,6,AUTOMATIC,four wheel drive,4,N/A,Midsize,4dr SUV,20,14,549,35615</t>
  </si>
  <si>
    <t>GMC,Envoy,2009,regular unleaded,300,8,AUTOMATIC,rear wheel drive,4,N/A,Midsize,4dr SUV,21,15,549,36535</t>
  </si>
  <si>
    <t>GMC,Envoy,2009,regular unleaded,285,6,AUTOMATIC,rear wheel drive,4,N/A,Midsize,4dr SUV,20,14,549,30625</t>
  </si>
  <si>
    <t>GMC,Envoy,2009,regular unleaded,285,6,AUTOMATIC,four wheel drive,4,N/A,Midsize,4dr SUV,20,14,549,32760</t>
  </si>
  <si>
    <t>GMC,Envoy,2009,regular unleaded,300,8,AUTOMATIC,four wheel drive,4,N/A,Midsize,4dr SUV,20,14,549,38670</t>
  </si>
  <si>
    <t>GMC,Envoy,2009,regular unleaded,285,6,AUTOMATIC,rear wheel drive,4,N/A,Midsize,4dr SUV,20,14,549,33480</t>
  </si>
  <si>
    <t>Ferrari,Enzo,2003,premium unleaded (required),660,12,AUTOMATED_MANUAL,rear wheel drive,2,"Exotic,High-Performance",Compact,Coupe,12,7,2774,643330</t>
  </si>
  <si>
    <t>Volkswagen,Eos,2014,premium unleaded (recommended),200,4,AUTOMATED_MANUAL,front wheel drive,2,N/A,Compact,Convertible,30,22,873,38325</t>
  </si>
  <si>
    <t>Volkswagen,Eos,2014,premium unleaded (recommended),200,4,AUTOMATED_MANUAL,front wheel drive,2,N/A,Compact,Convertible,30,22,873,42095</t>
  </si>
  <si>
    <t>Volkswagen,Eos,2014,premium unleaded (recommended),200,4,AUTOMATED_MANUAL,front wheel drive,2,N/A,Compact,Convertible,30,22,873,35595</t>
  </si>
  <si>
    <t>Volkswagen,Eos,2015,premium unleaded (recommended),200,4,AUTOMATED_MANUAL,front wheel drive,2,N/A,Compact,Convertible,30,22,873,39545</t>
  </si>
  <si>
    <t>Volkswagen,Eos,2015,premium unleaded (recommended),200,4,AUTOMATED_MANUAL,front wheel drive,2,N/A,Compact,Convertible,30,22,873,42745</t>
  </si>
  <si>
    <t>Volkswagen,Eos,2015,premium unleaded (recommended),200,4,AUTOMATED_MANUAL,front wheel drive,2,N/A,Compact,Convertible,30,22,873,36145</t>
  </si>
  <si>
    <t>Volkswagen,Eos,2016,premium unleaded (recommended),200,4,AUTOMATED_MANUAL,front wheel drive,2,N/A,Compact,Convertible,30,22,873,31995</t>
  </si>
  <si>
    <t>Suzuki,Equator,2010,regular unleaded,152,4,AUTOMATIC,rear wheel drive,4,N/A,Compact,Extended Cab Pickup,22,17,481,22075</t>
  </si>
  <si>
    <t>Suzuki,Equator,2010,regular unleaded,261,6,AUTOMATIC,four wheel drive,4,N/A,Compact,Extended Cab Pickup,19,15,481,25645</t>
  </si>
  <si>
    <t>Suzuki,Equator,2010,regular unleaded,261,6,AUTOMATIC,rear wheel drive,4,N/A,Compact,Crew Cab Pickup,20,15,481,24775</t>
  </si>
  <si>
    <t>Suzuki,Equator,2010,regular unleaded,261,6,AUTOMATIC,four wheel drive,4,N/A,Compact,Crew Cab Pickup,19,15,481,28850</t>
  </si>
  <si>
    <t>Suzuki,Equator,2010,regular unleaded,261,6,AUTOMATIC,four wheel drive,4,N/A,Compact,Crew Cab Pickup,19,15,481,30900</t>
  </si>
  <si>
    <t>Suzuki,Equator,2010,regular unleaded,152,4,MANUAL,rear wheel drive,4,N/A,Compact,Extended Cab Pickup,23,19,481,17520</t>
  </si>
  <si>
    <t>Suzuki,Equator,2010,regular unleaded,261,6,AUTOMATIC,rear wheel drive,4,N/A,Compact,Crew Cab Pickup,20,15,481,25125</t>
  </si>
  <si>
    <t>Suzuki,Equator,2010,regular unleaded,261,6,AUTOMATIC,rear wheel drive,4,N/A,Compact,Extended Cab Pickup,20,15,481,23245</t>
  </si>
  <si>
    <t>Suzuki,Equator,2010,regular unleaded,261,6,AUTOMATIC,four wheel drive,4,N/A,Compact,Crew Cab Pickup,19,15,481,27825</t>
  </si>
  <si>
    <t>Suzuki,Equator,2010,regular unleaded,152,4,MANUAL,rear wheel drive,4,N/A,Compact,Extended Cab Pickup,23,19,481,18825</t>
  </si>
  <si>
    <t>Suzuki,Equator,2011,regular unleaded,261,6,AUTOMATIC,four wheel drive,4,N/A,Compact,Extended Cab Pickup,19,14,481,25979</t>
  </si>
  <si>
    <t>Suzuki,Equator,2011,regular unleaded,261,6,AUTOMATIC,rear wheel drive,4,N/A,Compact,Crew Cab Pickup,20,15,481,25279</t>
  </si>
  <si>
    <t>Suzuki,Equator,2011,regular unleaded,261,6,AUTOMATIC,four wheel drive,4,N/A,Compact,Crew Cab Pickup,19,14,481,28279</t>
  </si>
  <si>
    <t>Suzuki,Equator,2011,regular unleaded,152,4,MANUAL,rear wheel drive,4,N/A,Compact,Extended Cab Pickup,23,19,481,17595</t>
  </si>
  <si>
    <t>Suzuki,Equator,2011,regular unleaded,261,6,AUTOMATIC,four wheel drive,4,N/A,Compact,Crew Cab Pickup,19,14,481,29150</t>
  </si>
  <si>
    <t>Suzuki,Equator,2011,regular unleaded,152,4,AUTOMATIC,rear wheel drive,4,N/A,Compact,Extended Cab Pickup,22,17,481,22479</t>
  </si>
  <si>
    <t>Suzuki,Equator,2012,regular unleaded,152,4,MANUAL,rear wheel drive,4,N/A,Compact,Extended Cab Pickup,23,19,481,19299</t>
  </si>
  <si>
    <t>Suzuki,Equator,2012,regular unleaded,152,4,MANUAL,rear wheel drive,4,N/A,Compact,Extended Cab Pickup,23,19,481,17899</t>
  </si>
  <si>
    <t>Suzuki,Equator,2012,regular unleaded,261,6,AUTOMATIC,four wheel drive,4,N/A,Compact,Crew Cab Pickup,19,15,481,28699</t>
  </si>
  <si>
    <t>Suzuki,Equator,2012,regular unleaded,261,6,AUTOMATIC,rear wheel drive,4,N/A,Compact,Crew Cab Pickup,20,15,481,25699</t>
  </si>
  <si>
    <t>Suzuki,Equator,2012,regular unleaded,152,4,AUTOMATIC,rear wheel drive,4,N/A,Compact,Extended Cab Pickup,22,17,481,22799</t>
  </si>
  <si>
    <t>Suzuki,Equator,2012,regular unleaded,261,6,AUTOMATIC,four wheel drive,4,N/A,Compact,Crew Cab Pickup,19,15,481,29550</t>
  </si>
  <si>
    <t>Suzuki,Equator,2012,regular unleaded,261,6,AUTOMATIC,four wheel drive,4,N/A,Compact,Extended Cab Pickup,19,14,481,26299</t>
  </si>
  <si>
    <t>Chevrolet,Equinox,2015,regular unleaded,182,4,AUTOMATIC,all wheel drive,4,"Crossover,Flex Fuel",Compact,4dr SUV,29,20,1385,26270</t>
  </si>
  <si>
    <t>Chevrolet,Equinox,2015,regular unleaded,182,4,AUTOMATIC,front wheel drive,4,"Crossover,Flex Fuel",Compact,4dr SUV,32,22,1385,26170</t>
  </si>
  <si>
    <t>Chevrolet,Equinox,2015,regular unleaded,182,4,AUTOMATIC,all wheel drive,4,"Crossover,Flex Fuel",Compact,4dr SUV,29,20,1385,27920</t>
  </si>
  <si>
    <t>Chevrolet,Equinox,2015,regular unleaded,182,4,AUTOMATIC,front wheel drive,4,"Crossover,Flex Fuel",Compact,4dr SUV,32,22,1385,28170</t>
  </si>
  <si>
    <t>Chevrolet,Equinox,2015,regular unleaded,182,4,AUTOMATIC,front wheel drive,4,"Crossover,Flex Fuel",Compact,4dr SUV,32,22,1385,31920</t>
  </si>
  <si>
    <t>Chevrolet,Equinox,2015,regular unleaded,182,4,AUTOMATIC,all wheel drive,4,"Crossover,Flex Fuel",Compact,4dr SUV,29,20,1385,33670</t>
  </si>
  <si>
    <t>Chevrolet,Equinox,2015,regular unleaded,182,4,AUTOMATIC,front wheel drive,4,"Crossover,Flex Fuel",Compact,4dr SUV,32,22,1385,24520</t>
  </si>
  <si>
    <t>Chevrolet,Equinox,2015,regular unleaded,182,4,AUTOMATIC,front wheel drive,4,"Crossover,Flex Fuel",Compact,4dr SUV,32,22,1385,22120</t>
  </si>
  <si>
    <t>Chevrolet,Equinox,2015,regular unleaded,182,4,AUTOMATIC,all wheel drive,4,"Crossover,Flex Fuel",Compact,4dr SUV,29,20,1385,29920</t>
  </si>
  <si>
    <t>Chevrolet,Equinox,2016,regular unleaded,182,4,AUTOMATIC,front wheel drive,4,Crossover,Compact,4dr SUV,32,22,1385,22600</t>
  </si>
  <si>
    <t>Chevrolet,Equinox,2016,regular unleaded,182,4,AUTOMATIC,all wheel drive,4,Crossover,Compact,4dr SUV,29,20,1385,31490</t>
  </si>
  <si>
    <t>Chevrolet,Equinox,2016,regular unleaded,182,4,AUTOMATIC,front wheel drive,4,Crossover,Compact,4dr SUV,32,22,1385,29740</t>
  </si>
  <si>
    <t>Chevrolet,Equinox,2016,regular unleaded,182,4,AUTOMATIC,all wheel drive,4,Crossover,Compact,4dr SUV,29,20,1385,26960</t>
  </si>
  <si>
    <t>Chevrolet,Equinox,2016,regular unleaded,182,4,AUTOMATIC,all wheel drive,4,Crossover,Compact,4dr SUV,29,20,1385,28200</t>
  </si>
  <si>
    <t>Chevrolet,Equinox,2016,regular unleaded,182,4,AUTOMATIC,front wheel drive,4,Crossover,Compact,4dr SUV,32,22,1385,25210</t>
  </si>
  <si>
    <t>Chevrolet,Equinox,2016,regular unleaded,182,4,AUTOMATIC,front wheel drive,4,Crossover,Compact,4dr SUV,32,22,1385,26450</t>
  </si>
  <si>
    <t>Chevrolet,Equinox,2017,regular unleaded,182,4,AUTOMATIC,front wheel drive,4,Crossover,Compact,4dr SUV,32,22,1385,25510</t>
  </si>
  <si>
    <t>Chevrolet,Equinox,2017,regular unleaded,182,4,AUTOMATIC,all wheel drive,4,Crossover,Compact,4dr SUV,28,20,1385,27260</t>
  </si>
  <si>
    <t>Chevrolet,Equinox,2017,regular unleaded,182,4,AUTOMATIC,front wheel drive,4,Crossover,Compact,4dr SUV,32,22,1385,26750</t>
  </si>
  <si>
    <t>Chevrolet,Equinox,2017,regular unleaded,182,4,AUTOMATIC,front wheel drive,4,Crossover,Compact,4dr SUV,32,22,1385,23100</t>
  </si>
  <si>
    <t>Chevrolet,Equinox,2017,regular unleaded,182,4,AUTOMATIC,all wheel drive,4,Crossover,Compact,4dr SUV,28,20,1385,31790</t>
  </si>
  <si>
    <t>Chevrolet,Equinox,2017,regular unleaded,182,4,AUTOMATIC,front wheel drive,4,Crossover,Compact,4dr SUV,32,22,1385,30040</t>
  </si>
  <si>
    <t>Chevrolet,Equinox,2017,regular unleaded,182,4,AUTOMATIC,all wheel drive,4,Crossover,Compact,4dr SUV,28,20,1385,28500</t>
  </si>
  <si>
    <t>Hyundai,Equus,2014,premium unleaded (recommended),429,8,AUTOMATIC,rear wheel drive,4,"Luxury,High-Performance",Large,Sedan,23,15,1439,61250</t>
  </si>
  <si>
    <t>Hyundai,Equus,2014,premium unleaded (recommended),429,8,AUTOMATIC,rear wheel drive,4,"Luxury,High-Performance",Large,Sedan,23,15,1439,68500</t>
  </si>
  <si>
    <t>Hyundai,Equus,2015,premium unleaded (recommended),429,8,AUTOMATIC,rear wheel drive,4,"Luxury,High-Performance",Large,Sedan,23,15,1439,61500</t>
  </si>
  <si>
    <t>Hyundai,Equus,2015,premium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</si>
  <si>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</si>
  <si>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drive,4,"Luxury,High-Performance",Large,Sedan,23,15,1439,61500</t>
  </si>
  <si>
    <t>Lexus,ES 250,1990,regular unleaded,156,6,MANUAL,front wheel drive,4,Luxury,Compact,Sedan,24,17,454,2000</t>
  </si>
  <si>
    <t>Lexus,ES 250,1991,regular unleaded,156,6,MANUAL,front wheel drive,4,Luxury,Compact,Sedan,23,17,454,2000</t>
  </si>
  <si>
    <t>Lexus,ES 300h,2015,regular unleaded,200,4,AUTOMATIC,front wheel drive,4,"Luxury,Hybrid",Midsize,Sedan,39,40,454,40580</t>
  </si>
  <si>
    <t>Lexus,ES 300h,2016,regular unleaded,200,4,AUTOMATIC,front wheel drive,4,"Luxury,Hybrid",Midsize,Sedan,39,40,454,41020</t>
  </si>
  <si>
    <t>Lexus,ES 300h,2017,regular unleaded,200,4,AUTOMATIC,front wheel drive,4,"Luxury,Hybrid",Midsize,Sedan,39,40,454,41820</t>
  </si>
  <si>
    <t>Lexus,ES 300,2001,premium unleaded (required),210,6,AUTOMATIC,front wheel drive,4,Luxury,Midsize,Sedan,24,17,454,31505</t>
  </si>
  <si>
    <t>Lexus,ES 300,2002,regular unleaded,210,6,AUTOMATIC,front wheel drive,4,Luxury,Midsize,Sedan,27,18,454,31505</t>
  </si>
  <si>
    <t>Lexus,ES 300,2003,regular unleaded,210,6,AUTOMATIC,front wheel drive,4,Luxury,Midsize,Sedan,27,18,454,31725</t>
  </si>
  <si>
    <t>Lexus,ES 330,2004,regular unleaded,225,6,AUTOMATIC,front wheel drive,4,Luxury,Midsize,Sedan,27,18,454,31725</t>
  </si>
  <si>
    <t>Lexus,ES 330,2005,regular unleaded,225,6,AUTOMATIC,front wheel drive,4,Luxury,Midsize,Sedan,27,18,454,32175</t>
  </si>
  <si>
    <t>Lexus,ES 330,2006,regular unleaded,218,6,AUTOMATIC,front wheel drive,4,Luxury,Midsize,Sedan,27,18,454,32300</t>
  </si>
  <si>
    <t>Lexus,ES 350,2015,regular unleaded,268,6,AUTOMATIC,front wheel drive,4,"Luxury,Performance",Midsize,Sedan,31,21,454,37700</t>
  </si>
  <si>
    <t>Lexus,ES 350,2015,regular unleaded,268,6,AUTOMATIC,front wheel drive,4,"Luxury,Performance",Midsize,Sedan,31,21,454,40440</t>
  </si>
  <si>
    <t>Lexus,ES 350,2016,regular unleaded,268,6,AUTOMATIC,front wheel drive,4,"Luxury,Performance",Midsize,Sedan,31,21,454,38100</t>
  </si>
  <si>
    <t>Lexus,ES 350,2017,regular unleaded,268,6,AUTOMATIC,front wheel drive,4,"Luxury,Performance",Midsize,Sedan,30,21,454,38900</t>
  </si>
  <si>
    <t>Cadillac,Escalade ESV,2015,flex-fuel (unleaded/E85),420,8,AUTOMATIC,four wheel drive,4,"Flex Fuel,Luxury,Performance",Large,4dr SUV,20,14,1624,85795</t>
  </si>
  <si>
    <t>Cadillac,Escalade ESV,2015,flex-fuel (unleaded/E85),420,8,AUTOMATIC,rear wheel drive,4,"Flex Fuel,Luxury,Performance",Large,4dr SUV,21,15,1624,83195</t>
  </si>
  <si>
    <t>Cadillac,Escalade ESV,2015,flex-fuel (unleaded/E85),420,8,AUTOMATIC,rear wheel drive,4,"Flex Fuel,Luxury,Performance",Large,4dr SUV,21,15,1624,78695</t>
  </si>
  <si>
    <t>Cadillac,Escalade ESV,2015,flex-fuel (unleaded/E85),420,8,AUTOMATIC,four wheel drive,4,"Flex Fuel,Luxury,Performance",Large,4dr SUV,20,14,1624,87070</t>
  </si>
  <si>
    <t>Cadillac,Escalade ESV,2015,flex-fuel (unleaded/E85),420,8,AUTOMATIC,four wheel drive,4,"Flex Fuel,Luxury",Large,4dr SUV,20,14,1624,77295</t>
  </si>
  <si>
    <t>Cadillac,Escalade ESV,2015,flex-fuel (unleaded/E85),420,8,AUTOMATIC,rear wheel drive,4,"Flex Fuel,Luxury",Large,4dr SUV,21,15,1624,74695</t>
  </si>
  <si>
    <t>Cadillac,Escalade ESV,2015,flex-fuel (unleaded/E85),420,8,AUTOMATIC,four wheel drive,4,"Flex Fuel,Luxury,Performance",Large,4dr SUV,20,14,1624,82570</t>
  </si>
  <si>
    <t>Cadillac,Escalade ESV,2015,flex-fuel (unleaded/E85),420,8,AUTOMATIC,rear wheel drive,4,"Flex Fuel,Luxury,Performance",Large,4dr SUV,22,15,1624,92275</t>
  </si>
  <si>
    <t>Cadillac,Escalade ESV,2015,flex-fuel (unleaded/E85),420,8,AUTOMATIC,rear wheel drive,4,"Flex Fuel,Luxury",Large,4dr SUV,22,15,1624,75970</t>
  </si>
  <si>
    <t>Cadillac,Escalade ESV,2015,flex-fuel (unleaded/E85),420,8,AUTOMATIC,four wheel drive,4,"Flex Fuel,Luxury,Performance",Large,4dr SUV,20,14,1624,81295</t>
  </si>
  <si>
    <t>Cadillac,Escalade ESV,2015,flex-fuel (unleaded/E85),420,8,AUTOMATIC,rear wheel drive,4,"Flex Fuel,Luxury,Performance",Large,4dr SUV,22,15,1624,84470</t>
  </si>
  <si>
    <t>Cadillac,Escalade ESV,2015,flex-fuel (unleaded/E85),420,8,AUTOMATIC,four wheel drive,4,"Flex Fuel,Luxury",Large,4dr SUV,20,14,1624,78570</t>
  </si>
  <si>
    <t>Cadillac,Escalade ESV,2015,flex-fuel (unleaded/E85),420,8,AUTOMATIC,four wheel drive,4,"Flex Fuel,Luxury,Performance",Large,4dr SUV,20,14,1624,94875</t>
  </si>
  <si>
    <t>Cadillac,Escalade ESV,2015,flex-fuel (unleaded/E85),420,8,AUTOMATIC,rear wheel drive,4,"Flex Fuel,Luxury,Performance",Large,4dr SUV,22,15,1624,79970</t>
  </si>
  <si>
    <t>Cadillac,Escalade ESV,2016,premium unleaded (recommended),420,8,AUTOMATIC,rear wheel drive,4,"Luxury,Performance",Large,4dr SUV,22,15,1624,80045</t>
  </si>
  <si>
    <t>Cadillac,Escalade ESV,2016,premium unleaded (recommended),420,8,AUTOMATIC,four wheel drive,4,"Luxury,Performance",Large,4dr SUV,21,15,1624,82645</t>
  </si>
  <si>
    <t>Cadillac,Escalade ESV,2016,premium unleaded (recommended),420,8,AUTOMATIC,four wheel drive,4,"Luxury,Performance",Large,4dr SUV,21,15,1624,87145</t>
  </si>
  <si>
    <t>Cadillac,Escalade ESV,2016,premium unleaded (recommended),420,8,AUTOMATIC,rear wheel drive,4,Luxury,Large,4dr SUV,22,15,1624,75970</t>
  </si>
  <si>
    <t>Cadillac,Escalade ESV,2016,premium unleaded (recommended),420,8,AUTOMATIC,four wheel drive,4,Luxury,Large,4dr SUV,21,15,1624,78570</t>
  </si>
  <si>
    <t>Cadillac,Escalade ESV,2016,premium unleaded (recommended),420,8,AUTOMATIC,rear wheel drive,4,"Luxury,Performance",Large,4dr SUV,22,15,1624,84545</t>
  </si>
  <si>
    <t>Cadillac,Escalade ESV,2016,premium unleaded (recommended),420,8,AUTOMATIC,rear wheel drive,4,"Luxury,Performance",Large,4dr SUV,22,15,1624,92350</t>
  </si>
  <si>
    <t>Cadillac,Escalade ESV,2016,premium unleaded (recommended),420,8,AUTOMATIC,four wheel drive,4,"Luxury,Performance",Large,4dr SUV,21,15,1624,94950</t>
  </si>
  <si>
    <t>Cadillac,Escalade ESV,2017,premium unleaded (recommended),420,8,AUTOMATIC,four wheel drive,4,"Luxury,Performance",Large,4dr SUV,20,15,1624,83995</t>
  </si>
  <si>
    <t>Cadillac,Escalade ESV,2017,premium unleaded (recommended),420,8,AUTOMATIC,rear wheel drive,4,"Luxury,Performance",Large,4dr SUV,22,15,1624,95195</t>
  </si>
  <si>
    <t>Cadillac,Escalade ESV,2017,premium unleaded (recommended),420,8,AUTOMATIC,rear wheel drive,4,"Luxury,Performance",Large,4dr SUV,22,15,1624,81395</t>
  </si>
  <si>
    <t>Cadillac,Escalade ESV,2017,premium unleaded (recommended),420,8,AUTOMATIC,four wheel drive,4,"Luxury,Performance",Large,4dr SUV,20,15,1624,88495</t>
  </si>
  <si>
    <t>Cadillac,Escalade ESV,2017,premium unleaded (recommended),420,8,AUTOMATIC,four wheel drive,4,"Luxury,Performance",Large,4dr SUV,20,15,1624,78995</t>
  </si>
  <si>
    <t>Cadillac,Escalade ESV,2017,premium unleaded (recommended),420,8,AUTOMATIC,rear wheel drive,4,"Luxury,Performance",Large,4dr SUV,22,15,1624,76395</t>
  </si>
  <si>
    <t>Cadillac,Escalade ESV,2017,premium unleaded (recommended),420,8,AUTOMATIC,four wheel drive,4,"Luxury,Performance",Large,4dr SUV,20,15,1624,97795</t>
  </si>
  <si>
    <t>Cadillac,Escalade ESV,2017,premium unleaded (recommended),420,8,AUTOMATIC,rear wheel drive,4,"Luxury,Performance",Large,4dr SUV,22,15,1624,85895</t>
  </si>
  <si>
    <t>Cadillac,Escalade EXT,2011,flex-fuel (premium unleaded recommended/E85),403,8,AUTOMATIC,all wheel drive,4,"Crossover,Flex Fuel,Luxury,Performance",Large,Crew Cab Pickup,18,13,1624,67350</t>
  </si>
  <si>
    <t>Cadillac,Escalade EXT,2011,flex-fuel (premium unleaded recommended/E85),403,8,AUTOMATIC,all wheel drive,4,"Crossover,Flex Fuel,Luxury,Performance",Large,Crew Cab Pickup,18,13,1624,69740</t>
  </si>
  <si>
    <t>Cadillac,Escalade EXT,2011,flex-fuel (premium unleaded recommended/E85),403,8,AUTOMATIC,all wheel drive,4,"Crossover,Flex Fuel,Luxury",Large,Crew Cab Pickup,18,13,1624,62160</t>
  </si>
  <si>
    <t>Cadillac,Escalade EXT,2012,flex-fuel (premium unleaded recommended/E85),403,8,AUTOMATIC,all wheel drive,4,"Crossover,Flex Fuel,Luxury,Performance",Large,Crew Cab Pickup,18,13,1624,69640</t>
  </si>
  <si>
    <t>Cadillac,Escalade EXT,2012,flex-fuel (premium unleaded recommended/E85),403,8,AUTOMATIC,all wheel drive,4,"Crossover,Flex Fuel,Luxury",Large,Crew Cab Pickup,18,13,1624,63060</t>
  </si>
  <si>
    <t>Cadillac,Escalade EXT,2012,flex-fuel (premium unleaded recommended/E85),403,8,AUTOMATIC,all wheel drive,4,"Crossover,Flex Fuel,Luxury,Performance",Large,Crew Cab Pickup,18,13,1624,67250</t>
  </si>
  <si>
    <t>Cadillac,Escalade EXT,2013,flex-fuel (premium unleaded recommended/E85),403,8,AUTOMATIC,all wheel drive,4,"Crossover,Flex Fuel,Luxury,Performance",Large,Crew Cab Pickup,18,13,1624,69640</t>
  </si>
  <si>
    <t>Cadillac,Escalade EXT,2013,flex-fuel (premium unleaded recommended/E85),403,8,AUTOMATIC,all wheel drive,4,"Crossover,Flex Fuel,Luxury",Large,Crew Cab Pickup,18,13,1624,63060</t>
  </si>
  <si>
    <t>Cadillac,Escalade EXT,2013,flex-fuel (premium unleaded recommended/E85),403,8,AUTOMATIC,all wheel drive,4,"Crossover,Flex Fuel,Luxury,Performance",Large,Crew Cab Pickup,18,13,1624,67250</t>
  </si>
  <si>
    <t>Cadillac,Escalade Hybrid,2011,regular unleaded,332,8,AUTOMATIC,four wheel drive,4,"Luxury,Hybrid",Large,4dr SUV,23,20,1624,88435</t>
  </si>
  <si>
    <t>Cadillac,Escalade Hybrid,2011,regular unleaded,332,8,AUTOMATIC,four wheel drive,4,"Luxury,Hybrid",Large,4dr SUV,23,20,1624,76685</t>
  </si>
  <si>
    <t>Cadillac,Escalade Hybrid,2011,regular unleaded,332,8,AUTOMATIC,rear wheel drive,4,"Luxury,Hybrid",Large,4dr SUV,23,20,1624,85935</t>
  </si>
  <si>
    <t>Cadillac,Escalade Hybrid,2011,regular unleaded,332,8,AUTOMATIC,rear wheel drive,4,"Luxury,Hybrid",Large,4dr SUV,23,20,1624,74135</t>
  </si>
  <si>
    <t>Cadillac,Escalade Hybrid,2012,regular unleaded,332,8,AUTOMATIC,four wheel drive,4,"Luxury,Hybrid",Large,4dr SUV,23,20,1624,76400</t>
  </si>
  <si>
    <t>Cadillac,Escalade Hybrid,2012,regular unleaded,332,8,AUTOMATIC,rear wheel drive,4,"Luxury,Hybrid",Large,4dr SUV,23,20,1624,83295</t>
  </si>
  <si>
    <t>Cadillac,Escalade Hybrid,2012,regular unleaded,332,8,AUTOMATIC,four wheel drive,4,"Luxury,Hybrid",Large,4dr SUV,23,20,1624,85845</t>
  </si>
  <si>
    <t>Cadillac,Escalade Hybrid,2012,regular unleaded,332,8,AUTOMATIC,rear wheel drive,4,"Luxury,Hybrid",Large,4dr SUV,23,20,1624,73850</t>
  </si>
  <si>
    <t>Cadillac,Escalade Hybrid,2013,regular unleaded,332,8,AUTOMATIC,rear wheel drive,4,"Luxury,Hybrid",Large,4dr SUV,23,20,1624,74425</t>
  </si>
  <si>
    <t>Cadillac,Escalade Hybrid,2013,regular unleaded,332,8,AUTOMATIC,rear wheel drive,4,"Luxury,Hybrid",Large,4dr SUV,23,20,1624,83870</t>
  </si>
  <si>
    <t>Cadillac,Escalade Hybrid,2013,regular unleaded,332,8,AUTOMATIC,four wheel drive,4,"Luxury,Hybrid",Large,4dr SUV,23,20,1624,76975</t>
  </si>
  <si>
    <t>Cadillac,Escalade Hybrid,2013,regular unleaded,332,8,AUTOMATIC,four wheel drive,4,"Luxury,Hybrid",Large,4dr SUV,23,20,1624,86420</t>
  </si>
  <si>
    <t>Cadillac,Escalade,2015,flex-fuel (unleaded/E85),420,8,AUTOMATIC,rear wheel drive,4,"Flex Fuel,Luxury,Performance",Large,4dr SUV,21,15,1624,80195</t>
  </si>
  <si>
    <t>Cadillac,Escalade,2015,flex-fuel (unleaded/E85),420,8,AUTOMATIC,four wheel drive,4,"Flex Fuel,Luxury,Performance",Large,4dr SUV,21,15,1624,84070</t>
  </si>
  <si>
    <t>Cadillac,Escalade,2015,flex-fuel (unleaded/E85),420,8,AUTOMATIC,four wheel drive,4,"Flex Fuel,Luxury,Performance",Large,4dr SUV,21,15,1624,91875</t>
  </si>
  <si>
    <t>Cadillac,Escalade,2015,flex-fuel (unleaded/E85),420,8,AUTOMATIC,rear wheel drive,4,"Flex Fuel,Luxury,Performance",Large,4dr SUV,22,15,1624,76970</t>
  </si>
  <si>
    <t>Cadillac,Escalade,2015,flex-fuel (unleaded/E85),420,8,AUTOMATIC,rear wheel drive,4,"Flex Fuel,Luxury",Large,4dr SUV,21,15,1624,71695</t>
  </si>
  <si>
    <t>Cadillac,Escalade,2015,flex-fuel (unleaded/E85),420,8,AUTOMATIC,rear wheel drive,4,"Flex Fuel,Luxury",Large,4dr SUV,22,15,1624,72970</t>
  </si>
  <si>
    <t>Cadillac,Escalade,2015,flex-fuel (unleaded/E85),420,8,AUTOMATIC,four wheel drive,4,"Flex Fuel,Luxury",Large,4dr SUV,21,15,1624,75570</t>
  </si>
  <si>
    <t>Cadillac,Escalade,2015,flex-fuel (unleaded/E85),420,8,AUTOMATIC,rear wheel drive,4,"Flex Fuel,Luxury,Performance",Large,4dr SUV,22,15,1624,81470</t>
  </si>
  <si>
    <t>Cadillac,Escalade,2015,flex-fuel (unleaded/E85),420,8,AUTOMATIC,four wheel drive,4,"Flex Fuel,Luxury,Performance",Large,4dr SUV,21,14,1624,82795</t>
  </si>
  <si>
    <t>Cadillac,Escalade,2015,flex-fuel (unleaded/E85),420,8,AUTOMATIC,four wheel drive,4,"Flex Fuel,Luxury,Performance",Large,4dr SUV,21,14,1624,78295</t>
  </si>
  <si>
    <t>Cadillac,Escalade,2015,flex-fuel (unleaded/E85),420,8,AUTOMATIC,rear wheel drive,4,"Flex Fuel,Luxury,Performance",Large,4dr SUV,21,15,1624,75695</t>
  </si>
  <si>
    <t>Cadillac,Escalade,2015,flex-fuel (unleaded/E85),420,8,AUTOMATIC,four wheel drive,4,"Flex Fuel,Luxury,Performance",Large,4dr SUV,21,15,1624,79570</t>
  </si>
  <si>
    <t>Cadillac,Escalade,2015,flex-fuel (unleaded/E85),420,8,AUTOMATIC,four wheel drive,4,"Flex Fuel,Luxury",Large,4dr SUV,21,14,1624,74295</t>
  </si>
  <si>
    <t>Cadillac,Escalade,2015,flex-fuel (unleaded/E85),420,8,AUTOMATIC,rear wheel drive,4,"Flex Fuel,Luxury,Performance",Large,4dr SUV,22,15,1624,89275</t>
  </si>
  <si>
    <t>Cadillac,Escalade,2016,premium unleaded (recommended),420,8,AUTOMATIC,rear wheel drive,4,"Luxury,Performance",Large,4dr SUV,22,15,1624,81545</t>
  </si>
  <si>
    <t>Cadillac,Escalade,2016,premium unleaded (recommended),420,8,AUTOMATIC,rear wheel drive,4,"Luxury,Performance",Large,4dr SUV,22,15,1624,89350</t>
  </si>
  <si>
    <t>Cadillac,Escalade,2016,premium unleaded (recommended),420,8,AUTOMATIC,four wheel drive,4,"Luxury,Performance",Large,4dr SUV,21,15,1624,79645</t>
  </si>
  <si>
    <t>Cadillac,Escalade,2016,premium unleaded (recommended),420,8,AUTOMATIC,four wheel drive,4,"Luxury,Performance",Large,4dr SUV,21,15,1624,84145</t>
  </si>
  <si>
    <t>Cadillac,Escalade,2016,premium unleaded (recommended),420,8,AUTOMATIC,four wheel drive,4,"Luxury,Performance",Large,4dr SUV,21,15,1624,91950</t>
  </si>
  <si>
    <t>Cadillac,Escalade,2016,premium unleaded (recommended),420,8,AUTOMATIC,rear wheel drive,4,"Luxury,Performance",Large,4dr SUV,22,15,1624,77045</t>
  </si>
  <si>
    <t>Cadillac,Escalade,2016,premium unleaded (recommended),420,8,AUTOMATIC,four wheel drive,4,Luxury,Large,4dr SUV,21,15,1624,75570</t>
  </si>
  <si>
    <t>Cadillac,Escalade,2016,premium unleaded (recommended),420,8,AUTOMATIC,rear wheel drive,4,Luxury,Large,4dr SUV,22,15,1624,72970</t>
  </si>
  <si>
    <t>Cadillac,Escalade,2017,premium unleaded (recommended),420,8,AUTOMATIC,rear wheel drive,4,"Luxury,Performance",Large,4dr SUV,22,15,1624,92195</t>
  </si>
  <si>
    <t>Cadillac,Escalade,2017,premium unleaded (recommended),420,8,AUTOMATIC,four wheel drive,4,"Luxury,Performance",Large,4dr SUV,20,15,1624,80995</t>
  </si>
  <si>
    <t>Cadillac,Escalade,2017,premium unleaded (recommended),420,8,AUTOMATIC,rear wheel drive,4,"Luxury,Performance",Large,4dr SUV,22,15,1624,82895</t>
  </si>
  <si>
    <t>Cadillac,Escalade,2017,premium unleaded (recommended),420,8,AUTOMATIC,four wheel drive,4,"Luxury,Performance",Large,4dr SUV,20,15,1624,85495</t>
  </si>
  <si>
    <t>Cadillac,Escalade,2017,premium unleaded (recommended),420,8,AUTOMATIC,four wheel drive,4,"Luxury,Performance",Large,4dr SUV,20,15,1624,94795</t>
  </si>
  <si>
    <t>Cadillac,Escalade,2017,premium unleaded (recommended),420,8,AUTOMATIC,four wheel drive,4,"Luxury,Performance",Large,4dr SUV,20,15,1624,75995</t>
  </si>
  <si>
    <t>Cadillac,Escalade,2017,premium unleaded (recommended),420,8,AUTOMATIC,rear wheel drive,4,"Luxury,Performance",Large,4dr SUV,22,15,1624,73395</t>
  </si>
  <si>
    <t>Cadillac,Escalade,2017,premium unleaded (recommended),420,8,AUTOMATIC,rear wheel drive,4,"Luxury,Performance",Large,4dr SUV,22,15,1624,78395</t>
  </si>
  <si>
    <t>Ford,Escape Hybrid,2009,regular unleaded,177,4,AUTOMATIC,front wheel drive,4,"Crossover,Hybrid",Compact,4dr SUV,31,34,5657,31975</t>
  </si>
  <si>
    <t>Ford,Escape Hybrid,2009,regular unleaded,177,4,AUTOMATIC,all wheel drive,4,"Crossover,Hybrid",Compact,4dr SUV,27,29,5657,33725</t>
  </si>
  <si>
    <t>Ford,Escape Hybrid,2009,regular unleaded,177,4,AUTOMATIC,front wheel drive,4,"Crossover,Hybrid",Compact,4dr SUV,31,34,5657,29645</t>
  </si>
  <si>
    <t>Ford,Escape Hybrid,2009,regular unleaded,177,4,AUTOMATIC,all wheel drive,4,"Crossover,Hybrid",Compact,4dr SUV,27,29,5657,31395</t>
  </si>
  <si>
    <t>Ford,Escape Hybrid,2010,regular unleaded,177,4,AUTOMATIC,all wheel drive,4,"Crossover,Hybrid",Compact,4dr SUV,27,30,5657,34120</t>
  </si>
  <si>
    <t>Ford,Escape Hybrid,2010,regular unleaded,177,4,AUTOMATIC,front wheel drive,4,"Crossover,Hybrid",Compact,4dr SUV,31,34,5657,32370</t>
  </si>
  <si>
    <t>Ford,Escape Hybrid,2010,regular unleaded,177,4,AUTOMATIC,all wheel drive,4,"Crossover,Hybrid",Compact,4dr SUV,27,30,5657,31610</t>
  </si>
  <si>
    <t>Ford,Escape Hybrid,2010,regular unleaded,177,4,AUTOMATIC,front wheel drive,4,"Crossover,Hybrid",Compact,4dr SUV,31,34,5657,29860</t>
  </si>
  <si>
    <t>Ford,Escape Hybrid,2011,regular unleaded,177,4,AUTOMATIC,front wheel drive,4,"Crossover,Hybrid",Compact,4dr SUV,31,34,5657,30570</t>
  </si>
  <si>
    <t>Ford,Escape Hybrid,2011,regular unleaded,177,4,AUTOMATIC,all wheel drive,4,"Crossover,Hybrid",Compact,4dr SUV,27,30,5657,34830</t>
  </si>
  <si>
    <t>Ford,Escape Hybrid,2011,regular unleaded,177,4,AUTOMATIC,all wheel drive,4,"Crossover,Hybrid",Compact,4dr SUV,27,30,5657,32320</t>
  </si>
  <si>
    <t>Ford,Escape Hybrid,2011,regular unleaded,177,4,AUTOMATIC,front wheel drive,4,"Crossover,Hybrid",Compact,4dr SUV,31,34,5657,33080</t>
  </si>
  <si>
    <t>Ford,Escape,2015,premium unleaded (recommended),178,4,AUTOMATIC,front wheel drive,4,Crossover,Compact,4dr SUV,32,23,5657,29735</t>
  </si>
  <si>
    <t>Ford,Escape,2015,premium unleaded (recommended),178,4,AUTOMATIC,front wheel drive,4,Crossover,Compact,4dr SUV,32,23,5657,25650</t>
  </si>
  <si>
    <t>Ford,Escape,2015,premium unleaded (recommended),178,4,AUTOMATIC,all wheel drive,4,Crossover,Compact,4dr SUV,30,22,5657,27400</t>
  </si>
  <si>
    <t>Ford,Escape,2015,regular unleaded,168,4,AUTOMATIC,front wheel drive,4,Crossover,Compact,4dr SUV,31,22,5657,23450</t>
  </si>
  <si>
    <t>Ford,Escape,2015,premium unleaded (recommended),178,4,AUTOMATIC,all wheel drive,4,Crossover,Compact,4dr SUV,30,22,5657,31485</t>
  </si>
  <si>
    <t>Ford,Escape,2016,premium unleaded (recommended),178,4,AUTOMATIC,all wheel drive,4,Crossover,Compact,4dr SUV,29,22,5657,27540</t>
  </si>
  <si>
    <t>Ford,Escape,2016,premium unleaded (recommended),178,4,AUTOMATIC,front wheel drive,4,Crossover,Compact,4dr SUV,32,23,5657,25790</t>
  </si>
  <si>
    <t>Ford,Escape,2016,premium unleaded (recommended),178,4,AUTOMATIC,front wheel drive,4,Crossover,Compact,4dr SUV,32,23,5657,29995</t>
  </si>
  <si>
    <t>Ford,Escape,2016,regular unleaded,168,4,AUTOMATIC,front wheel drive,4,Crossover,Compact,4dr SUV,31,22,5657,23590</t>
  </si>
  <si>
    <t>Ford,Escape,2016,premium unleaded (recommended),178,4,AUTOMATIC,all wheel drive,4,Crossover,Compact,4dr SUV,29,22,5657,31745</t>
  </si>
  <si>
    <t>Ford,Escape,2017,regular unleaded,168,4,AUTOMATIC,front wheel drive,4,Crossover,Compact,4dr SUV,29,21,5657,23600</t>
  </si>
  <si>
    <t>Ford,Escape,2017,regular unleaded,,4,AUTOMATIC,front wheel drive,4,Crossover,Compact,4dr SUV,30,23,5657,29100</t>
  </si>
  <si>
    <t>Ford,Escape,2017,regular unleaded,,4,AUTOMATIC,all wheel drive,4,Crossover,Compact,4dr SUV,28,22,5657,30850</t>
  </si>
  <si>
    <t>Ford,Escape,2017,regular unleaded,,4,AUTOMATIC,all wheel drive,4,Crossover,Compact,4dr SUV,28,22,5657,26850</t>
  </si>
  <si>
    <t>Ford,Escape,2017,regular unleaded,,4,AUTOMATIC,front wheel drive,4,Crossover,Compact,4dr SUV,30,23,5657,25100</t>
  </si>
  <si>
    <t>Ford,Escort,2001,regular unleaded,130,4,MANUAL,front wheel drive,2,N/A,Compact,Coupe,31,23,5657,12340</t>
  </si>
  <si>
    <t>Ford,Escort,2002,regular unleaded,130,4,MANUAL,front wheel drive,2,N/A,Compact,Coupe,31,22,5657,14315</t>
  </si>
  <si>
    <t>Ford,Escort,2002,regular unleaded,130,4,MANUAL,front wheel drive,2,N/A,Compact,Coupe,31,23,5657,12815</t>
  </si>
  <si>
    <t>Ford,Escort,2002,regular unleaded,110,4,AUTOMATIC,front wheel drive,4,N/A,Compact,Sedan,32,23,5657,15015</t>
  </si>
  <si>
    <t>Ford,Escort,2002,regular unleaded,130,4,MANUAL,front wheel drive,2,N/A,Compact,Coupe,31,22,5657,13860</t>
  </si>
  <si>
    <t>Ford,Escort,2002,regular unleaded,110,4,AUTOMATIC,front wheel drive,4,N/A,Compact,Sedan,32,23,5657,14090</t>
  </si>
  <si>
    <t>Ford,Escort,2003,regular unleaded,130,4,MANUAL,front wheel drive,2,N/A,Compact,Coupe,30,23,5657,13205</t>
  </si>
  <si>
    <t>Ford,Escort,2003,regular unleaded,130,4,MANUAL,front wheel drive,2,N/A,Compact,Coupe,30,23,5657,14355</t>
  </si>
  <si>
    <t>Ford,Escort,2003,regular unleaded,130,4,MANUAL,front wheel drive,2,N/A,Compact,Coupe,30,23,5657,14810</t>
  </si>
  <si>
    <t>Lotus,Esprit,2002,premium unleaded (required),350,8,MANUAL,rear wheel drive,2,"Exotic,High-Performance",Compact,Coupe,21,14,613,89825</t>
  </si>
  <si>
    <t>Lotus,Esprit,2003,premium unleaded (required),350,8,MANUAL,rear wheel drive,2,"Exotic,High-Performance",Compact,Coupe,21,14,613,90825</t>
  </si>
  <si>
    <t>Lotus,Esprit,2004,premium unleaded (required),350,8,MANUAL,rear wheel drive,2,"Exotic,High-Performance",Compact,Coupe,21,14,613,93225</t>
  </si>
  <si>
    <t>Buick,Estate Wagon,1990,regular unleaded,140,8,AUTOMATIC,rear wheel drive,4,N/A,Large,Wagon,22,15,155,2000</t>
  </si>
  <si>
    <t>Suzuki,Esteem,2000,regular unleaded,122,4,MANUAL,front wheel drive,4,N/A,Compact,Sedan,32,24,481,2000</t>
  </si>
  <si>
    <t>Suzuki,Esteem,2000,regular unleaded,95,4,MANUAL,front wheel drive,4,N/A,Compact,Sedan,33,26,481,2000</t>
  </si>
  <si>
    <t>Suzuki,Esteem,2000,regular unleaded,122,4,MANUAL,front wheel drive,4,N/A,Compact,Wagon,31,24,481,2000</t>
  </si>
  <si>
    <t>Suzuki,Esteem,2001,regular unleaded,122,4,AUTOMATIC,front wheel drive,4,N/A,Compact,Sedan,30,23,481,14199</t>
  </si>
  <si>
    <t>Suzuki,Esteem,2001,regular unleaded,122,4,AUTOMATIC,front wheel drive,4,N/A,Compact,Wagon,30,23,481,16499</t>
  </si>
  <si>
    <t>Suzuki,Esteem,2001,regular unleaded,122,4,AUTOMATIC,front wheel drive,4,N/A,Compact,Wagon,30,26,481,15499</t>
  </si>
  <si>
    <t>Suzuki,Esteem,2001,regular unleaded,122,4,AUTOMATIC,front wheel drive,4,N/A,Compact,Sedan,30,23,481,14999</t>
  </si>
  <si>
    <t>Suzuki,Esteem,2001,regular unleaded,122,4,AUTOMATIC,front wheel drive,4,N/A,Compact,Wagon,30,26,481,16699</t>
  </si>
  <si>
    <t>Suzuki,Esteem,2001,regular unleaded,122,4,AUTOMATIC,front wheel drive,4,N/A,Compact,Wagon,30,26,481,15699</t>
  </si>
  <si>
    <t>Suzuki,Esteem,2001,regular unleaded,122,4,MANUAL,front wheel drive,4,N/A,Compact,Wagon,32,24,481,13699</t>
  </si>
  <si>
    <t>Suzuki,Esteem,2001,regular unleaded,122,4,AUTOMATIC,front wheel drive,4,N/A,Compact,Sedan,30,23,481,15799</t>
  </si>
  <si>
    <t>Suzuki,Esteem,2001,regular unleaded,122,4,MANUAL,front wheel drive,4,N/A,Compact,Sedan,32,24,481,13199</t>
  </si>
  <si>
    <t>Suzuki,Esteem,2001,regular unleaded,122,4,AUTOMATIC,front wheel drive,4,N/A,Compact,Wagon,30,26,481,14699</t>
  </si>
  <si>
    <t>Suzuki,Esteem,2001,regular unleaded,122,4,AUTOMATIC,front wheel drive,4,N/A,Compact,Sedan,30,23,481,15899</t>
  </si>
  <si>
    <t>Suzuki,Esteem,2001,regular unleaded,122,4,MANUAL,front wheel drive,4,N/A,Compact,Sedan,32,24,481,14199</t>
  </si>
  <si>
    <t>Suzuki,Esteem,2001,regular unleaded,122,4,MANUAL,front wheel drive,4,N/A,Compact,Sedan,32,24,481,14899</t>
  </si>
  <si>
    <t>Suzuki,Esteem,2001,regular unleaded,122,4,MANUAL,front wheel drive,4,N/A,Compact,Wagon,31,24,481,14699</t>
  </si>
  <si>
    <t>Suzuki,Esteem,2001,regular unleaded,122,4,MANUAL,front wheel drive,4,N/A,Compact,Sedan,32,24,481,13999</t>
  </si>
  <si>
    <t>Suzuki,Esteem,2001,regular unleaded,122,4,MANUAL,front wheel drive,4,N/A,Compact,Wagon,32,24,481,14499</t>
  </si>
  <si>
    <t>Suzuki,Esteem,2001,regular unleaded,122,4,AUTOMATIC,front wheel drive,4,N/A,Compact,Sedan,30,23,481,15199</t>
  </si>
  <si>
    <t>Suzuki,Esteem,2002,regular unleaded,122,4,MANUAL,front wheel drive,4,N/A,Compact,Sedan,32,24,481,13299</t>
  </si>
  <si>
    <t>Suzuki,Esteem,2002,regular unleaded,122,4,AUTOMATIC,front wheel drive,4,N/A,Compact,Wagon,30,23,481,16799</t>
  </si>
  <si>
    <t>Suzuki,Esteem,2002,regular unleaded,122,4,MANUAL,front wheel drive,4,N/A,Compact,Wagon,31,24,481,14799</t>
  </si>
  <si>
    <t>Suzuki,Esteem,2002,regular unleaded,122,4,AUTOMATIC,front wheel drive,4,N/A,Compact,Sedan,30,23,481,14299</t>
  </si>
  <si>
    <t>Suzuki,Esteem,2002,regular unleaded,122,4,MANUAL,front wheel drive,4,N/A,Compact,Wagon,31,24,481,13799</t>
  </si>
  <si>
    <t>Suzuki,Esteem,2002,regular unleaded,122,4,AUTOMATIC,front wheel drive,4,N/A,Compact,Wagon,30,23,481,14799</t>
  </si>
  <si>
    <t>Suzuki,Esteem,2002,regular unleaded,122,4,AUTOMATIC,front wheel drive,4,N/A,Compact,Wagon,30,23,481,16599</t>
  </si>
  <si>
    <t>Suzuki,Esteem,2002,regular unleaded,122,4,AUTOMATIC,front wheel drive,4,N/A,Compact,Sedan,30,23,481,15299</t>
  </si>
  <si>
    <t>Suzuki,Esteem,2002,regular unleaded,122,4,MANUAL,front wheel drive,4,N/A,Compact,Sedan,32,24,481,14299</t>
  </si>
  <si>
    <t>Suzuki,Esteem,2002,regular unleaded,122,4,AUTOMATIC,front wheel drive,4,N/A,Compact,Wagon,30,23,481,15799</t>
  </si>
  <si>
    <t>Volkswagen,EuroVan,2001,premium unleaded (required),201,6,AUTOMATIC,front wheel drive,3,N/A,Large,Passenger Minivan,18,15,873,27700</t>
  </si>
  <si>
    <t>Volkswagen,EuroVan,2001,premium unleaded (required),201,6,AUTOMATIC,front wheel drive,3,N/A,Large,Passenger Minivan,18,15,873,26200</t>
  </si>
  <si>
    <t>Volkswagen,EuroVan,2002,premium unleaded (recommended),201,6,AUTOMATIC,front wheel drive,3,N/A,Large,Passenger Minivan,18,15,873,26200</t>
  </si>
  <si>
    <t>Volkswagen,EuroVan,2002,premium unleaded (recommended),201,6,AUTOMATIC,front wheel drive,3,N/A,Large,Passenger Minivan,18,15,873,27700</t>
  </si>
  <si>
    <t>Volkswagen,EuroVan,2003,premium unleaded (recommended),201,6,AUTOMATIC,front wheel drive,3,N/A,Large,Passenger Minivan,18,15,873,26200</t>
  </si>
  <si>
    <t>Volkswagen,EuroVan,2003,premium unleaded (recommended),201,6,AUTOMATIC,front wheel drive,3,N/A,Large,Passenger Minivan,18,15,873,27700</t>
  </si>
  <si>
    <t>Lotus,Evora 400,2017,premium unleaded (required),400,6,MANUAL,rear wheel drive,2,"Exotic,High-Performance",Compact,Coupe,39,21,613,91900</t>
  </si>
  <si>
    <t>Lotus,Evora,2011,premium unleaded (required),276,6,MANUAL,rear wheel drive,2,"Exotic,High-Performance",Compact,Coupe,27,18,613,64000</t>
  </si>
  <si>
    <t>Lotus,Evora,2011,premium unleaded (required),276,6,MANUAL,rear wheel drive,2,"Exotic,High-Performance",Compact,Coupe,26,18,613,65500</t>
  </si>
  <si>
    <t>Lotus,Evora,2013,premium unleaded (required),276,6,MANUAL,rear wheel drive,2,"Exotic,High-Performance",Compact,Coupe,26,18,613,66800</t>
  </si>
  <si>
    <t>Lotus,Evora,2013,premium unleaded (required),345,6,MANUAL,rear wheel drive,2,"Exotic,High-Performance",Compact,Coupe,26,17,613,77100</t>
  </si>
  <si>
    <t>Lotus,Evora,2013,premium unleaded (required),345,6,MANUAL,rear wheel drive,2,"Exotic,High-Performance",Compact,Coupe,26,17,613,78600</t>
  </si>
  <si>
    <t>Lotus,Evora,2013,premium unleaded (required),276,6,MANUAL,rear wheel drive,2,"Exotic,High-Performance",Compact,Coupe,26,18,613,68300</t>
  </si>
  <si>
    <t>Lotus,Evora,2014,premium unleaded (required),345,6,MANUAL,rear wheel drive,2,"Exotic,High-Performance",Compact,Coupe,26,17,613,78750</t>
  </si>
  <si>
    <t>Lotus,Evora,2014,premium unleaded (required),276,6,MANUAL,rear wheel drive,2,"Exotic,High-Performance",Compact,Coupe,26,18,613,68750</t>
  </si>
  <si>
    <t>Lotus,Evora,2014,premium unleaded (required),345,6,MANUAL,rear wheel drive,2,"Exotic,High-Performance",Compact,Coupe,26,17,613,79980</t>
  </si>
  <si>
    <t>Lotus,Evora,2014,premium unleaded (required),276,6,MANUAL,rear wheel drive,2,"Exotic,High-Performance",Compact,Coupe,26,18,613,69980</t>
  </si>
  <si>
    <t>Infiniti,EX35,2008,premium unleaded (recommended),297,6,AUTOMATIC,rear wheel drive,4,"Crossover,Luxury",Midsize,4dr SUV,24,17,190,31900</t>
  </si>
  <si>
    <t>Infiniti,EX35,2008,premium unleaded (recommended),297,6,AUTOMATIC,all wheel drive,4,"Crossover,Luxury",Midsize,4dr SUV,23,16,190,36850</t>
  </si>
  <si>
    <t>Infiniti,EX35,2008,premium unleaded (recommended),297,6,AUTOMATIC,all wheel drive,4,"Crossover,Luxury",Midsize,4dr SUV,23,16,190,33300</t>
  </si>
  <si>
    <t>Infiniti,EX35,2008,premium unleaded (recommended),297,6,AUTOMATIC,rear wheel drive,4,"Crossover,Luxury",Midsize,4dr SUV,24,17,190,35450</t>
  </si>
  <si>
    <t>Infiniti,EX35,2009,premium unleaded (recommended),297,6,AUTOMATIC,all wheel drive,4,"Crossover,Luxury",Midsize,4dr SUV,23,16,190,35200</t>
  </si>
  <si>
    <t>Infiniti,EX35,2009,premium unleaded (recommended),297,6,AUTOMATIC,all wheel drive,4,"Crossover,Luxury",Midsize,4dr SUV,23,16,190,37400</t>
  </si>
  <si>
    <t>Infiniti,EX35,2009,premium unleaded (recommended),297,6,AUTOMATIC,rear wheel drive,4,"Crossover,Luxury",Midsize,4dr SUV,24,17,190,36000</t>
  </si>
  <si>
    <t>Infiniti,EX35,2009,premium unleaded (recommended),297,6,AUTOMATIC,rear wheel drive,4,"Crossover,Luxury",Midsize,4dr SUV,24,17,190,33800</t>
  </si>
  <si>
    <t>Infiniti,EX35,2010,premium unleaded (recommended),297,6,AUTOMATIC,rear wheel drive,4,"Crossover,Luxury",Midsize,4dr SUV,24,17,190,33800</t>
  </si>
  <si>
    <t>Infiniti,EX35,2010,premium unleaded (recommended),297,6,AUTOMATIC,all wheel drive,4,"Crossover,Luxury",Midsize,4dr SUV,23,16,190,37400</t>
  </si>
  <si>
    <t>Infiniti,EX35,2010,premium unleaded (recommended),297,6,AUTOMATIC,all wheel drive,4,"Crossover,Luxury",Midsize,4dr SUV,23,16,190,35200</t>
  </si>
  <si>
    <t>Infiniti,EX35,2010,premium unleaded (recommended),297,6,AUTOMATIC,rear wheel drive,4,"Crossover,Luxury",Midsize,4dr SUV,24,17,190,36000</t>
  </si>
  <si>
    <t>Hyundai,Excel,1992,regular unleaded,81,4,MANUAL,front wheel drive,2,Hatchback,Compact,2dr Hatchback,33,25,1439,2000</t>
  </si>
  <si>
    <t>Hyundai,Excel,1992,regular unleaded,81,4,MANUAL,front wheel drive,4,N/A,Compact,Sedan,30,25,1439,2000</t>
  </si>
  <si>
    <t>Hyundai,Excel,1992,regular unleaded,81,4,MANUAL,front wheel drive,2,Hatchback,Compact,2dr Hatchback,30,25,1439,2000</t>
  </si>
  <si>
    <t>Hyundai,Excel,1992,regular unleaded,81,4,MANUAL,front wheel drive,4,N/A,Compact,Sedan,33,25,1439,2000</t>
  </si>
  <si>
    <t>Hyundai,Excel,1993,regular unleaded,81,4,MANUAL,front wheel drive,4,N/A,Compact,Sedan,30,25,1439,2000</t>
  </si>
  <si>
    <t>Hyundai,Excel,1993,regular unleaded,81,4,MANUAL,front wheel drive,2,Hatchback,Compact,2dr Hatchback,33,25,1439,2000</t>
  </si>
  <si>
    <t>Hyundai,Excel,1993,regular unleaded,81,4,MANUAL,front wheel drive,4,N/A,Compact,Sedan,33,25,1439,2000</t>
  </si>
  <si>
    <t>Hyundai,Excel,1993,regular unleaded,81,4,MANUAL,front wheel drive,2,Hatchback,Compact,2dr Hatchback,30,25,1439,2000</t>
  </si>
  <si>
    <t>Hyundai,Excel,1994,regular unleaded,81,4,MANUAL,front wheel drive,2,Hatchback,Compact,2dr Hatchback,33,24,1439,2000</t>
  </si>
  <si>
    <t>Hyundai,Excel,1994,regular unleaded,81,4,MANUAL,front wheel drive,4,N/A,Compact,Sedan,33,24,1439,2000</t>
  </si>
  <si>
    <t>Lotus,Exige,2009,premium unleaded (recommended),257,4,MANUAL,rear wheel drive,2,"Exotic,High-Performance",Compact,Coupe,26,20,613,74995</t>
  </si>
  <si>
    <t>Lotus,Exige,2009,premium unleaded (recommended),240,4,MANUAL,rear wheel drive,2,"Exotic,High-Performance",Compact,Coupe,26,20,613,65690</t>
  </si>
  <si>
    <t>Lotus,Exige,2010,premium unleaded (recommended),240,4,MANUAL,rear wheel drive,2,"Exotic,High-Performance",Compact,Coupe,26,20,613,65690</t>
  </si>
  <si>
    <t>Lotus,Exige,2011,premium unleaded (recommended),240,4,MANUAL,rear wheel drive,2,"Exotic,High-Performance",Compact,Coupe,26,20,613,65690</t>
  </si>
  <si>
    <t>Lotus,Exige,2011,premium unleaded (recommended),257,4,MANUAL,rear wheel drive,2,"Exotic,High-Performance",Compact,Coupe,26,20,613,70750</t>
  </si>
  <si>
    <t>Lotus,Exige,2011,premium unleaded (recommended),257,4,MANUAL,rear wheel drive,2,"Exotic,High-Performance",Compact,Coupe,26,20,613,74950</t>
  </si>
  <si>
    <t>Infiniti,EX,2011,premium unleaded (recommended),297,6,AUTOMATIC,rear wheel drive,4,"Crossover,Luxury",Midsize,4dr SUV,24,17,190,35200</t>
  </si>
  <si>
    <t>Infiniti,EX,2011,premium unleaded (recommended),297,6,AUTOMATIC,all wheel drive,4,"Crossover,Luxury",Midsize,4dr SUV,24,17,190,36600</t>
  </si>
  <si>
    <t>Infiniti,EX,2011,premium unleaded (recommended),297,6,AUTOMATIC,rear wheel drive,4,"Crossover,Luxury,Performance",Midsize,4dr SUV,24,17,190,37400</t>
  </si>
  <si>
    <t>Infiniti,EX,2011,premium unleaded (recommended),297,6,AUTOMATIC,all wheel drive,4,"Crossover,Luxury,Performance",Midsize,4dr SUV,24,17,190,38800</t>
  </si>
  <si>
    <t>Infiniti,EX,2012,premium unleaded (recommended),297,6,AUTOMATIC,rear wheel drive,4,"Crossover,Luxury,Performance",Midsize,4dr SUV,24,17,190,38100</t>
  </si>
  <si>
    <t>Infiniti,EX,2012,premium unleaded (recommended),297,6,AUTOMATIC,all wheel drive,4,"Crossover,Luxury",Midsize,4dr SUV,24,17,190,37200</t>
  </si>
  <si>
    <t>Infiniti,EX,2012,premium unleaded (recommended),297,6,AUTOMATIC,rear wheel drive,4,"Crossover,Luxury",Midsize,4dr SUV,24,17,190,35800</t>
  </si>
  <si>
    <t>Infiniti,EX,2012,premium unleaded (recommended),297,6,AUTOMATIC,all wheel drive,4,"Crossover,Luxury,Performance",Midsize,4dr SUV,24,17,190,39500</t>
  </si>
  <si>
    <t>Infiniti,EX,2013,premium unleaded (recommended),325,6,AUTOMATIC,rear wheel drive,4,"Crossover,Luxury",Midsize,4dr SUV,25,17,190,36900</t>
  </si>
  <si>
    <t>Infiniti,EX,2013,premium unleaded (recommended),325,6,AUTOMATIC,all wheel drive,4,"Crossover,Luxury",Midsize,4dr SUV,24,17,190,38300</t>
  </si>
  <si>
    <t>Infiniti,EX,2013,premium unleaded (recommended),325,6,AUTOMATIC,rear wheel drive,4,"Crossover,Luxury,Performance",Midsize,4dr SUV,25,17,190,39250</t>
  </si>
  <si>
    <t>Infiniti,EX,2013,premium unleaded (recommended),325,6,AUTOMATIC,all wheel drive,4,"Crossover,Luxury,Performance",Midsize,4dr SUV,24,17,190,40650</t>
  </si>
  <si>
    <t>Ford,Expedition,2016,regular unleaded,365,6,AUTOMATIC,four wheel drive,4,N/A,Large,4dr SUV,20,15,5657,58185</t>
  </si>
  <si>
    <t>Ford,Expedition,2016,regular unleaded,365,6,AUTOMATIC,rear wheel drive,4,N/A,Large,4dr SUV,21,15,5657,62025</t>
  </si>
  <si>
    <t>Ford,Expedition,2016,regular unleaded,365,6,AUTOMATIC,rear wheel drive,4,N/A,Large,4dr SUV,21,15,5657,62985</t>
  </si>
  <si>
    <t>Ford,Expedition,2016,regular unleaded,365,6,AUTOMATIC,rear wheel drive,4,N/A,Large,4dr SUV,22,16,5657,59375</t>
  </si>
  <si>
    <t>Ford,Expedition,2016,regular unleaded,365,6,AUTOMATIC,four wheel drive,4,N/A,Large,4dr SUV,20,14,5657,66025</t>
  </si>
  <si>
    <t>Ford,Expedition,2016,regular unleaded,365,6,AUTOMATIC,rear wheel drive,4,N/A,Large,4dr SUV,21,15,5657,57795</t>
  </si>
  <si>
    <t>Ford,Expedition,2016,regular unleaded,365,6,AUTOMATIC,four wheel drive,4,N/A,Large,4dr SUV,20,14,5657,60835</t>
  </si>
  <si>
    <t>Ford,Expedition,2016,regular unleaded,365,6,AUTOMATIC,four wheel drive,4,N/A,Large,4dr SUV,20,14,5657,64945</t>
  </si>
  <si>
    <t>Ford,Expedition,2016,regular unleaded,365,6,AUTOMATIC,rear wheel drive,4,N/A,Large,4dr SUV,22,16,5657,45435</t>
  </si>
  <si>
    <t>Ford,Expedition,2016,regular unleaded,365,6,AUTOMATIC,four wheel drive,4,N/A,Large,4dr SUV,20,15,5657,63375</t>
  </si>
  <si>
    <t>Ford,Expedition,2016,regular unleaded,365,6,AUTOMATIC,four wheel drive,4,N/A,Large,4dr SUV,20,15,5657,48360</t>
  </si>
  <si>
    <t>Ford,Expedition,2016,regular unleaded,365,6,AUTOMATIC,rear wheel drive,4,N/A,Large,4dr SUV,22,16,5657,60335</t>
  </si>
  <si>
    <t>Ford,Expedition,2016,regular unleaded,365,6,AUTOMATIC,rear wheel drive,4,N/A,Large,4dr SUV,21,15,5657,48145</t>
  </si>
  <si>
    <t>Ford,Expedition,2016,regular unleaded,365,6,AUTOMATIC,four wheel drive,4,N/A,Large,4dr SUV,20,15,5657,62295</t>
  </si>
  <si>
    <t>Ford,Expedition,2016,regular unleaded,365,6,AUTOMATIC,rear wheel drive,4,N/A,Large,4dr SUV,22,16,5657,55145</t>
  </si>
  <si>
    <t>Ford,Expedition,2016,regular unleaded,365,6,AUTOMATIC,four wheel drive,4,N/A,Large,4dr SUV,20,14,5657,51070</t>
  </si>
  <si>
    <t>Ford,Expedition,2016,regular unleaded,365,6,AUTOMATIC,rear wheel drive,4,N/A,Large,4dr SUV,22,16,5657,41135</t>
  </si>
  <si>
    <t>Ford,Expedition,2016,regular unleaded,365,6,AUTOMATIC,four wheel drive,4,N/A,Large,4dr SUV,20,14,5657,47330</t>
  </si>
  <si>
    <t>Ford,Expedition,2016,regular unleaded,365,6,AUTOMATIC,four wheel drive,4,N/A,Large,4dr SUV,20,15,5657,44055</t>
  </si>
  <si>
    <t>Ford,Expedition,2016,regular unleaded,365,6,AUTOMATIC,rear wheel drive,4,N/A,Large,4dr SUV,21,15,5657,44410</t>
  </si>
  <si>
    <t>Ford,Expedition,2017,regular unleaded,365,6,AUTOMATIC,rear wheel drive,4,N/A,Large,4dr SUV,20,15,5657,58021</t>
  </si>
  <si>
    <t>Ford,Expedition,2017,regular unleaded,365,6,AUTOMATIC,four wheel drive,4,N/A,Large,4dr SUV,20,15,5657,49150</t>
  </si>
  <si>
    <t>Ford,Expedition,2017,regular unleaded,365,6,AUTOMATIC,rear wheel drive,4,N/A,Large,4dr SUV,20,15,5657,62590</t>
  </si>
  <si>
    <t>Ford,Expedition,2017,regular unleaded,365,6,AUTOMATIC,rear wheel drive,4,N/A,Large,4dr SUV,21,15,5657,63307</t>
  </si>
  <si>
    <t>Ford,Expedition,2017,regular unleaded,365,6,AUTOMATIC,rear wheel drive,4,N/A,Large,4dr SUV,20,15,5657,65957</t>
  </si>
  <si>
    <t>Ford,Expedition,2017,regular unleaded,365,6,AUTOMATIC,four wheel drive,4,N/A,Large,4dr SUV,20,15,5657,58410</t>
  </si>
  <si>
    <t>Ford,Expedition,2017,regular unleaded,365,6,AUTOMATIC,rear wheel drive,4,N/A,Large,4dr SUV,21,15,5657,46225</t>
  </si>
  <si>
    <t>Ford,Expedition,2017,regular unleaded,365,6,AUTOMATIC,rear wheel drive,4,N/A,Large,4dr SUV,21,15,5657,59940</t>
  </si>
  <si>
    <t>Ford,Expedition,2017,regular unleaded,365,6,AUTOMATIC,four wheel drive,4,N/A,Large,4dr SUV,19,15,5657,51861</t>
  </si>
  <si>
    <t>Ford,Expedition,2017,regular unleaded,365,6,AUTOMATIC,four wheel drive,4,N/A,Large,4dr SUV,19,15,5657,61061</t>
  </si>
  <si>
    <t>Ford,Expedition,2017,regular unleaded,365,6,AUTOMATIC,four wheel drive,4,N/A,Large,4dr SUV,19,15,5657,65510</t>
  </si>
  <si>
    <t>Ford,Expedition,2017,regular unleaded,365,6,AUTOMATIC,four wheel drive,4,N/A,Large,4dr SUV,20,15,5657,66347</t>
  </si>
  <si>
    <t>Ford,Expedition,2017,regular unleaded,365,6,AUTOMATIC,four wheel drive,4,N/A,Large,4dr SUV,20,15,5657,62860</t>
  </si>
  <si>
    <t>Ford,Expedition,2017,regular unleaded,365,6,AUTOMATIC,rear wheel drive,4,N/A,Large,4dr SUV,20,15,5657,48936</t>
  </si>
  <si>
    <t>Ford,Expedition,2017,regular unleaded,365,6,AUTOMATIC,rear wheel drive,4,N/A,Large,4dr SUV,21,15,5657,55370</t>
  </si>
  <si>
    <t>Ford,Expedition,2017,regular unleaded,365,6,AUTOMATIC,four wheel drive,4,N/A,Large,4dr SUV,19,15,5657,68996</t>
  </si>
  <si>
    <t>Ford,Explorer Sport Trac,2008,regular unleaded,292,8,AUTOMATIC,all wheel drive,4,N/A,Compact,Crew Cab Pickup,19,13,5657,31320</t>
  </si>
  <si>
    <t>Ford,Explorer Sport Trac,2008,regular unleaded,292,8,AUTOMATIC,four wheel drive,4,N/A,Compact,Crew Cab Pickup,19,13,5657,31320</t>
  </si>
  <si>
    <t>Ford,Explorer Sport Trac,2008,regular unleaded,210,6,AUTOMATIC,all wheel drive,4,N/A,Compact,Crew Cab Pickup,19,13,5657,30015</t>
  </si>
  <si>
    <t>Ford,Explorer Sport Trac,2008,regular unleaded,210,6,AUTOMATIC,four wheel drive,4,N/A,Compact,Crew Cab Pickup,19,13,5657,27925</t>
  </si>
  <si>
    <t>Ford,Explorer Sport Trac,2008,regular unleaded,210,6,AUTOMATIC,rear wheel drive,4,N/A,Compact,Crew Cab Pickup,20,14,5657,25400</t>
  </si>
  <si>
    <t>Ford,Explorer Sport Trac,2008,regular unleaded,292,8,AUTOMATIC,rear wheel drive,4,N/A,Compact,Crew Cab Pickup,20,13,5657,28800</t>
  </si>
  <si>
    <t>Ford,Explorer Sport Trac,2008,regular unleaded,210,6,AUTOMATIC,four wheel drive,4,N/A,Compact,Crew Cab Pickup,19,13,5657,30015</t>
  </si>
  <si>
    <t>Ford,Explorer Sport Trac,2008,regular unleaded,292,8,AUTOMATIC,rear wheel drive,4,N/A,Compact,Crew Cab Pickup,20,13,5657,26710</t>
  </si>
  <si>
    <t>Ford,Explorer Sport Trac,2008,regular unleaded,210,6,AUTOMATIC,rear wheel drive,4,N/A,Compact,Crew Cab Pickup,20,14,5657,27490</t>
  </si>
  <si>
    <t>Ford,Explorer Sport Trac,2008,regular unleaded,292,8,AUTOMATIC,four wheel drive,4,N/A,Compact,Crew Cab Pickup,19,13,5657,29235</t>
  </si>
  <si>
    <t>Ford,Explorer Sport Trac,2009,regular unleaded,292,8,AUTOMATIC,rear wheel drive,4,"Crossover,Performance",Compact,Crew Cab Pickup,21,15,5657,31145</t>
  </si>
  <si>
    <t>Ford,Explorer Sport Trac,2009,regular unleaded,210,6,AUTOMATIC,rear wheel drive,4,Crossover,Compact,Crew Cab Pickup,20,14,5657,29835</t>
  </si>
  <si>
    <t>Ford,Explorer Sport Trac,2009,regular unleaded,210,6,AUTOMATIC,four wheel drive,4,Crossover,Compact,Crew Cab Pickup,19,13,5657,28510</t>
  </si>
  <si>
    <t>Ford,Explorer Sport Trac,2009,regular unleaded,292,8,AUTOMATIC,four wheel drive,4,Crossover,Compact,Crew Cab Pickup,19,14,5657,33670</t>
  </si>
  <si>
    <t>Ford,Explorer Sport Trac,2009,regular unleaded,292,8,AUTOMATIC,all wheel drive,4,"Crossover,Performance",Compact,Crew Cab Pickup,19,14,5657,33670</t>
  </si>
  <si>
    <t>Ford,Explorer Sport Trac,2009,regular unleaded,292,8,AUTOMATIC,four wheel drive,4,Crossover,Compact,Crew Cab Pickup,19,14,5657,29820</t>
  </si>
  <si>
    <t>Ford,Explorer Sport Trac,2009,regular unleaded,292,8,AUTOMATIC,rear wheel drive,4,Crossover,Compact,Crew Cab Pickup,21,15,5657,31145</t>
  </si>
  <si>
    <t>Ford,Explorer Sport Trac,2009,regular unleaded,292,8,AUTOMATIC,rear wheel drive,4,Crossover,Compact,Crew Cab Pickup,21,15,5657,27295</t>
  </si>
  <si>
    <t>Ford,Explorer Sport Trac,2009,regular unleaded,210,6,AUTOMATIC,four wheel drive,4,Crossover,Compact,Crew Cab Pickup,19,13,5657,32360</t>
  </si>
  <si>
    <t>Ford,Explorer Sport Trac,2009,regular unleaded,210,6,AUTOMATIC,rear wheel drive,4,Crossover,Compact,Crew Cab Pickup,20,14,5657,25985</t>
  </si>
  <si>
    <t>Ford,Explorer Sport Trac,2009,regular unleaded,210,6,AUTOMATIC,all wheel drive,4,Crossover,Compact,Crew Cab Pickup,19,13,5657,32360</t>
  </si>
  <si>
    <t>Ford,Explorer Sport Trac,2010,regular unleaded,210,6,AUTOMATIC,rear wheel drive,4,Crossover,Compact,Crew Cab Pickup,20,14,5657,33065</t>
  </si>
  <si>
    <t>Ford,Explorer Sport Trac,2010,regular unleaded,210,6,AUTOMATIC,four wheel drive,4,Crossover,Compact,Crew Cab Pickup,19,13,5657,35590</t>
  </si>
  <si>
    <t>Ford,Explorer Sport Trac,2010,regular unleaded,210,6,AUTOMATIC,rear wheel drive,4,Crossover,Compact,Crew Cab Pickup,20,14,5657,28210</t>
  </si>
  <si>
    <t>Ford,Explorer Sport Trac,2010,regular unleaded,210,6,AUTOMATIC,all wheel drive,4,Crossover,Compact,Crew Cab Pickup,19,13,5657,35590</t>
  </si>
  <si>
    <t>Ford,Explorer Sport Trac,2010,regular unleaded,210,6,AUTOMATIC,four wheel drive,4,Crossover,Compact,Crew Cab Pickup,19,13,5657,30735</t>
  </si>
  <si>
    <t>Ford,Explorer Sport,2001,regular unleaded,203,6,MANUAL,four wheel drive,2,N/A,Midsize,2dr SUV,18,14,5657,24055</t>
  </si>
  <si>
    <t>Ford,Explorer Sport,2001,regular unleaded,203,6,MANUAL,rear wheel drive,2,N/A,Midsize,2dr SUV,20,16,5657,21035</t>
  </si>
  <si>
    <t>Ford,Explorer Sport,2002,regular unleaded,203,6,AUTOMATIC,rear wheel drive,2,N/A,Midsize,2dr SUV,20,15,5657,24615</t>
  </si>
  <si>
    <t>Ford,Explorer Sport,2002,regular unleaded,203,6,MANUAL,four wheel drive,2,N/A,Midsize,2dr SUV,18,14,5657,24240</t>
  </si>
  <si>
    <t>Ford,Explorer Sport,2002,regular unleaded,203,6,MANUAL,rear wheel drive,2,N/A,Midsize,2dr SUV,20,16,5657,21220</t>
  </si>
  <si>
    <t>Ford,Explorer Sport,2002,regular unleaded,203,6,AUTOMATIC,four wheel drive,2,N/A,Midsize,2dr SUV,18,13,5657,26075</t>
  </si>
  <si>
    <t>Ford,Explorer Sport,2002,regular unleaded,203,6,AUTOMATIC,rear wheel drive,2,N/A,Midsize,2dr SUV,20,15,5657,22265</t>
  </si>
  <si>
    <t>Ford,Explorer Sport,2002,regular unleaded,203,6,AUTOMATIC,rear wheel drive,2,N/A,Midsize,2dr SUV,20,15,5657,23055</t>
  </si>
  <si>
    <t>Ford,Explorer Sport,2002,regular unleaded,203,6,AUTOMATIC,four wheel drive,2,N/A,Midsize,2dr SUV,18,13,5657,27780</t>
  </si>
  <si>
    <t>Ford,Explorer Sport,2002,regular unleaded,203,6,AUTOMATIC,four wheel drive,2,N/A,Midsize,2dr SUV,18,13,5657,25285</t>
  </si>
  <si>
    <t>Ford,Explorer Sport,2003,regular unleaded,203,6,AUTOMATIC,rear wheel drive,2,N/A,Midsize,2dr SUV,19,14,5657,23835</t>
  </si>
  <si>
    <t>Ford,Explorer Sport,2003,regular unleaded,203,6,AUTOMATIC,four wheel drive,2,N/A,Midsize,2dr SUV,18,14,5657,25565</t>
  </si>
  <si>
    <t>Ford,Explorer Sport,2003,regular unleaded,203,6,AUTOMATIC,rear wheel drive,2,N/A,Midsize,2dr SUV,19,14,5657,22545</t>
  </si>
  <si>
    <t>Ford,Explorer Sport,2003,regular unleaded,203,6,AUTOMATIC,rear wheel drive,2,N/A,Midsize,2dr SUV,19,14,5657,25595</t>
  </si>
  <si>
    <t>Ford,Explorer Sport,2003,regular unleaded,203,6,AUTOMATIC,four wheel drive,2,N/A,Midsize,2dr SUV,18,14,5657,28760</t>
  </si>
  <si>
    <t>Ford,Explorer Sport,2003,regular unleaded,203,6,MANUAL,four wheel drive,2,N/A,Midsize,2dr SUV,17,14,5657,24890</t>
  </si>
  <si>
    <t>Ford,Explorer Sport,2003,regular unleaded,203,6,AUTOMATIC,four wheel drive,2,N/A,Midsize,2dr SUV,18,14,5657,26915</t>
  </si>
  <si>
    <t>Ford,Explorer Sport,2003,regular unleaded,203,6,MANUAL,rear wheel drive,2,N/A,Midsize,2dr SUV,20,15,5657,21870</t>
  </si>
  <si>
    <t>Ford,Explorer,2015,flex-fuel (unleaded/E85),290,6,AUTOMATIC,front wheel drive,4,"Crossover,Flex Fuel,Performance",Midsize,4dr SUV,24,17,5657,33000</t>
  </si>
  <si>
    <t>Ford,Explorer,2015,flex-fuel (unleaded/E85),290,6,AUTOMATIC,all wheel drive,4,"Crossover,Flex Fuel,Performance",Midsize,4dr SUV,23,17,5657,40200</t>
  </si>
  <si>
    <t>Ford,Explorer,2015,flex-fuel (unleaded/E85),290,6,AUTOMATIC,front wheel drive,4,"Crossover,Flex Fuel,Performance",Midsize,4dr SUV,24,17,5657,38200</t>
  </si>
  <si>
    <t>Ford,Explorer,2015,flex-fuel (unleaded/E85),290,6,AUTOMATIC,all wheel drive,4,"Crossover,Flex Fuel",Midsize,4dr SUV,23,17,5657,32700</t>
  </si>
  <si>
    <t>Ford,Explorer,2015,flex-fuel (unleaded/E85),290,6,AUTOMATIC,front wheel drive,4,"Crossover,Flex Fuel",Midsize,4dr SUV,24,17,5657,30700</t>
  </si>
  <si>
    <t>Ford,Explorer,2015,regular unleaded,365,6,AUTOMATIC,all wheel drive,4,"Crossover,Performance",Midsize,4dr SUV,22,16,5657,43100</t>
  </si>
  <si>
    <t>Ford,Explorer,2015,flex-fuel (unleaded/E85),290,6,AUTOMATIC,all wheel drive,4,"Crossover,Flex Fuel,Performance",Midsize,4dr SUV,23,17,5657,35000</t>
  </si>
  <si>
    <t>Ford,Explorer,2016,flex-fuel (unleaded/E85),290,6,AUTOMATIC,all wheel drive,4,"Crossover,Flex Fuel",Midsize,4dr SUV,23,16,5657,35400</t>
  </si>
  <si>
    <t>Ford,Explorer,2016,flex-fuel (unleaded/E85),290,6,AUTOMATIC,front wheel drive,4,"Crossover,Flex Fuel",Midsize,4dr SUV,24,17,5657,41300</t>
  </si>
  <si>
    <t>Ford,Explorer,2016,regular unleaded,365,6,AUTOMATIC,all wheel drive,4,Crossover,Midsize,4dr SUV,22,16,5657,52970</t>
  </si>
  <si>
    <t>Ford,Explorer,2016,regular unleaded,365,6,AUTOMATIC,all wheel drive,4,Crossover,Midsize,4dr SUV,22,16,5657,43500</t>
  </si>
  <si>
    <t>Ford,Explorer,2016,flex-fuel (unleaded/E85),290,6,AUTOMATIC,front wheel drive,4,"Crossover,Flex Fuel",Midsize,4dr SUV,24,17,5657,31050</t>
  </si>
  <si>
    <t>Ford,Explorer,2016,flex-fuel (unleaded/E85),290,6,AUTOMATIC,all wheel drive,4,"Crossover,Flex Fuel",Midsize,4dr SUV,23,16,5657,33050</t>
  </si>
  <si>
    <t>Ford,Explorer,2016,flex-fuel (unleaded/E85),290,6,AUTOMATIC,all wheel drive,4,"Crossover,Flex Fuel",Midsize,4dr SUV,23,16,5657,43300</t>
  </si>
  <si>
    <t>Ford,Explorer,2016,flex-fuel (unleaded/E85),290,6,AUTOMATIC,front wheel drive,4,"Crossover,Flex Fuel",Midsize,4dr SUV,24,17,5657,33400</t>
  </si>
  <si>
    <t>Ford,Explorer,2017,regular unleaded,365,6,AUTOMATIC,all wheel drive,4,"Crossover,Performance",Midsize,4dr SUV,22,16,5657,53235</t>
  </si>
  <si>
    <t>Ford,Explorer,2017,flex-fuel (unleaded/E85),290,6,AUTOMATIC,all wheel drive,4,"Crossover,Flex Fuel",Midsize,4dr SUV,23,16,5657,33310</t>
  </si>
  <si>
    <t>Ford,Explorer,2017,regular unleaded,280,4,AUTOMATIC,front wheel drive,4,"Crossover,Flex Fuel,Performance",Midsize,4dr SUV,27,19,5657,41525</t>
  </si>
  <si>
    <t>Ford,Explorer,2017,flex-fuel (unleaded/E85),290,6,AUTOMATIC,front wheel drive,4,"Crossover,Flex Fuel",Midsize,4dr SUV,24,17,5657,33625</t>
  </si>
  <si>
    <t>Ford,Explorer,2017,flex-fuel (unleaded/E85),290,6,AUTOMATIC,front wheel drive,4,"Crossover,Flex Fuel",Midsize,4dr SUV,24,17,5657,31160</t>
  </si>
  <si>
    <t>Ford,Explorer,2017,regular unleaded,365,6,AUTOMATIC,all wheel drive,4,"Crossover,Performance",Midsize,4dr SUV,22,16,5657,45205</t>
  </si>
  <si>
    <t>Ford,Explorer,2017,flex-fuel (unleaded/E85),290,6,AUTOMATIC,all wheel drive,4,"Crossover,Flex Fuel",Midsize,4dr SUV,23,16,5657,35775</t>
  </si>
  <si>
    <t>Ford,Explorer,2017,regular unleaded,280,4,AUTOMATIC,all wheel drive,4,"Crossover,Flex Fuel,Performance",Midsize,4dr SUV,25,18,5657,43675</t>
  </si>
  <si>
    <t>Mitsubishi,Expo,1993,regular unleaded,136,4,MANUAL,front wheel drive,2,Hatchback,Compact,2dr Hatchback,26,19,436,2000</t>
  </si>
  <si>
    <t>Mitsubishi,Expo,1993,regular unleaded,136,4,MANUAL,four wheel drive,2,Hatchback,Compact,2dr Hatchback,22,17,436,2000</t>
  </si>
  <si>
    <t>Mitsubishi,Expo,1993,regular unleaded,113,4,MANUAL,front wheel drive,2,Hatchback,Compact,2dr Hatchback,26,21,436,2000</t>
  </si>
  <si>
    <t>Mitsubishi,Expo,1993,regular unleaded,136,4,MANUAL,front wheel drive,4,Hatchback,Compact,4dr Hatchback,26,19,436,2000</t>
  </si>
  <si>
    <t>Mitsubishi,Expo,1993,regular unleaded,136,4,MANUAL,four wheel drive,4,Hatchback,Compact,4dr Hatchback,22,17,436,2000</t>
  </si>
  <si>
    <t>Mitsubishi,Expo,1994,regular unleaded,136,4,MANUAL,four wheel drive,4,Hatchback,Compact,4dr Hatchback,22,18,436,2000</t>
  </si>
  <si>
    <t>Mitsubishi,Expo,1994,regular unleaded,136,4,AUTOMATIC,front wheel drive,2,Hatchback,Compact,2dr Hatchback,24,18,436,2000</t>
  </si>
  <si>
    <t>Mitsubishi,Expo,1994,regular unleaded,113,4,MANUAL,front wheel drive,2,Hatchback,Compact,2dr Hatchback,27,21,436,2000</t>
  </si>
  <si>
    <t>Mitsubishi,Expo,1994,regular unleaded,136,4,MANUAL,front wheel drive,2,Hatchback,Compact,2dr Hatchback,25,19,436,2000</t>
  </si>
  <si>
    <t>Mitsubishi,Expo,1994,regular unleaded,136,4,MANUAL,front wheel drive,4,Hatchback,Compact,4dr Hatchback,25,19,436,2000</t>
  </si>
  <si>
    <t>Mitsubishi,Expo,1995,regular unleaded,136,4,AUTOMATIC,four wheel drive,4,Hatchback,Compact,4dr Hatchback,21,17,436,2000</t>
  </si>
  <si>
    <t>Mitsubishi,Expo,1995,regular unleaded,136,4,AUTOMATIC,front wheel drive,4,Hatchback,Compact,4dr Hatchback,24,18,436,2000</t>
  </si>
  <si>
    <t>Chevrolet,Express Cargo,2014,flex-fuel (unleaded/E85),310,8,AUTOMATIC,all wheel drive,3,Flex Fuel,Midsize,Cargo Van,17,13,1385,32760</t>
  </si>
  <si>
    <t>Chevrolet,Express Cargo,2014,regular unleaded,195,6,AUTOMATIC,rear wheel drive,3,Flex Fuel,Midsize,Cargo Van,19,14,1385,27710</t>
  </si>
  <si>
    <t>Chevrolet,Express,2014,flex-fuel (unleaded/E85),310,8,AUTOMATIC,all wheel drive,3,Flex Fuel,Midsize,Passenger Van,17,13,1385,34525</t>
  </si>
  <si>
    <t>Chevrolet,Express,2014,flex-fuel (unleaded/E85),285,8,AUTOMATIC,rear wheel drive,3,Flex Fuel,Midsize,Passenger Van,17,11,1385,34160</t>
  </si>
  <si>
    <t>Chevrolet,Express,2014,flex-fuel (unleaded/E85),310,8,AUTOMATIC,rear wheel drive,3,Flex Fuel,Midsize,Passenger Van,17,13,1385,30970</t>
  </si>
  <si>
    <t>Chevrolet,Express,2014,flex-fuel (unleaded/E85),285,8,AUTOMATIC,rear wheel drive,3,Flex Fuel,Large,Passenger Van,17,11,1385,36030</t>
  </si>
  <si>
    <t>Chevrolet,Express,2014,flex-fuel (unleaded/E85),285,8,AUTOMATIC,rear wheel drive,3,Flex Fuel,Midsize,Passenger Van,17,11,1385,31865</t>
  </si>
  <si>
    <t>Chevrolet,Express,2015,flex-fuel (unleaded/E85),285,8,AUTOMATIC,rear wheel drive,3,Flex Fuel,Midsize,Passenger Van,17,11,1385,32190</t>
  </si>
  <si>
    <t>Chevrolet,Express,2015,flex-fuel (unleaded/E85),285,8,AUTOMATIC,rear wheel drive,3,Flex Fuel,Midsize,Passenger Van,17,11,1385,34485</t>
  </si>
  <si>
    <t>Chevrolet,Express,2015,flex-fuel (unleaded/E85),285,8,AUTOMATIC,rear wheel drive,3,Flex Fuel,Midsize,Passenger Van,17,11,1385,35915</t>
  </si>
  <si>
    <t>Chevrolet,Express,2015,flex-fuel (unleaded/E85),285,8,AUTOMATIC,rear wheel drive,3,Flex Fuel,Large,Passenger Van,17,11,1385,36700</t>
  </si>
  <si>
    <t>Chevrolet,Express,2015,flex-fuel (unleaded/E85),285,8,AUTOMATIC,rear wheel drive,3,Flex Fuel,Large,Passenger Van,17,11,1385,36355</t>
  </si>
  <si>
    <t>Chevrolet,Express,2015,flex-fuel (unleaded/E85),285,8,AUTOMATIC,rear wheel drive,3,Flex Fuel,Midsize,Passenger Van,17,11,1385,34015</t>
  </si>
  <si>
    <t>Chevrolet,Express,2016,flex-fuel (unleaded/E85),285,8,AUTOMATIC,rear wheel drive,3,Flex Fuel,Large,Passenger Van,16,11,1385,37500</t>
  </si>
  <si>
    <t>Chevrolet,Express,2016,flex-fuel (unleaded/E85),285,8,AUTOMATIC,rear wheel drive,3,Flex Fuel,Midsize,Passenger Van,16,11,1385,32990</t>
  </si>
  <si>
    <t>Chevrolet,Express,2016,flex-fuel (unleaded/E85),285,8,AUTOMATIC,rear wheel drive,3,Flex Fuel,Midsize,Passenger Van,16,11,1385,35285</t>
  </si>
  <si>
    <t>Chevrolet,Express,2016,flex-fuel (unleaded/E85),285,8,AUTOMATIC,rear wheel drive,3,Flex Fuel,Midsize,Passenger Van,16,11,1385,36715</t>
  </si>
  <si>
    <t>Chevrolet,Express,2016,flex-fuel (unleaded/E85),285,8,AUTOMATIC,rear wheel drive,3,Flex Fuel,Midsize,Passenger Van,16,11,1385,34815</t>
  </si>
  <si>
    <t>Chevrolet,Express,2016,flex-fuel (unleaded/E85),285,8,AUTOMATIC,rear wheel drive,3,Flex Fuel,Large,Passenger Van,16,11,1385,37155</t>
  </si>
  <si>
    <t>Ford,F-150 Heritage,2004,regular unleaded,202,6,MANUAL,rear wheel drive,4,N/A,Large,Extended Cab Pickup,19,15,5657,22295</t>
  </si>
  <si>
    <t>Ford,F-150 Heritage,2004,regular unleaded,231,8,AUTOMATIC,four wheel drive,4,N/A,Large,Extended Cab Pickup,17,13,5657,26160</t>
  </si>
  <si>
    <t>Ford,F-150 Heritage,2004,regular unleaded,202,6,MANUAL,four wheel drive,2,N/A,Large,Regular Cab Pickup,18,13,5657,23830</t>
  </si>
  <si>
    <t>Ford,F-150 Heritage,2004,regular unleaded,202,6,MANUAL,rear wheel drive,2,N/A,Large,Regular Cab Pickup,19,15,5657,22315</t>
  </si>
  <si>
    <t>Ford,F-150 Heritage,2004,regular unleaded,202,6,MANUAL,four wheel drive,2,N/A,Large,Regular Cab Pickup,18,13,5657,25730</t>
  </si>
  <si>
    <t>Ford,F-150 Heritage,2004,regular unleaded,202,6,MANUAL,rear wheel drive,2,N/A,Large,Regular Cab Pickup,19,15,5657,20490</t>
  </si>
  <si>
    <t>Ford,F-150 Heritage,2004,regular unleaded,202,6,MANUAL,rear wheel drive,4,N/A,Large,Extended Cab Pickup,19,15,5657,25160</t>
  </si>
  <si>
    <t>Ford,F-150 Heritage,2004,regular unleaded,231,8,AUTOMATIC,four wheel drive,4,N/A,Large,Extended Cab Pickup,17,13,5657,26460</t>
  </si>
  <si>
    <t>Ford,F-150 Heritage,2004,regular unleaded,202,6,MANUAL,rear wheel drive,2,N/A,Large,Regular Cab Pickup,19,15,5657,22615</t>
  </si>
  <si>
    <t>Ford,F-150 Heritage,2004,regular unleaded,202,6,MANUAL,rear wheel drive,2,N/A,Large,Regular Cab Pickup,19,15,5657,23160</t>
  </si>
  <si>
    <t>Ford,F-150 Heritage,2004,regular unleaded,202,6,MANUAL,four wheel drive,2,N/A,Large,Regular Cab Pickup,18,13,5657,26575</t>
  </si>
  <si>
    <t>Ford,F-150 Heritage,2004,regular unleaded,202,6,MANUAL,rear wheel drive,2,N/A,Large,Regular Cab Pickup,19,15,5657,19910</t>
  </si>
  <si>
    <t>Ford,F-150 Heritage,2004,regular unleaded,202,6,MANUAL,four wheel drive,2,N/A,Large,Regular Cab Pickup,18,13,5657,26030</t>
  </si>
  <si>
    <t>Ford,F-150 Heritage,2004,regular unleaded,202,6,MANUAL,rear wheel drive,2,N/A,Large,Regular Cab Pickup,19,15,5657,19610</t>
  </si>
  <si>
    <t>Ford,F-150 Heritage,2004,regular unleaded,231,8,AUTOMATIC,rear wheel drive,4,N/A,Large,Extended Cab Pickup,18,14,5657,22595</t>
  </si>
  <si>
    <t>Ford,F-150 Heritage,2004,regular unleaded,231,8,AUTOMATIC,rear wheel drive,4,N/A,Large,Extended Cab Pickup,18,14,5657,25460</t>
  </si>
  <si>
    <t>Ford,F-150 Heritage,2004,regular unleaded,231,8,AUTOMATIC,four wheel drive,4,N/A,Large,Extended Cab Pickup,17,13,5657,28975</t>
  </si>
  <si>
    <t>Ford,F-150 Heritage,2004,regular unleaded,202,6,MANUAL,four wheel drive,2,N/A,Large,Regular Cab Pickup,18,13,5657,23285</t>
  </si>
  <si>
    <t>Ford,F-150 Heritage,2004,regular unleaded,231,8,AUTOMATIC,four wheel drive,4,N/A,Large,Extended Cab Pickup,17,13,5657,29275</t>
  </si>
  <si>
    <t>Ford,F-150 Heritage,2004,regular unleaded,202,6,MANUAL,four wheel drive,2,N/A,Large,Regular Cab Pickup,18,13,5657,22985</t>
  </si>
  <si>
    <t>Ford,F-150 SVT Lightning,1995,regular unleaded,240,8,AUTOMATIC,rear wheel drive,2,N/A,Large,Regular Cab Pickup,15,11,5657,4508</t>
  </si>
  <si>
    <t>Ford,F-150 SVT Lightning,1999,regular unleaded,360,8,AUTOMATIC,rear wheel drive,2,"Factory Tuner,Performance",Large,Regular Cab Pickup,15,12,5657,5691</t>
  </si>
  <si>
    <t>Ford,F-150 SVT Lightning,2000,regular unleaded,360,8,AUTOMATIC,rear wheel drive,2,"Factory Tuner,Performance",Large,Regular Cab Pickup,15,12,5657,5860</t>
  </si>
  <si>
    <t>Ford,F-150,2015,regular unleaded,325,6,AUTOMATIC,four wheel drive,4,Flex Fuel,Large,Crew Cab Pickup,23,18,5657,45090</t>
  </si>
  <si>
    <t>Ford,F-150,2015,flex-fuel (unleaded/E85),282,6,AUTOMATIC,rear wheel drive,4,Flex Fuel,Large,Extended Cab Pickup,25,18,5657,34205</t>
  </si>
  <si>
    <t>Ford,F-150,2015,regular unleaded,325,6,AUTOMATIC,rear wheel drive,4,Flex Fuel,Large,Extended Cab Pickup,26,19,5657,35310</t>
  </si>
  <si>
    <t>Ford,F-150,2015,flex-fuel (unleaded/E85),282,6,AUTOMATIC,rear wheel drive,4,Flex Fuel,Large,Crew Cab Pickup,25,18,5657,36555</t>
  </si>
  <si>
    <t>Ford,F-150,2015,flex-fuel (unleaded/E85),385,8,AUTOMATIC,four wheel drive,4,Flex Fuel,Large,Crew Cab Pickup,21,15,5657,55305</t>
  </si>
  <si>
    <t>Ford,F-150,2015,flex-fuel (unleaded/E85),385,8,AUTOMATIC,four wheel drive,4,Flex Fuel,Large,Extended Cab Pickup,21,15,5657,43785</t>
  </si>
  <si>
    <t>Ford,F-150,2015,regular unleaded,325,6,AUTOMATIC,rear wheel drive,4,Flex Fuel,Large,Extended Cab Pickup,26,19,5657,39310</t>
  </si>
  <si>
    <t>Ford,F-150,2015,flex-fuel (unleaded/E85),282,6,AUTOMATIC,four wheel drive,2,Flex Fuel,Large,Regular Cab Pickup,23,17,5657,30975</t>
  </si>
  <si>
    <t>Ford,F-150,2015,flex-fuel (unleaded/E85),385,8,AUTOMATIC,four wheel drive,4,Flex Fuel,Large,Extended Cab Pickup,21,15,5657,39485</t>
  </si>
  <si>
    <t>Ford,F-150,2015,flex-fuel (unleaded/E85),282,6,AUTOMATIC,rear wheel drive,2,Flex Fuel,Large,Regular Cab Pickup,25,18,5657,31320</t>
  </si>
  <si>
    <t>Ford,F-150,2015,flex-fuel (unleaded/E85),282,6,AUTOMATIC,four wheel drive,4,Flex Fuel,Large,Extended Cab Pickup,23,17,5657,33515</t>
  </si>
  <si>
    <t>Ford,F-150,2015,flex-fuel (unleaded/E85),385,8,AUTOMATIC,four wheel drive,4,Flex Fuel,Large,Crew Cab Pickup,21,15,5657,52545</t>
  </si>
  <si>
    <t>Ford,F-150,2015,flex-fuel (unleaded/E85),385,8,AUTOMATIC,four wheel drive,4,Flex Fuel,Large,Extended Cab Pickup,21,15,5657,35360</t>
  </si>
  <si>
    <t>Ford,F-150,2015,regular unleaded,325,6,AUTOMATIC,rear wheel drive,4,Flex Fuel,Large,Crew Cab Pickup,26,19,5657,37665</t>
  </si>
  <si>
    <t>Ford,F-150,2015,regular unleaded,325,6,AUTOMATIC,rear wheel drive,4,Flex Fuel,Large,Extended Cab Pickup,26,19,5657,39610</t>
  </si>
  <si>
    <t>Ford,F-150,2015,flex-fuel (unleaded/E85),282,6,AUTOMATIC,four wheel drive,4,Flex Fuel,Large,Crew Cab Pickup,23,17,5657,36055</t>
  </si>
  <si>
    <t>Ford,F-150,2015,flex-fuel (unleaded/E85),282,6,AUTOMATIC,rear wheel drive,2,Flex Fuel,Large,Regular Cab Pickup,25,18,5657,26030</t>
  </si>
  <si>
    <t>Ford,F-150,2015,flex-fuel (unleaded/E85),385,8,AUTOMATIC,rear wheel drive,4,Flex Fuel,Large,Crew Cab Pickup,22,15,5657,51585</t>
  </si>
  <si>
    <t>Ford,F-150,2015,flex-fuel (unleaded/E85),385,8,AUTOMATIC,rear wheel drive,4,Flex Fuel,Large,Crew Cab Pickup,21,15,5657,49120</t>
  </si>
  <si>
    <t>Ford,F-150,2015,flex-fuel (unleaded/E85),282,6,AUTOMATIC,rear wheel drive,2,Flex Fuel,Large,Regular Cab Pickup,25,18,5657,31625</t>
  </si>
  <si>
    <t>Ford,F-150,2015,flex-fuel (unleaded/E85),385,8,AUTOMATIC,four wheel drive,4,Flex Fuel,Large,Crew Cab Pickup,21,15,5657,46140</t>
  </si>
  <si>
    <t>Ford,F-150,2015,regular unleaded,325,6,AUTOMATIC,rear wheel drive,4,Flex Fuel,Large,Crew Cab Pickup,26,19,5657,33655</t>
  </si>
  <si>
    <t>Ford,F-150,2015,flex-fuel (unleaded/E85),385,8,AUTOMATIC,rear wheel drive,4,Flex Fuel,Large,Crew Cab Pickup,22,15,5657,49420</t>
  </si>
  <si>
    <t>Ford,F-150,2015,flex-fuel (unleaded/E85),282,6,AUTOMATIC,four wheel drive,4,Flex Fuel,Large,Extended Cab Pickup,23,17,5657,37630</t>
  </si>
  <si>
    <t>Ford,F-150,2015,regular unleaded,325,6,AUTOMATIC,rear wheel drive,4,Flex Fuel,Large,Crew Cab Pickup,26,19,5657,41970</t>
  </si>
  <si>
    <t>Ford,F-150,2015,flex-fuel (unleaded/E85),282,6,AUTOMATIC,four wheel drive,2,Flex Fuel,Large,Regular Cab Pickup,23,17,5657,34745</t>
  </si>
  <si>
    <t>Ford,F-150,2015,flex-fuel (unleaded/E85),385,8,AUTOMATIC,rear wheel drive,4,Flex Fuel,Large,Crew Cab Pickup,22,15,5657,51885</t>
  </si>
  <si>
    <t>Ford,F-150,2015,flex-fuel (unleaded/E85),282,6,AUTOMATIC,four wheel drive,2,Flex Fuel,Large,Regular Cab Pickup,23,17,5657,30675</t>
  </si>
  <si>
    <t>Ford,F-150,2015,regular unleaded,325,6,AUTOMATIC,rear wheel drive,4,Flex Fuel,Large,Crew Cab Pickup,26,19,5657,41670</t>
  </si>
  <si>
    <t>Ford,F-150,2015,flex-fuel (unleaded/E85),385,8,AUTOMATIC,four wheel drive,4,Flex Fuel,Large,Crew Cab Pickup,21,15,5657,52845</t>
  </si>
  <si>
    <t>Ford,F-150,2015,flex-fuel (unleaded/E85),385,8,AUTOMATIC,four wheel drive,4,Flex Fuel,Large,Crew Cab Pickup,21,15,5657,41840</t>
  </si>
  <si>
    <t>Ford,F-150,2015,flex-fuel (unleaded/E85),282,6,AUTOMATIC,rear wheel drive,2,Flex Fuel,Large,Regular Cab Pickup,25,18,5657,26330</t>
  </si>
  <si>
    <t>Ford,F-150,2015,flex-fuel (unleaded/E85),282,6,AUTOMATIC,rear wheel drive,4,Flex Fuel,Large,Extended Cab Pickup,25,18,5657,30090</t>
  </si>
  <si>
    <t>Ford,F-150,2015,regular unleaded,325,6,AUTOMATIC,rear wheel drive,4,Flex Fuel,Large,Extended Cab Pickup,26,19,5657,31200</t>
  </si>
  <si>
    <t>Ford,F-150,2015,flex-fuel (unleaded/E85),282,6,AUTOMATIC,rear wheel drive,4,Flex Fuel,Large,Crew Cab Pickup,25,18,5657,32545</t>
  </si>
  <si>
    <t>Ford,F-150,2015,flex-fuel (unleaded/E85),385,8,AUTOMATIC,four wheel drive,4,Flex Fuel,Large,Crew Cab Pickup,21,15,5657,55010</t>
  </si>
  <si>
    <t>Ford,F-150,2015,regular unleaded,325,6,AUTOMATIC,four wheel drive,4,Flex Fuel,Large,Extended Cab Pickup,23,18,5657,42735</t>
  </si>
  <si>
    <t>Ford,F-150,2015,flex-fuel (unleaded/E85),282,6,AUTOMATIC,four wheel drive,2,Flex Fuel,Large,Regular Cab Pickup,23,17,5657,35045</t>
  </si>
  <si>
    <t>Ford,F-150,2015,flex-fuel (unleaded/E85),385,8,AUTOMATIC,four wheel drive,4,Flex Fuel,Large,Crew Cab Pickup,21,15,5657,37815</t>
  </si>
  <si>
    <t>Ford,F-150,2015,flex-fuel (unleaded/E85),282,6,AUTOMATIC,four wheel drive,4,Flex Fuel,Large,Crew Cab Pickup,23,17,5657,40050</t>
  </si>
  <si>
    <t>Ford,F-150,2016,flex-fuel (unleaded/E85),282,6,AUTOMATIC,four wheel drive,2,Flex Fuel,Large,Regular Cab Pickup,23,17,5657,31185</t>
  </si>
  <si>
    <t>Ford,F-150,2016,flex-fuel (unleaded/E85),385,8,AUTOMATIC,four wheel drive,4,Flex Fuel,Large,Crew Cab Pickup,21,15,5657,53775</t>
  </si>
  <si>
    <t>Ford,F-150,2016,flex-fuel (unleaded/E85),282,6,AUTOMATIC,rear wheel drive,4,Flex Fuel,Large,Crew Cab Pickup,25,18,5657,37140</t>
  </si>
  <si>
    <t>Ford,F-150,2016,flex-fuel (unleaded/E85),282,6,AUTOMATIC,rear wheel drive,2,Flex Fuel,Large,Regular Cab Pickup,25,18,5657,26540</t>
  </si>
  <si>
    <t>Ford,F-150,2016,flex-fuel (unleaded/E85),282,6,AUTOMATIC,rear wheel drive,4,Flex Fuel,Large,Extended Cab Pickup,25,18,5657,30600</t>
  </si>
  <si>
    <t>Ford,F-150,2016,flex-fuel (unleaded/E85),385,8,AUTOMATIC,rear wheel drive,4,Flex Fuel,Large,Crew Cab Pickup,22,15,5657,52815</t>
  </si>
  <si>
    <t>Ford,F-150,2016,flex-fuel (unleaded/E85),385,8,AUTOMATIC,four wheel drive,4,Flex Fuel,Large,Crew Cab Pickup,21,15,5657,53475</t>
  </si>
  <si>
    <t>Ford,F-150,2016,flex-fuel (unleaded/E85),385,8,AUTOMATIC,four wheel drive,4,Flex Fuel,Large,Crew Cab Pickup,21,15,5657,56235</t>
  </si>
  <si>
    <t>Ford,F-150,2016,flex-fuel (unleaded/E85),385,8,AUTOMATIC,four wheel drive,4,Flex Fuel,Large,Extended Cab Pickup,21,15,5657,40070</t>
  </si>
  <si>
    <t>Ford,F-150,2016,flex-fuel (unleaded/E85),385,8,AUTOMATIC,rear wheel drive,4,Flex Fuel,Large,Crew Cab Pickup,21,15,5657,50050</t>
  </si>
  <si>
    <t>Ford,F-150,2016,flex-fuel (unleaded/E85),282,6,AUTOMATIC,rear wheel drive,2,Flex Fuel,Large,Regular Cab Pickup,25,18,5657,31905</t>
  </si>
  <si>
    <t>Ford,F-150,2016,flex-fuel (unleaded/E85),282,6,AUTOMATIC,four wheel drive,2,Flex Fuel,Large,Regular Cab Pickup,23,17,5657,35330</t>
  </si>
  <si>
    <t>Ford,F-150,2016,flex-fuel (unleaded/E85),282,6,AUTOMATIC,rear wheel drive,2,Flex Fuel,Large,Regular Cab Pickup,25,18,5657,26840</t>
  </si>
  <si>
    <t>Ford,F-150,2016,regular unleaded,325,6,AUTOMATIC,rear wheel drive,4,Flex Fuel,Large,Crew Cab Pickup,26,19,5657,34165</t>
  </si>
  <si>
    <t>Ford,F-150,2016,regular unleaded,365,6,AUTOMATIC,rear wheel drive,4,N/A,Large,Crew Cab Pickup,25,18,5657,58885</t>
  </si>
  <si>
    <t>Ford,F-150,2016,regular unleaded,325,6,AUTOMATIC,rear wheel drive,4,Flex Fuel,Large,Extended Cab Pickup,26,19,5657,35895</t>
  </si>
  <si>
    <t>Ford,F-150,2016,flex-fuel (unleaded/E85),385,8,AUTOMATIC,four wheel drive,4,Flex Fuel,Large,Extended Cab Pickup,21,15,5657,35870</t>
  </si>
  <si>
    <t>Ford,F-150,2016,regular unleaded,365,6,AUTOMATIC,four wheel drive,4,N/A,Large,Crew Cab Pickup,23,17,5657,62310</t>
  </si>
  <si>
    <t>Ford,F-150,2016,flex-fuel (unleaded/E85),282,6,AUTOMATIC,rear wheel drive,4,Flex Fuel,Large,Extended Cab Pickup,25,18,5657,34790</t>
  </si>
  <si>
    <t>Ford,F-150,2016,regular unleaded,325,6,AUTOMATIC,four wheel drive,4,Flex Fuel,Large,Extended Cab Pickup,23,18,5657,43490</t>
  </si>
  <si>
    <t>Ford,F-150,2016,flex-fuel (unleaded/E85),282,6,AUTOMATIC,rear wheel drive,2,Flex Fuel,Large,Regular Cab Pickup,25,18,5657,32210</t>
  </si>
  <si>
    <t>Ford,F-150,2016,flex-fuel (unleaded/E85),282,6,AUTOMATIC,four wheel drive,4,Flex Fuel,Large,Crew Cab Pickup,23,17,5657,36565</t>
  </si>
  <si>
    <t>Ford,F-150,2016,flex-fuel (unleaded/E85),282,6,AUTOMATIC,four wheel drive,2,Flex Fuel,Large,Regular Cab Pickup,23,17,5657,31485</t>
  </si>
  <si>
    <t>Ford,F-150,2016,regular unleaded,325,6,AUTOMATIC,rear wheel drive,4,Flex Fuel,Large,Extended Cab Pickup,26,19,5657,40365</t>
  </si>
  <si>
    <t>Ford,F-150,2016,flex-fuel (unleaded/E85),282,6,AUTOMATIC,rear wheel drive,4,Flex Fuel,Large,Crew Cab Pickup,25,18,5657,33055</t>
  </si>
  <si>
    <t>Ford,F-150,2016,flex-fuel (unleaded/E85),282,6,AUTOMATIC,four wheel drive,4,Flex Fuel,Large,Extended Cab Pickup,23,17,5657,38215</t>
  </si>
  <si>
    <t>Ford,F-150,2016,regular unleaded,325,6,AUTOMATIC,rear wheel drive,4,Flex Fuel,Large,Extended Cab Pickup,26,19,5657,40065</t>
  </si>
  <si>
    <t>Ford,F-150,2016,regular unleaded,325,6,AUTOMATIC,rear wheel drive,4,Flex Fuel,Large,Crew Cab Pickup,26,19,5657,42725</t>
  </si>
  <si>
    <t>Ford,F-150,2016,regular unleaded,325,6,AUTOMATIC,rear wheel drive,4,Flex Fuel,Large,Extended Cab Pickup,26,19,5657,31710</t>
  </si>
  <si>
    <t>Ford,F-150,2016,regular unleaded,325,6,AUTOMATIC,four wheel drive,4,Flex Fuel,Large,Crew Cab Pickup,23,18,5657,45845</t>
  </si>
  <si>
    <t>Ford,F-150,2016,flex-fuel (unleaded/E85),385,8,AUTOMATIC,four wheel drive,4,Flex Fuel,Large,Crew Cab Pickup,21,15,5657,38325</t>
  </si>
  <si>
    <t>Ford,F-150,2016,flex-fuel (unleaded/E85),385,8,AUTOMATIC,rear wheel drive,4,Flex Fuel,Large,Crew Cab Pickup,22,15,5657,50350</t>
  </si>
  <si>
    <t>Ford,F-150,2016,flex-fuel (unleaded/E85),385,8,AUTOMATIC,four wheel drive,4,Flex Fuel,Large,Crew Cab Pickup,21,15,5657,42425</t>
  </si>
  <si>
    <t>Ford,F-150,2016,flex-fuel (unleaded/E85),385,8,AUTOMATIC,four wheel drive,4,Flex Fuel,Large,Crew Cab Pickup,21,15,5657,55940</t>
  </si>
  <si>
    <t>Ford,F-150,2016,regular unleaded,325,6,AUTOMATIC,rear wheel drive,4,Flex Fuel,Large,Crew Cab Pickup,26,19,5657,42425</t>
  </si>
  <si>
    <t>Ford,F-150,2016,flex-fuel (unleaded/E85),282,6,AUTOMATIC,four wheel drive,4,Flex Fuel,Large,Extended Cab Pickup,23,17,5657,34025</t>
  </si>
  <si>
    <t>Ford,F-150,2016,flex-fuel (unleaded/E85),282,6,AUTOMATIC,four wheel drive,4,Flex Fuel,Large,Crew Cab Pickup,23,17,5657,40635</t>
  </si>
  <si>
    <t>Ford,F-150,2016,regular unleaded,325,6,AUTOMATIC,rear wheel drive,4,Flex Fuel,Large,Crew Cab Pickup,26,19,5657,38250</t>
  </si>
  <si>
    <t>Ford,F-150,2016,flex-fuel (unleaded/E85),282,6,AUTOMATIC,four wheel drive,2,Flex Fuel,Large,Regular Cab Pickup,23,17,5657,35630</t>
  </si>
  <si>
    <t>Ford,F-150,2016,flex-fuel (unleaded/E85),385,8,AUTOMATIC,rear wheel drive,4,Flex Fuel,Large,Crew Cab Pickup,22,15,5657,52515</t>
  </si>
  <si>
    <t>Ford,F-150,2016,flex-fuel (unleaded/E85),385,8,AUTOMATIC,four wheel drive,4,Flex Fuel,Large,Extended Cab Pickup,21,15,5657,44540</t>
  </si>
  <si>
    <t>Ford,F-150,2016,flex-fuel (unleaded/E85),385,8,AUTOMATIC,four wheel drive,4,Flex Fuel,Large,Crew Cab Pickup,21,15,5657,46895</t>
  </si>
  <si>
    <t>Ford,F-150,2017,regular unleaded,325,6,AUTOMATIC,rear wheel drive,4,Flex Fuel,Large,Extended Cab Pickup,26,19,5657,31710</t>
  </si>
  <si>
    <t>Ford,F-150,2017,regular unleaded,450,6,AUTOMATIC,four wheel drive,4,N/A,Large,Crew Cab Pickup,18,15,5657,51310</t>
  </si>
  <si>
    <t>Ford,F-150,2017,flex-fuel (unleaded/E85),385,8,AUTOMATIC,four wheel drive,4,Flex Fuel,Large,Crew Cab Pickup,21,15,5657,56260</t>
  </si>
  <si>
    <t>Ford,F-150,2017,flex-fuel (unleaded/E85),385,8,AUTOMATIC,four wheel drive,4,Flex Fuel,Large,Extended Cab Pickup,21,15,5657,40070</t>
  </si>
  <si>
    <t>Ford,F-150,2017,regular unleaded,365,6,AUTOMATIC,rear wheel drive,4,Performance,Large,Crew Cab Pickup,25,18,5657,59600</t>
  </si>
  <si>
    <t>Ford,F-150,2017,regular unleaded,450,6,AUTOMATIC,four wheel drive,4,N/A,Large,Extended Cab Pickup,18,15,5657,48325</t>
  </si>
  <si>
    <t>Ford,F-150,2017,regular unleaded,325,6,AUTOMATIC,rear wheel drive,4,Flex Fuel,Large,Extended Cab Pickup,26,19,5657,40365</t>
  </si>
  <si>
    <t>Ford,F-150,2017,flex-fuel (unleaded/E85),385,8,AUTOMATIC,four wheel drive,4,Flex Fuel,Large,Crew Cab Pickup,21,15,5657,46895</t>
  </si>
  <si>
    <t>Ford,F-150,2017,flex-fuel (unleaded/E85),282,6,AUTOMATIC,rear wheel drive,2,Flex Fuel,Large,Regular Cab Pickup,25,18,5657,26540</t>
  </si>
  <si>
    <t>Ford,F-150,2017,flex-fuel (unleaded/E85),282,6,AUTOMATIC,four wheel drive,4,Flex Fuel,Large,Crew Cab Pickup,23,17,5657,36565</t>
  </si>
  <si>
    <t>Ford,F-150,2017,flex-fuel (unleaded/E85),282,6,AUTOMATIC,rear wheel drive,2,Flex Fuel,Large,Regular Cab Pickup,25,18,5657,31905</t>
  </si>
  <si>
    <t>Ford,F-150,2017,flex-fuel (unleaded/E85),385,8,AUTOMATIC,four wheel drive,4,Flex Fuel,Large,Extended Cab Pickup,21,15,5657,44540</t>
  </si>
  <si>
    <t>Ford,F-150,2017,regular unleaded,325,6,AUTOMATIC,four wheel drive,4,Flex Fuel,Large,Crew Cab Pickup,23,18,5657,45845</t>
  </si>
  <si>
    <t>Ford,F-150,2017,flex-fuel (unleaded/E85),385,8,AUTOMATIC,four wheel drive,4,Flex Fuel,Large,Crew Cab Pickup,21,15,5657,38325</t>
  </si>
  <si>
    <t>Ford,F-150,2017,flex-fuel (unleaded/E85),282,6,AUTOMATIC,four wheel drive,2,Flex Fuel,Large,Regular Cab Pickup,23,17,5657,31185</t>
  </si>
  <si>
    <t>Ford,F-150,2017,regular unleaded,325,6,AUTOMATIC,rear wheel drive,4,Flex Fuel,Large,Extended Cab Pickup,26,19,5657,40065</t>
  </si>
  <si>
    <t>Ford,F-150,2017,flex-fuel (unleaded/E85),385,8,AUTOMATIC,four wheel drive,4,Flex Fuel,Large,Crew Cab Pickup,21,15,5657,53704</t>
  </si>
  <si>
    <t>Ford,F-150,2017,flex-fuel (unleaded/E85),385,8,AUTOMATIC,four wheel drive,4,Flex Fuel,Large,Crew Cab Pickup,21,15,5657,54004</t>
  </si>
  <si>
    <t>Ford,F-150,2017,flex-fuel (unleaded/E85),282,6,AUTOMATIC,rear wheel drive,4,Flex Fuel,Large,Crew Cab Pickup,25,18,5657,35055</t>
  </si>
  <si>
    <t>Ford,F-150,2017,flex-fuel (unleaded/E85),385,8,AUTOMATIC,rear wheel drive,4,Flex Fuel,Large,Crew Cab Pickup,22,15,5657,52835</t>
  </si>
  <si>
    <t>Ford,F-150,2017,flex-fuel (unleaded/E85),385,8,AUTOMATIC,four wheel drive,4,Flex Fuel,Large,Crew Cab Pickup,21,15,5657,42425</t>
  </si>
  <si>
    <t>Ford,F-150,2017,flex-fuel (unleaded/E85),385,8,AUTOMATIC,four wheel drive,4,Flex Fuel,Large,Crew Cab Pickup,21,15,5657,56555</t>
  </si>
  <si>
    <t>Ford,F-150,2017,flex-fuel (unleaded/E85),282,6,AUTOMATIC,four wheel drive,2,Flex Fuel,Large,Regular Cab Pickup,23,17,5657,35630</t>
  </si>
  <si>
    <t>Ford,F-150,2017,regular unleaded,325,6,AUTOMATIC,rear wheel drive,4,Flex Fuel,Large,Crew Cab Pickup,26,19,5657,34165</t>
  </si>
  <si>
    <t>Ford,F-150,2017,flex-fuel (unleaded/E85),282,6,AUTOMATIC,four wheel drive,2,Flex Fuel,Large,Regular Cab Pickup,23,17,5657,31485</t>
  </si>
  <si>
    <t>Ford,F-150,2017,regular unleaded,325,6,AUTOMATIC,rear wheel drive,4,Flex Fuel,Large,Extended Cab Pickup,26,19,5657,35895</t>
  </si>
  <si>
    <t>Ford,F-150,2017,flex-fuel (unleaded/E85),385,8,AUTOMATIC,rear wheel drive,4,Flex Fuel,Large,Crew Cab Pickup,22,15,5657,50280</t>
  </si>
  <si>
    <t>Ford,F-150,2017,flex-fuel (unleaded/E85),282,6,AUTOMATIC,four wheel drive,4,Flex Fuel,Large,Extended Cab Pickup,23,17,5657,38215</t>
  </si>
  <si>
    <t>Ford,F-150,2017,flex-fuel (unleaded/E85),385,8,AUTOMATIC,four wheel drive,4,Flex Fuel,Large,Extended Cab Pickup,21,15,5657,35870</t>
  </si>
  <si>
    <t>Ford,F-150,2017,regular unleaded,325,6,AUTOMATIC,rear wheel drive,4,Flex Fuel,Large,Crew Cab Pickup,26,19,5657,42425</t>
  </si>
  <si>
    <t>Ford,F-150,2017,flex-fuel (unleaded/E85),282,6,AUTOMATIC,rear wheel drive,2,Flex Fuel,Large,Regular Cab Pickup,25,18,5657,26840</t>
  </si>
  <si>
    <t>Ford,F-150,2017,flex-fuel (unleaded/E85),282,6,AUTOMATIC,four wheel drive,2,Flex Fuel,Large,Regular Cab Pickup,23,17,5657,35330</t>
  </si>
  <si>
    <t>Ford,F-150,2017,regular unleaded,325,6,AUTOMATIC,four wheel drive,4,Flex Fuel,Large,Extended Cab Pickup,23,18,5657,43490</t>
  </si>
  <si>
    <t>Ford,F-150,2017,flex-fuel (unleaded/E85),282,6,AUTOMATIC,rear wheel drive,2,Flex Fuel,Large,Regular Cab Pickup,25,18,5657,32210</t>
  </si>
  <si>
    <t>Ford,F-150,2017,regular unleaded,325,6,AUTOMATIC,rear wheel drive,4,Flex Fuel,Large,Crew Cab Pickup,26,19,5657,42725</t>
  </si>
  <si>
    <t>Ford,F-150,2017,flex-fuel (unleaded/E85),385,8,AUTOMATIC,rear wheel drive,4,Flex Fuel,Large,Crew Cab Pickup,22,15,5657,50580</t>
  </si>
  <si>
    <t>Ford,F-150,2017,flex-fuel (unleaded/E85),282,6,AUTOMATIC,rear wheel drive,4,Flex Fuel,Large,Crew Cab Pickup,25,18,5657,37140</t>
  </si>
  <si>
    <t>Ford,F-150,2017,flex-fuel (unleaded/E85),282,6,AUTOMATIC,rear wheel drive,4,Flex Fuel,Large,Extended Cab Pickup,25,18,5657,34790</t>
  </si>
  <si>
    <t>Ford,F-150,2017,flex-fuel (unleaded/E85),282,6,AUTOMATIC,rear wheel drive,4,Flex Fuel,Large,Extended Cab Pickup,25,18,5657,30600</t>
  </si>
  <si>
    <t>Ford,F-150,2017,flex-fuel (unleaded/E85),282,6,AUTOMATIC,four wheel drive,4,Flex Fuel,Large,Extended Cab Pickup,23,17,5657,34025</t>
  </si>
  <si>
    <t>Ford,F-150,2017,regular unleaded,365,6,AUTOMATIC,four wheel drive,4,Performance,Large,Crew Cab Pickup,23,17,5657,63025</t>
  </si>
  <si>
    <t>Ford,F-150,2017,regular unleaded,325,6,AUTOMATIC,rear wheel drive,4,Flex Fuel,Large,Crew Cab Pickup,26,19,5657,38250</t>
  </si>
  <si>
    <t>Ford,F-150,2017,flex-fuel (unleaded/E85),282,6,AUTOMATIC,four wheel drive,4,Flex Fuel,Large,Crew Cab Pickup,23,17,5657,40635</t>
  </si>
  <si>
    <t>Ford,F-150,2017,flex-fuel (unleaded/E85),385,8,AUTOMATIC,rear wheel drive,4,Flex Fuel,Large,Crew Cab Pickup,22,15,5657,53135</t>
  </si>
  <si>
    <t>Ford,F-250,1997,regular unleaded,220,8,MANUAL,rear wheel drive,2,N/A,Large,Regular Cab Pickup,17,12,5657,3104</t>
  </si>
  <si>
    <t>Ford,F-250,1997,regular unleaded,220,8,MANUAL,four wheel drive,2,N/A,Large,Regular Cab Pickup,17,12,5657,2862</t>
  </si>
  <si>
    <t>Ford,F-250,1997,regular unleaded,220,8,MANUAL,four wheel drive,3,N/A,Large,Extended Cab Pickup,17,12,5657,3433</t>
  </si>
  <si>
    <t>Ford,F-250,1997,regular unleaded,220,8,MANUAL,four wheel drive,3,N/A,Large,Extended Cab Pickup,17,12,5657,3215</t>
  </si>
  <si>
    <t>Ford,F-250,1997,regular unleaded,220,8,MANUAL,four wheel drive,3,N/A,Large,Extended Cab Pickup,17,12,5657,3059</t>
  </si>
  <si>
    <t>Ford,F-250,1997,regular unleaded,220,8,MANUAL,four wheel drive,2,N/A,Large,Regular Cab Pickup,17,12,5657,3214</t>
  </si>
  <si>
    <t>Ford,F-250,1997,regular unleaded,220,8,MANUAL,rear wheel drive,3,N/A,Large,Extended Cab Pickup,17,12,5657,3241</t>
  </si>
  <si>
    <t>Ford,F-250,1997,regular unleaded,220,8,MANUAL,rear wheel drive,2,N/A,Large,Regular Cab Pickup,17,12,5657,2956</t>
  </si>
  <si>
    <t>Ford,F-250,1997,regular unleaded,220,8,MANUAL,four wheel drive,2,N/A,Large,Regular Cab Pickup,17,12,5657,3394</t>
  </si>
  <si>
    <t>Ford,F-250,1997,regular unleaded,220,8,MANUAL,rear wheel drive,3,N/A,Large,Extended Cab Pickup,17,12,5657,2836</t>
  </si>
  <si>
    <t>Ford,F-250,1997,regular unleaded,220,8,MANUAL,rear wheel drive,2,N/A,Large,Regular Cab Pickup,17,12,5657,2529</t>
  </si>
  <si>
    <t>Ford,F-250,1997,regular unleaded,220,8,MANUAL,rear wheel drive,2,N/A,Large,Regular Cab Pickup,17,12,5657,2577</t>
  </si>
  <si>
    <t>Ford,F-250,1997,regular unleaded,220,8,MANUAL,rear wheel drive,3,N/A,Large,Extended Cab Pickup,17,12,5657,2787</t>
  </si>
  <si>
    <t>Ford,F-250,1997,regular unleaded,220,8,MANUAL,four wheel drive,2,N/A,Large,Regular Cab Pickup,17,12,5657,3008</t>
  </si>
  <si>
    <t>Ford,F-250,1997,regular unleaded,220,8,MANUAL,rear wheel drive,3,N/A,Large,Extended Cab Pickup,17,12,5657,3156</t>
  </si>
  <si>
    <t>Ford,F-250,1997,regular unleaded,220,8,MANUAL,four wheel drive,3,N/A,Large,Extended Cab Pickup,17,12,5657,3431</t>
  </si>
  <si>
    <t>Ford,F-250,1998,regular unleaded,220,8,MANUAL,rear wheel drive,2,N/A,Large,Regular Cab Pickup,17,13,5657,3338</t>
  </si>
  <si>
    <t>Ford,F-250,1998,regular unleaded,220,8,AUTOMATIC,rear wheel drive,3,N/A,Large,Extended Cab Pickup,18,13,5657,3138</t>
  </si>
  <si>
    <t>Ford,F-250,1998,regular unleaded,220,8,AUTOMATIC,rear wheel drive,3,N/A,Large,Extended Cab Pickup,18,13,5657,3096</t>
  </si>
  <si>
    <t>Ford,F-250,1998,regular unleaded,220,8,AUTOMATIC,rear wheel drive,3,N/A,Large,Extended Cab Pickup,18,13,5657,3535</t>
  </si>
  <si>
    <t>Ford,F-250,1998,regular unleaded,220,8,MANUAL,four wheel drive,2,N/A,Large,Regular Cab Pickup,16,13,5657,3733</t>
  </si>
  <si>
    <t>Ford,F-250,1998,regular unleaded,220,8,MANUAL,four wheel drive,2,N/A,Large,Regular Cab Pickup,16,13,5657,3487</t>
  </si>
  <si>
    <t>Ford,F-250,1998,regular unleaded,220,8,MANUAL,four wheel drive,3,N/A,Large,Extended Cab Pickup,16,13,5657,3269</t>
  </si>
  <si>
    <t>Ford,F-250,1998,regular unleaded,220,8,MANUAL,rear wheel drive,2,N/A,Large,Regular Cab Pickup,17,13,5657,2843</t>
  </si>
  <si>
    <t>Ford,F-250,1998,regular unleaded,220,8,AUTOMATIC,rear wheel drive,3,N/A,Large,Extended Cab Pickup,18,13,5657,3395</t>
  </si>
  <si>
    <t>Ford,F-250,1998,regular unleaded,220,8,MANUAL,four wheel drive,2,N/A,Large,Regular Cab Pickup,16,13,5657,3099</t>
  </si>
  <si>
    <t>Ford,F-250,1998,regular unleaded,220,8,MANUAL,four wheel drive,3,N/A,Large,Extended Cab Pickup,16,13,5657,3471</t>
  </si>
  <si>
    <t>Ford,F-250,1998,regular unleaded,220,8,MANUAL,rear wheel drive,2,N/A,Large,Regular Cab Pickup,17,13,5657,3199</t>
  </si>
  <si>
    <t>Ford,F-250,1998,regular unleaded,220,8,MANUAL,rear wheel drive,2,N/A,Large,Regular Cab Pickup,17,13,5657,2817</t>
  </si>
  <si>
    <t>Ford,F-250,1998,regular unleaded,220,8,MANUAL,four wheel drive,2,N/A,Large,Regular Cab Pickup,16,13,5657,3223</t>
  </si>
  <si>
    <t>Ford,F-250,1998,regular unleaded,220,8,MANUAL,four wheel drive,3,N/A,Large,Extended Cab Pickup,16,13,5657,3764</t>
  </si>
  <si>
    <t>Ford,F-250,1998,regular unleaded,220,8,MANUAL,four wheel drive,3,N/A,Large,Extended Cab Pickup,16,13,5657,3822</t>
  </si>
  <si>
    <t>Ford,F-250,1999,regular unleaded,220,8,MANUAL,rear wheel drive,2,N/A,Large,Regular Cab Pickup,17,13,5657,3251</t>
  </si>
  <si>
    <t>Ford,F-250,1999,regular unleaded,220,8,AUTOMATIC,rear wheel drive,2,N/A,Large,Regular Cab Pickup,17,12,5657,3550</t>
  </si>
  <si>
    <t>Ford,F-250,1999,regular unleaded,220,8,MANUAL,four wheel drive,2,N/A,Large,Regular Cab Pickup,16,12,5657,3269</t>
  </si>
  <si>
    <t>Ford,F-250,1999,regular unleaded,220,8,AUTOMATIC,four wheel drive,4,N/A,Large,Extended Cab Pickup,15,12,5657,4078</t>
  </si>
  <si>
    <t>Ford,F-250,1999,regular unleaded,220,8,MANUAL,rear wheel drive,4,N/A,Large,Extended Cab Pickup,17,13,5657,3241</t>
  </si>
  <si>
    <t>Ford,F-250,1999,regular unleaded,220,8,MANUAL,four wheel drive,2,N/A,Large,Regular Cab Pickup,16,12,5657,3583</t>
  </si>
  <si>
    <t>Ford,F-250,1999,regular unleaded,220,8,MANUAL,four wheel drive,4,N/A,Large,Extended Cab Pickup,16,12,5657,3542</t>
  </si>
  <si>
    <t>Ford,F-250,1999,regular unleaded,220,8,MANUAL,rear wheel drive,4,N/A,Large,Extended Cab Pickup,17,13,5657,3560</t>
  </si>
  <si>
    <t>Ford,F-250,1999,regular unleaded,220,8,MANUAL,rear wheel drive,2,N/A,Large,Regular Cab Pickup,17,13,5657,2922</t>
  </si>
  <si>
    <t>Ford,F-250,1999,regular unleaded,220,8,MANUAL,rear wheel drive,4,N/A,Large,Extended Cab Pickup,17,13,5657,3188</t>
  </si>
  <si>
    <t>Ford,F-250,1999,regular unleaded,220,8,MANUAL,four wheel drive,2,N/A,Large,Regular Cab Pickup,16,12,5657,3192</t>
  </si>
  <si>
    <t>Ford,F-250,1999,regular unleaded,220,8,AUTOMATIC,four wheel drive,2,N/A,Large,Regular Cab Pickup,15,12,5657,3878</t>
  </si>
  <si>
    <t>Ford,F-250,1999,regular unleaded,220,8,AUTOMATIC,rear wheel drive,4,N/A,Large,Extended Cab Pickup,17,12,5657,3752</t>
  </si>
  <si>
    <t>Ford,F-250,1999,regular unleaded,220,8,MANUAL,four wheel drive,4,N/A,Large,Extended Cab Pickup,16,12,5657,3572</t>
  </si>
  <si>
    <t>Ford,F-250,1999,regular unleaded,220,8,MANUAL,four wheel drive,4,N/A,Large,Extended Cab Pickup,16,12,5657,3908</t>
  </si>
  <si>
    <t>Ford,F-250,1999,regular unleaded,220,8,MANUAL,rear wheel drive,2,N/A,Large,Regular Cab Pickup,17,13,5657,2923</t>
  </si>
  <si>
    <t>Ferrari,F12 Berlinetta,2013,premium unleaded (required),731,12,AUTOMATED_MANUAL,rear wheel drive,2,"Exotic,High-Performance",Midsize,Coupe,16,11,2774,315888</t>
  </si>
  <si>
    <t>Ferrari,F12 Berlinetta,2014,premium unleaded (required),731,12,AUTOMATED_MANUAL,rear wheel drive,2,"Exotic,High-Performance",Midsize,Coupe,16,11,2774,315888</t>
  </si>
  <si>
    <t>Ferrari,F12 Berlinetta,2015,premium unleaded (required),731,12,AUTOMATED_MANUAL,rear wheel drive,2,"Exotic,High-Performance",Midsize,Coupe,16,11,2774,319995</t>
  </si>
  <si>
    <t>Ferrari,F430,2007,premium unleaded (required),483,8,MANUAL,rear wheel drive,2,"Exotic,High-Performance",Compact,Coupe,16,11,2774,173079</t>
  </si>
  <si>
    <t>Ferrari,F430,2007,premium unleaded (required),483,8,AUTOMATED_MANUAL,rear wheel drive,2,"Exotic,High-Performance",Compact,Convertible,16,11,2774,211525</t>
  </si>
  <si>
    <t>Ferrari,F430,2007,premium unleaded (required),483,8,AUTOMATED_MANUAL,rear wheel drive,2,"Exotic,Factory Tuner,High-Performance",Compact,Coupe,16,11,2774,234945</t>
  </si>
  <si>
    <t>Ferrari,F430,2007,premium unleaded (required),483,8,AUTOMATED_MANUAL,rear wheel drive,2,"Exotic,High-Performance",Compact,Coupe,16,11,2774,184309</t>
  </si>
  <si>
    <t>Ferrari,F430,2007,premium unleaded (required),483,8,MANUAL,rear wheel drive,2,"Exotic,High-Performance",Compact,Convertible,16,11,2774,201213</t>
  </si>
  <si>
    <t>Ferrari,F430,2008,premium unleaded (required),483,8,AUTOMATED_MANUAL,rear wheel drive,2,"Exotic,High-Performance",Compact,Coupe,16,11,2774,199054</t>
  </si>
  <si>
    <t>Ferrari,F430,2008,premium unleaded (required),483,8,MANUAL,rear wheel drive,2,"Exotic,High-Performance",Compact,Convertible,16,11,2774,217310</t>
  </si>
  <si>
    <t>Ferrari,F430,2008,premium unleaded (required),483,8,AUTOMATED_MANUAL,rear wheel drive,2,"Exotic,High-Performance",Compact,Convertible,16,11,2774,228447</t>
  </si>
  <si>
    <t>Ferrari,F430,2008,premium unleaded (required),483,8,MANUAL,rear wheel drive,2,"Exotic,High-Performance",Compact,Coupe,16,11,2774,186925</t>
  </si>
  <si>
    <t>Ferrari,F430,2009,premium unleaded (required),483,8,AUTOMATED_MANUAL,rear wheel drive,2,"Exotic,High-Performance",Compact,Coupe,16,11,2774,200054</t>
  </si>
  <si>
    <t>Ferrari,F430,2009,premium unleaded (required),483,8,MANUAL,rear wheel drive,2,"Exotic,High-Performance",Compact,Convertible,16,11,2774,218310</t>
  </si>
  <si>
    <t>Ferrari,F430,2009,premium unleaded (required),483,8,MANUAL,rear wheel drive,2,"Exotic,High-Performance",Compact,Coupe,16,11,2774,187925</t>
  </si>
  <si>
    <t>Ferrari,F430,2009,premium unleaded (required),483,8,AUTOMATED_MANUAL,rear wheel drive,2,"Exotic,High-Performance",Compact,Convertible,16,11,2774,229447</t>
  </si>
  <si>
    <t>Ford,Festiva,1991,regular unleaded,63,4,MANUAL,front wheel drive,2,Hatchback,Compact,2dr Hatchback,38,30,5657,2000</t>
  </si>
  <si>
    <t>Ford,Festiva,1992,regular unleaded,63,4,MANUAL,front wheel drive,2,Hatchback,Compact,2dr Hatchback,37,30,5657,2000</t>
  </si>
  <si>
    <t>Ford,Festiva,1993,regular unleaded,63,4,MANUAL,front wheel drive,2,Hatchback,Compact,2dr Hatchback,38,30,5657,2000</t>
  </si>
  <si>
    <t>Ferrari,FF,2013,premium unleaded (required),651,12,AUTOMATED_MANUAL,all wheel drive,,"Exotic,High-Performance",Large,Coupe,16,11,2774,295000</t>
  </si>
  <si>
    <t>Ferrari,FF,2014,premium unleaded (required),651,12,AUTOMATED_MANUAL,all wheel drive,2,"Exotic,High-Performance",Large,Coupe,16,11,2774,295000</t>
  </si>
  <si>
    <t>Ferrari,FF,2015,premium unleaded (required),651,12,AUTOMATED_MANUAL,all wheel drive,2,"Exotic,High-Performance",Large,Coupe,16,11,2774,295000</t>
  </si>
  <si>
    <t>Ford,Fiesta,2015,regular unleaded,120,4,MANUAL,front wheel drive,4,N/A,Compact,Sedan,36,28,5657,18405</t>
  </si>
  <si>
    <t>Ford,Fiesta,2015,regular unleaded,197,4,MANUAL,front wheel drive,4,"Hatchback,Factory Tuner,Performance",Compact,4dr Hatchback,35,26,5657,21435</t>
  </si>
  <si>
    <t>Ford,Fiesta,2015,regular unleaded,120,4,MANUAL,front wheel drive,4,N/A,Compact,Sedan,36,28,5657,15685</t>
  </si>
  <si>
    <t>Ford,Fiesta,2015,regular unleaded,120,4,MANUAL,front wheel drive,4,Hatchback,Compact,4dr Hatchback,36,28,5657,16085</t>
  </si>
  <si>
    <t>Ford,Fiesta,2015,regular unleaded,120,4,MANUAL,front wheel drive,4,N/A,Compact,Sedan,36,28,5657,14455</t>
  </si>
  <si>
    <t>Ford,Fiesta,2015,regular unleaded,120,4,MANUAL,front wheel drive,4,Hatchback,Compact,4dr Hatchback,36,28,5657,14855</t>
  </si>
  <si>
    <t>Ford,Fiesta,2015,regular unleaded,120,4,MANUAL,front wheel drive,4,Hatchback,Compact,4dr Hatchback,36,28,5657,18805</t>
  </si>
  <si>
    <t>Ford,Fiesta,2016,regular unleaded,120,4,MANUAL,front wheel drive,4,Hatchback,Compact,4dr Hatchback,35,27,5657,14880</t>
  </si>
  <si>
    <t>Ford,Fiesta,2016,regular unleaded,120,4,MANUAL,front wheel drive,4,Hatchback,Compact,4dr Hatchback,35,27,5657,16110</t>
  </si>
  <si>
    <t>Ford,Fiesta,2016,regular unleaded,120,4,MANUAL,front wheel drive,4,Hatchback,Compact,4dr Hatchback,35,27,5657,18830</t>
  </si>
  <si>
    <t>Ford,Fiesta,2016,regular unleaded,120,4,MANUAL,front wheel drive,4,N/A,Compact,Sedan,35,27,5657,15810</t>
  </si>
  <si>
    <t>Ford,Fiesta,2016,regular unleaded,120,4,MANUAL,front wheel drive,4,N/A,Compact,Sedan,35,27,5657,14580</t>
  </si>
  <si>
    <t>Ford,Fiesta,2016,regular unleaded,120,4,MANUAL,front wheel drive,4,N/A,Compact,Sedan,35,27,5657,18530</t>
  </si>
  <si>
    <t>Ford,Fiesta,2016,regular unleaded,197,4,MANUAL,front wheel drive,4,"Hatchback,Factory Tuner,Performance",Compact,4dr Hatchback,32,26,5657,21460</t>
  </si>
  <si>
    <t>Ford,Fiesta,2017,regular unleaded,120,4,MANUAL,front wheel drive,4,Hatchback,Compact,4dr Hatchback,35,27,5657,15660</t>
  </si>
  <si>
    <t>Ford,Fiesta,2017,regular unleaded,120,4,AUTOMATED_MANUAL,front wheel drive,4,Hatchback,Compact,4dr Hatchback,36,27,5657,19420</t>
  </si>
  <si>
    <t>Ford,Fiesta,2017,regular unleaded,197,4,MANUAL,front wheel drive,4,"Hatchback,Factory Tuner,Performance",Compact,4dr Hatchback,32,26,5657,21610</t>
  </si>
  <si>
    <t>Ford,Fiesta,2017,regular unleaded,120,4,MANUAL,front wheel drive,4,Hatchback,Compact,4dr Hatchback,35,27,5657,14430</t>
  </si>
  <si>
    <t>Ford,Fiesta,2017,regular unleaded,120,4,MANUAL,front wheel drive,4,N/A,Compact,Sedan,35,27,5657,14130</t>
  </si>
  <si>
    <t>Ford,Fiesta,2017,regular unleaded,120,4,MANUAL,front wheel drive,4,N/A,Compact,Sedan,35,27,5657,15360</t>
  </si>
  <si>
    <t>Ford,Fiesta,2017,regular unleaded,120,4,AUTOMATED_MANUAL,front wheel drive,4,N/A,Compact,Sedan,36,27,5657,19120</t>
  </si>
  <si>
    <t>Pontiac,Firebird,2000,regular unleaded,200,6,MANUAL,rear wheel drive,2,"Hatchback,Performance",Midsize,2dr Hatchback,28,17,210,4677</t>
  </si>
  <si>
    <t>Pontiac,Firebird,2000,regular unleaded,305,8,UNKNOWN,rear wheel drive,2,"Hatchback,Performance",Midsize,2dr Hatchback,23,15,210,6175</t>
  </si>
  <si>
    <t>Pontiac,Firebird,2000,regular unleaded,305,8,UNKNOWN,rear wheel drive,2,"Hatchback,Factory Tuner,Performance",Midsize,2dr Hatchback,23,15,210,8548</t>
  </si>
  <si>
    <t>Pontiac,Firebird,2000,regular unleaded,305,8,UNKNOWN,rear wheel drive,2,"Factory Tuner,Performance",Midsize,Convertible,23,15,210,9567</t>
  </si>
  <si>
    <t>Pontiac,Firebird,2000,regular unleaded,200,6,MANUAL,rear wheel drive,2,Performance,Midsize,Convertible,28,17,210,5844</t>
  </si>
  <si>
    <t>Pontiac,Firebird,2001,premium unleaded (required),310,8,AUTOMATIC,rear wheel drive,2,"Hatchback,Performance",Midsize,2dr Hatchback,23,16,210,24035</t>
  </si>
  <si>
    <t>Pontiac,Firebird,2001,regular unleaded,200,6,MANUAL,rear wheel drive,2,Performance,Midsize,Convertible,28,17,210,25475</t>
  </si>
  <si>
    <t>Pontiac,Firebird,2001,premium unleaded (required),310,8,AUTOMATIC,rear wheel drive,2,"Factory Tuner,Performance",Midsize,Convertible,23,16,210,31215</t>
  </si>
  <si>
    <t>Pontiac,Firebird,2001,regular unleaded,200,6,MANUAL,rear wheel drive,2,"Hatchback,Performance",Midsize,2dr Hatchback,28,17,210,18855</t>
  </si>
  <si>
    <t>Pontiac,Firebird,2001,premium unleaded (required),310,8,AUTOMATIC,rear wheel drive,2,"Hatchback,Factory Tuner,Performance",Midsize,2dr Hatchback,23,16,210,27145</t>
  </si>
  <si>
    <t>Pontiac,Firebird,2002,premium unleaded (required),310,8,AUTOMATIC,rear wheel drive,2,"Factory Tuner,Performance",Midsize,Convertible,23,16,210,32095</t>
  </si>
  <si>
    <t>Pontiac,Firebird,2002,premium unleaded (required),310,8,AUTOMATIC,rear wheel drive,2,"Hatchback,Performance",Midsize,2dr Hatchback,23,16,210,25995</t>
  </si>
  <si>
    <t>Pontiac,Firebird,2002,premium unleaded (required),310,8,AUTOMATIC,rear wheel drive,2,"Hatchback,Factory Tuner,Performance",Midsize,2dr Hatchback,23,16,210,28025</t>
  </si>
  <si>
    <t>Pontiac,Firebird,2002,regular unleaded,200,6,MANUAL,rear wheel drive,2,"Hatchback,Performance",Midsize,2dr Hatchback,29,17,210,20050</t>
  </si>
  <si>
    <t>Pontiac,Firebird,2002,regular unleaded,200,6,AUTOMATIC,rear wheel drive,2,N/A,Midsize,Convertible,28,17,210,26965</t>
  </si>
  <si>
    <t>Honda,Fit EV,2013,electric,,0,DIRECT_DRIVE,front wheel drive,4,Hatchback,Compact,4dr Hatchback,105,132,2202,36625</t>
  </si>
  <si>
    <t>Honda,Fit EV,2014,electric,,0,DIRECT_DRIVE,front wheel drive,4,Hatchback,Compact,4dr Hatchback,105,132,2202,36625</t>
  </si>
  <si>
    <t>Honda,Fit,2015,regular unleaded,130,4,MANUAL,front wheel drive,4,Hatchback,Compact,4dr Hatchback,37,29,2202,15650</t>
  </si>
  <si>
    <t>Honda,Fit,2015,regular unleaded,130,4,MANUAL,front wheel drive,4,Hatchback,Compact,4dr Hatchback,37,29,2202,17560</t>
  </si>
  <si>
    <t>Honda,Fit,2015,regular unleaded,130,4,AUTOMATIC,front wheel drive,4,Hatchback,Compact,4dr Hatchback,38,32,2202,19925</t>
  </si>
  <si>
    <t>Honda,Fit,2015,regular unleaded,130,4,AUTOMATIC,front wheel drive,4,Hatchback,Compact,4dr Hatchback,38,32,2202,20925</t>
  </si>
  <si>
    <t>Honda,Fit,2015,regular unleaded,130,4,AUTOMATIC,front wheel drive,4,Hatchback,Compact,4dr Hatchback,41,33,2202,16450</t>
  </si>
  <si>
    <t>Honda,Fit,2015,regular unleaded,130,4,AUTOMATIC,front wheel drive,4,Hatchback,Compact,4dr Hatchback,38,32,2202,18360</t>
  </si>
  <si>
    <t>Honda,Fit,2016,regular unleaded,130,4,AUTOMATIC,front wheel drive,4,Hatchback,Compact,4dr Hatchback,38,32,2202,21165</t>
  </si>
  <si>
    <t>Honda,Fit,2016,regular unleaded,130,4,AUTOMATIC,front wheel drive,4,Hatchback,Compact,4dr Hatchback,38,32,2202,20165</t>
  </si>
  <si>
    <t>Honda,Fit,2016,regular unleaded,130,4,AUTOMATIC,front wheel drive,4,Hatchback,Compact,4dr Hatchback,41,33,2202,16690</t>
  </si>
  <si>
    <t>Honda,Fit,2016,regular unleaded,130,4,AUTOMATIC,front wheel drive,4,Hatchback,Compact,4dr Hatchback,38,32,2202,18600</t>
  </si>
  <si>
    <t>Honda,Fit,2016,regular unleaded,130,4,MANUAL,front wheel drive,4,Hatchback,Compact,4dr Hatchback,37,29,2202,17800</t>
  </si>
  <si>
    <t>Honda,Fit,2016,regular unleaded,130,4,MANUAL,front wheel drive,4,Hatchback,Compact,4dr Hatchback,37,29,2202,15890</t>
  </si>
  <si>
    <t>Honda,Fit,2017,regular unleaded,130,4,AUTOMATIC,front wheel drive,4,Hatchback,Compact,4dr Hatchback,37,32,2202,20265</t>
  </si>
  <si>
    <t>Honda,Fit,2017,regular unleaded,130,4,AUTOMATIC,front wheel drive,4,Hatchback,Compact,4dr Hatchback,40,33,2202,16790</t>
  </si>
  <si>
    <t>Honda,Fit,2017,regular unleaded,130,4,AUTOMATIC,front wheel drive,4,Hatchback,Compact,4dr Hatchback,37,32,2202,21265</t>
  </si>
  <si>
    <t>Honda,Fit,2017,regular unleaded,130,4,MANUAL,front wheel drive,4,Hatchback,Compact,4dr Hatchback,36,29,2202,17900</t>
  </si>
  <si>
    <t>Honda,Fit,2017,regular unleaded,130,4,MANUAL,front wheel drive,4,Hatchback,Compact,4dr Hatchback,36,29,2202,15990</t>
  </si>
  <si>
    <t>Honda,Fit,2017,regular unleaded,130,4,AUTOMATIC,front wheel drive,4,Hatchback,Compact,4dr Hatchback,37,32,2202,18700</t>
  </si>
  <si>
    <t>Ford,Five Hundred,2005,regular unleaded,203,6,AUTOMATIC,front wheel drive,4,N/A,Large,Sedan,26,19,5657,24165</t>
  </si>
  <si>
    <t>Ford,Five Hundred,2005,regular unleaded,203,6,AUTOMATIC,all wheel drive,4,N/A,Large,Sedan,23,17,5657,23965</t>
  </si>
  <si>
    <t>Ford,Five Hundred,2005,regular unleaded,203,6,AUTOMATIC,front wheel drive,4,N/A,Large,Sedan,26,19,5657,26290</t>
  </si>
  <si>
    <t>Ford,Five Hundred,2005,regular unleaded,203,6,AUTOMATIC,front wheel drive,4,N/A,Large,Sedan,26,19,5657,22165</t>
  </si>
  <si>
    <t>Ford,Five Hundred,2005,regular unleaded,203,6,AUTOMATIC,all wheel drive,4,N/A,Large,Sedan,23,17,5657,28090</t>
  </si>
  <si>
    <t>Ford,Five Hundred,2005,regular unleaded,203,6,AUTOMATIC,all wheel drive,4,N/A,Large,Sedan,23,17,5657,25965</t>
  </si>
  <si>
    <t>Ford,Five Hundred,2006,regular unleaded,203,6,AUTOMATIC,front wheel drive,4,N/A,Large,Sedan,26,19,5657,24230</t>
  </si>
  <si>
    <t>Ford,Five Hundred,2006,regular unleaded,203,6,AUTOMATIC,front wheel drive,4,N/A,Large,Sedan,25,18,5657,22230</t>
  </si>
  <si>
    <t>Ford,Five Hundred,2006,regular unleaded,203,6,AUTOMATIC,all wheel drive,4,N/A,Large,Sedan,23,17,5657,28230</t>
  </si>
  <si>
    <t>Ford,Five Hundred,2006,regular unleaded,203,6,AUTOMATIC,all wheel drive,4,N/A,Large,Sedan,23,17,5657,24080</t>
  </si>
  <si>
    <t>Ford,Five Hundred,2006,regular unleaded,203,6,AUTOMATIC,front wheel drive,4,N/A,Large,Sedan,26,19,5657,26380</t>
  </si>
  <si>
    <t>Ford,Five Hundred,2006,regular unleaded,203,6,AUTOMATIC,all wheel drive,4,N/A,Large,Sedan,23,17,5657,26080</t>
  </si>
  <si>
    <t>Ford,Five Hundred,2007,regular unleaded,203,6,AUTOMATIC,all wheel drive,4,N/A,Large,Sedan,23,17,5657,28460</t>
  </si>
  <si>
    <t>Ford,Five Hundred,2007,regular unleaded,203,6,AUTOMATIC,all wheel drive,4,N/A,Large,Sedan,23,17,5657,24885</t>
  </si>
  <si>
    <t>Ford,Five Hundred,2007,regular unleaded,203,6,AUTOMATIC,front wheel drive,4,N/A,Large,Sedan,26,19,5657,23035</t>
  </si>
  <si>
    <t>Ford,Five Hundred,2007,regular unleaded,203,6,AUTOMATIC,front wheel drive,4,N/A,Large,Sedan,26,19,5657,26610</t>
  </si>
  <si>
    <t>Toyota,FJ Cruiser,2012,regular unleaded,260,6,AUTOMATIC,four wheel drive,4,N/A,Midsize,4dr SUV,20,17,2031,27705</t>
  </si>
  <si>
    <t>Toyota,FJ Cruiser,2012,regular unleaded,260,6,MANUAL,four wheel drive,4,N/A,Midsize,4dr SUV,18,15,2031,27295</t>
  </si>
  <si>
    <t>Toyota,FJ Cruiser,2012,regular unleaded,260,6,AUTOMATIC,rear wheel drive,4,N/A,Midsize,4dr SUV,20,17,2031,26115</t>
  </si>
  <si>
    <t>Toyota,FJ Cruiser,2013,regular unleaded,260,6,AUTOMATIC,rear wheel drive,4,N/A,Midsize,4dr SUV,20,16,2031,27030</t>
  </si>
  <si>
    <t>Toyota,FJ Cruiser,2013,regular unleaded,260,6,AUTOMATIC,four wheel drive,4,N/A,Midsize,4dr SUV,20,17,2031,28620</t>
  </si>
  <si>
    <t>Toyota,FJ Cruiser,2013,regular unleaded,260,6,MANUAL,four wheel drive,4,N/A,Midsize,4dr SUV,18,15,2031,28210</t>
  </si>
  <si>
    <t>Toyota,FJ Cruiser,2014,regular unleaded,260,6,AUTOMATIC,four wheel drive,4,N/A,Midsize,4dr SUV,20,17,2031,29270</t>
  </si>
  <si>
    <t>Toyota,FJ Cruiser,2014,regular unleaded,260,6,AUTOMATIC,rear wheel drive,4,N/A,Midsize,4dr SUV,20,16,2031,27680</t>
  </si>
  <si>
    <t>Toyota,FJ Cruiser,2014,regular unleaded,260,6,MANUAL,four wheel drive,4,N/A,Midsize,4dr SUV,18,15,2031,28860</t>
  </si>
  <si>
    <t>Cadillac,Fleetwood,1994,regular unleaded,260,8,AUTOMATIC,rear wheel drive,4,Luxury,Large,Sedan,23,15,1624,2000</t>
  </si>
  <si>
    <t>Cadillac,Fleetwood,1995,regular unleaded,260,8,AUTOMATIC,rear wheel drive,4,Luxury,Large,Sedan,23,15,1624,2000</t>
  </si>
  <si>
    <t>Cadillac,Fleetwood,1996,regular unleaded,260,8,AUTOMATIC,rear wheel drive,4,Luxury,Large,Sedan,24,15,1624,2158</t>
  </si>
  <si>
    <t>Ford,Flex,2015,regular unleaded,287,6,AUTOMATIC,front wheel drive,4,Crossover,Large,Wagon,25,18,5657,32100</t>
  </si>
  <si>
    <t>Ford,Flex,2015,regular unleaded,287,6,AUTOMATIC,front wheel drive,4,Crossover,Large,Wagon,25,18,5657,29100</t>
  </si>
  <si>
    <t>Ford,Flex,2015,regular unleaded,287,6,AUTOMATIC,front wheel drive,4,Crossover,Large,Wagon,25,18,5657,37700</t>
  </si>
  <si>
    <t>Ford,Flex,2015,regular unleaded,287,6,AUTOMATIC,all wheel drive,4,Crossover,Large,Wagon,23,17,5657,39650</t>
  </si>
  <si>
    <t>Ford,Flex,2015,regular unleaded,287,6,AUTOMATIC,all wheel drive,4,Crossover,Large,Wagon,23,17,5657,34050</t>
  </si>
  <si>
    <t>Ford,Flex,2015,premium unleaded (recommended),365,6,AUTOMATIC,all wheel drive,4,"Crossover,Performance",Large,Wagon,23,16,5657,42400</t>
  </si>
  <si>
    <t>Ford,Flex,2016,premium unleaded (recommended),365,6,AUTOMATIC,all wheel drive,4,Crossover,Large,Wagon,21,15,5657,42600</t>
  </si>
  <si>
    <t>Ford,Flex,2016,regular unleaded,287,6,AUTOMATIC,front wheel drive,4,"Crossover,Performance",Large,Wagon,23,16,5657,32300</t>
  </si>
  <si>
    <t>Ford,Flex,2016,regular unleaded,287,6,AUTOMATIC,front wheel drive,4,Crossover,Large,Wagon,23,16,5657,29600</t>
  </si>
  <si>
    <t>Ford,Flex,2016,regular unleaded,287,6,AUTOMATIC,all wheel drive,4,"Crossover,Performance",Large,Wagon,22,16,5657,34250</t>
  </si>
  <si>
    <t>Ford,Flex,2016,regular unleaded,287,6,AUTOMATIC,all wheel drive,4,"Crossover,Performance",Large,Wagon,22,16,5657,39750</t>
  </si>
  <si>
    <t>Ford,Flex,2016,regular unleaded,287,6,AUTOMATIC,front wheel drive,4,"Crossover,Performance",Large,Wagon,23,16,5657,37800</t>
  </si>
  <si>
    <t>Ford,Flex,2017,premium unleaded (recommended),365,6,AUTOMATIC,all wheel drive,4,Crossover,Large,Wagon,21,15,5657,43030</t>
  </si>
  <si>
    <t>Ford,Flex,2017,regular unleaded,287,6,AUTOMATIC,all wheel drive,4,"Crossover,Performance",Large,Wagon,22,16,5657,40180</t>
  </si>
  <si>
    <t>Ford,Flex,2017,regular unleaded,287,6,AUTOMATIC,front wheel drive,4,"Crossover,Performance",Large,Wagon,23,16,5657,32730</t>
  </si>
  <si>
    <t>Ford,Flex,2017,regular unleaded,287,6,AUTOMATIC,front wheel drive,4,"Crossover,Performance",Large,Wagon,23,16,5657,38230</t>
  </si>
  <si>
    <t>Ford,Flex,2017,regular unleaded,287,6,AUTOMATIC,front wheel drive,4,Crossover,Large,Wagon,23,16,5657,30025</t>
  </si>
  <si>
    <t>Ford,Flex,2017,regular unleaded,287,6,AUTOMATIC,all wheel drive,4,"Crossover,Performance",Large,Wagon,22,16,5657,34680</t>
  </si>
  <si>
    <t>Bentley,Flying Spur,2014,flex-fuel (premium unleaded required/E85),616,12,AUTOMATIC,all wheel drive,4,"Exotic,Flex Fuel,Luxury,High-Performance",Large,Sedan,20,12,520,200500</t>
  </si>
  <si>
    <t>Bentley,Flying Spur,2015,flex-fuel (premium unleaded required/E85),616,12,AUTOMATIC,all wheel drive,4,"Exotic,Flex Fuel,Luxury,High-Performance",Large,Sedan,20,12,520,215800</t>
  </si>
  <si>
    <t>Bentley,Flying Spur,2015,premium unleaded (required),500,8,AUTOMATIC,all wheel drive,4,"Exotic,Luxury,High-Performance",Large,Sedan,24,14,520,195100</t>
  </si>
  <si>
    <t>Bentley,Flying Spur,2016,premium unleaded (required),500,8,AUTOMATIC,all wheel drive,4,"Exotic,Luxury,High-Performance",Large,Sedan,24,14,520,201000</t>
  </si>
  <si>
    <t>Bentley,Flying Spur,2016,premium unleaded (required),616,12,AUTOMATIC,all wheel drive,4,"Exotic,Luxury,High-Performance",Large,Sedan,20,12,520,222300</t>
  </si>
  <si>
    <t>Ford,Focus RS,2017,premium unleaded (recommended),350,4,MANUAL,all wheel drive,4,"Hatchback,Factory Tuner,High-Performance",Compact,4dr Hatchback,25,19,5657,36120</t>
  </si>
  <si>
    <t>Ford,Focus ST,2015,premium unleaded (recommended),252,4,MANUAL,front wheel drive,4,"Hatchback,Factory Tuner,Performance",Compact,4dr Hatchback,32,23,5657,24370</t>
  </si>
  <si>
    <t>Ford,Focus ST,2016,premium unleaded (recommended),252,4,MANUAL,front wheel drive,4,"Hatchback,Factory Tuner,Performance",Compact,4dr Hatchback,31,22,5657,24425</t>
  </si>
  <si>
    <t>Ford,Focus ST,2017,premium unleaded (recommended),252,4,MANUAL,front wheel drive,4,"Hatchback,Factory Tuner,Performance",Compact,4dr Hatchback,31,22,5657,24775</t>
  </si>
  <si>
    <t>Ford,Focus,2015,flex-fuel (unleaded/E85),160,4,MANUAL,front wheel drive,4,Flex Fuel,Compact,Sedan,36,26,5657,18460</t>
  </si>
  <si>
    <t>Ford,Focus,2015,flex-fuel (unleaded/E85),160,4,MANUAL,front wheel drive,4,"Hatchback,Flex Fuel",Compact,4dr Hatchback,36,26,5657,18960</t>
  </si>
  <si>
    <t>Ford,Focus,2015,flex-fuel (unleaded/E85),160,4,AUTOMATED_MANUAL,front wheel drive,4,Flex Fuel,Compact,Sedan,40,27,5657,23170</t>
  </si>
  <si>
    <t>Ford,Focus,2015,flex-fuel (unleaded/E85),160,4,MANUAL,front wheel drive,4,Flex Fuel,Compact,Sedan,36,26,5657,17170</t>
  </si>
  <si>
    <t>Ford,Focus,2015,flex-fuel (unleaded/E85),160,4,AUTOMATED_MANUAL,front wheel drive,4,"Hatchback,Flex Fuel",Compact,4dr Hatchback,40,27,5657,23670</t>
  </si>
  <si>
    <t>Ford,Focus,2015,electric,,0,DIRECT_DRIVE,front wheel drive,4,Hatchback,Compact,4dr Hatchback,99,110,5657,29170</t>
  </si>
  <si>
    <t>Ford,Focus,2016,flex-fuel (unleaded/E85),160,4,MANUAL,front wheel drive,4,Flex Fuel,Compact,Sedan,36,26,5657,18515</t>
  </si>
  <si>
    <t>Ford,Focus,2016,flex-fuel (unleaded/E85),160,4,AUTOMATED_MANUAL,front wheel drive,4,"Hatchback,Flex Fuel",Compact,4dr Hatchback,40,27,5657,23725</t>
  </si>
  <si>
    <t>Ford,Focus,2016,flex-fuel (unleaded/E85),160,4,AUTOMATED_MANUAL,front wheel drive,4,Flex Fuel,Compact,Sedan,40,27,5657,23225</t>
  </si>
  <si>
    <t>Ford,Focus,2016,electric,,0,DIRECT_DRIVE,front wheel drive,4,Hatchback,Compact,4dr Hatchback,99,110,5657,29170</t>
  </si>
  <si>
    <t>Ford,Focus,2016,flex-fuel (unleaded/E85),160,4,MANUAL,front wheel drive,4,"Hatchback,Flex Fuel",Compact,4dr Hatchback,36,26,5657,19015</t>
  </si>
  <si>
    <t>Ford,Focus,2016,flex-fuel (unleaded/E85),160,4,MANUAL,front wheel drive,4,Flex Fuel,Compact,Sedan,36,26,5657,17225</t>
  </si>
  <si>
    <t>Ford,Focus,2017,flex-fuel (unleaded/E85),160,4,AUTOMATED_MANUAL,front wheel drive,4,"Hatchback,Flex Fuel",Compact,4dr Hatchback,40,27,5657,21675</t>
  </si>
  <si>
    <t>Ford,Focus,2017,regular unleaded,123,3,MANUAL,front wheel drive,4,N/A,Compact,Sedan,42,30,5657,18175</t>
  </si>
  <si>
    <t>Ford,Focus,2017,flex-fuel (unleaded/E85),160,4,MANUAL,front wheel drive,4,Flex Fuel,Compact,Sedan,36,26,5657,16775</t>
  </si>
  <si>
    <t>Ford,Focus,2017,flex-fuel (unleaded/E85),160,4,AUTOMATED_MANUAL,front wheel drive,4,"Hatchback,Flex Fuel",Compact,4dr Hatchback,40,27,5657,24075</t>
  </si>
  <si>
    <t>Ford,Focus,2017,flex-fuel (unleaded/E85),160,4,AUTOMATED_MANUAL,front wheel drive,4,Flex Fuel,Compact,Sedan,40,27,5657,23575</t>
  </si>
  <si>
    <t>Ford,Focus,2017,flex-fuel (unleaded/E85),160,4,AUTOMATED_MANUAL,front wheel drive,4,Flex Fuel,Compact,Sedan,40,27,5657,21175</t>
  </si>
  <si>
    <t>Ford,Focus,2017,electric,,0,DIRECT_DRIVE,front wheel drive,4,Hatchback,Compact,4dr Hatchback,99,110,5657,29120</t>
  </si>
  <si>
    <t>Ford,Focus,2017,flex-fuel (unleaded/E85),160,4,AUTOMATED_MANUAL,front wheel drive,4,"Hatchback,Flex Fuel",Compact,4dr Hatchback,40,27,5657,19765</t>
  </si>
  <si>
    <t>Suzuki,Forenza,2006,regular unleaded,126,4,AUTOMATIC,front wheel drive,4,N/A,Compact,Wagon,27,19,481,16699</t>
  </si>
  <si>
    <t>Suzuki,Forenza,2006,regular unleaded,126,4,MANUAL,front wheel drive,4,N/A,Compact,Sedan,28,20,481,13799</t>
  </si>
  <si>
    <t>Suzuki,Forenza,2006,regular unleaded,126,4,MANUAL,front wheel drive,4,N/A,Compact,Wagon,27,19,481,14499</t>
  </si>
  <si>
    <t>Suzuki,Forenza,2006,regular unleaded,126,4,MANUAL,front wheel drive,4,N/A,Compact,Sedan,28,20,481,15099</t>
  </si>
  <si>
    <t>Suzuki,Forenza,2006,regular unleaded,126,4,AUTOMATIC,front wheel drive,4,N/A,Compact,Sedan,28,19,481,15999</t>
  </si>
  <si>
    <t>Suzuki,Forenza,2006,regular unleaded,126,4,AUTOMATIC,front wheel drive,4,N/A,Compact,Wagon,27,19,481,15399</t>
  </si>
  <si>
    <t>Suzuki,Forenza,2006,regular unleaded,126,4,AUTOMATIC,front wheel drive,4,N/A,Compact,Sedan,28,19,481,14699</t>
  </si>
  <si>
    <t>Suzuki,Forenza,2006,regular unleaded,126,4,MANUAL,front wheel drive,4,N/A,Compact,Wagon,27,19,481,15799</t>
  </si>
  <si>
    <t>Suzuki,Forenza,2007,regular unleaded,127,4,AUTOMATIC,front wheel drive,4,N/A,Compact,Wagon,27,19,481,16349</t>
  </si>
  <si>
    <t>Suzuki,Forenza,2007,regular unleaded,127,4,MANUAL,front wheel drive,4,N/A,Compact,Wagon,27,19,481,14899</t>
  </si>
  <si>
    <t>Suzuki,Forenza,2007,regular unleaded,127,4,MANUAL,front wheel drive,4,N/A,Compact,Wagon,27,19,481,15399</t>
  </si>
  <si>
    <t>Suzuki,Forenza,2007,regular unleaded,127,4,AUTOMATIC,front wheel drive,4,N/A,Compact,Sedan,28,19,481,15099</t>
  </si>
  <si>
    <t>Suzuki,Forenza,2007,regular unleaded,127,4,AUTOMATIC,front wheel drive,4,N/A,Compact,Wagon,27,19,481,16499</t>
  </si>
  <si>
    <t>Suzuki,Forenza,2007,regular unleaded,127,4,AUTOMATIC,front wheel drive,4,N/A,Compact,Sedan,28,19,481,15449</t>
  </si>
  <si>
    <t>Suzuki,Forenza,2007,regular unleaded,127,4,MANUAL,front wheel drive,4,N/A,Compact,Sedan,28,20,481,13999</t>
  </si>
  <si>
    <t>Suzuki,Forenza,2007,regular unleaded,127,4,MANUAL,front wheel drive,4,N/A,Compact,Sedan,28,20,481,14349</t>
  </si>
  <si>
    <t>Suzuki,Forenza,2007,regular unleaded,127,4,AUTOMATIC,front wheel drive,4,N/A,Compact,Sedan,28,19,481,16049</t>
  </si>
  <si>
    <t>Suzuki,Forenza,2007,regular unleaded,127,4,MANUAL,front wheel drive,4,N/A,Compact,Sedan,28,20,481,14499</t>
  </si>
  <si>
    <t>Suzuki,Forenza,2007,regular unleaded,127,4,MANUAL,front wheel drive,4,N/A,Compact,Sedan,28,20,481,14949</t>
  </si>
  <si>
    <t>Suzuki,Forenza,2007,regular unleaded,127,4,AUTOMATIC,front wheel drive,4,N/A,Compact,Wagon,27,19,481,15999</t>
  </si>
  <si>
    <t>Suzuki,Forenza,2007,regular unleaded,127,4,AUTOMATIC,front wheel drive,4,N/A,Compact,Wagon,27,19,481,16949</t>
  </si>
  <si>
    <t>Suzuki,Forenza,2007,regular unleaded,127,4,MANUAL,front wheel drive,4,N/A,Compact,Wagon,27,19,481,15249</t>
  </si>
  <si>
    <t>Suzuki,Forenza,2007,regular unleaded,127,4,MANUAL,front wheel drive,4,N/A,Compact,Wagon,27,19,481,15849</t>
  </si>
  <si>
    <t>Suzuki,Forenza,2007,regular unleaded,127,4,AUTOMATIC,front wheel drive,4,N/A,Compact,Sedan,28,19,481,15599</t>
  </si>
  <si>
    <t>Suzuki,Forenza,2008,regular unleaded,127,4,AUTOMATIC,front wheel drive,4,N/A,Compact,Sedan,28,19,481,15589</t>
  </si>
  <si>
    <t>Suzuki,Forenza,2008,regular unleaded,127,4,AUTOMATIC,front wheel drive,4,N/A,Compact,Wagon,27,19,481,16489</t>
  </si>
  <si>
    <t>Suzuki,Forenza,2008,regular unleaded,127,4,AUTOMATIC,front wheel drive,4,N/A,Compact,Wagon,27,19,481,17689</t>
  </si>
  <si>
    <t>Suzuki,Forenza,2008,regular unleaded,127,4,AUTOMATIC,front wheel drive,4,N/A,Compact,Wagon,27,19,481,16989</t>
  </si>
  <si>
    <t>Suzuki,Forenza,2008,regular unleaded,127,4,AUTOMATIC,front wheel drive,4,N/A,Compact,Sedan,28,19,481,16089</t>
  </si>
  <si>
    <t>Suzuki,Forenza,2008,regular unleaded,127,4,AUTOMATIC,front wheel drive,4,N/A,Compact,Sedan,28,19,481,16789</t>
  </si>
  <si>
    <t>Suzuki,Forenza,2008,regular unleaded,127,4,MANUAL,front wheel drive,4,N/A,Compact,Sedan,28,20,481,14489</t>
  </si>
  <si>
    <t>Suzuki,Forenza,2008,regular unleaded,127,4,MANUAL,front wheel drive,4,N/A,Compact,Wagon,27,19,481,15889</t>
  </si>
  <si>
    <t>Suzuki,Forenza,2008,regular unleaded,127,4,MANUAL,front wheel drive,4,N/A,Compact,Sedan,28,20,481,14989</t>
  </si>
  <si>
    <t>Suzuki,Forenza,2008,regular unleaded,127,4,MANUAL,front wheel drive,4,N/A,Compact,Wagon,27,19,481,15389</t>
  </si>
  <si>
    <t>Subaru,Forester,2015,premium unleaded (required),250,4,AUTOMATIC,all wheel drive,4,Crossover,Midsize,4dr SUV,28,23,640,33095</t>
  </si>
  <si>
    <t>Subaru,Forester,2015,regular unleaded,170,4,AUTOMATIC,all wheel drive,4,Crossover,Midsize,4dr SUV,32,24,640,25095</t>
  </si>
  <si>
    <t>Subaru,Forester,2015,regular unleaded,170,4,MANUAL,all wheel drive,4,Crossover,Midsize,4dr SUV,29,22,640,24595</t>
  </si>
  <si>
    <t>Subaru,Forester,2015,regular unleaded,170,4,AUTOMATIC,all wheel drive,4,Crossover,Midsize,4dr SUV,32,24,640,28095</t>
  </si>
  <si>
    <t>Subaru,Forester,2015,regular unleaded,170,4,AUTOMATIC,all wheel drive,4,Crossover,Midsize,4dr SUV,32,24,640,30095</t>
  </si>
  <si>
    <t>Subaru,Forester,2015,regular unleaded,170,4,MANUAL,all wheel drive,4,Crossover,Midsize,4dr SUV,29,22,640,22195</t>
  </si>
  <si>
    <t>Subaru,Forester,2015,premium unleaded (required),250,4,AUTOMATIC,all wheel drive,4,Crossover,Midsize,4dr SUV,28,23,640,28495</t>
  </si>
  <si>
    <t>Subaru,Forester,2015,regular unleaded,170,4,AUTOMATIC,all wheel drive,4,Crossover,Midsize,4dr SUV,32,24,640,23195</t>
  </si>
  <si>
    <t>Subaru,Forester,2016,regular unleaded,170,4,AUTOMATIC,all wheel drive,4,Crossover,Midsize,4dr SUV,32,24,640,28795</t>
  </si>
  <si>
    <t>Subaru,Forester,2016,regular unleaded,170,4,MANUAL,all wheel drive,4,Crossover,Midsize,4dr SUV,29,22,640,25295</t>
  </si>
  <si>
    <t>Subaru,Forester,2016,regular unleaded,170,4,AUTOMATIC,all wheel drive,4,Crossover,Midsize,4dr SUV,32,24,640,23395</t>
  </si>
  <si>
    <t>Subaru,Forester,2016,premium unleaded (required),250,4,AUTOMATIC,all wheel drive,4,Crossover,Midsize,4dr SUV,28,23,640,29195</t>
  </si>
  <si>
    <t>Subaru,Forester,2016,regular unleaded,170,4,MANUAL,all wheel drive,4,Crossover,Midsize,4dr SUV,29,22,640,22395</t>
  </si>
  <si>
    <t>Subaru,Forester,2016,premium unleaded (required),250,4,AUTOMATIC,all wheel drive,4,Crossover,Midsize,4dr SUV,28,23,640,33795</t>
  </si>
  <si>
    <t>Subaru,Forester,2016,regular unleaded,170,4,AUTOMATIC,all wheel drive,4,Crossover,Midsize,4dr SUV,32,24,640,25795</t>
  </si>
  <si>
    <t>Subaru,Forester,2016,regular unleaded,170,4,AUTOMATIC,all wheel drive,4,Crossover,Midsize,4dr SUV,32,24,640,30795</t>
  </si>
  <si>
    <t>Subaru,Forester,2017,premium unleaded (required),250,4,AUTOMATIC,all wheel drive,4,Crossover,Midsize,4dr SUV,27,23,640,34295</t>
  </si>
  <si>
    <t>Subaru,Forester,2017,regular unleaded,170,4,AUTOMATIC,all wheel drive,4,Crossover,Midsize,4dr SUV,32,26,640,25995</t>
  </si>
  <si>
    <t>Subaru,Forester,2017,premium unleaded (required),250,4,AUTOMATIC,all wheel drive,4,Crossover,Midsize,4dr SUV,27,23,640,29295</t>
  </si>
  <si>
    <t>Subaru,Forester,2017,regular unleaded,170,4,MANUAL,all wheel drive,4,Crossover,Midsize,4dr SUV,28,22,640,25495</t>
  </si>
  <si>
    <t>Subaru,Forester,2017,regular unleaded,170,4,AUTOMATIC,all wheel drive,4,Crossover,Midsize,4dr SUV,32,26,640,29195</t>
  </si>
  <si>
    <t>Subaru,Forester,2017,regular unleaded,170,4,AUTOMATIC,all wheel drive,4,Crossover,Midsize,4dr SUV,32,26,640,31295</t>
  </si>
  <si>
    <t>Subaru,Forester,2017,regular unleaded,170,4,AUTOMATIC,all wheel drive,4,Crossover,Midsize,4dr SUV,32,26,640,23595</t>
  </si>
  <si>
    <t>Subaru,Forester,2017,regular unleaded,170,4,MANUAL,all wheel drive,4,Crossover,Midsize,4dr SUV,28,22,640,22595</t>
  </si>
  <si>
    <t>Kia,Forte,2015,regular unleaded,173,4,AUTOMATIC,front wheel drive,2,N/A,Compact,Coupe,34,25,1720,19590</t>
  </si>
  <si>
    <t>Kia,Forte,2015,regular unleaded,173,4,AUTOMATIC,front wheel drive,4,N/A,Compact,Sedan,36,25,1720,19390</t>
  </si>
  <si>
    <t>Kia,Forte,2015,regular unleaded,173,4,MANUAL,front wheel drive,2,N/A,Compact,Coupe,33,24,1720,18590</t>
  </si>
  <si>
    <t>Kia,Forte,2015,regular unleaded,201,4,MANUAL,front wheel drive,4,"Hatchback,Performance",Compact,4dr Hatchback,29,21,1720,20890</t>
  </si>
  <si>
    <t>Kia,Forte,2015,regular unleaded,201,4,AUTOMATIC,front wheel drive,4,"Hatchback,Performance",Compact,4dr Hatchback,29,21,1720,21890</t>
  </si>
  <si>
    <t>Kia,Forte,2015,regular unleaded,145,4,AUTOMATIC,front wheel drive,4,N/A,Compact,Sedan,39,26,1720,17490</t>
  </si>
  <si>
    <t>Kia,Forte,2015,regular unleaded,145,4,MANUAL,front wheel drive,4,N/A,Compact,Sedan,37,25,1720,15890</t>
  </si>
  <si>
    <t>Kia,Forte,2015,regular unleaded,173,4,AUTOMATIC,front wheel drive,4,Hatchback,Compact,4dr Hatchback,33,25,1720,19690</t>
  </si>
  <si>
    <t>Kia,Forte,2015,regular unleaded,201,4,MANUAL,front wheel drive,2,Performance,Compact,Coupe,29,22,1720,20590</t>
  </si>
  <si>
    <t>Kia,Forte,2015,regular unleaded,201,4,AUTOMATIC,front wheel drive,2,Performance,Compact,Coupe,30,22,1720,21590</t>
  </si>
  <si>
    <t>Kia,Forte,2016,regular unleaded,201,4,MANUAL,front wheel drive,2,Performance,Compact,Coupe,29,22,1720,20690</t>
  </si>
  <si>
    <t>Kia,Forte,2016,regular unleaded,145,4,MANUAL,front wheel drive,4,N/A,Compact,Sedan,37,25,1720,15990</t>
  </si>
  <si>
    <t>Kia,Forte,2016,regular unleaded,201,4,AUTOMATIC,front wheel drive,4,"Hatchback,Performance",Compact,4dr Hatchback,29,21,1720,21990</t>
  </si>
  <si>
    <t>Kia,Forte,2016,regular unleaded,201,4,AUTOMATIC,front wheel drive,2,Performance,Compact,Coupe,30,22,1720,21690</t>
  </si>
  <si>
    <t>Kia,Forte,2016,regular unleaded,173,4,AUTOMATIC,front wheel drive,4,Hatchback,Compact,4dr Hatchback,33,25,1720,18090</t>
  </si>
  <si>
    <t>Kia,Forte,2016,regular unleaded,173,4,AUTOMATIC,front wheel drive,4,"Hatchback,Performance",Compact,4dr Hatchback,33,25,1720,20390</t>
  </si>
  <si>
    <t>Kia,Forte,2016,regular unleaded,173,4,AUTOMATIC,front wheel drive,2,N/A,Compact,Coupe,34,25,1720,19890</t>
  </si>
  <si>
    <t>Kia,Forte,2016,regular unleaded,145,4,AUTOMATIC,front wheel drive,4,N/A,Compact,Sedan,39,26,1720,17700</t>
  </si>
  <si>
    <t>Kia,Forte,2016,regular unleaded,201,4,MANUAL,front wheel drive,4,"Hatchback,Performance",Compact,4dr Hatchback,29,21,1720,20990</t>
  </si>
  <si>
    <t>Kia,Forte,2016,regular unleaded,173,4,AUTOMATIC,front wheel drive,4,Performance,Compact,Sedan,35,24,1720,19990</t>
  </si>
  <si>
    <t>Kia,Forte,2017,regular unleaded,147,4,AUTOMATIC,front wheel drive,4,N/A,Compact,Sedan,38,29,1720,17500</t>
  </si>
  <si>
    <t>Kia,Forte,2017,regular unleaded,147,4,AUTOMATIC,front wheel drive,4,N/A,Compact,Sedan,38,29,1720,19200</t>
  </si>
  <si>
    <t>Kia,Forte,2017,regular unleaded,164,4,AUTOMATIC,front wheel drive,4,N/A,Compact,Sedan,33,25,1720,21200</t>
  </si>
  <si>
    <t>Kia,Forte,2017,regular unleaded,147,4,MANUAL,front wheel drive,4,N/A,Compact,Sedan,34,25,1720,16490</t>
  </si>
  <si>
    <t>Kia,Forte,2017,regular unleaded,164,4,AUTOMATIC,front wheel drive,4,Hatchback,Compact,4dr Hatchback,34,25,1720,18090</t>
  </si>
  <si>
    <t>Kia,Forte,2017,regular unleaded,201,4,MANUAL,front wheel drive,4,"Hatchback,Performance",Compact,4dr Hatchback,29,23,1720,25890</t>
  </si>
  <si>
    <t>Kia,Forte,2017,regular unleaded,201,4,AUTOMATED_MANUAL,front wheel drive,4,"Hatchback,Performance",Compact,4dr Hatchback,30,25,1720,23690</t>
  </si>
  <si>
    <t>Kia,Forte,2017,regular unleaded,164,4,AUTOMATIC,front wheel drive,4,Hatchback,Compact,4dr Hatchback,34,25,1720,21990</t>
  </si>
  <si>
    <t>Volkswagen,Fox,1991,regular unleaded,81,4,MANUAL,front wheel drive,4,N/A,Compact,Sedan,30,22,873,2000</t>
  </si>
  <si>
    <t>Volkswagen,Fox,1991,regular unleaded,81,4,MANUAL,front wheel drive,2,N/A,Compact,Coupe,29,22,873,2000</t>
  </si>
  <si>
    <t>Volkswagen,Fox,1992,regular unleaded,81,4,MANUAL,front wheel drive,2,N/A,Compact,Coupe,29,22,873,2000</t>
  </si>
  <si>
    <t>Volkswagen,Fox,1992,regular unleaded,81,4,MANUAL,front wheel drive,4,N/A,Compact,Sedan,30,22,873,2000</t>
  </si>
  <si>
    <t>Volkswagen,Fox,1993,regular unleaded,81,4,MANUAL,front wheel drive,2,N/A,Compact,Coupe,30,22,873,2000</t>
  </si>
  <si>
    <t>Volkswagen,Fox,1993,regular unleaded,81,4,MANUAL,front wheel drive,4,N/A,Compact,Sedan,30,22,873,2000</t>
  </si>
  <si>
    <t>Scion,FR-S,2014,premium unleaded (required),200,4,MANUAL,rear wheel drive,2,Performance,Compact,Coupe,30,22,105,24700</t>
  </si>
  <si>
    <t>Scion,FR-S,2014,premium unleaded (required),200,4,AUTOMATIC,rear wheel drive,2,Performance,Compact,Coupe,34,25,105,28500</t>
  </si>
  <si>
    <t>Scion,FR-S,2014,premium unleaded (required),200,4,MANUAL,rear wheel drive,2,Performance,Compact,Coupe,30,22,105,27400</t>
  </si>
  <si>
    <t>Scion,FR-S,2014,premium unleaded (required),200,4,AUTOMATIC,rear wheel drive,2,Performance,Compact,Coupe,34,25,105,25800</t>
  </si>
  <si>
    <t>Scion,FR-S,2015,premium unleaded (required),200,4,AUTOMATIC,rear wheel drive,2,Performance,Compact,Coupe,34,25,105,31090</t>
  </si>
  <si>
    <t>Scion,FR-S,2015,premium unleaded (required),200,4,AUTOMATIC,rear wheel drive,2,Performance,Compact,Coupe,34,25,105,26000</t>
  </si>
  <si>
    <t>Scion,FR-S,2015,premium unleaded (required),200,4,MANUAL,rear wheel drive,2,Performance,Compact,Coupe,30,22,105,24900</t>
  </si>
  <si>
    <t>Scion,FR-S,2015,premium unleaded (required),200,4,MANUAL,rear wheel drive,2,Performance,Compact,Coupe,30,22,105,29990</t>
  </si>
  <si>
    <t>Scion,FR-S,2016,premium unleaded (required),200,4,MANUAL,rear wheel drive,2,Performance,Compact,Coupe,30,22,105,25305</t>
  </si>
  <si>
    <t>Scion,FR-S,2016,premium unleaded (required),200,4,AUTOMATIC,rear wheel drive,2,Performance,Compact,Coupe,34,25,105,30610</t>
  </si>
  <si>
    <t>Scion,FR-S,2016,premium unleaded (required),200,4,MANUAL,rear wheel drive,2,Performance,Compact,Coupe,30,22,105,29510</t>
  </si>
  <si>
    <t>Scion,FR-S,2016,premium unleaded (required),200,4,AUTOMATIC,rear wheel drive,2,Performance,Compact,Coupe,34,25,105,26405</t>
  </si>
  <si>
    <t>Land Rover,Freelander,2003,regular unleaded,174,6,AUTOMATIC,all wheel drive,4,"Crossover,Luxury",Compact,4dr SUV,19,15,258,24975</t>
  </si>
  <si>
    <t>Land Rover,Freelander,2003,regular unleaded,174,6,AUTOMATIC,all wheel drive,2,"Crossover,Luxury",Compact,2dr SUV,19,15,258,26370</t>
  </si>
  <si>
    <t>Land Rover,Freelander,2003,regular unleaded,174,6,AUTOMATIC,all wheel drive,4,"Crossover,Luxury",Compact,4dr SUV,19,15,258,31575</t>
  </si>
  <si>
    <t>Land Rover,Freelander,2003,regular unleaded,174,6,AUTOMATIC,all wheel drive,4,"Crossover,Luxury",Compact,4dr SUV,19,15,258,27775</t>
  </si>
  <si>
    <t>Land Rover,Freelander,2004,regular unleaded,174,6,AUTOMATIC,all wheel drive,2,"Crossover,Luxury",Compact,2dr SUV,19,16,258,26330</t>
  </si>
  <si>
    <t>Land Rover,Freelander,2004,regular unleaded,174,6,AUTOMATIC,all wheel drive,4,"Crossover,Luxury",Compact,4dr SUV,19,16,258,28330</t>
  </si>
  <si>
    <t>Land Rover,Freelander,2004,regular unleaded,174,6,AUTOMATIC,all wheel drive,4,"Crossover,Luxury",Compact,4dr SUV,19,16,258,25330</t>
  </si>
  <si>
    <t>Land Rover,Freelander,2005,regular unleaded,174,6,AUTOMATIC,all wheel drive,4,"Crossover,Luxury",Compact,4dr SUV,19,16,258,26830</t>
  </si>
  <si>
    <t>Land Rover,Freelander,2005,regular unleaded,174,6,AUTOMATIC,all wheel drive,2,"Crossover,Luxury",Compact,2dr SUV,19,16,258,26830</t>
  </si>
  <si>
    <t>Ford,Freestar,2005,regular unleaded,,6,AUTOMATIC,front wheel drive,4,N/A,Midsize,Passenger Minivan,22,16,5657,28030</t>
  </si>
  <si>
    <t>Ford,Freestar,2005,regular unleaded,,6,AUTOMATIC,front wheel drive,4,N/A,Midsize,Passenger Minivan,22,16,5657,23930</t>
  </si>
  <si>
    <t>Ford,Freestar,2005,regular unleaded,,6,AUTOMATIC,front wheel drive,4,N/A,Midsize,Cargo Minivan,22,16,5657,21630</t>
  </si>
  <si>
    <t>Ford,Freestar,2005,regular unleaded,,6,AUTOMATIC,front wheel drive,4,N/A,Midsize,Passenger Minivan,22,16,5657,26530</t>
  </si>
  <si>
    <t>Ford,Freestar,2005,regular unleaded,,6,AUTOMATIC,front wheel drive,4,N/A,Midsize,Passenger Minivan,21,16,5657,29030</t>
  </si>
  <si>
    <t>Ford,Freestar,2005,regular unleaded,,6,AUTOMATIC,front wheel drive,4,N/A,Midsize,Passenger Minivan,21,16,5657,32755</t>
  </si>
  <si>
    <t>Ford,Freestar,2006,regular unleaded,193,6,AUTOMATIC,front wheel drive,4,N/A,Midsize,Cargo Minivan,22,16,5657,19650</t>
  </si>
  <si>
    <t>Ford,Freestar,2006,regular unleaded,201,6,AUTOMATIC,front wheel drive,4,N/A,Midsize,Passenger Minivan,21,15,5657,29575</t>
  </si>
  <si>
    <t>Ford,Freestar,2006,regular unleaded,193,6,AUTOMATIC,front wheel drive,4,N/A,Midsize,Passenger Minivan,22,16,5657,23655</t>
  </si>
  <si>
    <t>Ford,Freestar,2006,regular unleaded,201,6,AUTOMATIC,front wheel drive,4,N/A,Midsize,Passenger Minivan,21,15,5657,26615</t>
  </si>
  <si>
    <t>Ford,Freestar,2007,regular unleaded,201,6,AUTOMATIC,front wheel drive,4,N/A,Midsize,Passenger Minivan,21,15,5657,26665</t>
  </si>
  <si>
    <t>Ford,Freestar,2007,regular unleaded,201,6,AUTOMATIC,front wheel drive,4,N/A,Midsize,Passenger Minivan,21,15,5657,23705</t>
  </si>
  <si>
    <t>Ford,Freestar,2007,regular unleaded,201,6,AUTOMATIC,front wheel drive,4,N/A,Midsize,Passenger Minivan,21,15,5657,29575</t>
  </si>
  <si>
    <t>Ford,Freestar,2007,regular unleaded,201,6,AUTOMATIC,front wheel drive,4,N/A,Midsize,Cargo Minivan,21,15,5657,19700</t>
  </si>
  <si>
    <t>Ford,Freestyle,2005,regular unleaded,203,6,AUTOMATIC,front wheel drive,4,Crossover,Large,Wagon,25,18,5657,28440</t>
  </si>
  <si>
    <t>Ford,Freestyle,2005,regular unleaded,203,6,AUTOMATIC,all wheel drive,4,Crossover,Large,Wagon,22,17,5657,30440</t>
  </si>
  <si>
    <t>Ford,Freestyle,2005,regular unleaded,203,6,AUTOMATIC,front wheel drive,4,Crossover,Large,Wagon,25,18,5657,25040</t>
  </si>
  <si>
    <t>Ford,Freestyle,2005,regular unleaded,203,6,AUTOMATIC,all wheel drive,4,Crossover,Large,Wagon,22,17,5657,26840</t>
  </si>
  <si>
    <t>Ford,Freestyle,2005,regular unleaded,203,6,AUTOMATIC,front wheel drive,4,Crossover,Large,Wagon,25,18,5657,26440</t>
  </si>
  <si>
    <t>Ford,Freestyle,2005,regular unleaded,203,6,AUTOMATIC,all wheel drive,4,Crossover,Large,Wagon,22,17,5657,28240</t>
  </si>
  <si>
    <t>Ford,Freestyle,2006,regular unleaded,203,6,AUTOMATIC,all wheel drive,4,Crossover,Large,Wagon,22,17,5657,28355</t>
  </si>
  <si>
    <t>Ford,Freestyle,2006,regular unleaded,203,6,AUTOMATIC,front wheel drive,4,Crossover,Large,Wagon,25,18,5657,26505</t>
  </si>
  <si>
    <t>Ford,Freestyle,2006,regular unleaded,203,6,AUTOMATIC,front wheel drive,4,Crossover,Large,Wagon,25,18,5657,25105</t>
  </si>
  <si>
    <t>Ford,Freestyle,2006,regular unleaded,203,6,AUTOMATIC,all wheel drive,4,Crossover,Large,Wagon,22,17,5657,30580</t>
  </si>
  <si>
    <t>Ford,Freestyle,2006,regular unleaded,203,6,AUTOMATIC,all wheel drive,4,Crossover,Large,Wagon,22,17,5657,26955</t>
  </si>
  <si>
    <t>Ford,Freestyle,2006,regular unleaded,203,6,AUTOMATIC,front wheel drive,4,Crossover,Large,Wagon,25,18,5657,28530</t>
  </si>
  <si>
    <t>Ford,Freestyle,2007,regular unleaded,203,6,AUTOMATIC,all wheel drive,4,Crossover,Large,Wagon,22,17,5657,27770</t>
  </si>
  <si>
    <t>Ford,Freestyle,2007,regular unleaded,203,6,AUTOMATIC,front wheel drive,4,Crossover,Large,Wagon,25,18,5657,29205</t>
  </si>
  <si>
    <t>Ford,Freestyle,2007,regular unleaded,203,6,AUTOMATIC,all wheel drive,4,Crossover,Large,Wagon,22,17,5657,31055</t>
  </si>
  <si>
    <t>Ford,Freestyle,2007,regular unleaded,203,6,AUTOMATIC,front wheel drive,4,Crossover,Large,Wagon,25,18,5657,25920</t>
  </si>
  <si>
    <t>Nissan,Frontier,2015,regular unleaded,261,6,AUTOMATIC,rear wheel drive,4,N/A,Compact,Crew Cab Pickup,21,15,2009,32560</t>
  </si>
  <si>
    <t>Nissan,Frontier,2015,regular unleaded,152,4,AUTOMATIC,rear wheel drive,4,N/A,Compact,Extended Cab Pickup,23,17,2009,20660</t>
  </si>
  <si>
    <t>Nissan,Frontier,2015,regular unleaded,261,6,AUTOMATIC,rear wheel drive,4,N/A,Compact,Crew Cab Pickup,22,16,2009,25510</t>
  </si>
  <si>
    <t>Nissan,Frontier,2015,regular unleaded,261,6,AUTOMATIC,four wheel drive,4,N/A,Compact,Crew Cab Pickup,21,15,2009,34010</t>
  </si>
  <si>
    <t>Nissan,Frontier,2015,regular unleaded,261,6,MANUAL,four wheel drive,4,N/A,Compact,Crew Cab Pickup,21,16,2009,31510</t>
  </si>
  <si>
    <t>Nissan,Frontier,2015,regular unleaded,261,6,AUTOMATIC,four wheel drive,4,N/A,Compact,Crew Cab Pickup,21,15,2009,32560</t>
  </si>
  <si>
    <t>Nissan,Frontier,2015,regular unleaded,261,6,MANUAL,rear wheel drive,4,N/A,Compact,Crew Cab Pickup,22,16,2009,25860</t>
  </si>
  <si>
    <t>Nissan,Frontier,2015,regular unleaded,261,6,AUTOMATIC,four wheel drive,4,N/A,Compact,Crew Cab Pickup,21,15,2009,26450</t>
  </si>
  <si>
    <t>Nissan,Frontier,2015,regular unleaded,152,4,AUTOMATIC,rear wheel drive,4,N/A,Compact,Extended Cab Pickup,23,17,2009,23020</t>
  </si>
  <si>
    <t>Nissan,Frontier,2015,regular unleaded,261,6,MANUAL,four wheel drive,4,N/A,Compact,Extended Cab Pickup,21,16,2009,27240</t>
  </si>
  <si>
    <t>Nissan,Frontier,2015,regular unleaded,152,4,MANUAL,rear wheel drive,4,N/A,Compact,Extended Cab Pickup,23,19,2009,17990</t>
  </si>
  <si>
    <t>Nissan,Frontier,2015,regular unleaded,261,6,MANUAL,four wheel drive,4,N/A,Compact,Extended Cab Pickup,21,16,2009,30550</t>
  </si>
  <si>
    <t>Nissan,Frontier,2015,regular unleaded,261,6,AUTOMATIC,rear wheel drive,4,N/A,Compact,Extended Cab Pickup,22,16,2009,24190</t>
  </si>
  <si>
    <t>Nissan,Frontier,2015,regular unleaded,261,6,AUTOMATIC,rear wheel drive,4,N/A,Compact,Crew Cab Pickup,22,16,2009,23750</t>
  </si>
  <si>
    <t>Nissan,Frontier,2015,regular unleaded,261,6,AUTOMATIC,four wheel drive,4,N/A,Compact,Crew Cab Pickup,21,15,2009,28050</t>
  </si>
  <si>
    <t>Nissan,Frontier,2015,regular unleaded,152,4,MANUAL,rear wheel drive,4,N/A,Compact,Extended Cab Pickup,23,19,2009,21970</t>
  </si>
  <si>
    <t>Nissan,Frontier,2015,regular unleaded,261,6,AUTOMATIC,rear wheel drive,4,N/A,Compact,Crew Cab Pickup,21,15,2009,31360</t>
  </si>
  <si>
    <t>Nissan,Frontier,2015,regular unleaded,261,6,MANUAL,rear wheel drive,4,N/A,Compact,Extended Cab Pickup,22,16,2009,24540</t>
  </si>
  <si>
    <t>Nissan,Frontier,2015,regular unleaded,261,6,MANUAL,four wheel drive,4,N/A,Compact,Crew Cab Pickup,21,16,2009,25400</t>
  </si>
  <si>
    <t>Nissan,Frontier,2015,regular unleaded,261,6,AUTOMATIC,rear wheel drive,4,N/A,Compact,Crew Cab Pickup,22,16,2009,25350</t>
  </si>
  <si>
    <t>Nissan,Frontier,2015,regular unleaded,261,6,AUTOMATIC,rear wheel drive,4,N/A,Compact,Extended Cab Pickup,22,16,2009,23610</t>
  </si>
  <si>
    <t>Nissan,Frontier,2015,regular unleaded,261,6,MANUAL,four wheel drive,4,N/A,Compact,Crew Cab Pickup,21,16,2009,28560</t>
  </si>
  <si>
    <t>Nissan,Frontier,2015,regular unleaded,261,6,AUTOMATIC,four wheel drive,4,N/A,Compact,Extended Cab Pickup,21,15,2009,26310</t>
  </si>
  <si>
    <t>Nissan,Frontier,2015,regular unleaded,261,6,MANUAL,rear wheel drive,4,N/A,Compact,Crew Cab Pickup,22,16,2009,22700</t>
  </si>
  <si>
    <t>Nissan,Frontier,2015,regular unleaded,261,6,AUTOMATIC,four wheel drive,4,N/A,Compact,Crew Cab Pickup,21,15,2009,35260</t>
  </si>
  <si>
    <t>Nissan,Frontier,2015,regular unleaded,261,6,AUTOMATIC,rear wheel drive,4,N/A,Compact,Crew Cab Pickup,22,16,2009,24630</t>
  </si>
  <si>
    <t>Nissan,Frontier,2015,regular unleaded,261,6,AUTOMATIC,four wheel drive,4,N/A,Compact,Crew Cab Pickup,21,15,2009,27630</t>
  </si>
  <si>
    <t>Nissan,Frontier,2015,regular unleaded,261,6,AUTOMATIC,four wheel drive,4,N/A,Compact,Extended Cab Pickup,21,15,2009,31750</t>
  </si>
  <si>
    <t>Nissan,Frontier,2016,regular unleaded,261,6,AUTOMATIC,four wheel drive,4,N/A,Compact,Crew Cab Pickup,21,15,2009,26750</t>
  </si>
  <si>
    <t>Nissan,Frontier,2016,regular unleaded,261,6,AUTOMATIC,rear wheel drive,4,N/A,Compact,Crew Cab Pickup,22,16,2009,25840</t>
  </si>
  <si>
    <t>Nissan,Frontier,2016,regular unleaded,261,6,AUTOMATIC,four wheel drive,4,N/A,Compact,Crew Cab Pickup,21,15,2009,32890</t>
  </si>
  <si>
    <t>Nissan,Frontier,2016,regular unleaded,261,6,AUTOMATIC,rear wheel drive,4,N/A,Compact,Crew Cab Pickup,22,16,2009,24050</t>
  </si>
  <si>
    <t>Nissan,Frontier,2016,regular unleaded,261,6,MANUAL,four wheel drive,4,N/A,Compact,Crew Cab Pickup,21,16,2009,31840</t>
  </si>
  <si>
    <t>Nissan,Frontier,2016,regular unleaded,261,6,AUTOMATIC,rear wheel drive,4,N/A,Compact,Crew Cab Pickup,22,16,2009,24960</t>
  </si>
  <si>
    <t>Nissan,Frontier,2016,regular unleaded,261,6,AUTOMATIC,four wheel drive,4,N/A,Compact,Extended Cab Pickup,21,15,2009,26640</t>
  </si>
  <si>
    <t>Nissan,Frontier,2016,regular unleaded,261,6,AUTOMATIC,four wheel drive,4,N/A,Compact,Crew Cab Pickup,21,15,2009,35590</t>
  </si>
  <si>
    <t>Nissan,Frontier,2016,regular unleaded,261,6,MANUAL,rear wheel drive,4,N/A,Compact,Crew Cab Pickup,22,17,2009,23000</t>
  </si>
  <si>
    <t>Nissan,Frontier,2016,regular unleaded,261,6,AUTOMATIC,four wheel drive,4,N/A,Compact,Extended Cab Pickup,21,15,2009,32080</t>
  </si>
  <si>
    <t>Nissan,Frontier,2016,regular unleaded,261,6,AUTOMATIC,four wheel drive,4,N/A,Compact,Crew Cab Pickup,21,15,2009,34360</t>
  </si>
  <si>
    <t>Nissan,Frontier,2016,regular unleaded,261,6,AUTOMATIC,four wheel drive,4,N/A,Compact,Crew Cab Pickup,21,15,2009,28380</t>
  </si>
  <si>
    <t>Nissan,Frontier,2016,regular unleaded,261,6,AUTOMATIC,rear wheel drive,4,N/A,Compact,Crew Cab Pickup,22,16,2009,25680</t>
  </si>
  <si>
    <t>Nissan,Frontier,2016,regular unleaded,261,6,AUTOMATIC,rear wheel drive,4,N/A,Compact,Extended Cab Pickup,22,16,2009,23940</t>
  </si>
  <si>
    <t>Nissan,Frontier,2016,regular unleaded,261,6,AUTOMATIC,rear wheel drive,4,N/A,Compact,Extended Cab Pickup,22,16,2009,24520</t>
  </si>
  <si>
    <t>Nissan,Frontier,2016,regular unleaded,261,6,AUTOMATIC,rear wheel drive,4,N/A,Compact,Crew Cab Pickup,22,16,2009,31690</t>
  </si>
  <si>
    <t>Nissan,Frontier,2016,regular unleaded,261,6,MANUAL,four wheel drive,4,N/A,Compact,Crew Cab Pickup,21,16,2009,28910</t>
  </si>
  <si>
    <t>Nissan,Frontier,2016,regular unleaded,261,6,AUTOMATIC,four wheel drive,4,N/A,Compact,Crew Cab Pickup,21,15,2009,35610</t>
  </si>
  <si>
    <t>Nissan,Frontier,2016,regular unleaded,152,4,MANUAL,rear wheel drive,4,N/A,Compact,Extended Cab Pickup,23,19,2009,18290</t>
  </si>
  <si>
    <t>Nissan,Frontier,2016,regular unleaded,152,4,AUTOMATIC,rear wheel drive,4,N/A,Compact,Extended Cab Pickup,23,17,2009,23230</t>
  </si>
  <si>
    <t>Nissan,Frontier,2016,regular unleaded,261,6,AUTOMATIC,four wheel drive,4,N/A,Compact,Crew Cab Pickup,21,15,2009,34340</t>
  </si>
  <si>
    <t>Nissan,Frontier,2016,regular unleaded,261,6,MANUAL,four wheel drive,4,N/A,Compact,Crew Cab Pickup,21,16,2009,28890</t>
  </si>
  <si>
    <t>Nissan,Frontier,2016,regular unleaded,261,6,AUTOMATIC,rear wheel drive,4,N/A,Compact,Crew Cab Pickup,22,16,2009,31710</t>
  </si>
  <si>
    <t>Nissan,Frontier,2016,regular unleaded,261,6,AUTOMATIC,four wheel drive,4,N/A,Compact,Crew Cab Pickup,21,15,2009,27960</t>
  </si>
  <si>
    <t>Nissan,Frontier,2016,regular unleaded,152,4,AUTOMATIC,rear wheel drive,4,N/A,Compact,Extended Cab Pickup,23,17,2009,20960</t>
  </si>
  <si>
    <t>Nissan,Frontier,2016,regular unleaded,152,4,MANUAL,rear wheel drive,4,N/A,Compact,Extended Cab Pickup,23,19,2009,22180</t>
  </si>
  <si>
    <t>Nissan,Frontier,2017,regular unleaded,261,6,AUTOMATIC,rear wheel drive,4,N/A,Compact,Crew Cab Pickup,23,16,2009,25750</t>
  </si>
  <si>
    <t>Nissan,Frontier,2017,regular unleaded,261,6,MANUAL,four wheel drive,4,N/A,Compact,Crew Cab Pickup,21,16,2009,32340</t>
  </si>
  <si>
    <t>Nissan,Frontier,2017,regular unleaded,261,6,AUTOMATIC,four wheel drive,4,N/A,Compact,Extended Cab Pickup,21,15,2009,27320</t>
  </si>
  <si>
    <t>Nissan,Frontier,2017,regular unleaded,261,6,AUTOMATIC,rear wheel drive,4,N/A,Compact,Crew Cab Pickup,23,16,2009,26470</t>
  </si>
  <si>
    <t>Nissan,Frontier,2017,regular unleaded,261,6,AUTOMATIC,four wheel drive,4,N/A,Compact,Crew Cab Pickup,21,15,2009,27650</t>
  </si>
  <si>
    <t>Nissan,Frontier,2017,regular unleaded,261,6,AUTOMATIC,four wheel drive,4,N/A,Compact,Crew Cab Pickup,21,15,2009,29170</t>
  </si>
  <si>
    <t>Nissan,Frontier,2017,regular unleaded,152,4,MANUAL,rear wheel drive,4,N/A,Compact,Extended Cab Pickup,23,19,2009,18390</t>
  </si>
  <si>
    <t>Nissan,Frontier,2017,regular unleaded,152,4,AUTOMATIC,rear wheel drive,4,N/A,Compact,Extended Cab Pickup,22,17,2009,22160</t>
  </si>
  <si>
    <t>Nissan,Frontier,2017,regular unleaded,261,6,AUTOMATIC,rear wheel drive,4,N/A,Compact,Crew Cab Pickup,23,16,2009,24950</t>
  </si>
  <si>
    <t>Nissan,Frontier,2017,regular unleaded,261,6,AUTOMATIC,rear wheel drive,4,N/A,Compact,Crew Cab Pickup,23,16,2009,26630</t>
  </si>
  <si>
    <t>Nissan,Frontier,2017,regular unleaded,261,6,AUTOMATIC,four wheel drive,4,N/A,Compact,Crew Cab Pickup,21,15,2009,33390</t>
  </si>
  <si>
    <t>Nissan,Frontier,2017,regular unleaded,261,6,AUTOMATIC,four wheel drive,4,N/A,Compact,Crew Cab Pickup,21,15,2009,35160</t>
  </si>
  <si>
    <t>Nissan,Frontier,2017,regular unleaded,261,6,AUTOMATIC,four wheel drive,4,N/A,Compact,Crew Cab Pickup,21,15,2009,28750</t>
  </si>
  <si>
    <t>Nissan,Frontier,2017,regular unleaded,152,4,AUTOMATIC,rear wheel drive,4,N/A,Compact,Extended Cab Pickup,22,17,2009,23910</t>
  </si>
  <si>
    <t>Nissan,Frontier,2017,regular unleaded,261,6,AUTOMATIC,four wheel drive,4,N/A,Compact,Extended Cab Pickup,21,15,2009,32580</t>
  </si>
  <si>
    <t>Nissan,Frontier,2017,regular unleaded,261,6,MANUAL,four wheel drive,4,N/A,Compact,Crew Cab Pickup,21,16,2009,29700</t>
  </si>
  <si>
    <t>Nissan,Frontier,2017,regular unleaded,261,6,AUTOMATIC,four wheel drive,4,N/A,Compact,Crew Cab Pickup,21,15,2009,36410</t>
  </si>
  <si>
    <t>Nissan,Frontier,2017,regular unleaded,261,6,AUTOMATIC,rear wheel drive,4,N/A,Compact,Extended Cab Pickup,23,16,2009,25200</t>
  </si>
  <si>
    <t>Nissan,Frontier,2017,regular unleaded,261,6,MANUAL,rear wheel drive,4,N/A,Compact,Crew Cab Pickup,22,16,2009,23900</t>
  </si>
  <si>
    <t>Nissan,Frontier,2017,regular unleaded,261,6,AUTOMATIC,rear wheel drive,4,N/A,Compact,Extended Cab Pickup,23,16,2009,24620</t>
  </si>
  <si>
    <t>Nissan,Frontier,2017,regular unleaded,261,6,AUTOMATIC,rear wheel drive,4,N/A,Compact,Crew Cab Pickup,23,16,2009,32510</t>
  </si>
  <si>
    <t>Nissan,Frontier,2017,regular unleaded,152,4,MANUAL,rear wheel drive,4,N/A,Compact,Extended Cab Pickup,23,19,2009,22860</t>
  </si>
  <si>
    <t>Ford,Fusion Hybrid,2015,regular unleaded,188,4,AUTOMATIC,front wheel drive,4,Hybrid,Midsize,Sedan,41,44,5657,27380</t>
  </si>
  <si>
    <t>Ford,Fusion Hybrid,2015,regular unleaded,188,4,AUTOMATIC,front wheel drive,4,Hybrid,Midsize,Sedan,41,44,5657,26575</t>
  </si>
  <si>
    <t>Ford,Fusion Hybrid,2015,regular unleaded,188,4,AUTOMATIC,front wheel drive,4,Hybrid,Midsize,Sedan,41,44,5657,32330</t>
  </si>
  <si>
    <t>Ford,Fusion Hybrid,2016,regular unleaded,188,4,AUTOMATIC,front wheel drive,4,Hybrid,Midsize,Sedan,41,44,5657,31430</t>
  </si>
  <si>
    <t>Ford,Fusion Hybrid,2016,regular unleaded,188,4,AUTOMATIC,front wheel drive,4,Hybrid,Midsize,Sedan,41,44,5657,26480</t>
  </si>
  <si>
    <t>Ford,Fusion Hybrid,2016,regular unleaded,188,4,AUTOMATIC,front wheel drive,4,Hybrid,Midsize,Sedan,41,44,5657,25675</t>
  </si>
  <si>
    <t>Ford,Fusion Hybrid,2017,regular unleaded,188,4,AUTOMATIC,front wheel drive,4,Hybrid,Midsize,Sedan,41,43,5657,37020</t>
  </si>
  <si>
    <t>Ford,Fusion Hybrid,2017,regular unleaded,188,4,AUTOMATIC,front wheel drive,4,Hybrid,Midsize,Sedan,41,43,5657,31010</t>
  </si>
  <si>
    <t>Ford,Fusion Hybrid,2017,regular unleaded,188,4,AUTOMATIC,front wheel drive,4,Hybrid,Midsize,Sedan,41,43,5657,25675</t>
  </si>
  <si>
    <t>Ford,Fusion Hybrid,2017,regular unleaded,188,4,AUTOMATIC,front wheel drive,4,Hybrid,Midsize,Sedan,41,43,5657,26480</t>
  </si>
  <si>
    <t>Ford,Fusion,2015,regular unleaded,231,4,AUTOMATIC,all wheel drive,4,N/A,Midsize,Sedan,31,22,5657,27830</t>
  </si>
  <si>
    <t>Ford,Fusion,2015,regular unleaded,231,4,AUTOMATIC,all wheel drive,4,Performance,Midsize,Sedan,31,22,5657,32780</t>
  </si>
  <si>
    <t>Ford,Fusion,2015,regular unleaded,175,4,AUTOMATIC,front wheel drive,4,N/A,Midsize,Sedan,34,22,5657,24035</t>
  </si>
  <si>
    <t>Ford,Fusion,2015,regular unleaded,231,4,AUTOMATIC,front wheel drive,4,Performance,Midsize,Sedan,33,22,5657,30780</t>
  </si>
  <si>
    <t>Ford,Fusion,2015,regular unleaded,175,4,AUTOMATIC,front wheel drive,4,N/A,Midsize,Sedan,34,22,5657,22500</t>
  </si>
  <si>
    <t>Ford,Fusion,2016,regular unleaded,231,4,AUTOMATIC,front wheel drive,4,Performance,Midsize,Sedan,33,22,5657,31270</t>
  </si>
  <si>
    <t>Ford,Fusion,2016,regular unleaded,175,4,AUTOMATIC,front wheel drive,4,N/A,Midsize,Sedan,34,22,5657,22750</t>
  </si>
  <si>
    <t>Ford,Fusion,2016,regular unleaded,175,4,AUTOMATIC,front wheel drive,4,N/A,Midsize,Sedan,34,22,5657,24320</t>
  </si>
  <si>
    <t>Ford,Fusion,2016,regular unleaded,231,4,AUTOMATIC,all wheel drive,4,Performance,Midsize,Sedan,31,22,5657,33270</t>
  </si>
  <si>
    <t>Ford,Fusion,2016,regular unleaded,231,4,AUTOMATIC,all wheel drive,4,Performance,Midsize,Sedan,31,22,5657,28115</t>
  </si>
  <si>
    <t>Ford,Fusion,2017,regular unleaded,231,4,AUTOMATIC,front wheel drive,4,Performance,Midsize,Sedan,31,21,5657,30610</t>
  </si>
  <si>
    <t>Ford,Fusion,2017,regular unleaded,231,4,AUTOMATIC,all wheel drive,4,Performance,Midsize,Sedan,29,20,5657,27405</t>
  </si>
  <si>
    <t>Ford,Fusion,2017,regular unleaded,231,4,AUTOMATIC,all wheel drive,4,Performance,Midsize,Sedan,29,20,5657,32610</t>
  </si>
  <si>
    <t>Ford,Fusion,2017,regular unleaded,175,4,AUTOMATIC,front wheel drive,4,N/A,Midsize,Sedan,32,21,5657,22610</t>
  </si>
  <si>
    <t>Ford,Fusion,2017,regular unleaded,175,4,AUTOMATIC,front wheel drive,4,N/A,Midsize,Sedan,32,21,5657,23610</t>
  </si>
  <si>
    <t>Ford,Fusion,2017,regular unleaded,231,4,AUTOMATIC,front wheel drive,4,Performance,Midsize,Sedan,31,21,5657,36620</t>
  </si>
  <si>
    <t>Ford,Fusion,2017,regular unleaded,231,4,AUTOMATIC,all wheel drive,4,Performance,Midsize,Sedan,29,20,5657,38620</t>
  </si>
  <si>
    <t>Infiniti,FX35,2008,premium unleaded (required),275,6,AUTOMATIC,all wheel drive,4,"Crossover,Luxury",Midsize,4dr SUV,20,15,190,39550</t>
  </si>
  <si>
    <t>Infiniti,FX35,2008,premium unleaded (required),275,6,AUTOMATIC,rear wheel drive,4,"Crossover,Luxury",Midsize,4dr SUV,22,15,190,38050</t>
  </si>
  <si>
    <t>Infiniti,FX35,2009,premium unleaded (required),303,6,AUTOMATIC,rear wheel drive,4,"Crossover,Luxury",Midsize,4dr SUV,23,16,190,42150</t>
  </si>
  <si>
    <t>Infiniti,FX35,2009,premium unleaded (required),303,6,AUTOMATIC,all wheel drive,4,"Crossover,Luxury",Midsize,4dr SUV,21,16,190,43600</t>
  </si>
  <si>
    <t>Infiniti,FX35,2010,premium unleaded (required),303,6,AUTOMATIC,rear wheel drive,4,"Crossover,Luxury",Midsize,4dr SUV,23,16,190,42850</t>
  </si>
  <si>
    <t>Infiniti,FX35,2010,premium unleaded (required),303,6,AUTOMATIC,all wheel drive,4,"Crossover,Luxury",Midsize,4dr SUV,21,16,190,44300</t>
  </si>
  <si>
    <t>Infiniti,FX45,2006,premium unleaded (required),320,8,AUTOMATIC,all wheel drive,4,"Crossover,Luxury",Midsize,4dr SUV,17,13,190,49750</t>
  </si>
  <si>
    <t>Infiniti,FX45,2007,premium unleaded (required),320,8,AUTOMATIC,all wheel drive,4,"Crossover,Luxury",Midsize,4dr SUV,17,13,190,49850</t>
  </si>
  <si>
    <t>Infiniti,FX45,2008,premium unleaded (required),320,8,AUTOMATIC,all wheel drive,4,"Crossover,Luxury",Midsize,4dr SUV,17,13,190,50100</t>
  </si>
  <si>
    <t>Infiniti,FX50,2009,premium unleaded (required),390,8,AUTOMATIC,all wheel drive,4,"Crossover,Luxury,High-Performance",Midsize,4dr SUV,20,14,190,58400</t>
  </si>
  <si>
    <t>Infiniti,FX50,2010,premium unleaded (required),390,8,AUTOMATIC,all wheel drive,4,"Crossover,Luxury,High-Performance",Midsize,4dr SUV,20,14,190,59000</t>
  </si>
  <si>
    <t>Infiniti,FX,2011,premium unleaded (required),303,6,AUTOMATIC,all wheel drive,4,"Crossover,Luxury",Midsize,4dr SUV,21,16,190,44050</t>
  </si>
  <si>
    <t>Infiniti,FX,2011,premium unleaded (required),303,6,AUTOMATIC,rear wheel drive,4,"Crossover,Luxury",Midsize,4dr SUV,23,16,190,42600</t>
  </si>
  <si>
    <t>Infiniti,FX,2011,premium unleaded (required),390,8,AUTOMATIC,all wheel drive,4,"Crossover,Luxury,Performance",Midsize,4dr SUV,20,14,190,57600</t>
  </si>
  <si>
    <t>Infiniti,FX,2012,premium unleaded (required),303,6,AUTOMATIC,rear wheel drive,4,"Crossover,Luxury",Midsize,4dr SUV,23,16,190,43700</t>
  </si>
  <si>
    <t>Infiniti,FX,2012,premium unleaded (required),390,8,AUTOMATIC,all wheel drive,4,"Crossover,Luxury,High-Performance",Midsize,4dr SUV,20,14,190,59800</t>
  </si>
  <si>
    <t>Infiniti,FX,2012,premium unleaded (required),303,6,AUTOMATIC,all wheel drive,4,"Crossover,Luxury,Performance",Midsize,4dr SUV,21,16,190,52000</t>
  </si>
  <si>
    <t>Infiniti,FX,2012,premium unleaded (required),303,6,AUTOMATIC,all wheel drive,4,"Crossover,Luxury",Midsize,4dr SUV,21,16,190,45150</t>
  </si>
  <si>
    <t>Infiniti,FX,2013,premium unleaded (required),325,6,AUTOMATIC,all wheel drive,4,"Crossover,Luxury,Performance",Midsize,4dr SUV,22,16,190,53400</t>
  </si>
  <si>
    <t>Infiniti,FX,2013,premium unleaded (required),325,6,AUTOMATIC,rear wheel drive,4,"Crossover,Luxury",Midsize,4dr SUV,24,17,190,44950</t>
  </si>
  <si>
    <t>Infiniti,FX,2013,premium unleaded (required),390,8,AUTOMATIC,all wheel drive,4,"Crossover,Luxury,High-Performance",Midsize,4dr SUV,20,14,190,61500</t>
  </si>
  <si>
    <t>Infiniti,FX,2013,premium unleaded (required),325,6,AUTOMATIC,all wheel drive,4,"Crossover,Luxury",Midsize,4dr SUV,22,16,190,46400</t>
  </si>
  <si>
    <t>Mercedes-Benz,G-Class,2015,premium unleaded (required),382,8,AUTOMATIC,four wheel drive,4,Luxury,Midsize,4dr SUV,15,12,617,115400</t>
  </si>
  <si>
    <t>Mercedes-Benz,G-Class,2015,premium unleaded (required),536,8,AUTOMATIC,four wheel drive,4,"Factory Tuner,Luxury",Midsize,4dr SUV,14,12,617,137100</t>
  </si>
  <si>
    <t>Mercedes-Benz,G-Class,2016,premium unleaded (required),416,8,AUTOMATIC,four wheel drive,4,Luxury,Midsize,4dr SUV,14,13,617,119900</t>
  </si>
  <si>
    <t>Mercedes-Benz,G-Class,2016,premium unleaded (required),563,8,AUTOMATIC,four wheel drive,4,"Factory Tuner,Luxury",Midsize,4dr SUV,14,12,617,139900</t>
  </si>
  <si>
    <t>Mercedes-Benz,G-Class,2016,premium unleaded (required),621,12,AUTOMATIC,four wheel drive,4,"Factory Tuner,Luxury,High-Performance",Midsize,4dr SUV,13,11,617,217900</t>
  </si>
  <si>
    <t>Infiniti,G Convertible,2011,premium unleaded (required),325,6,MANUAL,rear wheel drive,2,"Luxury,Performance",Midsize,Convertible,24,16,190,50200</t>
  </si>
  <si>
    <t>Infiniti,G Convertible,2011,premium unleaded (recommended),325,6,AUTOMATIC,rear wheel drive,2,"Luxury,Performance",Midsize,Convertible,25,17,190,45750</t>
  </si>
  <si>
    <t>Infiniti,G Convertible,2011,premium unleaded (required),325,6,AUTOMATIC,rear wheel drive,2,"Luxury,Performance",Midsize,Convertible,25,17,190,58000</t>
  </si>
  <si>
    <t>Infiniti,G Convertible,2012,premium unleaded (required),325,6,MANUAL,rear wheel drive,2,"Luxury,Performance",Midsize,Convertible,24,16,190,51300</t>
  </si>
  <si>
    <t>Infiniti,G Convertible,2012,premium unleaded (recommended),325,6,AUTOMATIC,rear wheel drive,2,"Luxury,Performance",Midsize,Convertible,25,17,190,46650</t>
  </si>
  <si>
    <t>Infiniti,G Convertible,2013,premium unleaded (required),343,6,AUTOMATIC,rear wheel drive,2,"Factory Tuner,Luxury,Performance",Midsize,Convertible,25,17,190,61450</t>
  </si>
  <si>
    <t>Infiniti,G Convertible,2013,premium unleaded (recommended),325,6,AUTOMATIC,rear wheel drive,2,"Luxury,Performance",Midsize,Convertible,25,17,190,47900</t>
  </si>
  <si>
    <t>Infiniti,G Convertible,2013,premium unleaded (recommended),325,6,MANUAL,rear wheel drive,2,"Luxury,Performance",Midsize,Convertible,24,16,190,52750</t>
  </si>
  <si>
    <t>Infiniti,G Coupe,2011,premium unleaded (recommended),330,6,AUTOMATIC,rear wheel drive,2,"Luxury,Performance",Midsize,Coupe,27,19,190,38600</t>
  </si>
  <si>
    <t>Infiniti,G Coupe,2011,premium unleaded (recommended),330,6,MANUAL,rear wheel drive,2,"Luxury,High-Performance",Midsize,Coupe,25,17,190,43350</t>
  </si>
  <si>
    <t>Infiniti,G Coupe,2011,premium unleaded (recommended),348,6,MANUAL,rear wheel drive,2,"Factory Tuner,Luxury,High-Performance",Midsize,Coupe,25,17,190,48900</t>
  </si>
  <si>
    <t>Infiniti,G Coupe,2011,premium unleaded (recommended),330,6,AUTOMATIC,all wheel drive,2,"Luxury,Performance",Midsize,Coupe,25,18,190,40250</t>
  </si>
  <si>
    <t>Infiniti,G Coupe,2011,premium unleaded (recommended),348,6,AUTOMATIC,rear wheel drive,2,"Factory Tuner,Luxury,High-Performance",Midsize,Coupe,27,19,190,50800</t>
  </si>
  <si>
    <t>Infiniti,G Coupe,2011,premium unleaded (recommended),330,6,AUTOMATIC,rear wheel drive,2,Luxury,Midsize,Coupe,27,19,190,37150</t>
  </si>
  <si>
    <t>Infiniti,G Coupe,2012,premium unleaded (recommended),348,6,AUTOMATIC,rear wheel drive,2,"Factory Tuner,Luxury,High-Performance",Midsize,Coupe,27,19,190,51700</t>
  </si>
  <si>
    <t>Infiniti,G Coupe,2012,premium unleaded (recommended),330,6,AUTOMATIC,rear wheel drive,2,Luxury,Midsize,Coupe,27,19,190,37800</t>
  </si>
  <si>
    <t>Infiniti,G Coupe,2012,premium unleaded (recommended),348,6,MANUAL,rear wheel drive,2,"Factory Tuner,Luxury,High-Performance",Midsize,Coupe,25,17,190,49800</t>
  </si>
  <si>
    <t>Infiniti,G Coupe,2012,premium unleaded (recommended),330,6,AUTOMATIC,all wheel drive,2,"Luxury,Performance",Midsize,Coupe,25,18,190,40900</t>
  </si>
  <si>
    <t>Infiniti,G Coupe,2012,premium unleaded (recommended),330,6,AUTOMATIC,rear wheel drive,2,"Luxury,Performance",Midsize,Coupe,27,19,190,39250</t>
  </si>
  <si>
    <t>Infiniti,G Coupe,2012,premium unleaded (recommended),330,6,MANUAL,rear wheel drive,2,"Luxury,High-Performance",Midsize,Coupe,25,17,190,44200</t>
  </si>
  <si>
    <t>Infiniti,G Coupe,2013,premium unleaded (recommended),330,6,MANUAL,rear wheel drive,2,"Luxury,High-Performance",Midsize,Coupe,25,17,190,45500</t>
  </si>
  <si>
    <t>Infiniti,G Coupe,2013,premium unleaded (recommended),330,6,AUTOMATIC,all wheel drive,2,"Luxury,Performance",Midsize,Coupe,25,18,190,42050</t>
  </si>
  <si>
    <t>Infiniti,G Coupe,2013,premium unleaded (recommended),330,6,AUTOMATIC,rear wheel drive,2,"Luxury,Performance",Midsize,Coupe,27,19,190,40400</t>
  </si>
  <si>
    <t>Infiniti,G Coupe,2013,premium unleaded (recommended),348,6,AUTOMATIC,rear wheel drive,2,"Factory Tuner,Luxury,High-Performance",Midsize,Coupe,27,19,190,53100</t>
  </si>
  <si>
    <t>Infiniti,G Coupe,2013,premium unleaded (recommended),348,6,MANUAL,rear wheel drive,2,"Factory Tuner,Luxury,High-Performance",Midsize,Coupe,25,17,190,51200</t>
  </si>
  <si>
    <t>Infiniti,G Sedan,2011,premium unleaded (recommended),328,6,AUTOMATIC,all wheel drive,4,Luxury,Midsize,Sedan,25,18,190,41550</t>
  </si>
  <si>
    <t>Infiniti,G Sedan,2011,premium unleaded (recommended),328,6,AUTOMATIC,rear wheel drive,4,"Luxury,Performance",Midsize,Sedan,27,19,190,44150</t>
  </si>
  <si>
    <t>Infiniti,G Sedan,2011,premium unleaded (recommended),328,6,AUTOMATIC,rear wheel drive,4,"Luxury,Performance",Midsize,Sedan,27,19,190,39950</t>
  </si>
  <si>
    <t>Infiniti,G Sedan,2011,premium unleaded (recommended),328,6,AUTOMATIC,rear wheel drive,4,"Luxury,Performance",Midsize,Sedan,27,19,190,35800</t>
  </si>
  <si>
    <t>Infiniti,G Sedan,2011,premium unleaded (recommended),328,6,AUTOMATIC,all wheel drive,4,Luxury,Midsize,Sedan,25,18,190,37400</t>
  </si>
  <si>
    <t>Infiniti,G Sedan,2011,premium unleaded (recommended),218,6,AUTOMATIC,rear wheel drive,4,Luxury,Midsize,Sedan,29,20,190,32000</t>
  </si>
  <si>
    <t>Infiniti,G Sedan,2011,premium unleaded (recommended),328,6,MANUAL,rear wheel drive,4,"Luxury,Performance",Midsize,Sedan,25,17,190,40200</t>
  </si>
  <si>
    <t>Infiniti,G Sedan,2011,premium unleaded (recommended),218,6,AUTOMATIC,all wheel drive,4,Luxury,Midsize,Sedan,27,19,190,35000</t>
  </si>
  <si>
    <t>Infiniti,G Sedan,2011,premium unleaded (recommended),218,6,AUTOMATIC,rear wheel drive,4,Luxury,Midsize,Sedan,29,20,190,33400</t>
  </si>
  <si>
    <t>Infiniti,G Sedan,2011,premium unleaded (recommended),328,6,AUTOMATIC,all wheel drive,4,Luxury,Midsize,Sedan,25,18,190,44750</t>
  </si>
  <si>
    <t>Infiniti,G Sedan,2012,premium unleaded (recommended),328,6,MANUAL,rear wheel drive,4,"Luxury,High-Performance",Midsize,Sedan,25,17,190,41500</t>
  </si>
  <si>
    <t>Infiniti,G Sedan,2012,premium unleaded (recommended),328,6,AUTOMATIC,rear wheel drive,4,"Luxury,Performance",Midsize,Sedan,27,19,190,36900</t>
  </si>
  <si>
    <t>Infiniti,G Sedan,2012,premium unleaded (recommended),218,6,AUTOMATIC,rear wheel drive,4,Luxury,Midsize,Sedan,29,20,190,33100</t>
  </si>
  <si>
    <t>Infiniti,G Sedan,2012,premium unleaded (recommended),328,6,AUTOMATIC,all wheel drive,4,"Luxury,Performance",Midsize,Sedan,25,18,190,38500</t>
  </si>
  <si>
    <t>Infiniti,G Sedan,2012,premium unleaded (recommended),328,6,AUTOMATIC,all wheel drive,4,Luxury,Midsize,Sedan,25,18,190,41850</t>
  </si>
  <si>
    <t>Infiniti,G Sedan,2012,premium unleaded (recommended),328,6,AUTOMATIC,all wheel drive,4,Luxury,Midsize,Sedan,25,18,190,46050</t>
  </si>
  <si>
    <t>Infiniti,G Sedan,2012,premium unleaded (recommended),328,6,AUTOMATIC,rear wheel drive,4,"Luxury,High-Performance",Midsize,Sedan,27,19,190,45450</t>
  </si>
  <si>
    <t>Infiniti,G Sedan,2012,premium unleaded (recommended),218,6,AUTOMATIC,all wheel drive,4,Luxury,Midsize,Sedan,27,19,190,36100</t>
  </si>
  <si>
    <t>Infiniti,G Sedan,2012,premium unleaded (recommended),328,6,AUTOMATIC,rear wheel drive,4,Luxury,Midsize,Sedan,27,19,190,40250</t>
  </si>
  <si>
    <t>Infiniti,G Sedan,2012,premium unleaded (recommended),218,6,AUTOMATIC,rear wheel drive,4,Luxury,Midsize,Sedan,29,20,190,34500</t>
  </si>
  <si>
    <t>Infiniti,G Sedan,2013,premium unleaded (required),328,6,MANUAL,rear wheel drive,4,"Luxury,High-Performance",Midsize,Sedan,25,17,190,37150</t>
  </si>
  <si>
    <t>Infiniti,G Sedan,2013,premium unleaded (required),328,6,AUTOMATIC,all wheel drive,4,Luxury,Midsize,Sedan,25,18,190,34550</t>
  </si>
  <si>
    <t>Infiniti,G Sedan,2013,premium unleaded (required),328,6,AUTOMATIC,rear wheel drive,4,"Luxury,Performance",Midsize,Sedan,27,19,190,32950</t>
  </si>
  <si>
    <t>Infiniti,G20,2000,regular unleaded,145,4,MANUAL,front wheel drive,4,Luxury,Compact,Sedan,29,21,190,2251</t>
  </si>
  <si>
    <t>Infiniti,G20,2000,regular unleaded,145,4,MANUAL,front wheel drive,4,Luxury,Compact,Sedan,29,21,190,2449</t>
  </si>
  <si>
    <t>Infiniti,G20,2001,regular unleaded,145,4,AUTOMATIC,front wheel drive,4,Luxury,Compact,Sedan,28,20,190,22195</t>
  </si>
  <si>
    <t>Infiniti,G20,2001,regular unleaded,145,4,MANUAL,front wheel drive,4,Luxury,Compact,Sedan,29,21,190,21395</t>
  </si>
  <si>
    <t>Infiniti,G20,2001,regular unleaded,145,4,AUTOMATIC,front wheel drive,4,Luxury,Compact,Sedan,28,20,190,24895</t>
  </si>
  <si>
    <t>Infiniti,G20,2001,regular unleaded,145,4,MANUAL,front wheel drive,4,Luxury,Compact,Sedan,29,21,190,24095</t>
  </si>
  <si>
    <t>Infiniti,G20,2002,regular unleaded,145,4,AUTOMATIC,front wheel drive,4,Luxury,Compact,Sedan,23,20,190,22195</t>
  </si>
  <si>
    <t>Infiniti,G20,2002,regular unleaded,145,4,MANUAL,front wheel drive,4,Luxury,Compact,Sedan,29,21,190,21395</t>
  </si>
  <si>
    <t>Infiniti,G35,2006,regular unleaded,280,6,AUTOMATIC,all wheel drive,4,Luxury,Midsize,Sedan,22,16,190,33250</t>
  </si>
  <si>
    <t>Infiniti,G35,2006,regular unleaded,298,6,MANUAL,rear wheel drive,2,"Luxury,High-Performance",Midsize,Coupe,24,17,190,33800</t>
  </si>
  <si>
    <t>Infiniti,G35,2006,regular unleaded,280,6,AUTOMATIC,rear wheel drive,2,"Luxury,Performance",Midsize,Coupe,23,17,190,33200</t>
  </si>
  <si>
    <t>Infiniti,G35,2006,regular unleaded,280,6,AUTOMATIC,rear wheel drive,4,"Luxury,Performance",Midsize,Sedan,23,17,190,31450</t>
  </si>
  <si>
    <t>Infiniti,G35,2006,regular unleaded,298,6,MANUAL,rear wheel drive,4,"Luxury,High-Performance",Midsize,Sedan,24,17,190,31200</t>
  </si>
  <si>
    <t>Infiniti,G35,2007,premium unleaded (required),275,6,AUTOMATIC,rear wheel drive,2,"Luxury,Performance",Midsize,Coupe,23,16,190,33450</t>
  </si>
  <si>
    <t>Infiniti,G35,2007,premium unleaded (required),306,6,AUTOMATIC,rear wheel drive,4,"Luxury,High-Performance",Midsize,Sedan,24,17,190,33450</t>
  </si>
  <si>
    <t>Infiniti,G35,2007,premium unleaded (required),306,6,AUTOMATIC,all wheel drive,4,Luxury,Midsize,Sedan,23,17,190,33950</t>
  </si>
  <si>
    <t>Infiniti,G35,2007,premium unleaded (required),293,6,MANUAL,rear wheel drive,2,"Luxury,Performance",Midsize,Coupe,23,17,190,34050</t>
  </si>
  <si>
    <t>Infiniti,G35,2007,premium unleaded (required),306,6,AUTOMATIC,rear wheel drive,4,Luxury,Midsize,Sedan,24,17,190,31900</t>
  </si>
  <si>
    <t>Infiniti,G35,2007,premium unleaded (required),306,6,AUTOMATIC,rear wheel drive,4,Luxury,Midsize,Sedan,24,17,190,31450</t>
  </si>
  <si>
    <t>Infiniti,G35,2007,premium unleaded (required),306,6,MANUAL,rear wheel drive,4,"Luxury,High-Performance",Midsize,Sedan,25,17,190,32250</t>
  </si>
  <si>
    <t>Infiniti,G35,2008,premium unleaded (required),306,6,AUTOMATIC,rear wheel drive,4,Luxury,Midsize,Sedan,24,17,190,32250</t>
  </si>
  <si>
    <t>Infiniti,G35,2008,premium unleaded (required),306,6,AUTOMATIC,all wheel drive,4,"Luxury,Performance",Midsize,Sedan,23,17,190,34750</t>
  </si>
  <si>
    <t>Infiniti,G35,2008,premium unleaded (required),306,6,AUTOMATIC,rear wheel drive,4,"Luxury,Performance",Midsize,Sedan,24,17,190,32700</t>
  </si>
  <si>
    <t>Infiniti,G35,2008,premium unleaded (required),306,6,MANUAL,rear wheel drive,4,"Luxury,High-Performance",Midsize,Sedan,25,17,190,33050</t>
  </si>
  <si>
    <t>Infiniti,G37 Convertible,2010,premium unleaded (required),325,6,MANUAL,rear wheel drive,2,"Luxury,Performance",Midsize,Convertible,24,16,190,46950</t>
  </si>
  <si>
    <t>Infiniti,G37 Convertible,2010,premium unleaded (required),325,6,AUTOMATIC,rear wheel drive,2,"Luxury,Performance",Midsize,Convertible,25,17,190,54900</t>
  </si>
  <si>
    <t>Infiniti,G37 Convertible,2010,premium unleaded (required),325,6,AUTOMATIC,rear wheel drive,2,"Luxury,Performance",Midsize,Convertible,25,17,190,44350</t>
  </si>
  <si>
    <t>Infiniti,G37 Coupe,2010,premium unleaded (recommended),330,6,AUTOMATIC,rear wheel drive,2,"Luxury,Performance",Midsize,Coupe,27,19,190,37500</t>
  </si>
  <si>
    <t>Infiniti,G37 Coupe,2010,premium unleaded (recommended),330,6,AUTOMATIC,rear wheel drive,2,Luxury,Midsize,Coupe,27,19,190,36050</t>
  </si>
  <si>
    <t>Infiniti,G37 Coupe,2010,premium unleaded (recommended),330,6,AUTOMATIC,all wheel drive,2,Luxury,Midsize,Coupe,25,18,190,39150</t>
  </si>
  <si>
    <t>Infiniti,G37 Coupe,2010,premium unleaded (recommended),330,6,AUTOMATIC,rear wheel drive,2,"Luxury,High-Performance",Midsize,Coupe,27,19,190,50550</t>
  </si>
  <si>
    <t>Infiniti,G37 Coupe,2010,premium unleaded (recommended),330,6,MANUAL,rear wheel drive,2,"Luxury,High-Performance",Midsize,Coupe,25,17,190,40400</t>
  </si>
  <si>
    <t>Infiniti,G37 Sedan,2010,premium unleaded (recommended),328,6,AUTOMATIC,rear wheel drive,4,"Luxury,High-Performance",Midsize,Sedan,27,19,190,43350</t>
  </si>
  <si>
    <t>Infiniti,G37 Sedan,2010,premium unleaded (recommended),328,6,AUTOMATIC,rear wheel drive,4,Luxury,Midsize,Sedan,27,19,190,33250</t>
  </si>
  <si>
    <t>Infiniti,G37 Sedan,2010,premium unleaded (recommended),328,6,AUTOMATIC,all wheel drive,4,Luxury,Midsize,Sedan,25,18,190,36050</t>
  </si>
  <si>
    <t>Infiniti,G37 Sedan,2010,premium unleaded (recommended),328,6,AUTOMATIC,all wheel drive,4,Luxury,Midsize,Sedan,25,18,190,43550</t>
  </si>
  <si>
    <t>Infiniti,G37 Sedan,2010,premium unleaded (recommended),328,6,MANUAL,rear wheel drive,4,"Luxury,High-Performance",Midsize,Sedan,25,17,190,37000</t>
  </si>
  <si>
    <t>Infiniti,G37 Sedan,2010,premium unleaded (recommended),328,6,AUTOMATIC,rear wheel drive,4,"Luxury,Performance",Midsize,Sedan,27,19,190,34450</t>
  </si>
  <si>
    <t>Infiniti,G37,2008,premium unleaded (required),330,6,AUTOMATIC,rear wheel drive,2,"Luxury,Performance",Midsize,Coupe,24,18,190,35650</t>
  </si>
  <si>
    <t>Infiniti,G37,2008,premium unleaded (required),330,6,MANUAL,rear wheel drive,2,"Luxury,High-Performance",Midsize,Coupe,26,17,190,36200</t>
  </si>
  <si>
    <t>Infiniti,G37,2008,premium unleaded (required),330,6,AUTOMATIC,rear wheel drive,2,"Luxury,Performance",Midsize,Coupe,24,18,190,34900</t>
  </si>
  <si>
    <t>Infiniti,G37,2009,premium unleaded (required),328,6,AUTOMATIC,rear wheel drive,4,"Luxury,Performance",Midsize,Sedan,26,18,190,33700</t>
  </si>
  <si>
    <t>Infiniti,G37,2009,premium unleaded (required),328,6,AUTOMATIC,rear wheel drive,4,Luxury,Midsize,Sedan,26,18,190,33250</t>
  </si>
  <si>
    <t>Infiniti,G37,2009,premium unleaded (required),328,6,MANUAL,rear wheel drive,4,"Luxury,High-Performance",Midsize,Sedan,25,17,190,34250</t>
  </si>
  <si>
    <t>Infiniti,G37,2009,premium unleaded (required),325,6,AUTOMATIC,rear wheel drive,2,"Luxury,Performance",Midsize,Convertible,25,17,190,43850</t>
  </si>
  <si>
    <t>Infiniti,G37,2009,premium unleaded (required),328,6,AUTOMATIC,all wheel drive,4,Luxury,Midsize,Sedan,25,18,190,35750</t>
  </si>
  <si>
    <t>Infiniti,G37,2009,premium unleaded (required),330,6,AUTOMATIC,all wheel drive,2,Luxury,Midsize,Coupe,25,18,190,38700</t>
  </si>
  <si>
    <t>Infiniti,G37,2009,premium unleaded (required),330,6,MANUAL,rear wheel drive,2,"Luxury,High-Performance",Midsize,Coupe,25,17,190,37000</t>
  </si>
  <si>
    <t>Infiniti,G37,2009,premium unleaded (required),330,6,AUTOMATIC,rear wheel drive,2,Luxury,Midsize,Coupe,26,18,190,35900</t>
  </si>
  <si>
    <t>Infiniti,G37,2009,premium unleaded (required),325,6,MANUAL,rear wheel drive,2,"Luxury,Performance",Midsize,Convertible,24,16,190,43900</t>
  </si>
  <si>
    <t>Infiniti,G37,2009,premium unleaded (required),330,6,AUTOMATIC,rear wheel drive,2,"Luxury,Performance",Midsize,Coupe,26,18,190,36650</t>
  </si>
  <si>
    <t>Pontiac,G3,2009,regular unleaded,106,4,MANUAL,front wheel drive,4,Hatchback,Compact,4dr Hatchback,34,27,210,14335</t>
  </si>
  <si>
    <t>Pontiac,G5,2007,regular unleaded,148,4,MANUAL,front wheel drive,2,N/A,Compact,Coupe,31,22,210,14775</t>
  </si>
  <si>
    <t>Pontiac,G5,2007,regular unleaded,173,4,MANUAL,front wheel drive,2,N/A,Compact,Coupe,31,22,210,18425</t>
  </si>
  <si>
    <t>Pontiac,G5,2008,regular unleaded,171,4,MANUAL,front wheel drive,2,N/A,Compact,Coupe,32,22,210,19850</t>
  </si>
  <si>
    <t>Pontiac,G5,2008,regular unleaded,148,4,MANUAL,front wheel drive,2,N/A,Compact,Coupe,33,24,210,15675</t>
  </si>
  <si>
    <t>Pontiac,G5,2009,regular unleaded,155,4,MANUAL,front wheel drive,2,N/A,Compact,Coupe,37,25,210,16980</t>
  </si>
  <si>
    <t>Pontiac,G5,2009,regular unleaded,155,4,MANUAL,front wheel drive,2,N/A,Compact,Coupe,35,25,210,20280</t>
  </si>
  <si>
    <t>Pontiac,G6,2008,regular unleaded,217,6,AUTOMATIC,front wheel drive,2,N/A,Midsize,Convertible,26,17,210,30210</t>
  </si>
  <si>
    <t>Pontiac,G6,2008,regular unleaded,252,6,AUTOMATIC,front wheel drive,2,Performance,Midsize,Coupe,26,17,210,26755</t>
  </si>
  <si>
    <t>Pontiac,G6,2008,regular unleaded,219,6,AUTOMATIC,front wheel drive,2,Performance,Midsize,Coupe,26,17,210,23100</t>
  </si>
  <si>
    <t>Pontiac,G6,2008,regular unleaded,252,6,AUTOMATIC,front wheel drive,4,Performance,Midsize,Sedan,26,17,210,26960</t>
  </si>
  <si>
    <t>Pontiac,G6,2008,regular unleaded,164,4,AUTOMATIC,front wheel drive,4,N/A,Midsize,Sedan,30,22,210,18765</t>
  </si>
  <si>
    <t>Pontiac,G6,2008,regular unleaded,164,4,AUTOMATIC,front wheel drive,4,N/A,Midsize,Sedan,30,22,210,20290</t>
  </si>
  <si>
    <t>Pontiac,G6,2008,regular unleaded,219,6,AUTOMATIC,front wheel drive,4,Performance,Midsize,Sedan,26,17,210,23100</t>
  </si>
  <si>
    <t>Pontiac,G6,2009,regular unleaded,252,6,AUTOMATIC,front wheel drive,4,Performance,Midsize,Sedan,26,17,210,28580</t>
  </si>
  <si>
    <t>Pontiac,G6,2009,regular unleaded,164,4,AUTOMATIC,front wheel drive,4,N/A,Midsize,Sedan,30,22,210,19275</t>
  </si>
  <si>
    <t>Pontiac,G6,2009,regular unleaded,221,6,AUTOMATIC,front wheel drive,4,Performance,Midsize,Sedan,26,17,210,24180</t>
  </si>
  <si>
    <t>Pontiac,G6,2009,regular unleaded,252,6,AUTOMATIC,front wheel drive,2,Performance,Midsize,Coupe,26,17,210,28960</t>
  </si>
  <si>
    <t>Pontiac,G6,2009,flex-fuel (unleaded/E85),219,6,AUTOMATIC,front wheel drive,4,Flex Fuel,Midsize,Sedan,26,17,210,24710</t>
  </si>
  <si>
    <t>Pontiac,G6,2009,regular unleaded,164,4,AUTOMATIC,front wheel drive,2,N/A,Midsize,Coupe,33,22,210,22220</t>
  </si>
  <si>
    <t>Pontiac,G6,2009,regular unleaded,217,6,AUTOMATIC,front wheel drive,2,N/A,Midsize,Convertible,26,17,210,32300</t>
  </si>
  <si>
    <t>Pontiac,G6,2009,regular unleaded,164,4,AUTOMATIC,front wheel drive,4,N/A,Midsize,Sedan,30,22,210,20490</t>
  </si>
  <si>
    <t>Pontiac,G6,2009,regular unleaded,164,4,AUTOMATIC,front wheel drive,4,Flex Fuel,Midsize,Sedan,30,22,210,21165</t>
  </si>
  <si>
    <t>Pontiac,G6,2009,regular unleaded,252,6,AUTOMATIC,front wheel drive,4,Performance,Midsize,Sedan,26,17,210,29060</t>
  </si>
  <si>
    <t>Pontiac,G6,2009,regular unleaded,221,6,AUTOMATIC,front wheel drive,2,Performance,Midsize,Coupe,26,17,210,24080</t>
  </si>
  <si>
    <t>Pontiac,G6,2009,regular unleaded,252,6,AUTOMATIC,front wheel drive,2,Performance,Midsize,Coupe,26,17,210,28480</t>
  </si>
  <si>
    <t>Pontiac,G6,2009,flex-fuel (unleaded/E85),219,6,AUTOMATIC,front wheel drive,2,Flex Fuel,Midsize,Coupe,26,17,210,24610</t>
  </si>
  <si>
    <t>Pontiac,G6,2009,regular unleaded,221,6,AUTOMATIC,front wheel drive,2,N/A,Midsize,Convertible,26,17,210,31870</t>
  </si>
  <si>
    <t>Pontiac,G6,2010,regular unleaded,164,4,AUTOMATIC,front wheel drive,4,N/A,Midsize,Sedan,30,22,210,21275</t>
  </si>
  <si>
    <t>Genesis,G80,2017,regular unleaded,311,6,AUTOMATIC,rear wheel drive,4,"Luxury,Performance",Large,Sedan,28,18,21,41400</t>
  </si>
  <si>
    <t>Genesis,G80,2017,premium unleaded (recommended),420,8,AUTOMATIC,rear wheel drive,4,"Luxury,High-Performance",Large,Sedan,23,15,21,54550</t>
  </si>
  <si>
    <t>Genesis,G80,2017,regular unleaded,311,6,AUTOMATIC,all wheel drive,4,"Luxury,Performance",Large,Sedan,25,16,21,43900</t>
  </si>
  <si>
    <t>Pontiac,G8,2008,regular unleaded,361,8,AUTOMATIC,rear wheel drive,4,High-Performance,Large,Sedan,24,15,210,29310</t>
  </si>
  <si>
    <t>Pontiac,G8,2008,regular unleaded,256,6,AUTOMATIC,rear wheel drive,4,Performance,Large,Sedan,25,17,210,26910</t>
  </si>
  <si>
    <t>Pontiac,G8,2009,regular unleaded,355,8,AUTOMATIC,rear wheel drive,4,High-Performance,Large,Sedan,24,15,210,31755</t>
  </si>
  <si>
    <t>Pontiac,G8,2009,regular unleaded,256,6,AUTOMATIC,rear wheel drive,4,Performance,Large,Sedan,25,17,210,28250</t>
  </si>
  <si>
    <t>Pontiac,G8,2009,premium unleaded (recommended),415,8,AUTOMATIC,rear wheel drive,4,"Factory Tuner,High-Performance",Large,Sedan,20,13,210,37610</t>
  </si>
  <si>
    <t>Mitsubishi,Galant,2010,regular unleaded,160,4,AUTOMATIC,front wheel drive,4,N/A,Midsize,Sedan,30,21,436,21599</t>
  </si>
  <si>
    <t>Mitsubishi,Galant,2010,regular unleaded,160,4,AUTOMATIC,front wheel drive,4,N/A,Midsize,Sedan,30,21,436,23999</t>
  </si>
  <si>
    <t>Mitsubishi,Galant,2011,regular unleaded,160,4,AUTOMATIC,front wheel drive,4,N/A,Midsize,Sedan,30,21,436,21599</t>
  </si>
  <si>
    <t>Mitsubishi,Galant,2011,regular unleaded,160,4,AUTOMATIC,front wheel drive,4,N/A,Midsize,Sedan,30,21,436,23999</t>
  </si>
  <si>
    <t>Mitsubishi,Galant,2012,regular unleaded,160,4,AUTOMATIC,front wheel drive,4,N/A,Midsize,Sedan,30,21,436,21899</t>
  </si>
  <si>
    <t>Mitsubishi,Galant,2012,regular unleaded,160,4,AUTOMATIC,front wheel drive,4,N/A,Midsize,Sedan,30,21,436,24299</t>
  </si>
  <si>
    <t>Lamborghini,Gallardo,2012,premium unleaded (required),570,10,MANUAL,all wheel drive,2,"Exotic,Factory Tuner,High-Performance",Compact,Convertible,20,12,1158,248000</t>
  </si>
  <si>
    <t>Lamborghini,Gallardo,2012,premium unleaded (required),560,10,MANUAL,all wheel drive,2,"Exotic,High-Performance",Compact,Convertible,20,12,1158,225400</t>
  </si>
  <si>
    <t>Lamborghini,Gallardo,2012,premium unleaded (required),550,10,MANUAL,rear wheel drive,2,"Exotic,High-Performance",Compact,Coupe,20,12,1158,187900</t>
  </si>
  <si>
    <t>Lamborghini,Gallardo,2012,premium unleaded (required),570,10,MANUAL,all wheel drive,2,"Exotic,Factory Tuner,High-Performance",Compact,Coupe,20,12,1158,237600</t>
  </si>
  <si>
    <t>Lamborghini,Gallardo,2012,premium unleaded (required),550,10,AUTOMATED_MANUAL,rear wheel drive,2,"Exotic,High-Performance",Compact,Coupe,20,13,1158,191900</t>
  </si>
  <si>
    <t>Lamborghini,Gallardo,2012,premium unleaded (required),560,10,MANUAL,all wheel drive,2,"Exotic,High-Performance",Compact,Coupe,20,12,1158,202000</t>
  </si>
  <si>
    <t>Lamborghini,Gallardo,2013,premium unleaded (required),560,10,AUTOMATED_MANUAL,all wheel drive,2,"Exotic,High-Performance",Compact,Coupe,20,13,1158,202000</t>
  </si>
  <si>
    <t>Lamborghini,Gallardo,2013,premium unleaded (required),560,10,AUTOMATED_MANUAL,all wheel drive,2,"Exotic,High-Performance",Compact,Convertible,20,13,1158,225400</t>
  </si>
  <si>
    <t>Lamborghini,Gallardo,2013,premium unleaded (required),570,10,AUTOMATED_MANUAL,all wheel drive,2,"Exotic,Factory Tuner,High-Performance",Compact,Convertible,20,13,1158,248000</t>
  </si>
  <si>
    <t>Lamborghini,Gallardo,2013,premium unleaded (required),550,10,MANUAL,rear wheel drive,2,"Exotic,High-Performance",Compact,Coupe,20,12,1158,191900</t>
  </si>
  <si>
    <t>Lamborghini,Gallardo,2013,premium unleaded (required),570,10,AUTOMATED_MANUAL,all wheel drive,2,"Exotic,Factory Tuner,High-Performance",Compact,Coupe,20,13,1158,237600</t>
  </si>
  <si>
    <t>Lamborghini,Gallardo,2013,premium unleaded (required),550,10,MANUAL,rear wheel drive,2,"Exotic,High-Performance",Compact,Convertible,20,12,1158,209500</t>
  </si>
  <si>
    <t>Lamborghini,Gallardo,2014,premium unleaded (required),550,10,AUTOMATED_MANUAL,rear wheel drive,2,"Exotic,High-Performance",Compact,Convertible,20,12,1158,209500</t>
  </si>
  <si>
    <t>Lamborghini,Gallardo,2014,premium unleaded (required),550,10,AUTOMATED_MANUAL,rear wheel drive,2,"Exotic,High-Performance",Compact,Coupe,20,14,1158,191900</t>
  </si>
  <si>
    <t>Lamborghini,Gallardo,2014,premium unleaded (required),570,10,MANUAL,all wheel drive,2,"Exotic,Factory Tuner,High-Performance",Compact,Convertible,20,13,1158,251600</t>
  </si>
  <si>
    <t>Lamborghini,Gallardo,2014,premium unleaded (required),550,10,MANUAL,rear wheel drive,2,"Exotic,High-Performance",Compact,Coupe,20,12,1158,191900</t>
  </si>
  <si>
    <t>Lamborghini,Gallardo,2014,premium unleaded (required),560,10,MANUAL,rear wheel drive,2,"Exotic,High-Performance",Compact,Coupe,20,15,1158,198900</t>
  </si>
  <si>
    <t>Lamborghini,Gallardo,2014,premium unleaded (required),570,10,AUTOMATED_MANUAL,all wheel drive,2,"Exotic,Factory Tuner,High-Performance",Compact,Coupe,20,13,1158,256300</t>
  </si>
  <si>
    <t>Lamborghini,Gallardo,2014,premium unleaded (required),560,10,MANUAL,all wheel drive,2,"Exotic,High-Performance",Compact,Coupe,20,13,1158,202000</t>
  </si>
  <si>
    <t>Lamborghini,Gallardo,2014,premium unleaded (required),570,10,AUTOMATED_MANUAL,all wheel drive,2,"Exotic,Factory Tuner,High-Performance",Compact,Coupe,20,13,1158,241200</t>
  </si>
  <si>
    <t>Lamborghini,Gallardo,2014,premium unleaded (required),570,10,AUTOMATED_MANUAL,all wheel drive,2,"Exotic,Factory Tuner,High-Performance",Compact,Convertible,20,14,1158,251600</t>
  </si>
  <si>
    <t>Lamborghini,Gallardo,2014,premium unleaded (required),570,10,MANUAL,all wheel drive,2,"Exotic,Factory Tuner,High-Performance",Compact,Coupe,20,13,1158,241200</t>
  </si>
  <si>
    <t>Lamborghini,Gallardo,2014,premium unleaded (required),560,10,AUTOMATED_MANUAL,all wheel drive,2,"Exotic,High-Performance",Compact,Coupe,20,14,1158,202000</t>
  </si>
  <si>
    <t>Lamborghini,Gallardo,2014,premium unleaded (required),560,10,AUTOMATED_MANUAL,all wheel drive,2,"Exotic,High-Performance",Compact,Convertible,20,13,1158,225400</t>
  </si>
  <si>
    <t>Lamborghini,Gallardo,2014,premium unleaded (required),560,10,MANUAL,all wheel drive,2,"Exotic,High-Performance",Compact,Convertible,20,13,1158,225400</t>
  </si>
  <si>
    <t>Hyundai,Genesis Coupe,2014,premium unleaded (recommended),348,6,MANUAL,rear wheel drive,2,High-Performance,Midsize,Coupe,24,16,1439,29350</t>
  </si>
  <si>
    <t>Hyundai,Genesis Coupe,2014,premium unleaded (recommended),348,6,AUTOMATIC,rear wheel drive,2,High-Performance,Midsize,Coupe,25,16,1439,32150</t>
  </si>
  <si>
    <t>Hyundai,Genesis Coupe,2014,premium unleaded (recommended),274,4,AUTOMATIC,rear wheel drive,2,Performance,Midsize,Coupe,27,17,1439,26350</t>
  </si>
  <si>
    <t>Hyundai,Genesis Coupe,2014,premium unleaded (recommended),348,6,AUTOMATIC,rear wheel drive,2,High-Performance,Midsize,Coupe,25,16,1439,34600</t>
  </si>
  <si>
    <t>Hyundai,Genesis Coupe,2014,premium unleaded (recommended),274,4,AUTOMATIC,rear wheel drive,2,Performance,Midsize,Coupe,27,17,1439,29300</t>
  </si>
  <si>
    <t>Hyundai,Genesis Coupe,2014,premium unleaded (recommended),348,6,MANUAL,rear wheel drive,2,High-Performance,Midsize,Coupe,24,16,1439,33400</t>
  </si>
  <si>
    <t>Hyundai,Genesis Coupe,2014,premium unleaded (recommended),274,4,MANUAL,rear wheel drive,2,Performance,Midsize,Coupe,27,19,1439,27200</t>
  </si>
  <si>
    <t>Hyundai,Genesis Coupe,2015,premium unleaded (recommended),348,6,AUTOMATIC,rear wheel drive,2,High-Performance,Midsize,Coupe,25,16,1439,27950</t>
  </si>
  <si>
    <t>Hyundai,Genesis Coupe,2015,premium unleaded (recommended),348,6,MANUAL,rear wheel drive,2,High-Performance,Midsize,Coupe,24,16,1439,26750</t>
  </si>
  <si>
    <t>Hyundai,Genesis Coupe,2015,premium unleaded (recommended),348,6,AUTOMATIC,rear wheel drive,2,High-Performance,Midsize,Coupe,25,16,1439,34600</t>
  </si>
  <si>
    <t>Hyundai,Genesis Coupe,2015,premium unleaded (recommended),348,6,MANUAL,rear wheel drive,2,High-Performance,Midsize,Coupe,24,16,1439,33400</t>
  </si>
  <si>
    <t>Hyundai,Genesis Coupe,2015,premium unleaded (recommended),348,6,MANUAL,rear wheel drive,2,High-Performance,Midsize,Coupe,24,16,1439,29500</t>
  </si>
  <si>
    <t>Hyundai,Genesis Coupe,2016,premium unleaded (recommended),348,6,MANUAL,rear wheel drive,2,High-Performance,Midsize,Coupe,24,17,1439,26950</t>
  </si>
  <si>
    <t>Hyundai,Genesis Coupe,2016,premium unleaded (recommended),348,6,AUTOMATIC,rear wheel drive,2,High-Performance,Midsize,Coupe,25,16,1439,34950</t>
  </si>
  <si>
    <t>Hyundai,Genesis Coupe,2016,premium unleaded (recommended),348,6,AUTOMATIC,rear wheel drive,2,High-Performance,Midsize,Coupe,25,16,1439,28150</t>
  </si>
  <si>
    <t>Hyundai,Genesis Coupe,2016,premium unleaded (recommended),348,6,MANUAL,rear wheel drive,2,High-Performance,Midsize,Coupe,24,17,1439,29900</t>
  </si>
  <si>
    <t>Hyundai,Genesis Coupe,2016,premium unleaded (recommended),348,6,MANUAL,rear wheel drive,2,High-Performance,Midsize,Coupe,24,17,1439,33750</t>
  </si>
  <si>
    <t>Hyundai,Genesis,2014,regular unleaded,333,6,AUTOMATIC,rear wheel drive,4,Luxury,Large,Sedan,27,18,1439,35200</t>
  </si>
  <si>
    <t>Hyundai,Genesis,2014,premium unleaded (recommended),429,8,AUTOMATIC,rear wheel drive,4,"Factory Tuner,Luxury,High-Performance",Large,Sedan,23,15,1439,47400</t>
  </si>
  <si>
    <t>Hyundai,Genesis,2015,premium unleaded (recommended),420,8,AUTOMATIC,rear wheel drive,4,"Luxury,High-Performance",Large,Sedan,23,15,1439,51500</t>
  </si>
  <si>
    <t>Hyundai,Genesis,2015,regular unleaded,311,6,AUTOMATIC,rear wheel drive,4,"Luxury,Performance",Large,Sedan,29,18,1439,38000</t>
  </si>
  <si>
    <t>Hyundai,Genesis,2015,regular unleaded,311,6,AUTOMATIC,all wheel drive,4,"Luxury,Performance",Large,Sedan,25,16,1439,40500</t>
  </si>
  <si>
    <t>Hyundai,Genesis,2016,regular unleaded,311,6,AUTOMATIC,all wheel drive,4,"Luxury,Performance",Large,Sedan,25,16,1439,41250</t>
  </si>
  <si>
    <t>Hyundai,Genesis,2016,regular unleaded,311,6,AUTOMATIC,rear wheel drive,4,"Luxury,Performance",Large,Sedan,29,18,1439,38750</t>
  </si>
  <si>
    <t>Hyundai,Genesis,2016,premium unleaded (recommended),420,8,AUTOMATIC,rear wheel drive,4,"Luxury,High-Performance",Large,Sedan,23,15,1439,53850</t>
  </si>
  <si>
    <t>Maserati,Ghibli,2015,premium unleaded (required),404,6,AUTOMATIC,all wheel drive,4,"Exotic,Luxury,High-Performance",Midsize,Sedan,25,15,238,77900</t>
  </si>
  <si>
    <t>Maserati,Ghibli,2015,premium unleaded (required),345,6,AUTOMATIC,rear wheel drive,4,"Exotic,Luxury,High-Performance",Midsize,Sedan,25,15,238,69800</t>
  </si>
  <si>
    <t>Maserati,Ghibli,2016,premium unleaded (required),404,6,AUTOMATIC,rear wheel drive,4,"Exotic,Luxury,High-Performance",Midsize,Sedan,24,16,238,76050</t>
  </si>
  <si>
    <t>Maserati,Ghibli,2016,premium unleaded (required),345,6,AUTOMATIC,rear wheel drive,4,"Exotic,Luxury,High-Performance",Midsize,Sedan,24,17,238,70600</t>
  </si>
  <si>
    <t>Maserati,Ghibli,2016,premium unleaded (required),404,6,AUTOMATIC,all wheel drive,4,"Exotic,Luxury,High-Performance",Midsize,Sedan,24,16,238,78550</t>
  </si>
  <si>
    <t>Maserati,Ghibli,2017,premium unleaded (required),404,6,AUTOMATIC,rear wheel drive,4,"Exotic,Luxury,High-Performance",Midsize,Sedan,24,16,238,77200</t>
  </si>
  <si>
    <t>Maserati,Ghibli,2017,premium unleaded (required),404,6,AUTOMATIC,all wheel drive,4,"Exotic,Luxury,High-Performance",Midsize,Sedan,24,16,238,79700</t>
  </si>
  <si>
    <t>Maserati,Ghibli,2017,premium unleaded (required),345,6,AUTOMATIC,rear wheel drive,4,"Exotic,Luxury,High-Performance",Midsize,Sedan,24,17,238,71600</t>
  </si>
  <si>
    <t>Rolls-Royce,Ghost Series II,2015,premium unleaded (required),563,12,AUTOMATIC,rear wheel drive,4,"Exotic,Luxury,Performance",Large,Sedan,21,13,86,286750</t>
  </si>
  <si>
    <t>Rolls-Royce,Ghost Series II,2015,premium unleaded (required),563,12,AUTOMATIC,rear wheel drive,4,"Exotic,Luxury,Performance",Large,Sedan,21,13,86,319400</t>
  </si>
  <si>
    <t>Rolls-Royce,Ghost Series II,2016,premium unleaded (required),563,12,AUTOMATIC,rear wheel drive,4,"Exotic,Luxury,Performance",Large,Sedan,21,13,86,295850</t>
  </si>
  <si>
    <t>Rolls-Royce,Ghost Series II,2016,premium unleaded (required),563,12,AUTOMATIC,rear wheel drive,4,"Exotic,Luxury,Performance",Large,Sedan,21,13,86,329325</t>
  </si>
  <si>
    <t>Rolls-Royce,Ghost,2012,premium unleaded (required),563,12,AUTOMATIC,rear wheel drive,4,"Exotic,Luxury,Performance",Large,Sedan,20,13,86,250000</t>
  </si>
  <si>
    <t>Rolls-Royce,Ghost,2012,premium unleaded (required),563,12,AUTOMATIC,rear wheel drive,4,"Exotic,Luxury,Performance",Large,Sedan,20,13,86,290000</t>
  </si>
  <si>
    <t>Rolls-Royce,Ghost,2013,premium unleaded (required),563,12,AUTOMATIC,rear wheel drive,4,"Exotic,Luxury,Performance",Large,Sedan,21,13,86,296000</t>
  </si>
  <si>
    <t>Rolls-Royce,Ghost,2013,premium unleaded (required),563,12,AUTOMATIC,rear wheel drive,4,"Exotic,Luxury,Performance",Large,Sedan,21,13,86,256650</t>
  </si>
  <si>
    <t>Rolls-Royce,Ghost,2014,premium unleaded (required),563,12,AUTOMATIC,rear wheel drive,4,"Exotic,Luxury,Performance",Large,Sedan,21,13,86,263200</t>
  </si>
  <si>
    <t>Rolls-Royce,Ghost,2014,premium unleaded (required),563,12,AUTOMATIC,rear wheel drive,4,"Exotic,Luxury,Performance",Large,Sedan,21,13,86,303300</t>
  </si>
  <si>
    <t>Mercedes-Benz,GL-Class,2014,diesel,240,6,AUTOMATIC,all wheel drive,4,"Crossover,Luxury,Diesel",Large,4dr SUV,26,19,617,63000</t>
  </si>
  <si>
    <t>Mercedes-Benz,GL-Class,2014,premium unleaded (required),362,8,AUTOMATIC,all wheel drive,4,"Crossover,Luxury",Large,4dr SUV,19,14,617,64550</t>
  </si>
  <si>
    <t>Mercedes-Benz,GL-Class,2014,premium unleaded (required),429,8,AUTOMATIC,all wheel drive,4,"Crossover,Luxury,Performance",Large,4dr SUV,18,13,617,88600</t>
  </si>
  <si>
    <t>Mercedes-Benz,GL-Class,2014,premium unleaded (required),550,8,AUTOMATIC,all wheel drive,4,"Crossover,Factory Tuner,Luxury,High-Performance",Large,4dr SUV,17,13,617,118160</t>
  </si>
  <si>
    <t>Mercedes-Benz,GL-Class,2015,premium unleaded (required),550,8,AUTOMATIC,all wheel drive,4,"Crossover,Factory Tuner,Luxury,High-Performance",Large,4dr SUV,17,13,617,119450</t>
  </si>
  <si>
    <t>Mercedes-Benz,GL-Class,2015,premium unleaded (required),429,8,AUTOMATIC,all wheel drive,4,"Crossover,Luxury,Performance",Large,4dr SUV,18,13,617,89950</t>
  </si>
  <si>
    <t>Mercedes-Benz,GL-Class,2015,premium unleaded (required),362,6,AUTOMATIC,all wheel drive,4,"Crossover,Luxury",Large,4dr SUV,21,17,617,65200</t>
  </si>
  <si>
    <t>Mercedes-Benz,GL-Class,2015,diesel,240,6,AUTOMATIC,all wheel drive,4,"Crossover,Luxury,Diesel",Large,4dr SUV,26,19,617,63600</t>
  </si>
  <si>
    <t>Mercedes-Benz,GL-Class,2016,premium unleaded (required),429,8,AUTOMATIC,all wheel drive,4,"Crossover,Luxury,Performance",Large,4dr SUV,18,13,617,89950</t>
  </si>
  <si>
    <t>Mercedes-Benz,GL-Class,2016,diesel,240,6,AUTOMATIC,all wheel drive,4,"Crossover,Luxury,Diesel",Large,4dr SUV,26,19,617,63600</t>
  </si>
  <si>
    <t>Mercedes-Benz,GL-Class,2016,premium unleaded (required),362,6,AUTOMATIC,all wheel drive,4,"Crossover,Luxury",Large,4dr SUV,21,17,617,65200</t>
  </si>
  <si>
    <t>Mercedes-Benz,GL-Class,2016,premium unleaded (required),550,8,AUTOMATIC,all wheel drive,4,"Crossover,Factory Tuner,Luxury,High-Performance",Large,4dr SUV,17,13,617,119450</t>
  </si>
  <si>
    <t>Mercedes-Benz,GLA-Class,2015,premium unleaded (required),208,4,AUTOMATED_MANUAL,front wheel drive,4,"Crossover,Luxury",Compact,4dr SUV,35,25,617,31300</t>
  </si>
  <si>
    <t>Mercedes-Benz,GLA-Class,2015,premium unleaded (required),208,4,AUTOMATED_MANUAL,all wheel drive,4,"Crossover,Luxury",Compact,4dr SUV,32,24,617,33300</t>
  </si>
  <si>
    <t>Mercedes-Benz,GLA-Class,2015,premium unleaded (required),355,4,AUTOMATED_MANUAL,all wheel drive,4,"Crossover,Factory Tuner,Luxury,High-Performance",Compact,4dr SUV,29,23,617,48300</t>
  </si>
  <si>
    <t>Mercedes-Benz,GLA-Class,2016,premium unleaded (required),375,4,AUTOMATED_MANUAL,all wheel drive,4,"Crossover,Factory Tuner,Luxury,High-Performance",Compact,4dr SUV,29,22,617,49580</t>
  </si>
  <si>
    <t>Mercedes-Benz,GLA-Class,2016,premium unleaded (required),208,4,AUTOMATED_MANUAL,front wheel drive,4,"Crossover,Luxury",Compact,4dr SUV,35,25,617,32500</t>
  </si>
  <si>
    <t>Mercedes-Benz,GLA-Class,2016,premium unleaded (required),208,4,AUTOMATED_MANUAL,all wheel drive,4,"Crossover,Luxury",Compact,4dr SUV,32,24,617,34500</t>
  </si>
  <si>
    <t>Mercedes-Benz,GLA-Class,2017,premium unleaded (required),375,4,AUTOMATIC,all wheel drive,4,"Crossover,Factory Tuner,Luxury,High-Performance",Compact,4dr SUV,28,22,617,49900</t>
  </si>
  <si>
    <t>Mercedes-Benz,GLA-Class,2017,premium unleaded (required),208,4,AUTOMATIC,front wheel drive,4,"Crossover,Luxury",Compact,4dr SUV,33,24,617,32850</t>
  </si>
  <si>
    <t>Mercedes-Benz,GLA-Class,2017,premium unleaded (required),208,4,AUTOMATIC,all wheel drive,4,"Crossover,Luxury",Compact,4dr SUV,31,23,617,34850</t>
  </si>
  <si>
    <t>Mercedes-Benz,GLC-Class,2016,premium unleaded (required),241,4,AUTOMATIC,rear wheel drive,4,"Crossover,Luxury",Midsize,4dr SUV,28,22,617,38950</t>
  </si>
  <si>
    <t>Mercedes-Benz,GLC-Class,2016,premium unleaded (required),241,4,AUTOMATIC,all wheel drive,4,"Crossover,Luxury",Midsize,4dr SUV,28,21,617,40950</t>
  </si>
  <si>
    <t>Mercedes-Benz,GLC-Class,2017,premium unleaded (recommended),241,4,AUTOMATIC,rear wheel drive,4,"Crossover,Luxury",Midsize,4dr SUV,28,22,617,39150</t>
  </si>
  <si>
    <t>Mercedes-Benz,GLC-Class,2017,premium unleaded (recommended),241,4,AUTOMATIC,all wheel drive,4,"Crossover,Luxury",Midsize,4dr SUV,28,21,617,41150</t>
  </si>
  <si>
    <t>Mercedes-Benz,GLE-Class Coupe,2016,premium unleaded (required),362,6,AUTOMATIC,all wheel drive,4,"Crossover,Luxury,Performance",Midsize,4dr SUV,23,17,617,65100</t>
  </si>
  <si>
    <t>Mercedes-Benz,GLE-Class Coupe,2016,premium unleaded (required),577,8,AUTOMATIC,all wheel drive,4,"Crossover,Factory Tuner,Luxury,High-Performance",Midsize,4dr SUV,18,14,617,109300</t>
  </si>
  <si>
    <t>Mercedes-Benz,GLE-Class Coupe,2017,premium unleaded (required),362,6,AUTOMATIC,all wheel drive,4,"Crossover,Factory Tuner,Luxury,Performance",Midsize,4dr SUV,23,17,617,69650</t>
  </si>
  <si>
    <t>Mercedes-Benz,GLE-Class Coupe,2017,premium unleaded (required),577,8,AUTOMATIC,all wheel drive,4,"Crossover,Factory Tuner,Luxury,High-Performance",Midsize,4dr SUV,18,14,617,110650</t>
  </si>
  <si>
    <t>Mercedes-Benz,GLE-Class,2016,premium unleaded (required),329,6,AUTOMATIC,all wheel drive,4,"Crossover,Luxury,Performance",Midsize,4dr SUV,22,18,617,64600</t>
  </si>
  <si>
    <t>Mercedes-Benz,GLE-Class,2016,premium unleaded (required),550,8,AUTOMATIC,all wheel drive,4,"Crossover,Factory Tuner,Luxury,High-Performance",Midsize,4dr SUV,17,13,617,99950</t>
  </si>
  <si>
    <t>Mercedes-Benz,GLE-Class,2016,premium unleaded (required),302,6,AUTOMATIC,rear wheel drive,4,"Crossover,Luxury",Midsize,4dr SUV,24,18,617,51100</t>
  </si>
  <si>
    <t>Mercedes-Benz,GLE-Class,2016,premium unleaded (required),577,8,AUTOMATIC,all wheel drive,4,"Crossover,Factory Tuner,Luxury,High-Performance",Midsize,4dr SUV,17,13,617,107100</t>
  </si>
  <si>
    <t>Mercedes-Benz,GLE-Class,2016,diesel,201,4,AUTOMATIC,all wheel drive,4,"Crossover,Luxury,Diesel",Midsize,4dr SUV,29,22,617,52500</t>
  </si>
  <si>
    <t>Mercedes-Benz,GLE-Class,2016,premium unleaded (required),302,6,AUTOMATIC,all wheel drive,4,"Crossover,Luxury",Midsize,4dr SUV,22,17,617,53600</t>
  </si>
  <si>
    <t>Mercedes-Benz,GLE-Class,2017,premium unleaded (required),577,8,AUTOMATIC,all wheel drive,4,"Crossover,Factory Tuner,Luxury,High-Performance",Midsize,4dr SUV,17,13,617,108840</t>
  </si>
  <si>
    <t>Mercedes-Benz,GLE-Class,2017,premium unleaded (required),550,8,AUTOMATIC,all wheel drive,4,"Crossover,Factory Tuner,Luxury,High-Performance",Midsize,4dr SUV,17,13,617,101690</t>
  </si>
  <si>
    <t>Mercedes-Benz,GLE-Class,2017,premium unleaded (required),329,6,AUTOMATIC,all wheel drive,4,"Crossover,Luxury,Performance",Midsize,4dr SUV,23,18,617,65650</t>
  </si>
  <si>
    <t>Mercedes-Benz,GLE-Class,2017,premium unleaded (required),302,6,AUTOMATIC,rear wheel drive,4,"Crossover,Luxury",Midsize,4dr SUV,23,18,617,52000</t>
  </si>
  <si>
    <t>Mercedes-Benz,GLE-Class,2017,premium unleaded (required),302,6,AUTOMATIC,all wheel drive,4,"Crossover,Luxury",Midsize,4dr SUV,22,18,617,54500</t>
  </si>
  <si>
    <t>Volkswagen,GLI,2008,premium unleaded (required),200,4,AUTOMATED_MANUAL,front wheel drive,4,Performance,Compact,Sedan,29,22,873,25375</t>
  </si>
  <si>
    <t>Volkswagen,GLI,2008,premium unleaded (required),200,4,MANUAL,front wheel drive,4,Performance,Compact,Sedan,29,20,873,24300</t>
  </si>
  <si>
    <t>Volkswagen,GLI,2009,premium unleaded (recommended),200,4,MANUAL,front wheel drive,4,Performance,Compact,Sedan,31,21,873,24770</t>
  </si>
  <si>
    <t>Volkswagen,GLI,2009,premium unleaded (recommended),200,4,AUTOMATED_MANUAL,front wheel drive,4,Performance,Compact,Sedan,29,22,873,25870</t>
  </si>
  <si>
    <t>Volkswagen,GLI,2012,premium unleaded (recommended),200,4,AUTOMATED_MANUAL,front wheel drive,4,Performance,Midsize,Sedan,32,24,873,26895</t>
  </si>
  <si>
    <t>Volkswagen,GLI,2012,premium unleaded (recommended),200,4,MANUAL,front wheel drive,4,Performance,Midsize,Sedan,33,22,873,25795</t>
  </si>
  <si>
    <t>Volkswagen,GLI,2012,premium unleaded (recommended),200,4,MANUAL,front wheel drive,4,Performance,Midsize,Sedan,33,22,873,26695</t>
  </si>
  <si>
    <t>Volkswagen,GLI,2012,premium unleaded (recommended),200,4,AUTOMATED_MANUAL,front wheel drive,4,Performance,Midsize,Sedan,32,24,873,24845</t>
  </si>
  <si>
    <t>Volkswagen,GLI,2012,premium unleaded (recommended),200,4,AUTOMATED_MANUAL,front wheel drive,4,Performance,Midsize,Sedan,32,24,873,27795</t>
  </si>
  <si>
    <t>Volkswagen,GLI,2012,premium unleaded (recommended),200,4,MANUAL,front wheel drive,4,Performance,Midsize,Sedan,33,22,873,23745</t>
  </si>
  <si>
    <t>Mercedes-Benz,GLK-Class,2013,premium unleaded (required),302,6,AUTOMATIC,rear wheel drive,4,"Crossover,Luxury,Performance",Midsize,4dr SUV,25,19,617,37090</t>
  </si>
  <si>
    <t>Mercedes-Benz,GLK-Class,2013,premium unleaded (required),302,6,AUTOMATIC,all wheel drive,4,"Crossover,Luxury",Midsize,4dr SUV,24,19,617,39090</t>
  </si>
  <si>
    <t>Mercedes-Benz,GLK-Class,2013,diesel,200,4,AUTOMATIC,all wheel drive,4,"Crossover,Luxury,Diesel",Midsize,4dr SUV,33,24,617,38590</t>
  </si>
  <si>
    <t>Mercedes-Benz,GLK-Class,2014,diesel,200,4,AUTOMATIC,all wheel drive,4,"Crossover,Luxury,Diesel",Midsize,4dr SUV,33,24,617,38980</t>
  </si>
  <si>
    <t>Mercedes-Benz,GLK-Class,2014,premium unleaded (required),302,6,AUTOMATIC,all wheel drive,4,"Crossover,Luxury",Midsize,4dr SUV,24,19,617,39480</t>
  </si>
  <si>
    <t>Mercedes-Benz,GLK-Class,2014,premium unleaded (required),302,6,AUTOMATIC,rear wheel drive,4,"Crossover,Luxury,Performance",Midsize,4dr SUV,25,19,617,37480</t>
  </si>
  <si>
    <t>Mercedes-Benz,GLK-Class,2015,premium unleaded (required),302,6,AUTOMATIC,rear wheel drive,4,"Crossover,Luxury,Performance",Midsize,4dr SUV,25,19,617,37900</t>
  </si>
  <si>
    <t>Mercedes-Benz,GLK-Class,2015,premium unleaded (required),302,6,AUTOMATIC,all wheel drive,4,"Crossover,Luxury,Performance",Midsize,4dr SUV,25,18,617,39900</t>
  </si>
  <si>
    <t>Mercedes-Benz,GLK-Class,2015,diesel,200,4,AUTOMATIC,all wheel drive,4,"Crossover,Luxury,Diesel",Midsize,4dr SUV,33,24,617,39400</t>
  </si>
  <si>
    <t>Mercedes-Benz,GLS-Class,2017,premium unleaded (required),577,8,AUTOMATIC,all wheel drive,4,"Crossover,Factory Tuner,Luxury,High-Performance",Large,4dr SUV,17,13,617,124100</t>
  </si>
  <si>
    <t>Mercedes-Benz,GLS-Class,2017,premium unleaded (required),449,8,AUTOMATIC,all wheel drive,4,"Crossover,Luxury,Performance",Large,4dr SUV,18,14,617,93850</t>
  </si>
  <si>
    <t>Mercedes-Benz,GLS-Class,2017,premium unleaded (required),362,6,AUTOMATIC,all wheel drive,4,"Crossover,Luxury",Large,4dr SUV,22,17,617,68700</t>
  </si>
  <si>
    <t>Volkswagen,Golf Alltrack,2017,regular unleaded,170,4,AUTOMATED_MANUAL,all wheel drive,4,Crossover,Compact,Wagon,30,22,873,26950</t>
  </si>
  <si>
    <t>Volkswagen,Golf Alltrack,2017,regular unleaded,170,4,AUTOMATED_MANUAL,all wheel drive,4,Crossover,Compact,Wagon,30,22,873,32890</t>
  </si>
  <si>
    <t>Volkswagen,Golf Alltrack,2017,regular unleaded,170,4,AUTOMATED_MANUAL,all wheel drive,4,Crossover,Compact,Wagon,30,22,873,30530</t>
  </si>
  <si>
    <t>Volkswagen,Golf Alltrack,2017,regular unleaded,170,4,MANUAL,all wheel drive,4,Crossover,Compact,Wagon,30,22,873,25850</t>
  </si>
  <si>
    <t>Volkswagen,Golf Alltrack,2017,regular unleaded,170,4,MANUAL,all wheel drive,4,Crossover,Compact,Wagon,30,22,873,29430</t>
  </si>
  <si>
    <t>Volkswagen,Golf GTI,2015,premium unleaded (recommended),220,4,MANUAL,front wheel drive,2,"Hatchback,Performance",Compact,2dr Hatchback,34,25,873,29280</t>
  </si>
  <si>
    <t>Volkswagen,Golf GTI,2015,premium unleaded (recommended),220,4,AUTOMATED_MANUAL,front wheel drive,4,"Hatchback,Performance",Compact,4dr Hatchback,33,25,873,32640</t>
  </si>
  <si>
    <t>Volkswagen,Golf GTI,2015,premium unleaded (recommended),210,4,MANUAL,front wheel drive,2,"Hatchback,Performance",Compact,2dr Hatchback,34,25,873,24785</t>
  </si>
  <si>
    <t>Volkswagen,Golf GTI,2015,premium unleaded (recommended),210,4,AUTOMATED_MANUAL,front wheel drive,2,"Hatchback,Performance",Compact,2dr Hatchback,33,25,873,28885</t>
  </si>
  <si>
    <t>Volkswagen,Golf GTI,2015,premium unleaded (recommended),220,4,MANUAL,front wheel drive,2,"Hatchback,Performance",Compact,2dr Hatchback,34,25,873,26280</t>
  </si>
  <si>
    <t>Volkswagen,Golf GTI,2015,premium unleaded (recommended),210,4,AUTOMATED_MANUAL,front wheel drive,2,"Hatchback,Performance",Compact,2dr Hatchback,33,25,873,25885</t>
  </si>
  <si>
    <t>Volkswagen,Golf GTI,2015,premium unleaded (recommended),220,4,AUTOMATED_MANUAL,front wheel drive,2,"Hatchback,Performance",Compact,2dr Hatchback,33,25,873,30380</t>
  </si>
  <si>
    <t>Volkswagen,Golf GTI,2015,premium unleaded (recommended),220,4,MANUAL,front wheel drive,4,"Hatchback,Performance",Compact,4dr Hatchback,34,25,873,29880</t>
  </si>
  <si>
    <t>Volkswagen,Golf GTI,2015,premium unleaded (recommended),220,4,AUTOMATED_MANUAL,front wheel drive,2,"Hatchback,Performance",Compact,2dr Hatchback,33,25,873,27380</t>
  </si>
  <si>
    <t>Volkswagen,Golf GTI,2015,premium unleaded (recommended),220,4,AUTOMATED_MANUAL,front wheel drive,4,"Hatchback,Performance",Compact,4dr Hatchback,33,25,873,30980</t>
  </si>
  <si>
    <t>Volkswagen,Golf GTI,2015,premium unleaded (recommended),220,4,AUTOMATED_MANUAL,front wheel drive,4,"Hatchback,Performance",Compact,4dr Hatchback,33,25,873,27980</t>
  </si>
  <si>
    <t>Volkswagen,Golf GTI,2015,premium unleaded (recommended),210,4,AUTOMATED_MANUAL,front wheel drive,4,"Hatchback,Performance",Compact,4dr Hatchback,33,25,873,29485</t>
  </si>
  <si>
    <t>Volkswagen,Golf GTI,2015,premium unleaded (recommended),220,4,MANUAL,front wheel drive,4,"Hatchback,Performance",Compact,4dr Hatchback,34,25,873,31540</t>
  </si>
  <si>
    <t>Volkswagen,Golf GTI,2015,premium unleaded (recommended),210,4,MANUAL,front wheel drive,4,"Hatchback,Performance",Compact,4dr Hatchback,34,25,873,25385</t>
  </si>
  <si>
    <t>Volkswagen,Golf GTI,2015,premium unleaded (recommended),210,4,MANUAL,front wheel drive,4,"Hatchback,Performance",Compact,4dr Hatchback,34,25,873,30045</t>
  </si>
  <si>
    <t>Volkswagen,Golf GTI,2015,premium unleaded (recommended),220,4,MANUAL,front wheel drive,4,"Hatchback,Performance",Compact,4dr Hatchback,34,25,873,26880</t>
  </si>
  <si>
    <t>Volkswagen,Golf GTI,2015,premium unleaded (recommended),210,4,AUTOMATED_MANUAL,front wheel drive,4,"Hatchback,Performance",Compact,4dr Hatchback,33,25,873,31145</t>
  </si>
  <si>
    <t>Volkswagen,Golf GTI,2015,premium unleaded (recommended),210,4,MANUAL,front wheel drive,2,"Hatchback,Performance",Compact,2dr Hatchback,34,25,873,27785</t>
  </si>
  <si>
    <t>Volkswagen,Golf GTI,2015,premium unleaded (recommended),210,4,AUTOMATED_MANUAL,front wheel drive,4,"Hatchback,Performance",Compact,4dr Hatchback,33,25,873,26485</t>
  </si>
  <si>
    <t>Volkswagen,Golf GTI,2015,premium unleaded (recommended),210,4,MANUAL,front wheel drive,4,"Hatchback,Performance",Compact,4dr Hatchback,34,25,873,28385</t>
  </si>
  <si>
    <t>Volkswagen,Golf GTI,2016,premium unleaded (recommended),220,4,AUTOMATED_MANUAL,front wheel drive,2,"Hatchback,Performance",Compact,2dr Hatchback,33,25,873,30620</t>
  </si>
  <si>
    <t>Volkswagen,Golf GTI,2016,premium unleaded (recommended),210,4,AUTOMATED_MANUAL,front wheel drive,2,"Hatchback,Performance",Compact,2dr Hatchback,33,25,873,26095</t>
  </si>
  <si>
    <t>Volkswagen,Golf GTI,2016,premium unleaded (recommended),210,4,MANUAL,front wheel drive,4,"Hatchback,Performance",Compact,4dr Hatchback,34,25,873,25595</t>
  </si>
  <si>
    <t>Volkswagen,Golf GTI,2016,premium unleaded (recommended),210,4,AUTOMATED_MANUAL,front wheel drive,2,"Hatchback,Performance",Compact,2dr Hatchback,33,25,873,29125</t>
  </si>
  <si>
    <t>Volkswagen,Golf GTI,2016,premium unleaded (recommended),220,4,AUTOMATED_MANUAL,front wheel drive,4,"Hatchback,Performance",Compact,4dr Hatchback,33,25,873,31220</t>
  </si>
  <si>
    <t>Volkswagen,Golf GTI,2016,premium unleaded (recommended),220,4,MANUAL,front wheel drive,4,"Hatchback,Performance",Compact,4dr Hatchback,34,25,873,27090</t>
  </si>
  <si>
    <t>Volkswagen,Golf GTI,2016,premium unleaded (recommended),220,4,AUTOMATED_MANUAL,front wheel drive,2,"Hatchback,Performance",Compact,2dr Hatchback,33,25,873,27590</t>
  </si>
  <si>
    <t>Volkswagen,Golf GTI,2016,premium unleaded (recommended),220,4,MANUAL,front wheel drive,4,"Hatchback,Performance",Compact,4dr Hatchback,34,25,873,31630</t>
  </si>
  <si>
    <t>Volkswagen,Golf GTI,2016,premium unleaded (recommended),210,4,MANUAL,front wheel drive,2,"Hatchback,Performance",Compact,2dr Hatchback,34,25,873,24995</t>
  </si>
  <si>
    <t>Volkswagen,Golf GTI,2016,premium unleaded (recommended),210,4,MANUAL,front wheel drive,4,"Hatchback,Performance",Compact,4dr Hatchback,34,25,873,30135</t>
  </si>
  <si>
    <t>Volkswagen,Golf GTI,2016,premium unleaded (recommended),210,4,AUTOMATED_MANUAL,front wheel drive,4,"Hatchback,Performance",Compact,4dr Hatchback,33,25,873,31235</t>
  </si>
  <si>
    <t>Volkswagen,Golf GTI,2016,premium unleaded (recommended),220,4,AUTOMATED_MANUAL,front wheel drive,4,"Hatchback,Performance",Compact,4dr Hatchback,33,25,873,32730</t>
  </si>
  <si>
    <t>Volkswagen,Golf GTI,2016,premium unleaded (recommended),210,4,AUTOMATED_MANUAL,front wheel drive,4,"Hatchback,Performance",Compact,4dr Hatchback,33,25,873,29725</t>
  </si>
  <si>
    <t>Volkswagen,Golf GTI,2016,premium unleaded (recommended),210,4,MANUAL,front wheel drive,2,"Hatchback,Performance",Compact,2dr Hatchback,34,25,873,28025</t>
  </si>
  <si>
    <t>Volkswagen,Golf GTI,2016,premium unleaded (recommended),220,4,MANUAL,front wheel drive,2,"Hatchback,Performance",Compact,2dr Hatchback,34,25,873,26490</t>
  </si>
  <si>
    <t>Volkswagen,Golf GTI,2016,premium unleaded (recommended),220,4,MANUAL,front wheel drive,4,"Hatchback,Performance",Compact,4dr Hatchback,34,25,873,30120</t>
  </si>
  <si>
    <t>Volkswagen,Golf GTI,2016,premium unleaded (recommended),210,4,MANUAL,front wheel drive,4,"Hatchback,Performance",Compact,4dr Hatchback,34,25,873,28625</t>
  </si>
  <si>
    <t>Volkswagen,Golf GTI,2016,premium unleaded (recommended),210,4,AUTOMATED_MANUAL,front wheel drive,4,"Hatchback,Performance",Compact,4dr Hatchback,33,25,873,26695</t>
  </si>
  <si>
    <t>Volkswagen,Golf GTI,2016,premium unleaded (recommended),220,4,MANUAL,front wheel drive,2,"Hatchback,Performance",Compact,2dr Hatchback,34,25,873,29520</t>
  </si>
  <si>
    <t>Volkswagen,Golf GTI,2016,premium unleaded (recommended),220,4,AUTOMATED_MANUAL,front wheel drive,4,"Hatchback,Performance",Compact,4dr Hatchback,33,25,873,28190</t>
  </si>
  <si>
    <t>Volkswagen,Golf GTI,2017,premium unleaded (recommended),220,4,AUTOMATED_MANUAL,front wheel drive,4,"Hatchback,Performance",Compact,4dr Hatchback,32,24,873,35195</t>
  </si>
  <si>
    <t>Volkswagen,Golf GTI,2017,premium unleaded (recommended),210,4,MANUAL,front wheel drive,4,"Hatchback,Performance",Compact,4dr Hatchback,34,24,873,25595</t>
  </si>
  <si>
    <t>Volkswagen,Golf GTI,2017,premium unleaded (recommended),220,4,MANUAL,front wheel drive,4,"Hatchback,Performance",Compact,4dr Hatchback,34,24,873,27995</t>
  </si>
  <si>
    <t>Volkswagen,Golf GTI,2017,premium unleaded (recommended),220,4,MANUAL,front wheel drive,4,"Hatchback,Performance",Compact,4dr Hatchback,34,24,873,34095</t>
  </si>
  <si>
    <t>Volkswagen,Golf GTI,2017,premium unleaded (recommended),210,4,AUTOMATED_MANUAL,front wheel drive,2,"Hatchback,Performance",Compact,2dr Hatchback,32,24,873,26095</t>
  </si>
  <si>
    <t>Volkswagen,Golf GTI,2017,premium unleaded (recommended),210,4,AUTOMATED_MANUAL,front wheel drive,4,"Hatchback,Performance",Compact,4dr Hatchback,32,24,873,26695</t>
  </si>
  <si>
    <t>Volkswagen,Golf GTI,2017,premium unleaded (recommended),220,4,AUTOMATED_MANUAL,front wheel drive,4,"Hatchback,Performance",Compact,4dr Hatchback,32,24,873,31990</t>
  </si>
  <si>
    <t>Volkswagen,Golf GTI,2017,premium unleaded (recommended),220,4,MANUAL,front wheel drive,4,"Hatchback,Performance",Compact,4dr Hatchback,34,24,873,30890</t>
  </si>
  <si>
    <t>Volkswagen,Golf GTI,2017,premium unleaded (recommended),210,4,MANUAL,front wheel drive,2,"Hatchback,Performance",Compact,2dr Hatchback,34,24,873,24995</t>
  </si>
  <si>
    <t>Volkswagen,Golf GTI,2017,premium unleaded (recommended),220,4,AUTOMATED_MANUAL,front wheel drive,4,"Hatchback,Performance",Compact,4dr Hatchback,32,24,873,29095</t>
  </si>
  <si>
    <t>Volkswagen,Golf R,2015,premium unleaded (recommended),292,4,AUTOMATED_MANUAL,all wheel drive,4,"Hatchback,Factory Tuner,High-Performance",Compact,4dr Hatchback,30,23,873,39090</t>
  </si>
  <si>
    <t>Volkswagen,Golf R,2015,premium unleaded (recommended),292,4,AUTOMATED_MANUAL,all wheel drive,4,"Hatchback,Factory Tuner,High-Performance",Compact,4dr Hatchback,30,23,873,36595</t>
  </si>
  <si>
    <t>Volkswagen,Golf R,2016,premium unleaded (recommended),292,4,AUTOMATED_MANUAL,all wheel drive,4,"Hatchback,Factory Tuner,High-Performance",Compact,4dr Hatchback,30,23,873,36750</t>
  </si>
  <si>
    <t>Volkswagen,Golf R,2016,premium unleaded (recommended),292,4,AUTOMATED_MANUAL,all wheel drive,4,"Hatchback,Factory Tuner,High-Performance",Compact,4dr Hatchback,30,23,873,38995</t>
  </si>
  <si>
    <t>Volkswagen,Golf R,2016,premium unleaded (recommended),292,4,MANUAL,all wheel drive,4,"Hatchback,Factory Tuner,High-Performance",Compact,4dr Hatchback,31,22,873,35650</t>
  </si>
  <si>
    <t>Volkswagen,Golf R,2016,premium unleaded (recommended),292,4,MANUAL,all wheel drive,4,"Hatchback,Factory Tuner,High-Performance",Compact,4dr Hatchback,31,22,873,37895</t>
  </si>
  <si>
    <t>Volkswagen,Golf R,2017,premium unleaded (recommended),292,4,AUTOMATED_MANUAL,all wheel drive,4,"Hatchback,Factory Tuner,High-Performance",Compact,4dr Hatchback,30,23,873,36755</t>
  </si>
  <si>
    <t>Volkswagen,Golf R,2017,premium unleaded (recommended),292,4,MANUAL,all wheel drive,4,"Hatchback,Factory Tuner,High-Performance",Compact,4dr Hatchback,31,22,873,35655</t>
  </si>
  <si>
    <t>Volkswagen,Golf R,2017,premium unleaded (recommended),292,4,MANUAL,all wheel drive,4,"Hatchback,Factory Tuner,High-Performance",Compact,4dr Hatchback,31,22,873,39375</t>
  </si>
  <si>
    <t>Volkswagen,Golf R,2017,premium unleaded (recommended),292,4,AUTOMATED_MANUAL,all wheel drive,4,"Hatchback,Factory Tuner,High-Performance",Compact,4dr Hatchback,30,23,873,40475</t>
  </si>
  <si>
    <t>Volkswagen,Golf SportWagen,2015,diesel,150,4,AUTOMATED_MANUAL,front wheel drive,4,Diesel,Compact,Wagon,42,31,873,31445</t>
  </si>
  <si>
    <t>Volkswagen,Golf SportWagen,2015,regular unleaded,170,4,AUTOMATIC,front wheel drive,4,N/A,Compact,Wagon,35,25,873,22495</t>
  </si>
  <si>
    <t>Volkswagen,Golf SportWagen,2015,diesel,150,4,MANUAL,front wheel drive,4,Diesel,Compact,Wagon,43,31,873,27995</t>
  </si>
  <si>
    <t>Volkswagen,Golf SportWagen,2015,regular unleaded,170,4,MANUAL,front wheel drive,4,N/A,Compact,Wagon,36,25,873,21395</t>
  </si>
  <si>
    <t>Volkswagen,Golf SportWagen,2015,regular unleaded,170,4,AUTOMATIC,front wheel drive,4,N/A,Compact,Wagon,35,25,873,29345</t>
  </si>
  <si>
    <t>Volkswagen,Golf SportWagen,2015,regular unleaded,170,4,AUTOMATIC,front wheel drive,4,N/A,Compact,Wagon,36,25,873,26995</t>
  </si>
  <si>
    <t>Volkswagen,Golf SportWagen,2015,diesel,150,4,MANUAL,front wheel drive,4,Diesel,Compact,Wagon,43,31,873,30345</t>
  </si>
  <si>
    <t>Volkswagen,Golf SportWagen,2015,diesel,150,4,MANUAL,front wheel drive,4,Diesel,Compact,Wagon,43,31,873,24595</t>
  </si>
  <si>
    <t>Volkswagen,Golf SportWagen,2015,diesel,150,4,AUTOMATED_MANUAL,front wheel drive,4,Diesel,Compact,Wagon,42,31,873,25695</t>
  </si>
  <si>
    <t>Volkswagen,Golf SportWagen,2015,diesel,150,4,AUTOMATED_MANUAL,front wheel drive,4,Diesel,Compact,Wagon,42,31,873,29095</t>
  </si>
  <si>
    <t>Volkswagen,Golf SportWagen,2016,regular unleaded,170,4,AUTOMATIC,front wheel drive,4,N/A,Compact,Wagon,35,25,873,24995</t>
  </si>
  <si>
    <t>Volkswagen,Golf SportWagen,2016,regular unleaded,170,4,AUTOMATIC,front wheel drive,4,N/A,Compact,Wagon,35,25,873,27025</t>
  </si>
  <si>
    <t>Volkswagen,Golf SportWagen,2016,regular unleaded,170,4,AUTOMATIC,front wheel drive,4,N/A,Compact,Wagon,35,25,873,29385</t>
  </si>
  <si>
    <t>Volkswagen,Golf SportWagen,2016,regular unleaded,170,4,AUTOMATIC,front wheel drive,4,N/A,Compact,Wagon,35,25,873,22725</t>
  </si>
  <si>
    <t>Volkswagen,Golf SportWagen,2016,regular unleaded,170,4,MANUAL,front wheel drive,4,N/A,Compact,Wagon,36,25,873,21625</t>
  </si>
  <si>
    <t>Volkswagen,Golf SportWagen,2017,regular unleaded,170,4,AUTOMATIC,front wheel drive,4,N/A,Compact,Wagon,34,25,873,22680</t>
  </si>
  <si>
    <t>Volkswagen,Golf SportWagen,2017,regular unleaded,170,4,AUTOMATIC,front wheel drive,4,N/A,Compact,Wagon,34,25,873,27030</t>
  </si>
  <si>
    <t>Volkswagen,Golf SportWagen,2017,regular unleaded,170,4,MANUAL,front wheel drive,4,N/A,Compact,Wagon,35,25,873,21580</t>
  </si>
  <si>
    <t>Volkswagen,Golf SportWagen,2017,regular unleaded,170,4,AUTOMATIC,front wheel drive,4,N/A,Compact,Wagon,34,25,873,29970</t>
  </si>
  <si>
    <t>Volkswagen,Golf,2015,diesel,150,4,AUTOMATED_MANUAL,front wheel drive,4,"Hatchback,Diesel",Compact,4dr Hatchback,43,31,873,26995</t>
  </si>
  <si>
    <t>Volkswagen,Golf,2015,regular unleaded,170,4,MANUAL,front wheel drive,2,Hatchback,Compact,2dr Hatchback,37,25,873,19295</t>
  </si>
  <si>
    <t>Volkswagen,Golf,2015,diesel,150,4,AUTOMATED_MANUAL,front wheel drive,4,"Hatchback,Diesel",Compact,4dr Hatchback,43,31,873,23445</t>
  </si>
  <si>
    <t>Volkswagen,Golf,2015,regular unleaded,170,4,MANUAL,front wheel drive,4,Hatchback,Compact,4dr Hatchback,37,25,873,21295</t>
  </si>
  <si>
    <t>Volkswagen,Golf,2015,regular unleaded,170,4,MANUAL,front wheel drive,2,Hatchback,Compact,2dr Hatchback,37,25,873,17995</t>
  </si>
  <si>
    <t>Volkswagen,Golf,2015,diesel,150,4,MANUAL,front wheel drive,4,"Hatchback,Diesel",Compact,4dr Hatchback,45,30,873,28395</t>
  </si>
  <si>
    <t>Volkswagen,Golf,2015,regular unleaded,170,4,AUTOMATIC,front wheel drive,4,Hatchback,Compact,4dr Hatchback,36,25,873,24895</t>
  </si>
  <si>
    <t>Volkswagen,Golf,2015,regular unleaded,170,4,AUTOMATIC,front wheel drive,4,Hatchback,Compact,4dr Hatchback,36,25,873,20995</t>
  </si>
  <si>
    <t>Volkswagen,Golf,2015,diesel,150,4,AUTOMATED_MANUAL,front wheel drive,4,"Hatchback,Diesel",Compact,4dr Hatchback,43,31,873,29495</t>
  </si>
  <si>
    <t>Volkswagen,Golf,2015,regular unleaded,170,4,AUTOMATIC,front wheel drive,4,Hatchback,Compact,4dr Hatchback,36,25,873,27395</t>
  </si>
  <si>
    <t>Volkswagen,Golf,2015,diesel,150,4,MANUAL,front wheel drive,4,"Hatchback,Diesel",Compact,4dr Hatchback,45,30,873,22345</t>
  </si>
  <si>
    <t>Volkswagen,Golf,2015,diesel,150,4,MANUAL,front wheel drive,4,"Hatchback,Diesel",Compact,4dr Hatchback,45,30,873,25895</t>
  </si>
  <si>
    <t>Volkswagen,Golf,2015,regular unleaded,170,4,AUTOMATIC,front wheel drive,4,Hatchback,Compact,4dr Hatchback,36,25,873,22395</t>
  </si>
  <si>
    <t>Volkswagen,Golf,2015,regular unleaded,170,4,AUTOMATIC,front wheel drive,2,Hatchback,Compact,2dr Hatchback,36,25,873,20395</t>
  </si>
  <si>
    <t>Volkswagen,Golf,2016,regular unleaded,170,4,AUTOMATIC,front wheel drive,2,Hatchback,Compact,2dr Hatchback,36,25,873,20675</t>
  </si>
  <si>
    <t>Volkswagen,Golf,2016,regular unleaded,170,4,AUTOMATIC,front wheel drive,4,Hatchback,Compact,4dr Hatchback,36,25,873,27425</t>
  </si>
  <si>
    <t>Volkswagen,Golf,2016,regular unleaded,170,4,AUTOMATIC,front wheel drive,2,Hatchback,Compact,2dr Hatchback,36,25,873,19595</t>
  </si>
  <si>
    <t>Volkswagen,Golf,2016,regular unleaded,170,4,AUTOMATIC,front wheel drive,4,Hatchback,Compact,4dr Hatchback,36,25,873,22625</t>
  </si>
  <si>
    <t>Volkswagen,Golf,2016,regular unleaded,170,4,MANUAL,front wheel drive,2,Hatchback,Compact,2dr Hatchback,37,25,873,18495</t>
  </si>
  <si>
    <t>Volkswagen,Golf,2016,regular unleaded,170,4,AUTOMATIC,front wheel drive,4,Hatchback,Compact,4dr Hatchback,36,25,873,25225</t>
  </si>
  <si>
    <t>Volkswagen,Golf,2016,regular unleaded,170,4,MANUAL,front wheel drive,4,Hatchback,Compact,4dr Hatchback,37,25,873,20175</t>
  </si>
  <si>
    <t>Volkswagen,Golf,2016,regular unleaded,170,4,MANUAL,front wheel drive,2,Hatchback,Compact,2dr Hatchback,37,25,873,19575</t>
  </si>
  <si>
    <t>Volkswagen,Golf,2016,regular unleaded,170,4,AUTOMATIC,front wheel drive,4,Hatchback,Compact,4dr Hatchback,36,25,873,21275</t>
  </si>
  <si>
    <t>Volkswagen,Golf,2017,regular unleaded,170,4,AUTOMATIC,front wheel drive,4,Hatchback,Compact,4dr Hatchback,35,25,873,20995</t>
  </si>
  <si>
    <t>Volkswagen,Golf,2017,regular unleaded,170,4,AUTOMATIC,front wheel drive,4,Hatchback,Compact,4dr Hatchback,35,25,873,22695</t>
  </si>
  <si>
    <t>Volkswagen,Golf,2017,regular unleaded,170,4,MANUAL,front wheel drive,4,Hatchback,Compact,4dr Hatchback,36,25,873,21595</t>
  </si>
  <si>
    <t>Volkswagen,Golf,2017,regular unleaded,170,4,MANUAL,front wheel drive,4,Hatchback,Compact,4dr Hatchback,36,25,873,19895</t>
  </si>
  <si>
    <t>Pontiac,Grand Am,2003,regular unleaded,175,6,AUTOMATIC,front wheel drive,2,N/A,Midsize,Coupe,27,18,210,22940</t>
  </si>
  <si>
    <t>Pontiac,Grand Am,2003,regular unleaded,175,6,AUTOMATIC,front wheel drive,4,N/A,Midsize,Sedan,27,18,210,21690</t>
  </si>
  <si>
    <t>Pontiac,Grand Am,2003,regular unleaded,140,4,MANUAL,front wheel drive,4,N/A,Midsize,Sedan,30,22,210,17070</t>
  </si>
  <si>
    <t>Pontiac,Grand Am,2003,regular unleaded,170,6,AUTOMATIC,front wheel drive,4,N/A,Midsize,Sedan,27,18,210,21240</t>
  </si>
  <si>
    <t>Pontiac,Grand Am,2003,regular unleaded,175,6,AUTOMATIC,front wheel drive,4,N/A,Midsize,Sedan,27,18,210,22940</t>
  </si>
  <si>
    <t>Pontiac,Grand Am,2003,regular unleaded,175,6,AUTOMATIC,front wheel drive,2,N/A,Midsize,Coupe,27,18,210,21690</t>
  </si>
  <si>
    <t>Pontiac,Grand Am,2003,regular unleaded,140,4,MANUAL,front wheel drive,4,N/A,Midsize,Sedan,30,22,210,18890</t>
  </si>
  <si>
    <t>Pontiac,Grand Am,2004,regular unleaded,140,4,MANUAL,front wheel drive,4,N/A,Midsize,Sedan,33,23,210,17070</t>
  </si>
  <si>
    <t>Pontiac,Grand Am,2004,regular unleaded,175,6,AUTOMATIC,front wheel drive,2,N/A,Midsize,Coupe,27,18,210,23530</t>
  </si>
  <si>
    <t>Pontiac,Grand Am,2004,regular unleaded,175,6,AUTOMATIC,front wheel drive,4,N/A,Midsize,Sedan,27,18,210,22280</t>
  </si>
  <si>
    <t>Pontiac,Grand Am,2004,regular unleaded,175,6,AUTOMATIC,front wheel drive,4,N/A,Midsize,Sedan,27,18,210,23530</t>
  </si>
  <si>
    <t>Pontiac,Grand Am,2004,regular unleaded,170,6,AUTOMATIC,front wheel drive,4,N/A,Midsize,Sedan,27,18,210,21830</t>
  </si>
  <si>
    <t>Pontiac,Grand Am,2004,regular unleaded,140,4,MANUAL,front wheel drive,4,N/A,Midsize,Sedan,33,23,210,19555</t>
  </si>
  <si>
    <t>Pontiac,Grand Am,2004,regular unleaded,175,6,AUTOMATIC,front wheel drive,2,N/A,Midsize,Coupe,27,18,210,22280</t>
  </si>
  <si>
    <t>Pontiac,Grand Am,2005,regular unleaded,175,6,AUTOMATIC,front wheel drive,2,N/A,Midsize,Coupe,27,18,210,23750</t>
  </si>
  <si>
    <t>Pontiac,Grand Am,2005,regular unleaded,175,6,AUTOMATIC,front wheel drive,2,N/A,Midsize,Coupe,27,18,210,22500</t>
  </si>
  <si>
    <t>Pontiac,Grand Am,2005,regular unleaded,140,4,AUTOMATIC,front wheel drive,4,N/A,Midsize,Sedan,31,22,210,20090</t>
  </si>
  <si>
    <t>Dodge,Grand Caravan,2015,flex-fuel (unleaded/E85),283,6,AUTOMATIC,front wheel drive,4,Flex Fuel,Midsize,Passenger Minivan,25,17,1851,30995</t>
  </si>
  <si>
    <t>Dodge,Grand Caravan,2015,flex-fuel (unleaded/E85),283,6,AUTOMATIC,front wheel drive,4,Flex Fuel,Midsize,Passenger Minivan,25,17,1851,27395</t>
  </si>
  <si>
    <t>Dodge,Grand Caravan,2015,flex-fuel (unleaded/E85),283,6,AUTOMATIC,front wheel drive,4,Flex Fuel,Midsize,Passenger Minivan,25,17,1851,21795</t>
  </si>
  <si>
    <t>Dodge,Grand Caravan,2015,flex-fuel (unleaded/E85),283,6,AUTOMATIC,front wheel drive,4,Flex Fuel,Midsize,Passenger Minivan,25,17,1851,24245</t>
  </si>
  <si>
    <t>Dodge,Grand Caravan,2015,flex-fuel (unleaded/E85),283,6,AUTOMATIC,front wheel drive,4,Flex Fuel,Midsize,Passenger Minivan,25,17,1851,28395</t>
  </si>
  <si>
    <t>Dodge,Grand Caravan,2015,flex-fuel (unleaded/E85),283,6,AUTOMATIC,front wheel drive,4,Flex Fuel,Midsize,Passenger Minivan,25,17,1851,25245</t>
  </si>
  <si>
    <t>Dodge,Grand Caravan,2016,flex-fuel (unleaded/E85),283,6,AUTOMATIC,front wheel drive,4,Flex Fuel,Midsize,Passenger Minivan,25,17,1851,25095</t>
  </si>
  <si>
    <t>Dodge,Grand Caravan,2016,flex-fuel (unleaded/E85),283,6,AUTOMATIC,front wheel drive,4,Flex Fuel,Midsize,Passenger Minivan,25,17,1851,22595</t>
  </si>
  <si>
    <t>Dodge,Grand Caravan,2016,flex-fuel (unleaded/E85),283,6,AUTOMATIC,front wheel drive,4,Flex Fuel,Midsize,Passenger Minivan,25,17,1851,28295</t>
  </si>
  <si>
    <t>Dodge,Grand Caravan,2016,flex-fuel (unleaded/E85),283,6,AUTOMATIC,front wheel drive,4,Flex Fuel,Midsize,Passenger Minivan,25,17,1851,31495</t>
  </si>
  <si>
    <t>Dodge,Grand Caravan,2016,flex-fuel (unleaded/E85),283,6,AUTOMATIC,front wheel drive,4,Flex Fuel,Midsize,Passenger Minivan,25,17,1851,26195</t>
  </si>
  <si>
    <t>Dodge,Grand Caravan,2016,flex-fuel (unleaded/E85),283,6,AUTOMATIC,front wheel drive,4,Flex Fuel,Midsize,Passenger Minivan,25,17,1851,29395</t>
  </si>
  <si>
    <t>Dodge,Grand Caravan,2017,regular unleaded,283,6,AUTOMATIC,front wheel drive,4,N/A,Midsize,Passenger Minivan,25,17,1851,29395</t>
  </si>
  <si>
    <t>Dodge,Grand Caravan,2017,regular unleaded,283,6,AUTOMATIC,front wheel drive,4,N/A,Midsize,Passenger Minivan,25,17,1851,26695</t>
  </si>
  <si>
    <t>Dodge,Grand Caravan,2017,regular unleaded,283,6,AUTOMATIC,front wheel drive,4,N/A,Midsize,Passenger Minivan,25,17,1851,32395</t>
  </si>
  <si>
    <t>Dodge,Grand Caravan,2017,regular unleaded,283,6,AUTOMATIC,front wheel drive,4,N/A,Midsize,Passenger Minivan,25,17,1851,23995</t>
  </si>
  <si>
    <t>Pontiac,Grand Prix,2006,regular unleaded,260,6,AUTOMATIC,front wheel drive,4,N/A,Midsize,Sedan,26,17,210,24330</t>
  </si>
  <si>
    <t>Pontiac,Grand Prix,2006,regular unleaded,303,8,AUTOMATIC,front wheel drive,4,"Factory Tuner,High-Performance",Midsize,Sedan,25,16,210,27330</t>
  </si>
  <si>
    <t>Pontiac,Grand Prix,2006,regular unleaded,200,6,AUTOMATIC,front wheel drive,4,N/A,Midsize,Sedan,28,18,210,21330</t>
  </si>
  <si>
    <t>Pontiac,Grand Prix,2007,regular unleaded,303,8,AUTOMATIC,front wheel drive,4,"Factory Tuner,High-Performance",Midsize,Sedan,25,16,210,28815</t>
  </si>
  <si>
    <t>Pontiac,Grand Prix,2007,regular unleaded,260,6,AUTOMATIC,front wheel drive,4,N/A,Midsize,Sedan,26,17,210,24735</t>
  </si>
  <si>
    <t>Pontiac,Grand Prix,2007,regular unleaded,200,6,AUTOMATIC,front wheel drive,4,N/A,Midsize,Sedan,28,18,210,21815</t>
  </si>
  <si>
    <t>Pontiac,Grand Prix,2008,regular unleaded,200,6,AUTOMATIC,front wheel drive,4,N/A,Large,Sedan,28,18,210,22210</t>
  </si>
  <si>
    <t>Pontiac,Grand Prix,2008,regular unleaded,303,8,AUTOMATIC,front wheel drive,4,"Factory Tuner,High-Performance",Large,Sedan,25,16,210,29325</t>
  </si>
  <si>
    <t>Suzuki,Grand Vitara,2011,regular unleaded,166,4,AUTOMATIC,rear wheel drive,4,Crossover,Compact,4dr SUV,25,19,481,23449</t>
  </si>
  <si>
    <t>Suzuki,Grand Vitara,2011,regular unleaded,166,4,AUTOMATIC,four wheel drive,4,Crossover,Compact,4dr SUV,23,19,481,24949</t>
  </si>
  <si>
    <t>Suzuki,Grand Vitara,2011,regular unleaded,166,4,MANUAL,rear wheel drive,4,Crossover,Compact,4dr SUV,26,19,481,19299</t>
  </si>
  <si>
    <t>Suzuki,Grand Vitara,2011,regular unleaded,166,4,AUTOMATIC,four wheel drive,4,Crossover,Compact,4dr SUV,23,19,481,22549</t>
  </si>
  <si>
    <t>Suzuki,Grand Vitara,2011,regular unleaded,166,4,AUTOMATIC,four wheel drive,4,Crossover,Compact,4dr SUV,23,19,481,22899</t>
  </si>
  <si>
    <t>Suzuki,Grand Vitara,2011,regular unleaded,166,4,AUTOMATIC,rear wheel drive,4,Crossover,Compact,4dr SUV,25,19,481,21099</t>
  </si>
  <si>
    <t>Suzuki,Grand Vitara,2012,regular unleaded,166,4,AUTOMATIC,four wheel drive,4,Crossover,Compact,4dr SUV,23,19,481,23949</t>
  </si>
  <si>
    <t>Suzuki,Grand Vitara,2012,regular unleaded,166,4,AUTOMATIC,rear wheel drive,4,Crossover,Compact,4dr SUV,25,19,481,21399</t>
  </si>
  <si>
    <t>Suzuki,Grand Vitara,2012,regular unleaded,166,4,AUTOMATIC,four wheel drive,4,Crossover,Compact,4dr SUV,23,19,481,25249</t>
  </si>
  <si>
    <t>Suzuki,Grand Vitara,2012,regular unleaded,166,4,AUTOMATIC,rear wheel drive,4,Crossover,Compact,4dr SUV,25,19,481,22299</t>
  </si>
  <si>
    <t>Suzuki,Grand Vitara,2012,regular unleaded,166,4,MANUAL,rear wheel drive,4,Crossover,Compact,4dr SUV,26,19,481,19499</t>
  </si>
  <si>
    <t>Suzuki,Grand Vitara,2012,regular unleaded,166,4,AUTOMATIC,four wheel drive,4,Crossover,Compact,4dr SUV,23,19,481,22849</t>
  </si>
  <si>
    <t>Suzuki,Grand Vitara,2012,regular unleaded,166,4,AUTOMATIC,rear wheel drive,4,Crossover,Compact,4dr SUV,25,19,481,23749</t>
  </si>
  <si>
    <t>Suzuki,Grand Vitara,2013,regular unleaded,166,4,AUTOMATIC,four wheel drive,4,Crossover,Compact,4dr SUV,23,19,481,23799</t>
  </si>
  <si>
    <t>Suzuki,Grand Vitara,2013,regular unleaded,166,4,AUTOMATIC,four wheel drive,4,Crossover,Compact,4dr SUV,23,19,481,25949</t>
  </si>
  <si>
    <t>Suzuki,Grand Vitara,2013,regular unleaded,166,4,AUTOMATIC,rear wheel drive,4,Crossover,Compact,4dr SUV,25,19,481,22349</t>
  </si>
  <si>
    <t>Suzuki,Grand Vitara,2013,regular unleaded,166,4,MANUAL,rear wheel drive,4,Crossover,Compact,4dr SUV,26,19,481,19949</t>
  </si>
  <si>
    <t>Suzuki,Grand Vitara,2013,regular unleaded,166,4,AUTOMATIC,rear wheel drive,4,Crossover,Compact,4dr SUV,25,19,481,24449</t>
  </si>
  <si>
    <t>Chrysler,Grand Voyager,2000,regular unleaded,158,6,AUTOMATIC,front wheel drive,4,N/A,Large,Passenger Minivan,23,16,1013,2169</t>
  </si>
  <si>
    <t>Chrysler,Grand Voyager,2000,flex-fuel (unleaded/E85),158,6,AUTOMATIC,front wheel drive,4,Flex Fuel,Large,Passenger Minivan,23,16,1013,2266</t>
  </si>
  <si>
    <t>Plymouth,Grand Voyager,1998,regular unleaded,150,6,AUTOMATIC,front wheel drive,4,N/A,Large,Passenger Minivan,24,17,535,2000</t>
  </si>
  <si>
    <t>Plymouth,Grand Voyager,1998,regular unleaded,150,6,AUTOMATIC,front wheel drive,4,N/A,Large,Passenger Minivan,24,17,535,2048</t>
  </si>
  <si>
    <t>Plymouth,Grand Voyager,1998,regular unleaded,150,6,AUTOMATIC,front wheel drive,4,N/A,Large,Passenger Minivan,22,17,535,2000</t>
  </si>
  <si>
    <t>Plymouth,Grand Voyager,1999,flex-fuel (unleaded/E85),158,6,AUTOMATIC,front wheel drive,4,Flex Fuel,Large,Passenger Minivan,22,16,535,2055</t>
  </si>
  <si>
    <t>Plymouth,Grand Voyager,1999,flex-fuel (unleaded/E85),158,6,AUTOMATIC,front wheel drive,4,Flex Fuel,Large,Passenger Minivan,22,16,535,2152</t>
  </si>
  <si>
    <t>Plymouth,Grand Voyager,1999,flex-fuel (unleaded/E85),158,6,AUTOMATIC,front wheel drive,4,Flex Fuel,Large,Passenger Minivan,22,16,535,2234</t>
  </si>
  <si>
    <t>Plymouth,Grand Voyager,2000,flex-fuel (unleaded/E85),158,6,AUTOMATIC,front wheel drive,4,Flex Fuel,Large,Passenger Minivan,23,16,535,2331</t>
  </si>
  <si>
    <t>Plymouth,Grand Voyager,2000,regular unleaded,158,6,AUTOMATIC,front wheel drive,4,N/A,Large,Passenger Minivan,23,16,535,2267</t>
  </si>
  <si>
    <t>Maserati,GranSport,2005,premium unleaded (required),395,8,AUTOMATED_MANUAL,rear wheel drive,2,"Exotic,Factory Tuner,Luxury,High-Performance",Compact,Coupe,16,11,238,98172</t>
  </si>
  <si>
    <t>Maserati,GranSport,2006,premium unleaded (required),401,8,AUTOMATIC,rear wheel drive,2,"Exotic,Factory Tuner,Luxury,High-Performance",Compact,Coupe,18,11,238,98872</t>
  </si>
  <si>
    <t>Maserati,GranSport,2006,premium unleaded (required),401,8,AUTOMATIC,rear wheel drive,2,"Exotic,Factory Tuner,Luxury,High-Performance",Compact,Coupe,18,11,238,104122</t>
  </si>
  <si>
    <t>Maserati,GranSport,2006,premium unleaded (required),401,8,AUTOMATIC,rear wheel drive,2,"Exotic,Factory Tuner,Luxury,High-Performance",Compact,Convertible,18,11,238,99900</t>
  </si>
  <si>
    <t>Maserati,GranTurismo Convertible,2014,premium unleaded (required),454,8,AUTOMATIC,rear wheel drive,2,"Exotic,Luxury,High-Performance",Midsize,Convertible,20,13,238,143300</t>
  </si>
  <si>
    <t>Maserati,GranTurismo Convertible,2014,premium unleaded (required),454,8,AUTOMATIC,rear wheel drive,2,"Exotic,Factory Tuner,Luxury,High-Performance",Midsize,Convertible,20,13,238,153400</t>
  </si>
  <si>
    <t>Maserati,GranTurismo Convertible,2014,premium unleaded (required),444,8,AUTOMATIC,rear wheel drive,2,"Exotic,Luxury,High-Performance",Midsize,Convertible,20,13,238,138800</t>
  </si>
  <si>
    <t>Maserati,GranTurismo Convertible,2015,premium unleaded (required),454,8,AUTOMATIC,rear wheel drive,2,"Exotic,Factory Tuner,Luxury,High-Performance",Midsize,Convertible,20,13,238,161070</t>
  </si>
  <si>
    <t>Maserati,GranTurismo Convertible,2015,premium unleaded (required),454,8,AUTOMATIC,rear wheel drive,2,"Exotic,Factory Tuner,Luxury,High-Performance",Midsize,Convertible,20,13,238,182009</t>
  </si>
  <si>
    <t>Maserati,GranTurismo Convertible,2015,premium unleaded (required),454,8,AUTOMATIC,rear wheel drive,2,"Exotic,Luxury,High-Performance",Midsize,Convertible,20,13,238,150465</t>
  </si>
  <si>
    <t>Maserati,GranTurismo Convertible,2015,premium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</si>
  <si>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Tuner,Luxury,High-Performance",Midsize,Convertible,20,13,238,161070</t>
  </si>
  <si>
    <t>Maserati,GranTurismo Convertible,2016,premium unleaded (required),454,8,AUTOMATIC,rear wheel drive,2,"Exotic,Luxury,High-Performance",Midsize,Convertible,20,13,238,150465</t>
  </si>
  <si>
    <t>Maserati,GranTurismo Convertible,2016,premium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</si>
  <si>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Tuner,Luxury,High-Performance",Midsize,Convertible,20,13,238,182009</t>
  </si>
  <si>
    <t>Maserati,GranTurismo,2014,premium unleaded (required),454,8,AUTOMATIC,rear wheel drive,2,"Exotic,Factory Tuner,Luxury,High-Performance",Large,Coupe,21,13,238,143400</t>
  </si>
  <si>
    <t>Maserati,GranTurismo,2014,premium unleaded (required),454,8,AUTOMATIC,rear wheel drive,2,"Exotic,Luxury,High-Performance",Large,Coupe,21,13,238,126500</t>
  </si>
  <si>
    <t>Maserati,GranTurismo,2015,premium unleaded (required),454,8,AUTOMATIC,rear wheel drive,2,"Exotic,Luxury,High-Performance",Large,Coupe,21,13,238,132825</t>
  </si>
  <si>
    <t>Maserati,GranTurismo,2015,premium unleaded (required),454,8,AUTOMATIC,rear wheel drive,2,"Exotic,Factory Tuner,Luxury,High-Performance",Large,Coupe,21,13,238,165627</t>
  </si>
  <si>
    <t>Maserati,GranTurismo,2015,premium unleaded (required),454,8,AUTOMATIC,rear wheel drive,2,"Exotic,Factory Tuner,Luxury,High-Performance",Large,Coupe,21,13,238,150570</t>
  </si>
  <si>
    <t>Maserati,GranTurismo,2016,premium unleaded (required),454,8,AUTOMATIC,rear wheel drive,2,"Exotic,Factory Tuner,Luxury,High-Performance",Large,Coupe,21,13,238,150570</t>
  </si>
  <si>
    <t>Maserati,GranTurismo,2016,premium unleaded (required),454,8,AUTOMATIC,rear wheel drive,2,"Exotic,Luxury,High-Performance",Large,Coupe,21,13,238,132825</t>
  </si>
  <si>
    <t>Maserati,GranTurismo,2016,premium unleaded (required),454,8,AUTOMATIC,rear wheel drive,2,"Exotic,Factory Tuner,Luxury,High-Performance",Large,Coupe,21,13,238,165627</t>
  </si>
  <si>
    <t>Lexus,GS 200t,2016,premium unleaded (required),241,4,AUTOMATIC,rear wheel drive,4,Luxury,Midsize,Sedan,30,21,454,53285</t>
  </si>
  <si>
    <t>Lexus,GS 200t,2016,premium unleaded (required),241,4,AUTOMATIC,rear wheel drive,4,Luxury,Midsize,Sedan,33,22,454,45615</t>
  </si>
  <si>
    <t>Lexus,GS 200t,2017,premium unleaded (required),241,4,AUTOMATIC,rear wheel drive,4,Luxury,Midsize,Sedan,32,22,454,46310</t>
  </si>
  <si>
    <t>Lexus,GS 200t,2017,premium unleaded (required),241,4,AUTOMATIC,rear wheel drive,4,Luxury,Midsize,Sedan,30,21,454,53980</t>
  </si>
  <si>
    <t>Lexus,GS 300,2004,premium unleaded (required),220,6,AUTOMATIC,rear wheel drive,4,"Luxury,Performance",Midsize,Sedan,23,16,454,38875</t>
  </si>
  <si>
    <t>Lexus,GS 300,2005,premium unleaded (required),220,6,AUTOMATIC,rear wheel drive,4,"Luxury,Performance",Midsize,Sedan,23,16,454,38875</t>
  </si>
  <si>
    <t>Lexus,GS 300,2006,premium unleaded (required),245,6,AUTOMATIC,rear wheel drive,4,Luxury,Midsize,Sedan,27,19,454,43150</t>
  </si>
  <si>
    <t>Lexus,GS 300,2006,premium unleaded (required),245,6,AUTOMATIC,all wheel drive,4,Luxury,Midsize,Sedan,25,19,454,45100</t>
  </si>
  <si>
    <t>Lexus,GS 350,2015,premium unleaded (required),306,6,AUTOMATIC,rear wheel drive,4,"Luxury,Performance",Midsize,Sedan,29,19,454,55070</t>
  </si>
  <si>
    <t>Lexus,GS 350,2015,premium unleaded (required),306,6,AUTOMATIC,rear wheel drive,4,"Luxury,Performance",Midsize,Sedan,29,19,454,48600</t>
  </si>
  <si>
    <t>Lexus,GS 350,2015,premium unleaded (required),306,6,AUTOMATIC,all wheel drive,4,"Luxury,Performance",Midsize,Sedan,26,19,454,57330</t>
  </si>
  <si>
    <t>Lexus,GS 350,2015,premium unleaded (required),306,6,AUTOMATIC,all wheel drive,4,"Luxury,Performance",Midsize,Sedan,26,19,454,50850</t>
  </si>
  <si>
    <t>Lexus,GS 350,2016,premium unleaded (required),311,6,AUTOMATIC,rear wheel drive,4,"Luxury,High-Performance",Midsize,Sedan,29,20,454,50000</t>
  </si>
  <si>
    <t>Lexus,GS 350,2016,premium unleaded (required),311,6,AUTOMATIC,rear wheel drive,4,"Luxury,High-Performance",Midsize,Sedan,28,19,454,54115</t>
  </si>
  <si>
    <t>Lexus,GS 350,2016,premium unleaded (required),311,6,AUTOMATIC,all wheel drive,4,"Luxury,Performance",Midsize,Sedan,26,19,454,50470</t>
  </si>
  <si>
    <t>Lexus,GS 350,2017,premium unleaded (required),311,6,AUTOMATIC,rear wheel drive,4,"Luxury,High-Performance",Midsize,Sedan,28,20,454,50695</t>
  </si>
  <si>
    <t>Lexus,GS 350,2017,premium unleaded (required),311,6,AUTOMATIC,rear wheel drive,4,"Luxury,High-Performance",Midsize,Sedan,27,19,454,54810</t>
  </si>
  <si>
    <t>Lexus,GS 350,2017,premium unleaded (required),311,6,AUTOMATIC,all wheel drive,4,"Luxury,Performance",Midsize,Sedan,26,19,454,50365</t>
  </si>
  <si>
    <t>Lexus,GS 350,2017,premium unleaded (required),311,6,AUTOMATIC,all wheel drive,4,"Luxury,Performance",Midsize,Sedan,26,19,454,56555</t>
  </si>
  <si>
    <t>Lexus,GS 400,1998,regular unleaded,300,8,AUTOMATIC,rear wheel drive,4,"Luxury,Performance",Midsize,Sedan,21,15,454,3542</t>
  </si>
  <si>
    <t>Lexus,GS 400,1999,regular unleaded,300,8,AUTOMATIC,rear wheel drive,4,"Luxury,Performance",Midsize,Sedan,22,16,454,3741</t>
  </si>
  <si>
    <t>Lexus,GS 400,2000,regular unleaded,300,8,AUTOMATIC,rear wheel drive,4,"Luxury,Performance",Midsize,Sedan,22,16,454,3965</t>
  </si>
  <si>
    <t>Lexus,GS 430,2005,premium unleaded (required),300,8,AUTOMATIC,rear wheel drive,4,"Luxury,Performance",Midsize,Sedan,22,16,454,47975</t>
  </si>
  <si>
    <t>Lexus,GS 430,2006,premium unleaded (required),300,8,AUTOMATIC,rear wheel drive,4,"Luxury,Performance",Midsize,Sedan,23,16,454,51375</t>
  </si>
  <si>
    <t>Lexus,GS 430,2007,premium unleaded (required),290,8,AUTOMATIC,rear wheel drive,4,"Luxury,Performance",Midsize,Sedan,23,16,454,52375</t>
  </si>
  <si>
    <t>Lexus,GS 450h,2014,premium unleaded (required),338,6,AUTOMATIC,rear wheel drive,4,"Luxury,Performance,Hybrid",Midsize,Sedan,34,29,454,60430</t>
  </si>
  <si>
    <t>Lexus,GS 450h,2015,premium unleaded (required),338,6,AUTOMATIC,rear wheel drive,4,"Luxury,Performance,Hybrid",Midsize,Sedan,34,29,454,61330</t>
  </si>
  <si>
    <t>Lexus,GS 450h,2016,premium unleaded (required),338,6,AUTOMATIC,rear wheel drive,4,"Luxury,Performance,Hybrid",Midsize,Sedan,34,29,454,63080</t>
  </si>
  <si>
    <t>Lexus,GS 460,2009,premium unleaded (required),342,8,AUTOMATIC,rear wheel drive,4,"Luxury,High-Performance",Midsize,Sedan,24,17,454,53470</t>
  </si>
  <si>
    <t>Lexus,GS 460,2010,premium unleaded (required),342,8,AUTOMATIC,rear wheel drive,4,"Luxury,High-Performance",Midsize,Sedan,24,17,454,54070</t>
  </si>
  <si>
    <t>Lexus,GS 460,2011,premium unleaded (required),342,8,AUTOMATIC,rear wheel drive,4,"Luxury,High-Performance",Midsize,Sedan,24,17,454,55370</t>
  </si>
  <si>
    <t>Lexus,GS F,2016,premium unleaded (required),467,8,AUTOMATIC,rear wheel drive,4,"Factory Tuner,Luxury,High-Performance",Midsize,Sedan,24,16,454,84440</t>
  </si>
  <si>
    <t>Nissan,GT-R,2015,premium unleaded (recommended),545,6,AUTOMATED_MANUAL,all wheel drive,2,High-Performance,Midsize,Coupe,23,16,2009,111510</t>
  </si>
  <si>
    <t>Nissan,GT-R,2015,premium unleaded (recommended),545,6,AUTOMATED_MANUAL,all wheel drive,2,High-Performance,Midsize,Coupe,23,16,2009,115710</t>
  </si>
  <si>
    <t>Nissan,GT-R,2015,premium unleaded (recommended),545,6,AUTOMATED_MANUAL,all wheel drive,2,High-Performance,Midsize,Coupe,23,16,2009,101770</t>
  </si>
  <si>
    <t>Nissan,GT-R,2015,premium unleaded (recommended),600,6,AUTOMATED_MANUAL,all wheel drive,2,"Factory Tuner,High-Performance",Midsize,Coupe,23,16,2009,149990</t>
  </si>
  <si>
    <t>Nissan,GT-R,2016,premium unleaded (required),545,6,AUTOMATED_MANUAL,all wheel drive,2,High-Performance,Midsize,Coupe,22,16,2009,111510</t>
  </si>
  <si>
    <t>Nissan,GT-R,2016,premium unleaded (required),600,6,AUTOMATED_MANUAL,all wheel drive,2,"Factory Tuner,High-Performance",Midsize,Coupe,22,16,2009,149990</t>
  </si>
  <si>
    <t>Nissan,GT-R,2016,premium unleaded (required),545,6,AUTOMATED_MANUAL,all wheel drive,2,High-Performance,Midsize,Coupe,22,16,2009,101770</t>
  </si>
  <si>
    <t>Nissan,GT-R,2017,premium unleaded (required),565,6,AUTOMATED_MANUAL,all wheel drive,2,High-Performance,Midsize,Coupe,22,16,2009,109990</t>
  </si>
  <si>
    <t>Ford,GT,2005,premium unleaded (required),550,8,MANUAL,rear wheel drive,2,"Exotic,High-Performance",Compact,Coupe,19,12,5657,149995</t>
  </si>
  <si>
    <t>Ford,GT,2006,premium unleaded (required),550,8,MANUAL,rear wheel drive,2,"Exotic,High-Performance",Compact,Coupe,19,12,5657,149995</t>
  </si>
  <si>
    <t>Volkswagen,GTI,2012,premium unleaded (recommended),200,4,MANUAL,front wheel drive,2,"Hatchback,Performance",Compact,2dr Hatchback,31,21,873,26275</t>
  </si>
  <si>
    <t>Volkswagen,GTI,2012,premium unleaded (recommended),200,4,AUTOMATED_MANUAL,front wheel drive,4,"Hatchback,Performance",Compact,4dr Hatchback,33,24,873,31695</t>
  </si>
  <si>
    <t>Volkswagen,GTI,2012,premium unleaded (recommended),200,4,MANUAL,front wheel drive,4,"Hatchback,Performance",Compact,4dr Hatchback,31,21,873,24595</t>
  </si>
  <si>
    <t>Volkswagen,GTI,2012,premium unleaded (recommended),200,4,AUTOMATED_MANUAL,front wheel drive,2,"Hatchback,Performance",Compact,2dr Hatchback,33,24,873,25095</t>
  </si>
  <si>
    <t>Volkswagen,GTI,2012,premium unleaded (recommended),200,4,AUTOMATED_MANUAL,front wheel drive,2,"Hatchback,Performance",Compact,2dr Hatchback,33,24,873,27375</t>
  </si>
  <si>
    <t>Volkswagen,GTI,2012,premium unleaded (recommended),200,4,MANUAL,front wheel drive,2,"Hatchback,Performance",Compact,2dr Hatchback,31,21,873,29995</t>
  </si>
  <si>
    <t>Volkswagen,GTI,2012,premium unleaded (recommended),200,4,AUTOMATED_MANUAL,front wheel drive,4,"Hatchback,Performance",Compact,4dr Hatchback,33,24,873,29545</t>
  </si>
  <si>
    <t>Volkswagen,GTI,2012,premium unleaded (recommended),200,4,MANUAL,front wheel drive,2,"Hatchback,Performance",Compact,2dr Hatchback,31,21,873,27845</t>
  </si>
  <si>
    <t>Volkswagen,GTI,2012,premium unleaded (recommended),200,4,AUTOMATED_MANUAL,front wheel drive,2,"Hatchback,Performance",Compact,2dr Hatchback,33,24,873,31095</t>
  </si>
  <si>
    <t>Volkswagen,GTI,2012,premium unleaded (recommended),200,4,MANUAL,front wheel drive,4,"Hatchback,Performance",Compact,4dr Hatchback,31,21,873,28445</t>
  </si>
  <si>
    <t>Volkswagen,GTI,2012,premium unleaded (recommended),200,4,AUTOMATED_MANUAL,front wheel drive,2,"Hatchback,Performance",Compact,2dr Hatchback,33,24,873,28945</t>
  </si>
  <si>
    <t>Volkswagen,GTI,2012,premium unleaded (recommended),200,4,MANUAL,front wheel drive,2,"Hatchback,Performance",Compact,2dr Hatchback,31,21,873,23995</t>
  </si>
  <si>
    <t>Volkswagen,GTI,2012,premium unleaded (recommended),200,4,AUTOMATED_MANUAL,front wheel drive,4,"Hatchback,Performance",Compact,4dr Hatchback,33,24,873,25695</t>
  </si>
  <si>
    <t>Volkswagen,GTI,2012,premium unleaded (recommended),200,4,MANUAL,front wheel drive,4,"Hatchback,Performance",Compact,4dr Hatchback,31,21,873,26875</t>
  </si>
  <si>
    <t>Volkswagen,GTI,2012,premium unleaded (recommended),200,4,MANUAL,front wheel drive,4,"Hatchback,Performance",Compact,4dr Hatchback,31,21,873,30595</t>
  </si>
  <si>
    <t>Volkswagen,GTI,2012,premium unleaded (recommended),200,4,AUTOMATED_MANUAL,front wheel drive,4,"Hatchback,Performance",Compact,4dr Hatchback,33,24,873,27975</t>
  </si>
  <si>
    <t>Volkswagen,GTI,2013,premium unleaded (recommended),200,4,AUTOMATED_MANUAL,front wheel drive,4,"Hatchback,Performance",Compact,4dr Hatchback,33,24,873,29895</t>
  </si>
  <si>
    <t>Volkswagen,GTI,2013,premium unleaded (recommended),200,4,MANUAL,front wheel drive,4,"Hatchback,Performance",Compact,4dr Hatchback,31,21,873,29695</t>
  </si>
  <si>
    <t>Volkswagen,GTI,2013,premium unleaded (recommended),200,4,AUTOMATED_MANUAL,front wheel drive,4,"Hatchback,Performance",Compact,4dr Hatchback,33,24,873,30795</t>
  </si>
  <si>
    <t>Volkswagen,GTI,2013,premium unleaded (recommended),200,4,AUTOMATED_MANUAL,front wheel drive,2,"Hatchback,Performance",Compact,2dr Hatchback,33,24,873,25300</t>
  </si>
  <si>
    <t>Volkswagen,GTI,2013,premium unleaded (recommended),200,4,MANUAL,front wheel drive,2,"Hatchback,Performance",Compact,2dr Hatchback,31,21,873,24200</t>
  </si>
  <si>
    <t>Volkswagen,GTI,2013,premium unleaded (recommended),200,4,AUTOMATED_MANUAL,front wheel drive,4,"Hatchback,Performance",Compact,4dr Hatchback,33,24,873,25895</t>
  </si>
  <si>
    <t>Volkswagen,GTI,2013,premium unleaded (recommended),200,4,MANUAL,front wheel drive,4,"Hatchback,Performance",Compact,4dr Hatchback,31,21,873,30995</t>
  </si>
  <si>
    <t>Volkswagen,GTI,2013,premium unleaded (recommended),200,4,MANUAL,front wheel drive,2,"Hatchback,Performance",Compact,2dr Hatchback,31,21,873,30395</t>
  </si>
  <si>
    <t>Volkswagen,GTI,2013,premium unleaded (recommended),200,4,MANUAL,front wheel drive,4,"Hatchback,Performance",Compact,4dr Hatchback,31,21,873,28795</t>
  </si>
  <si>
    <t>Volkswagen,GTI,2013,premium unleaded (recommended),200,4,MANUAL,front wheel drive,4,"Hatchback,Performance",Compact,4dr Hatchback,31,21,873,25095</t>
  </si>
  <si>
    <t>Volkswagen,GTI,2013,premium unleaded (recommended),200,4,AUTOMATED_MANUAL,front wheel drive,4,"Hatchback,Performance",Compact,4dr Hatchback,33,24,873,28395</t>
  </si>
  <si>
    <t>Volkswagen,GTI,2013,premium unleaded (recommended),200,4,MANUAL,front wheel drive,4,"Hatchback,Performance",Compact,4dr Hatchback,31,21,873,27295</t>
  </si>
  <si>
    <t>Volkswagen,GTI,2013,premium unleaded (recommended),200,4,MANUAL,front wheel drive,2,"Hatchback,Performance",Compact,2dr Hatchback,31,21,873,28195</t>
  </si>
  <si>
    <t>Volkswagen,GTI,2013,premium unleaded (recommended),200,4,AUTOMATED_MANUAL,front wheel drive,2,"Hatchback,Performance",Compact,2dr Hatchback,33,24,873,31495</t>
  </si>
  <si>
    <t>Volkswagen,GTI,2013,premium unleaded (recommended),200,4,MANUAL,front wheel drive,4,"Hatchback,Performance",Compact,4dr Hatchback,31,21,873,24795</t>
  </si>
  <si>
    <t>Volkswagen,GTI,2013,premium unleaded (recommended),200,4,AUTOMATED_MANUAL,front wheel drive,4,"Hatchback,Performance",Compact,4dr Hatchback,33,24,873,26195</t>
  </si>
  <si>
    <t>Volkswagen,GTI,2013,premium unleaded (recommended),200,4,AUTOMATED_MANUAL,front wheel drive,4,"Hatchback,Performance",Compact,4dr Hatchback,33,24,873,32095</t>
  </si>
  <si>
    <t>Volkswagen,GTI,2013,premium unleaded (recommended),200,4,AUTOMATED_MANUAL,front wheel drive,2,"Hatchback,Performance",Compact,2dr Hatchback,33,24,873,27895</t>
  </si>
  <si>
    <t>Volkswagen,GTI,2013,premium unleaded (recommended),200,4,AUTOMATED_MANUAL,front wheel drive,2,"Hatchback,Performance",Compact,2dr Hatchback,33,24,873,29295</t>
  </si>
  <si>
    <t>Volkswagen,GTI,2013,premium unleaded (recommended),200,4,MANUAL,front wheel drive,2,"Hatchback,Performance",Compact,2dr Hatchback,31,21,873,26795</t>
  </si>
  <si>
    <t>Volkswagen,GTI,2014,premium unleaded (recommended),200,4,AUTOMATED_MANUAL,front wheel drive,4,"Hatchback,Performance",Compact,4dr Hatchback,33,24,873,26195</t>
  </si>
  <si>
    <t>Volkswagen,GTI,2014,premium unleaded (recommended),200,4,MANUAL,front wheel drive,4,"Hatchback,Performance",Compact,4dr Hatchback,31,21,873,29695</t>
  </si>
  <si>
    <t>Volkswagen,GTI,2014,premium unleaded (recommended),200,4,MANUAL,front wheel drive,4,"Hatchback,Performance",Compact,4dr Hatchback,31,21,873,25095</t>
  </si>
  <si>
    <t>Volkswagen,GTI,2014,premium unleaded (recommended),200,4,AUTOMATED_MANUAL,front wheel drive,4,"Hatchback,Performance",Compact,4dr Hatchback,33,24,873,30795</t>
  </si>
  <si>
    <t>Pontiac,GTO,2004,premium unleaded (required),350,8,AUTOMATIC,rear wheel drive,2,High-Performance,Midsize,Coupe,20,15,210,31795</t>
  </si>
  <si>
    <t>Pontiac,GTO,2005,premium unleaded (required),400,8,AUTOMATIC,rear wheel drive,2,High-Performance,Midsize,Coupe,19,14,210,32295</t>
  </si>
  <si>
    <t>Pontiac,GTO,2006,premium unleaded (required),400,8,AUTOMATIC,rear wheel drive,2,High-Performance,Midsize,Coupe,19,14,210,31290</t>
  </si>
  <si>
    <t>Lexus,GX 460,2015,premium unleaded (required),301,8,AUTOMATIC,four wheel drive,4,Luxury,Midsize,4dr SUV,20,15,454,49485</t>
  </si>
  <si>
    <t>Lexus,GX 460,2015,premium unleaded (required),301,8,AUTOMATIC,four wheel drive,4,Luxury,Midsize,4dr SUV,20,15,454,61115</t>
  </si>
  <si>
    <t>Lexus,GX 460,2016,premium unleaded (required),301,8,AUTOMATIC,four wheel drive,4,Luxury,Midsize,4dr SUV,20,15,454,50780</t>
  </si>
  <si>
    <t>Lexus,GX 460,2016,premium unleaded (required),301,8,AUTOMATIC,four wheel drive,4,Luxury,Midsize,4dr SUV,20,15,454,62155</t>
  </si>
  <si>
    <t>Lexus,GX 460,2017,premium unleaded (required),301,8,AUTOMATIC,four wheel drive,4,Luxury,Midsize,4dr SUV,18,15,454,51280</t>
  </si>
  <si>
    <t>Lexus,GX 460,2017,premium unleaded (required),301,8,AUTOMATIC,four wheel drive,4,Luxury,Midsize,4dr SUV,18,15,454,62980</t>
  </si>
  <si>
    <t>Lexus,GX 470,2007,regular unleaded,263,8,AUTOMATIC,four wheel drive,4,Luxury,Midsize,4dr SUV,18,14,454,46635</t>
  </si>
  <si>
    <t>Lexus,GX 470,2008,premium unleaded (required),263,8,AUTOMATIC,four wheel drive,4,Luxury,Midsize,4dr SUV,18,14,454,47315</t>
  </si>
  <si>
    <t>Lexus,GX 470,2009,premium unleaded (required),263,8,AUTOMATIC,four wheel drive,4,Luxury,Midsize,4dr SUV,18,14,454,47615</t>
  </si>
  <si>
    <t>HUMMER,H3,2008,regular unleaded,242,5,MANUAL,four wheel drive,4,Luxury,Midsize,4dr SUV,18,13,130,39290</t>
  </si>
  <si>
    <t>HUMMER,H3,2008,regular unleaded,242,5,MANUAL,four wheel drive,4,Luxury,Midsize,4dr SUV,18,13,130,30995</t>
  </si>
  <si>
    <t>HUMMER,H3,2008,regular unleaded,300,8,AUTOMATIC,four wheel drive,4,Luxury,Midsize,4dr SUV,16,13,130,39560</t>
  </si>
  <si>
    <t>HUMMER,H3,2009,regular unleaded,242,5,MANUAL,four wheel drive,4,Luxury,Midsize,4dr SUV,18,14,130,33390</t>
  </si>
  <si>
    <t>HUMMER,H3,2009,regular unleaded,242,5,AUTOMATIC,four wheel drive,4,Luxury,Midsize,4dr SUV,18,14,130,43130</t>
  </si>
  <si>
    <t>HUMMER,H3,2009,regular unleaded,300,8,AUTOMATIC,four wheel drive,4,Luxury,Midsize,4dr SUV,16,13,130,41705</t>
  </si>
  <si>
    <t>HUMMER,H3,2010,flex-fuel (unleaded/E85),300,8,AUTOMATIC,four wheel drive,4,"Flex Fuel,Luxury",Midsize,4dr SUV,16,13,130,41705</t>
  </si>
  <si>
    <t>HUMMER,H3,2010,regular unleaded,239,5,MANUAL,four wheel drive,4,Luxury,Midsize,4dr SUV,18,14,130,33390</t>
  </si>
  <si>
    <t>HUMMER,H3,2010,regular unleaded,239,5,AUTOMATIC,four wheel drive,4,Luxury,Midsize,4dr SUV,18,14,130,38365</t>
  </si>
  <si>
    <t>HUMMER,H3,2010,regular unleaded,239,5,MANUAL,four wheel drive,4,"Flex Fuel,Luxury",Midsize,4dr SUV,18,14,130,35960</t>
  </si>
  <si>
    <t>HUMMER,H3T,2009,regular unleaded,239,5,MANUAL,four wheel drive,4,"Crossover,Luxury",Compact,Crew Cab Pickup,18,14,130,30750</t>
  </si>
  <si>
    <t>HUMMER,H3T,2009,regular unleaded,300,8,AUTOMATIC,four wheel drive,4,"Crossover,Luxury",Compact,Crew Cab Pickup,16,13,130,36015</t>
  </si>
  <si>
    <t>HUMMER,H3T,2010,flex-fuel (unleaded/E85),300,8,AUTOMATIC,four wheel drive,4,"Crossover,Flex Fuel,Luxury",Compact,Crew Cab Pickup,16,13,130,39205</t>
  </si>
  <si>
    <t>HUMMER,H3T,2010,regular unleaded,239,5,MANUAL,four wheel drive,4,"Crossover,Flex Fuel,Luxury",Compact,Crew Cab Pickup,18,14,130,30915</t>
  </si>
  <si>
    <t>HUMMER,H3T,2010,regular unleaded,239,5,AUTOMATIC,four wheel drive,4,"Crossover,Flex Fuel,Luxury",Compact,Crew Cab Pickup,18,14,130,36355</t>
  </si>
  <si>
    <t>HUMMER,H3T,2010,flex-fuel (unleaded/E85),300,8,AUTOMATIC,four wheel drive,4,"Crossover,Flex Fuel,Luxury",Compact,Crew Cab Pickup,16,13,130,35680</t>
  </si>
  <si>
    <t>HUMMER,H3T,2010,regular unleaded,239,5,MANUAL,four wheel drive,4,"Crossover,Flex Fuel,Luxury",Compact,Crew Cab Pickup,18,14,130,33485</t>
  </si>
  <si>
    <t>Chevrolet,HHR,2009,flex-fuel (unleaded/E85),155,4,AUTOMATIC,front wheel drive,4,Flex Fuel,Compact,Wagon,30,22,1385,20720</t>
  </si>
  <si>
    <t>Chevrolet,HHR,2009,premium unleaded (recommended),260,4,MANUAL,front wheel drive,4,"Factory Tuner,Performance",Compact,Wagon,29,21,1385,25135</t>
  </si>
  <si>
    <t>Chevrolet,HHR,2009,flex-fuel (unleaded/E85),155,4,MANUAL,front wheel drive,4,Flex Fuel,Compact,Wagon,32,22,1385,18720</t>
  </si>
  <si>
    <t>Chevrolet,HHR,2009,premium unleaded (recommended),260,4,MANUAL,front wheel drive,4,"Factory Tuner,Performance",Compact,Wagon,29,21,1385,24815</t>
  </si>
  <si>
    <t>Chevrolet,HHR,2009,flex-fuel (unleaded/E85),155,4,MANUAL,front wheel drive,4,Flex Fuel,Compact,Wagon,32,22,1385,19030</t>
  </si>
  <si>
    <t>Chevrolet,HHR,2009,flex-fuel (unleaded/E85),155,4,AUTOMATIC,front wheel drive,4,Flex Fuel,Compact,Wagon,30,22,1385,21030</t>
  </si>
  <si>
    <t>Chevrolet,HHR,2010,flex-fuel (unleaded/E85),155,4,MANUAL,front wheel drive,4,Flex Fuel,Compact,Wagon,32,22,1385,20030</t>
  </si>
  <si>
    <t>Chevrolet,HHR,2010,flex-fuel (unleaded/E85),155,4,MANUAL,front wheel drive,4,Flex Fuel,Compact,Wagon,32,22,1385,18720</t>
  </si>
  <si>
    <t>Chevrolet,HHR,2010,premium unleaded (recommended),260,4,MANUAL,front wheel drive,4,"Factory Tuner,Performance",Compact,Wagon,29,21,1385,26255</t>
  </si>
  <si>
    <t>Chevrolet,HHR,2010,flex-fuel (unleaded/E85),155,4,MANUAL,front wheel drive,4,Flex Fuel,Compact,Wagon,32,22,1385,19720</t>
  </si>
  <si>
    <t>Chevrolet,HHR,2010,flex-fuel (unleaded/E85),155,4,MANUAL,front wheel drive,4,Flex Fuel,Compact,Wagon,32,22,1385,19030</t>
  </si>
  <si>
    <t>Chevrolet,HHR,2011,flex-fuel (unleaded/E85),155,4,MANUAL,front wheel drive,4,Flex Fuel,Compact,Wagon,32,22,1385,18720</t>
  </si>
  <si>
    <t>Chevrolet,HHR,2011,flex-fuel (unleaded/E85),155,4,MANUAL,front wheel drive,4,Flex Fuel,Compact,Wagon,32,22,1385,19030</t>
  </si>
  <si>
    <t>Chevrolet,HHR,2011,flex-fuel (unleaded/E85),155,4,MANUAL,front wheel drive,4,Flex Fuel,Compact,Wagon,32,22,1385,19720</t>
  </si>
  <si>
    <t>Toyota,Highlander Hybrid,2014,regular unleaded,280,6,AUTOMATIC,all wheel drive,4,"Crossover,Hybrid",Midsize,4dr SUV,28,27,2031,47300</t>
  </si>
  <si>
    <t>Toyota,Highlander Hybrid,2014,regular unleaded,280,6,AUTOMATIC,all wheel drive,4,"Crossover,Hybrid",Midsize,4dr SUV,28,27,2031,49790</t>
  </si>
  <si>
    <t>Toyota,Highlander Hybrid,2015,regular unleaded,280,6,AUTOMATIC,all wheel drive,4,"Crossover,Hybrid",Midsize,4dr SUV,28,27,2031,47850</t>
  </si>
  <si>
    <t>Toyota,Highlander Hybrid,2015,regular unleaded,280,6,AUTOMATIC,all wheel drive,4,"Crossover,Hybrid",Midsize,4dr SUV,28,27,2031,50340</t>
  </si>
  <si>
    <t>Toyota,Highlander Hybrid,2016,regular unleaded,280,6,AUTOMATIC,all wheel drive,4,"Crossover,Hybrid",Midsize,4dr SUV,28,27,2031,50485</t>
  </si>
  <si>
    <t>Toyota,Highlander Hybrid,2016,regular unleaded,280,6,AUTOMATIC,all wheel drive,4,"Crossover,Hybrid",Midsize,4dr SUV,28,27,2031,47870</t>
  </si>
  <si>
    <t>Toyota,Highlander,2015,regular unleaded,270,6,AUTOMATIC,all wheel drive,4,Crossover,Midsize,4dr SUV,24,18,2031,34750</t>
  </si>
  <si>
    <t>Toyota,Highlander,2015,regular unleaded,270,6,AUTOMATIC,front wheel drive,4,Crossover,Midsize,4dr SUV,25,19,2031,31070</t>
  </si>
  <si>
    <t>Toyota,Highlander,2015,regular unleaded,270,6,AUTOMATIC,all wheel drive,4,Crossover,Midsize,4dr SUV,24,18,2031,44140</t>
  </si>
  <si>
    <t>Toyota,Highlander,2015,regular unleaded,270,6,AUTOMATIC,all wheel drive,4,Crossover,Midsize,4dr SUV,24,18,2031,38050</t>
  </si>
  <si>
    <t>Toyota,Highlander,2015,regular unleaded,270,6,AUTOMATIC,all wheel drive,4,Crossover,Midsize,4dr SUV,24,18,2031,41650</t>
  </si>
  <si>
    <t>Toyota,Highlander,2015,regular unleaded,270,6,AUTOMATIC,front wheel drive,4,Crossover,Midsize,4dr SUV,25,19,2031,42680</t>
  </si>
  <si>
    <t>Toyota,Highlander,2015,regular unleaded,270,6,AUTOMATIC,all wheel drive,4,Crossover,Midsize,4dr SUV,24,18,2031,32530</t>
  </si>
  <si>
    <t>Toyota,Highlander,2015,regular unleaded,185,4,AUTOMATIC,front wheel drive,4,Crossover,Midsize,4dr SUV,25,20,2031,29765</t>
  </si>
  <si>
    <t>Toyota,Highlander,2015,regular unleaded,270,6,AUTOMATIC,front wheel drive,4,Crossover,Midsize,4dr SUV,25,19,2031,33290</t>
  </si>
  <si>
    <t>Toyota,Highlander,2015,regular unleaded,270,6,AUTOMATIC,front wheel drive,4,Crossover,Midsize,4dr SUV,25,19,2031,36590</t>
  </si>
  <si>
    <t>Toyota,Highlander,2015,regular unleaded,270,6,AUTOMATIC,front wheel drive,4,Crossover,Midsize,4dr SUV,25,19,2031,40190</t>
  </si>
  <si>
    <t>Toyota,Highlander,2016,regular unleaded,270,6,AUTOMATIC,front wheel drive,4,Crossover,Midsize,4dr SUV,25,19,2031,34395</t>
  </si>
  <si>
    <t>Toyota,Highlander,2016,regular unleaded,270,6,AUTOMATIC,all wheel drive,4,Crossover,Midsize,4dr SUV,24,18,2031,38775</t>
  </si>
  <si>
    <t>Toyota,Highlander,2016,regular unleaded,185,4,AUTOMATIC,front wheel drive,4,Crossover,Midsize,4dr SUV,25,20,2031,30490</t>
  </si>
  <si>
    <t>Toyota,Highlander,2016,regular unleaded,270,6,AUTOMATIC,all wheel drive,4,Crossover,Midsize,4dr SUV,24,18,2031,42375</t>
  </si>
  <si>
    <t>Toyota,Highlander,2016,regular unleaded,270,6,AUTOMATIC,all wheel drive,4,Crossover,Midsize,4dr SUV,24,18,2031,44990</t>
  </si>
  <si>
    <t>Toyota,Highlander,2016,regular unleaded,270,6,AUTOMATIC,all wheel drive,4,Crossover,Midsize,4dr SUV,24,18,2031,33475</t>
  </si>
  <si>
    <t>Toyota,Highlander,2016,regular unleaded,270,6,AUTOMATIC,front wheel drive,4,Crossover,Midsize,4dr SUV,25,19,2031,43530</t>
  </si>
  <si>
    <t>Toyota,Highlander,2016,regular unleaded,270,6,AUTOMATIC,front wheel drive,4,Crossover,Midsize,4dr SUV,25,19,2031,32015</t>
  </si>
  <si>
    <t>Toyota,Highlander,2016,regular unleaded,270,6,AUTOMATIC,front wheel drive,4,Crossover,Midsize,4dr SUV,25,19,2031,40915</t>
  </si>
  <si>
    <t>Toyota,Highlander,2016,regular unleaded,270,6,AUTOMATIC,all wheel drive,4,Crossover,Midsize,4dr SUV,24,18,2031,35855</t>
  </si>
  <si>
    <t>Toyota,Highlander,2016,regular unleaded,270,6,AUTOMATIC,front wheel drive,4,Crossover,Midsize,4dr SUV,25,19,2031,37315</t>
  </si>
  <si>
    <t>Plymouth,Horizon,1990,regular unleaded,93,4,MANUAL,front wheel drive,4,Hatchback,Compact,4dr Hatchback,31,22,535,2000</t>
  </si>
  <si>
    <t>Honda,HR-V,2016,regular unleaded,141,4,AUTOMATIC,front wheel drive,4,Crossover,Compact,4dr SUV,35,28,2202,22065</t>
  </si>
  <si>
    <t>Honda,HR-V,2016,regular unleaded,141,4,AUTOMATIC,all wheel drive,4,Crossover,Compact,4dr SUV,32,27,2202,23365</t>
  </si>
  <si>
    <t>Honda,HR-V,2016,regular unleaded,141,4,AUTOMATIC,front wheel drive,4,Crossover,Compact,4dr SUV,35,28,2202,20015</t>
  </si>
  <si>
    <t>Honda,HR-V,2016,regular unleaded,141,4,AUTOMATIC,all wheel drive,4,Crossover,Compact,4dr SUV,32,27,2202,25990</t>
  </si>
  <si>
    <t>Honda,HR-V,2016,regular unleaded,141,4,AUTOMATIC,all wheel drive,4,Crossover,Compact,4dr SUV,32,27,2202,21315</t>
  </si>
  <si>
    <t>Honda,HR-V,2016,regular unleaded,141,4,AUTOMATIC,front wheel drive,4,Crossover,Compact,4dr SUV,35,28,2202,24690</t>
  </si>
  <si>
    <t>Honda,HR-V,2016,regular unleaded,141,4,MANUAL,front wheel drive,4,Crossover,Compact,4dr SUV,34,25,2202,19215</t>
  </si>
  <si>
    <t>Honda,HR-V,2016,regular unleaded,141,4,MANUAL,front wheel drive,4,Crossover,Compact,4dr SUV,34,25,2202,21265</t>
  </si>
  <si>
    <t>Honda,HR-V,2017,regular unleaded,141,4,AUTOMATIC,front wheel drive,4,Crossover,Compact,4dr SUV,34,28,2202,22215</t>
  </si>
  <si>
    <t>Honda,HR-V,2017,regular unleaded,141,4,AUTOMATIC,all wheel drive,4,Crossover,Compact,4dr SUV,31,27,2202,23515</t>
  </si>
  <si>
    <t>Honda,HR-V,2017,regular unleaded,141,4,AUTOMATIC,front wheel drive,4,Crossover,Compact,4dr SUV,34,28,2202,20165</t>
  </si>
  <si>
    <t>Honda,HR-V,2017,regular unleaded,141,4,AUTOMATIC,all wheel drive,4,Crossover,Compact,4dr SUV,31,27,2202,26140</t>
  </si>
  <si>
    <t>Honda,HR-V,2017,regular unleaded,141,4,AUTOMATIC,front wheel drive,4,Crossover,Compact,4dr SUV,34,28,2202,24840</t>
  </si>
  <si>
    <t>Honda,HR-V,2017,regular unleaded,141,4,MANUAL,front wheel drive,4,Crossover,Compact,4dr SUV,33,25,2202,19365</t>
  </si>
  <si>
    <t>Honda,HR-V,2017,regular unleaded,141,4,AUTOMATIC,all wheel drive,4,Crossover,Compact,4dr SUV,31,27,2202,21465</t>
  </si>
  <si>
    <t>Honda,HR-V,2017,regular unleaded,141,4,MANUAL,front wheel drive,4,Crossover,Compact,4dr SUV,33,25,2202,21415</t>
  </si>
  <si>
    <t>Lexus,HS 250h,2010,regular unleaded,187,4,AUTOMATIC,front wheel drive,4,"Luxury,Hybrid",Midsize,Sedan,34,35,454,34650</t>
  </si>
  <si>
    <t>Lexus,HS 250h,2010,regular unleaded,187,4,AUTOMATIC,front wheel drive,4,"Luxury,Hybrid",Midsize,Sedan,34,35,454,37420</t>
  </si>
  <si>
    <t>Lexus,HS 250h,2011,regular unleaded,187,4,AUTOMATIC,front wheel drive,4,"Luxury,Hybrid",Midsize,Sedan,34,35,454,39100</t>
  </si>
  <si>
    <t>Lexus,HS 250h,2011,regular unleaded,187,4,AUTOMATIC,front wheel drive,4,"Luxury,Hybrid",Midsize,Sedan,34,35,454,36330</t>
  </si>
  <si>
    <t>Lexus,HS 250h,2012,regular unleaded,187,4,AUTOMATIC,front wheel drive,4,"Luxury,Hybrid",Midsize,Sedan,34,35,454,39800</t>
  </si>
  <si>
    <t>Lexus,HS 250h,2012,regular unleaded,187,4,AUTOMATIC,front wheel drive,4,"Luxury,Hybrid",Midsize,Sedan,34,35,454,37030</t>
  </si>
  <si>
    <t>Lamborghini,Huracan,2015,premium unleaded (required),610,10,AUTOMATED_MANUAL,all wheel drive,2,"Exotic,High-Performance",Compact,Coupe,20,14,1158,237250</t>
  </si>
  <si>
    <t>Lamborghini,Huracan,2016,premium unleaded (required),610,10,AUTOMATED_MANUAL,all wheel drive,2,"Exotic,High-Performance",Compact,Coupe,21,14,1158,238500</t>
  </si>
  <si>
    <t>Lamborghini,Huracan,2016,premium unleaded (required),610,10,AUTOMATED_MANUAL,all wheel drive,2,"Exotic,High-Performance",Compact,Convertible,20,14,1158,262350</t>
  </si>
  <si>
    <t>Lamborghini,Huracan,2016,premium unleaded (required),580,10,AUTOMATED_MANUAL,rear wheel drive,2,"Exotic,High-Performance",Compact,Coupe,21,14,1158,199800</t>
  </si>
  <si>
    <t>Mitsubishi,i-MiEV,2014,electric,,,DIRECT_DRIVE,rear wheel drive,4,Hatchback,Compact,4dr Hatchback,99,126,436,22995</t>
  </si>
  <si>
    <t>Mitsubishi,i-MiEV,2016,electric,66,,DIRECT_DRIVE,rear wheel drive,4,Hatchback,Compact,4dr Hatchback,99,126,436,22995</t>
  </si>
  <si>
    <t>Mitsubishi,i-MiEV,2017,electric,66,,DIRECT_DRIVE,rear wheel drive,4,Hatchback,Compact,4dr Hatchback,102,121,436,22995</t>
  </si>
  <si>
    <t>Infiniti,I30,1999,regular unleaded,190,6,AUTOMATIC,front wheel drive,4,Luxury,Midsize,Sedan,25,18,190,2288</t>
  </si>
  <si>
    <t>Infiniti,I30,1999,regular unleaded,190,6,MANUAL,front wheel drive,4,"Luxury,Performance",Midsize,Sedan,24,19,190,2433</t>
  </si>
  <si>
    <t>Infiniti,I30,2000,regular unleaded,227,6,AUTOMATIC,front wheel drive,4,"Luxury,Performance",Midsize,Sedan,25,17,190,2648</t>
  </si>
  <si>
    <t>Infiniti,I30,2000,regular unleaded,227,6,AUTOMATIC,front wheel drive,4,"Luxury,Performance",Midsize,Sedan,25,17,190,2552</t>
  </si>
  <si>
    <t>Infiniti,I30,2001,premium unleaded (required),227,6,AUTOMATIC,front wheel drive,4,"Luxury,Performance",Midsize,Sedan,24,17,190,31790</t>
  </si>
  <si>
    <t>Infiniti,I30,2001,premium unleaded (required),227,6,AUTOMATIC,front wheel drive,4,"Luxury,Performance",Midsize,Sedan,24,17,190,29715</t>
  </si>
  <si>
    <t>Infiniti,I35,2002,premium unleaded (required),255,6,AUTOMATIC,front wheel drive,4,"Luxury,Performance",Midsize,Sedan,24,17,190,28750</t>
  </si>
  <si>
    <t>Infiniti,I35,2003,premium unleaded (required),255,6,AUTOMATIC,front wheel drive,4,"Luxury,Performance",Midsize,Sedan,24,17,190,29100</t>
  </si>
  <si>
    <t>Infiniti,I35,2004,regular unleaded,255,6,AUTOMATIC,front wheel drive,4,"Luxury,Performance",Midsize,Sedan,24,17,190,30600</t>
  </si>
  <si>
    <t>BMW,i3,2015,electric,170,0,DIRECT_DRIVE,rear wheel drive,4,"Hatchback,Luxury",Compact,4dr Hatchback,111,137,3916,42400</t>
  </si>
  <si>
    <t>BMW,i3,2016,electric,170,0,DIRECT_DRIVE,rear wheel drive,4,"Hatchback,Luxury",Compact,4dr Hatchback,111,137,3916,42400</t>
  </si>
  <si>
    <t>BMW,i3,2017,electric,170,0,DIRECT_DRIVE,rear wheel drive,4,"Hatchback,Luxury",Compact,4dr Hatchback,111,137,3916,42400</t>
  </si>
  <si>
    <t>BMW,i3,2017,electric,170,0,DIRECT_DRIVE,rear wheel drive,4,"Hatchback,Luxury",Compact,4dr Hatchback,106,129,3916,43600</t>
  </si>
  <si>
    <t>Scion,iA,2016,regular unleaded,106,4,AUTOMATIC,front wheel drive,4,N/A,Compact,Sedan,42,33,105,16800</t>
  </si>
  <si>
    <t>Scion,iA,2016,regular unleaded,106,4,MANUAL,front wheel drive,4,N/A,Compact,Sedan,41,31,105,15700</t>
  </si>
  <si>
    <t>Acura,ILX Hybrid,2014,premium unleaded (recommended),111,4,AUTOMATIC,front wheel drive,4,"Luxury,Hybrid",Compact,Sedan,38,39,204,28900</t>
  </si>
  <si>
    <t>Acura,ILX Hybrid,2014,premium unleaded (recommended),111,4,AUTOMATIC,front wheel drive,4,"Luxury,Hybrid",Compact,Sedan,38,39,204,34600</t>
  </si>
  <si>
    <t>Acura,ILX,2015,premium unleaded (recommended),201,4,MANUAL,front wheel drive,4,"Luxury,Performance",Compact,Sedan,31,22,204,29350</t>
  </si>
  <si>
    <t>Acura,ILX,2015,premium unleaded (recommended),150,4,AUTOMATIC,front wheel drive,4,Luxury,Compact,Sedan,35,24,204,31750</t>
  </si>
  <si>
    <t>Acura,ILX,2015,premium unleaded (recommended),150,4,AUTOMATIC,front wheel drive,4,Luxury,Compact,Sedan,35,24,204,29350</t>
  </si>
  <si>
    <t>Acura,ILX,2015,premium unleaded (recommended),150,4,AUTOMATIC,front wheel drive,4,Luxury,Compact,Sedan,35,24,204,27050</t>
  </si>
  <si>
    <t>Acura,ILX,2016,premium unleaded (recommended),201,4,AUTOMATED_MANUAL,front wheel drive,4,Luxury,Compact,Sedan,36,25,204,34890</t>
  </si>
  <si>
    <t>Acura,ILX,2016,premium unleaded (recommended),201,4,AUTOMATED_MANUAL,front wheel drive,4,Luxury,Compact,Sedan,36,25,204,29900</t>
  </si>
  <si>
    <t>Acura,ILX,2016,premium unleaded (recommended),201,4,AUTOMATED_MANUAL,front wheel drive,4,Luxury,Compact,Sedan,36,25,204,29200</t>
  </si>
  <si>
    <t>Acura,ILX,2016,premium unleaded (recommended),201,4,AUTOMATED_MANUAL,front wheel drive,4,Luxury,Compact,Sedan,36,25,204,31890</t>
  </si>
  <si>
    <t>Acura,ILX,2016,premium unleaded (recommended),201,4,AUTOMATED_MANUAL,front wheel drive,4,Luxury,Compact,Sedan,36,25,204,32900</t>
  </si>
  <si>
    <t>Acura,ILX,2016,premium unleaded (recommended),201,4,AUTOMATED_MANUAL,front wheel drive,4,Luxury,Compact,Sedan,36,25,204,27900</t>
  </si>
  <si>
    <t>Acura,ILX,2017,premium unleaded (recommended),201,4,AUTOMATED_MANUAL,front wheel drive,4,Luxury,Compact,Sedan,35,25,204,32990</t>
  </si>
  <si>
    <t>Acura,ILX,2017,premium unleaded (recommended),201,4,AUTOMATED_MANUAL,front wheel drive,4,Luxury,Compact,Sedan,35,25,204,29290</t>
  </si>
  <si>
    <t>Acura,ILX,2017,premium unleaded (recommended),201,4,AUTOMATED_MANUAL,front wheel drive,4,Luxury,Compact,Sedan,35,25,204,31980</t>
  </si>
  <si>
    <t>Acura,ILX,2017,premium unleaded (recommended),201,4,AUTOMATED_MANUAL,front wheel drive,4,Luxury,Compact,Sedan,35,25,204,34980</t>
  </si>
  <si>
    <t>Acura,ILX,2017,premium unleaded (recommended),201,4,AUTOMATED_MANUAL,front wheel drive,4,Luxury,Compact,Sedan,35,25,204,27990</t>
  </si>
  <si>
    <t>Acura,ILX,2017,premium unleaded (recommended),201,4,AUTOMATED_MANUAL,front wheel drive,4,Luxury,Compact,Sedan,35,25,204,29990</t>
  </si>
  <si>
    <t>Chevrolet,Impala Limited,2014,flex-fuel (unleaded/E85),300,6,AUTOMATIC,front wheel drive,4,Flex Fuel,Large,Sedan,30,18,1385,26840</t>
  </si>
  <si>
    <t>Chevrolet,Impala Limited,2014,flex-fuel (unleaded/E85),300,6,AUTOMATIC,front wheel drive,4,Flex Fuel,Large,Sedan,30,18,1385,25830</t>
  </si>
  <si>
    <t>Chevrolet,Impala Limited,2014,flex-fuel (unleaded/E85),300,6,AUTOMATIC,front wheel drive,4,"Flex Fuel,Performance",Large,Sedan,30,18,1385,30535</t>
  </si>
  <si>
    <t>Chevrolet,Impala Limited,2015,flex-fuel (unleaded/E85),300,6,AUTOMATIC,front wheel drive,4,Flex Fuel,Large,Sedan,30,18,1385,26840</t>
  </si>
  <si>
    <t>Chevrolet,Impala Limited,2015,flex-fuel (unleaded/E85),300,6,AUTOMATIC,front wheel drive,4,Flex Fuel,Large,Sedan,30,18,1385,25830</t>
  </si>
  <si>
    <t>Chevrolet,Impala Limited,2015,flex-fuel (unleaded/E85),300,6,AUTOMATIC,front wheel drive,4,"Flex Fuel,Performance",Large,Sedan,30,18,1385,30535</t>
  </si>
  <si>
    <t>Chevrolet,Impala Limited,2016,flex-fuel (unleaded/E85),300,6,AUTOMATIC,front wheel drive,4,Flex Fuel,Large,Sedan,30,18,1385,26840</t>
  </si>
  <si>
    <t>Chevrolet,Impala Limited,2016,flex-fuel (unleaded/E85),300,6,AUTOMATIC,front wheel drive,4,"Flex Fuel,Performance",Large,Sedan,30,18,1385,30535</t>
  </si>
  <si>
    <t>Chevrolet,Impala Limited,2016,flex-fuel (unleaded/E85),300,6,AUTOMATIC,front wheel drive,4,Flex Fuel,Large,Sedan,30,18,1385,25830</t>
  </si>
  <si>
    <t>Chevrolet,Impala,2015,regular unleaded,195,4,AUTOMATIC,front wheel drive,4,N/A,Large,Sedan,31,21,1385,34465</t>
  </si>
  <si>
    <t>Chevrolet,Impala,2015,regular unleaded,195,4,AUTOMATIC,front wheel drive,4,N/A,Large,Sedan,31,21,1385,27060</t>
  </si>
  <si>
    <t>Chevrolet,Impala,2015,flex-fuel (unleaded/natural gas),,6,AUTOMATIC,front wheel drive,4,"Flex Fuel,Performance",Large,Sedan,25,17,1385,40660</t>
  </si>
  <si>
    <t>Chevrolet,Impala,2015,flex-fuel (unleaded/E85),305,6,AUTOMATIC,front wheel drive,4,"Flex Fuel,Performance",Large,Sedan,29,19,1385,35440</t>
  </si>
  <si>
    <t>Chevrolet,Impala,2015,flex-fuel (unleaded/E85),305,6,AUTOMATIC,front wheel drive,4,"Flex Fuel,Performance",Large,Sedan,29,19,1385,30285</t>
  </si>
  <si>
    <t>Chevrolet,Impala,2015,regular unleaded,195,4,AUTOMATIC,front wheel drive,4,N/A,Large,Sedan,31,21,1385,29310</t>
  </si>
  <si>
    <t>Chevrolet,Impala,2015,flex-fuel (unleaded/natural gas),,6,AUTOMATIC,front wheel drive,4,"Flex Fuel,Performance",Large,Sedan,25,17,1385,37535</t>
  </si>
  <si>
    <t>Chevrolet,Impala,2016,flex-fuel (unleaded/natural gas),,6,AUTOMATIC,front wheel drive,4,"Flex Fuel,Performance",Large,Sedan,25,17,1385,40810</t>
  </si>
  <si>
    <t>Chevrolet,Impala,2016,flex-fuel (unleaded/E85),305,6,AUTOMATIC,front wheel drive,4,"Flex Fuel,Performance",Large,Sedan,29,19,1385,35540</t>
  </si>
  <si>
    <t>Chevrolet,Impala,2016,flex-fuel (unleaded/natural gas),,6,AUTOMATIC,front wheel drive,4,"Flex Fuel,Performance",Large,Sedan,25,17,1385,37570</t>
  </si>
  <si>
    <t>Chevrolet,Impala,2016,flex-fuel (unleaded/E85),305,6,AUTOMATIC,front wheel drive,4,"Flex Fuel,Performance",Large,Sedan,29,19,1385,30435</t>
  </si>
  <si>
    <t>Chevrolet,Impala,2016,regular unleaded,195,4,AUTOMATIC,front wheel drive,4,N/A,Large,Sedan,31,22,1385,27095</t>
  </si>
  <si>
    <t>Chevrolet,Impala,2016,regular unleaded,195,4,AUTOMATIC,front wheel drive,4,N/A,Large,Sedan,31,22,1385,29460</t>
  </si>
  <si>
    <t>Chevrolet,Impala,2017,flex-fuel (unleaded/E85),305,6,AUTOMATIC,front wheel drive,4,"Flex Fuel,Performance",Large,Sedan,28,19,1385,35645</t>
  </si>
  <si>
    <t>Chevrolet,Impala,2017,flex-fuel (unleaded/natural gas),,6,AUTOMATIC,front wheel drive,4,"Flex Fuel,Performance",Large,Sedan,25,17,1385,37675</t>
  </si>
  <si>
    <t>Chevrolet,Impala,2017,flex-fuel (unleaded/natural gas),,6,AUTOMATIC,front wheel drive,4,"Flex Fuel,Performance",Large,Sedan,25,17,1385,40915</t>
  </si>
  <si>
    <t>Chrysler,Imperial,1991,regular unleaded,150,6,AUTOMATIC,front wheel drive,4,N/A,Large,Sedan,23,15,1013,2000</t>
  </si>
  <si>
    <t>Chrysler,Imperial,1992,regular unleaded,150,6,AUTOMATIC,front wheel drive,4,N/A,Large,Sedan,23,16,1013,2000</t>
  </si>
  <si>
    <t>Chrysler,Imperial,1993,regular unleaded,150,6,AUTOMATIC,front wheel drive,4,N/A,Large,Sedan,24,17,1013,2000</t>
  </si>
  <si>
    <t>Subaru,Impreza WRX,2013,premium unleaded (required),265,4,MANUAL,all wheel drive,4,"Hatchback,Performance",Compact,4dr Hatchback,25,19,640,28295</t>
  </si>
  <si>
    <t>Subaru,Impreza WRX,2013,premium unleaded (required),265,4,MANUAL,all wheel drive,4,Performance,Compact,Sedan,25,19,640,29295</t>
  </si>
  <si>
    <t>Subaru,Impreza WRX,2013,premium unleaded (required),305,4,MANUAL,all wheel drive,4,"Hatchback,Factory Tuner,High-Performance",Compact,4dr Hatchback,23,17,640,36295</t>
  </si>
  <si>
    <t>Subaru,Impreza WRX,2013,premium unleaded (required),305,4,MANUAL,all wheel drive,4,"Factory Tuner,High-Performance",Compact,Sedan,23,17,640,37645</t>
  </si>
  <si>
    <t>Subaru,Impreza WRX,2013,premium unleaded (required),305,4,MANUAL,all wheel drive,4,"Factory Tuner,High-Performance",Compact,Sedan,23,17,640,34295</t>
  </si>
  <si>
    <t>Subaru,Impreza WRX,2013,premium unleaded (required),265,4,MANUAL,all wheel drive,4,Performance,Compact,Sedan,25,19,640,25795</t>
  </si>
  <si>
    <t>Subaru,Impreza WRX,2013,premium unleaded (required),265,4,MANUAL,all wheel drive,4,"Hatchback,Performance",Compact,4dr Hatchback,25,19,640,29295</t>
  </si>
  <si>
    <t>Subaru,Impreza WRX,2013,premium unleaded (required),265,4,MANUAL,all wheel drive,4,Performance,Compact,Sedan,25,19,640,28295</t>
  </si>
  <si>
    <t>Subaru,Impreza WRX,2013,premium unleaded (required),265,4,MANUAL,all wheel drive,4,"Hatchback,Performance",Compact,4dr Hatchback,25,19,640,25795</t>
  </si>
  <si>
    <t>Subaru,Impreza WRX,2014,premium unleaded (required),265,4,MANUAL,all wheel drive,4,"Hatchback,Performance",Compact,4dr Hatchback,25,19,640,28495</t>
  </si>
  <si>
    <t>Subaru,Impreza WRX,2014,premium unleaded (required),265,4,MANUAL,all wheel drive,4,"Hatchback,Performance",Compact,4dr Hatchback,25,19,640,29495</t>
  </si>
  <si>
    <t>Subaru,Impreza WRX,2014,premium unleaded (required),305,4,MANUAL,all wheel drive,4,"Factory Tuner,High-Performance",Compact,Sedan,23,17,640,34495</t>
  </si>
  <si>
    <t>Subaru,Impreza WRX,2014,premium unleaded (required),265,4,MANUAL,all wheel drive,4,Performance,Compact,Sedan,25,19,640,25995</t>
  </si>
  <si>
    <t>Subaru,Impreza WRX,2014,premium unleaded (required),305,4,MANUAL,all wheel drive,4,"Hatchback,Factory Tuner,High-Performance",Compact,4dr Hatchback,23,17,640,36495</t>
  </si>
  <si>
    <t>Subaru,Impreza WRX,2014,premium unleaded (required),265,4,MANUAL,all wheel drive,4,"Hatchback,Performance",Compact,4dr Hatchback,25,19,640,25995</t>
  </si>
  <si>
    <t>Subaru,Impreza WRX,2014,premium unleaded (required),305,4,MANUAL,all wheel drive,4,"Factory Tuner,High-Performance",Compact,Sedan,23,17,640,37845</t>
  </si>
  <si>
    <t>Subaru,Impreza WRX,2014,premium unleaded (required),265,4,MANUAL,all wheel drive,4,Performance,Compact,Sedan,25,19,640,28495</t>
  </si>
  <si>
    <t>Subaru,Impreza WRX,2014,premium unleaded (required),265,4,MANUAL,all wheel drive,4,Performance,Compact,Sedan,25,19,640,29495</t>
  </si>
  <si>
    <t>Subaru,Impreza,2015,regular unleaded,148,4,AUTOMATIC,all wheel drive,4,Hatchback,Compact,4dr Hatchback,37,28,640,21495</t>
  </si>
  <si>
    <t>Subaru,Impreza,2015,regular unleaded,148,4,AUTOMATIC,all wheel drive,4,Hatchback,Compact,4dr Hatchback,36,27,640,23295</t>
  </si>
  <si>
    <t>Subaru,Impreza,2015,regular unleaded,148,4,MANUAL,all wheel drive,4,Hatchback,Compact,4dr Hatchback,33,24,640,20995</t>
  </si>
  <si>
    <t>Subaru,Impreza,2015,regular unleaded,148,4,AUTOMATIC,all wheel drive,4,N/A,Compact,Sedan,37,28,640,20995</t>
  </si>
  <si>
    <t>Subaru,Impreza,2015,regular unleaded,148,4,AUTOMATIC,all wheel drive,4,Hatchback,Compact,4dr Hatchback,37,28,640,22795</t>
  </si>
  <si>
    <t>Subaru,Impreza,2015,regular unleaded,148,4,AUTOMATIC,all wheel drive,4,Hatchback,Compact,4dr Hatchback,37,28,640,19695</t>
  </si>
  <si>
    <t>Subaru,Impreza,2015,regular unleaded,148,4,MANUAL,all wheel drive,4,Hatchback,Compact,4dr Hatchback,34,25,640,18695</t>
  </si>
  <si>
    <t>Subaru,Impreza,2015,regular unleaded,148,4,MANUAL,all wheel drive,4,N/A,Compact,Sedan,34,25,640,18195</t>
  </si>
  <si>
    <t>Subaru,Impreza,2015,regular unleaded,148,4,AUTOMATIC,all wheel drive,4,N/A,Compact,Sedan,37,28,640,22295</t>
  </si>
  <si>
    <t>Subaru,Impreza,2015,regular unleaded,148,4,AUTOMATIC,all wheel drive,4,Hatchback,Compact,4dr Hatchback,36,27,640,21995</t>
  </si>
  <si>
    <t>Subaru,Impreza,2015,regular unleaded,148,4,AUTOMATIC,all wheel drive,4,N/A,Compact,Sedan,37,28,640,19195</t>
  </si>
  <si>
    <t>Subaru,Impreza,2016,regular unleaded,148,4,MANUAL,all wheel drive,4,N/A,Compact,Sedan,34,25,640,18295</t>
  </si>
  <si>
    <t>Subaru,Impreza,2016,regular unleaded,148,4,MANUAL,all wheel drive,4,Hatchback,Compact,4dr Hatchback,33,24,640,21095</t>
  </si>
  <si>
    <t>Subaru,Impreza,2016,regular unleaded,148,4,AUTOMATIC,all wheel drive,4,Hatchback,Compact,4dr Hatchback,37,28,640,22095</t>
  </si>
  <si>
    <t>Subaru,Impreza,2016,regular unleaded,148,4,AUTOMATIC,all wheel drive,4,N/A,Compact,Sedan,37,28,640,21095</t>
  </si>
  <si>
    <t>Subaru,Impreza,2016,regular unleaded,148,4,AUTOMATIC,all wheel drive,4,Hatchback,Compact,4dr Hatchback,37,28,640,21595</t>
  </si>
  <si>
    <t>Subaru,Impreza,2016,regular unleaded,148,4,AUTOMATIC,all wheel drive,4,Hatchback,Compact,4dr Hatchback,37,28,640,19795</t>
  </si>
  <si>
    <t>Subaru,Impreza,2016,regular unleaded,148,4,AUTOMATIC,all wheel drive,4,Hatchback,Compact,4dr Hatchback,37,28,640,23595</t>
  </si>
  <si>
    <t>Subaru,Impreza,2016,regular unleaded,148,4,AUTOMATIC,all wheel drive,4,N/A,Compact,Sedan,37,28,640,19295</t>
  </si>
  <si>
    <t>Subaru,Impreza,2016,regular unleaded,148,4,MANUAL,all wheel drive,4,Hatchback,Compact,4dr Hatchback,34,25,640,18795</t>
  </si>
  <si>
    <t>Subaru,Impreza,2016,regular unleaded,148,4,AUTOMATIC,all wheel drive,4,N/A,Compact,Sedan,37,28,640,22595</t>
  </si>
  <si>
    <t>Subaru,Impreza,2016,regular unleaded,148,4,AUTOMATIC,all wheel drive,4,Hatchback,Compact,4dr Hatchback,37,28,640,23095</t>
  </si>
  <si>
    <t>Subaru,Impreza,2017,regular unleaded,152,4,MANUAL,all wheel drive,4,N/A,Midsize,Sedan,38,28,640,18395</t>
  </si>
  <si>
    <t>Subaru,Impreza,2017,regular unleaded,152,4,MANUAL,all wheel drive,4,Hatchback,Compact,4dr Hatchback,37,28,640,18895</t>
  </si>
  <si>
    <t>Subaru,Impreza,2017,regular unleaded,152,4,AUTOMATIC,all wheel drive,4,Hatchback,Compact,4dr Hatchback,37,28,640,21695</t>
  </si>
  <si>
    <t>Subaru,Impreza,2017,regular unleaded,152,4,AUTOMATIC,all wheel drive,4,N/A,Midsize,Sedan,38,28,640,21195</t>
  </si>
  <si>
    <t>Subaru,Impreza,2017,regular unleaded,152,4,AUTOMATIC,all wheel drive,4,Hatchback,Compact,4dr Hatchback,37,28,640,24595</t>
  </si>
  <si>
    <t>Subaru,Impreza,2017,regular unleaded,152,4,AUTOMATIC,all wheel drive,4,N/A,Midsize,Sedan,38,28,640,24095</t>
  </si>
  <si>
    <t>Subaru,Impreza,2017,regular unleaded,152,4,AUTOMATIC,all wheel drive,4,N/A,Midsize,Sedan,36,27,640,22795</t>
  </si>
  <si>
    <t>Subaru,Impreza,2017,regular unleaded,152,4,MANUAL,all wheel drive,4,N/A,Midsize,Sedan,36,27,640,21995</t>
  </si>
  <si>
    <t>Subaru,Impreza,2017,regular unleaded,152,4,AUTOMATIC,all wheel drive,4,Hatchback,Compact,4dr Hatchback,37,28,640,19895</t>
  </si>
  <si>
    <t>Subaru,Impreza,2017,regular unleaded,152,4,AUTOMATIC,all wheel drive,4,Hatchback,Compact,4dr Hatchback,35,27,640,23295</t>
  </si>
  <si>
    <t>Subaru,Impreza,2017,regular unleaded,152,4,AUTOMATIC,all wheel drive,4,N/A,Midsize,Sedan,38,28,640,19395</t>
  </si>
  <si>
    <t>Subaru,Impreza,2017,regular unleaded,152,4,MANUAL,all wheel drive,4,Hatchback,Compact,4dr Hatchback,35,27,640,22495</t>
  </si>
  <si>
    <t>Scion,iM,2016,regular unleaded,137,4,MANUAL,front wheel drive,4,Hatchback,Compact,4dr Hatchback,36,27,105,18460</t>
  </si>
  <si>
    <t>Scion,iM,2016,regular unleaded,137,4,AUTOMATIC,front wheel drive,4,Hatchback,Compact,4dr Hatchback,37,28,105,19200</t>
  </si>
  <si>
    <t>Honda,Insight,2012,regular unleaded,98,4,AUTOMATIC,front wheel drive,4,"Hatchback,Hybrid",Compact,4dr Hatchback,44,41,2202,23690</t>
  </si>
  <si>
    <t>Honda,Insight,2012,regular unleaded,98,4,AUTOMATIC,front wheel drive,4,"Hatchback,Hybrid",Compact,4dr Hatchback,44,41,2202,18500</t>
  </si>
  <si>
    <t>Honda,Insight,2012,regular unleaded,98,4,AUTOMATIC,front wheel drive,4,"Hatchback,Hybrid",Compact,4dr Hatchback,44,41,2202,20275</t>
  </si>
  <si>
    <t>Honda,Insight,2012,regular unleaded,98,4,AUTOMATIC,front wheel drive,4,"Hatchback,Hybrid",Compact,4dr Hatchback,44,41,2202,21965</t>
  </si>
  <si>
    <t>Honda,Insight,2013,regular unleaded,98,4,AUTOMATIC,front wheel drive,4,"Hatchback,Hybrid",Compact,4dr Hatchback,44,41,2202,22065</t>
  </si>
  <si>
    <t>Honda,Insight,2013,regular unleaded,98,4,AUTOMATIC,front wheel drive,4,"Hatchback,Hybrid",Compact,4dr Hatchback,44,41,2202,20375</t>
  </si>
  <si>
    <t>Honda,Insight,2013,regular unleaded,98,4,AUTOMATIC,front wheel drive,4,"Hatchback,Hybrid",Compact,4dr Hatchback,44,41,2202,23790</t>
  </si>
  <si>
    <t>Honda,Insight,2013,regular unleaded,98,4,AUTOMATIC,front wheel drive,4,"Hatchback,Hybrid",Compact,4dr Hatchback,44,41,2202,18600</t>
  </si>
  <si>
    <t>Honda,Insight,2014,regular unleaded,98,4,AUTOMATIC,front wheel drive,4,"Hatchback,Hybrid",Compact,4dr Hatchback,44,41,2202,22190</t>
  </si>
  <si>
    <t>Honda,Insight,2014,regular unleaded,98,4,AUTOMATIC,front wheel drive,4,"Hatchback,Hybrid",Compact,4dr Hatchback,44,41,2202,23915</t>
  </si>
  <si>
    <t>Honda,Insight,2014,regular unleaded,98,4,AUTOMATIC,front wheel drive,4,"Hatchback,Hybrid",Compact,4dr Hatchback,44,41,2202,18725</t>
  </si>
  <si>
    <t>Honda,Insight,2014,regular unleaded,98,4,AUTOMATIC,front wheel drive,4,"Hatchback,Hybrid",Compact,4dr Hatchback,44,41,2202,20500</t>
  </si>
  <si>
    <t>Acura,Integra,1999,regular unleaded,140,4,MANUAL,front wheel drive,4,Luxury,Compact,Sedan,29,22,204,2827</t>
  </si>
  <si>
    <t>Acura,Integra,1999,regular unleaded,140,4,MANUAL,front wheel drive,4,Luxury,Compact,Sedan,29,22,204,3000</t>
  </si>
  <si>
    <t>Acura,Integra,1999,regular unleaded,140,4,MANUAL,front wheel drive,2,"Hatchback,Luxury",Compact,2dr Hatchback,29,22,204,2912</t>
  </si>
  <si>
    <t>Acura,Integra,1999,regular unleaded,170,4,MANUAL,front wheel drive,4,"Luxury,Performance",Compact,Sedan,28,22,204,3381</t>
  </si>
  <si>
    <t>Acura,Integra,1999,regular unleaded,170,4,MANUAL,front wheel drive,2,"Hatchback,Luxury,Performance",Compact,2dr Hatchback,28,22,204,3355</t>
  </si>
  <si>
    <t>Acura,Integra,1999,regular unleaded,140,4,MANUAL,front wheel drive,2,"Hatchback,Luxury",Compact,2dr Hatchback,29,22,204,2799</t>
  </si>
  <si>
    <t>Acura,Integra,2000,regular unleaded,140,4,MANUAL,front wheel drive,2,"Hatchback,Luxury",Compact,2dr Hatchback,28,22,204,3130</t>
  </si>
  <si>
    <t>Acura,Integra,2000,regular unleaded,140,4,MANUAL,front wheel drive,4,Luxury,Compact,Sedan,28,22,204,3012</t>
  </si>
  <si>
    <t>Acura,Integra,2000,regular unleaded,170,4,MANUAL,front wheel drive,4,"Luxury,Performance",Compact,Sedan,28,22,204,3622</t>
  </si>
  <si>
    <t>Acura,Integra,2000,regular unleaded,170,4,MANUAL,front wheel drive,2,"Hatchback,Luxury,Performance",Compact,2dr Hatchback,28,22,204,3652</t>
  </si>
  <si>
    <t>Acura,Integra,2000,regular unleaded,140,4,MANUAL,front wheel drive,4,Luxury,Compact,Sedan,28,22,204,3222</t>
  </si>
  <si>
    <t>Acura,Integra,2000,regular unleaded,195,4,MANUAL,front wheel drive,2,"Hatchback,Factory Tuner,Luxury,Performance",Compact,2dr Hatchback,28,22,204,7398</t>
  </si>
  <si>
    <t>Acura,Integra,2000,regular unleaded,140,4,MANUAL,front wheel drive,2,"Hatchback,Luxury",Compact,2dr Hatchback,28,22,204,3086</t>
  </si>
  <si>
    <t>Acura,Integra,2001,premium unleaded (required),170,4,MANUAL,front wheel drive,4,"Luxury,Performance",Compact,Sedan,28,22,204,22600</t>
  </si>
  <si>
    <t>Acura,Integra,2001,regular unleaded,140,4,MANUAL,front wheel drive,2,"Hatchback,Luxury",Compact,2dr Hatchback,28,22,204,21050</t>
  </si>
  <si>
    <t>Acura,Integra,2001,regular unleaded,140,4,MANUAL,front wheel drive,2,"Hatchback,Luxury",Compact,2dr Hatchback,28,22,204,19400</t>
  </si>
  <si>
    <t>Acura,Integra,2001,regular unleaded,140,4,AUTOMATIC,front wheel drive,2,"Hatchback,Luxury",Compact,2dr Hatchback,28,21,204,20200</t>
  </si>
  <si>
    <t>Acura,Integra,2001,regular unleaded,140,4,MANUAL,front wheel drive,4,Luxury,Compact,Sedan,28,22,204,21600</t>
  </si>
  <si>
    <t>Acura,Integra,2001,regular unleaded,140,4,AUTOMATIC,front wheel drive,2,"Hatchback,Luxury",Compact,2dr Hatchback,28,21,204,21850</t>
  </si>
  <si>
    <t>Acura,Integra,2001,regular unleaded,140,4,AUTOMATIC,front wheel drive,4,Luxury,Compact,Sedan,28,21,204,21000</t>
  </si>
  <si>
    <t>Acura,Integra,2001,regular unleaded,140,4,AUTOMATIC,front wheel drive,4,Luxury,Compact,Sedan,28,21,204,22400</t>
  </si>
  <si>
    <t>Acura,Integra,2001,premium unleaded (required),195,4,MANUAL,front wheel drive,2,"Hatchback,Factory Tuner,Luxury,Performance",Compact,2dr Hatchback,28,22,204,24450</t>
  </si>
  <si>
    <t>Acura,Integra,2001,regular unleaded,140,4,MANUAL,front wheel drive,4,Luxury,Compact,Sedan,28,22,204,20200</t>
  </si>
  <si>
    <t>Acura,Integra,2001,premium unleaded (required),170,4,MANUAL,front wheel drive,2,"Hatchback,Luxury,Performance",Compact,2dr Hatchback,28,22,204,22300</t>
  </si>
  <si>
    <t>Dodge,Intrepid,2002,regular unleaded,244,6,AUTOMATIC,front wheel drive,4,Performance,Large,Sedan,24,16,1851,27055</t>
  </si>
  <si>
    <t>Dodge,Intrepid,2002,regular unleaded,200,6,AUTOMATIC,front wheel drive,4,N/A,Large,Sedan,26,18,1851,20810</t>
  </si>
  <si>
    <t>Dodge,Intrepid,2002,regular unleaded,234,6,AUTOMATIC,front wheel drive,4,N/A,Large,Sedan,24,16,1851,22970</t>
  </si>
  <si>
    <t>Dodge,Intrepid,2003,regular unleaded,244,6,AUTOMATIC,front wheel drive,4,N/A,Large,Sedan,25,17,1851,24875</t>
  </si>
  <si>
    <t>Dodge,Intrepid,2003,regular unleaded,200,6,AUTOMATIC,front wheel drive,4,N/A,Large,Sedan,27,19,1851,21155</t>
  </si>
  <si>
    <t>Dodge,Intrepid,2004,regular unleaded,234,6,AUTOMATIC,front wheel drive,4,N/A,Large,Sedan,25,17,1851,25415</t>
  </si>
  <si>
    <t>Dodge,Intrepid,2004,regular unleaded,244,6,AUTOMATIC,front wheel drive,4,N/A,Large,Sedan,25,16,1851,25105</t>
  </si>
  <si>
    <t>Dodge,Intrepid,2004,regular unleaded,200,6,AUTOMATIC,front wheel drive,4,N/A,Large,Sedan,27,19,1851,21385</t>
  </si>
  <si>
    <t>Oldsmobile,Intrigue,2000,regular unleaded,215,6,AUTOMATIC,front wheel drive,4,N/A,Midsize,Sedan,26,17,26,2233</t>
  </si>
  <si>
    <t>Oldsmobile,Intrigue,2000,regular unleaded,215,6,AUTOMATIC,front wheel drive,4,N/A,Midsize,Sedan,26,17,26,2484</t>
  </si>
  <si>
    <t>Oldsmobile,Intrigue,2000,regular unleaded,215,6,AUTOMATIC,front wheel drive,4,N/A,Midsize,Sedan,26,17,26,2290</t>
  </si>
  <si>
    <t>Oldsmobile,Intrigue,2001,regular unleaded,215,6,AUTOMATIC,front wheel drive,4,N/A,Midsize,Sedan,26,17,26,22515</t>
  </si>
  <si>
    <t>Oldsmobile,Intrigue,2001,regular unleaded,215,6,AUTOMATIC,front wheel drive,4,N/A,Midsize,Sedan,26,17,26,26635</t>
  </si>
  <si>
    <t>Oldsmobile,Intrigue,2001,regular unleaded,215,6,AUTOMATIC,front wheel drive,4,N/A,Midsize,Sedan,26,17,26,24270</t>
  </si>
  <si>
    <t>Oldsmobile,Intrigue,2002,regular unleaded,215,6,AUTOMATIC,front wheel drive,4,N/A,Midsize,Sedan,27,18,26,28070</t>
  </si>
  <si>
    <t>Oldsmobile,Intrigue,2002,regular unleaded,215,6,AUTOMATIC,front wheel drive,4,N/A,Midsize,Sedan,27,18,26,24580</t>
  </si>
  <si>
    <t>Oldsmobile,Intrigue,2002,regular unleaded,215,6,AUTOMATIC,front wheel drive,4,N/A,Midsize,Sedan,27,18,26,23160</t>
  </si>
  <si>
    <t>Scion,iQ,2013,regular unleaded,94,4,AUTOMATIC,front wheel drive,2,Hatchback,Compact,2dr Hatchback,37,36,105,15495</t>
  </si>
  <si>
    <t>Scion,iQ,2014,regular unleaded,94,4,AUTOMATIC,front wheel drive,2,Hatchback,Compact,2dr Hatchback,37,36,105,17850</t>
  </si>
  <si>
    <t>Scion,iQ,2014,regular unleaded,94,4,AUTOMATIC,front wheel drive,2,Hatchback,Compact,2dr Hatchback,37,36,105,15665</t>
  </si>
  <si>
    <t>Scion,iQ,2015,regular unleaded,94,4,AUTOMATIC,front wheel drive,2,Hatchback,Compact,2dr Hatchback,37,36,105,15665</t>
  </si>
  <si>
    <t>Lexus,IS 200t,2016,premium unleaded (required),241,4,AUTOMATIC,rear wheel drive,4,Luxury,Midsize,Sedan,33,22,454,37325</t>
  </si>
  <si>
    <t>Lexus,IS 200t,2017,premium unleaded (required),241,4,AUTOMATIC,rear wheel drive,4,Luxury,Midsize,Sedan,32,22,454,37825</t>
  </si>
  <si>
    <t>Lexus,IS 250 C,2013,premium unleaded (required),204,6,AUTOMATIC,rear wheel drive,2,Luxury,Compact,Convertible,30,21,454,42610</t>
  </si>
  <si>
    <t>Lexus,IS 250 C,2014,premium unleaded (required),204,6,AUTOMATIC,rear wheel drive,2,Luxury,Compact,Convertible,30,21,454,42860</t>
  </si>
  <si>
    <t>Lexus,IS 250 C,2015,premium unleaded (required),204,6,AUTOMATIC,rear wheel drive,2,Luxury,Compact,Convertible,30,21,454,43360</t>
  </si>
  <si>
    <t>Lexus,IS 250,2013,premium unleaded (required),204,6,AUTOMATIC,rear wheel drive,4,Luxury,Midsize,Sedan,30,21,454,35065</t>
  </si>
  <si>
    <t>Lexus,IS 250,2013,premium unleaded (required),204,6,AUTOMATIC,all wheel drive,4,Luxury,Midsize,Sedan,27,21,454,37525</t>
  </si>
  <si>
    <t>Lexus,IS 250,2014,premium unleaded (required),204,6,AUTOMATIC,rear wheel drive,4,Luxury,Midsize,Sedan,30,21,454,36100</t>
  </si>
  <si>
    <t>Lexus,IS 250,2014,premium unleaded (required),204,6,AUTOMATIC,all wheel drive,4,Luxury,Midsize,Sedan,27,20,454,38635</t>
  </si>
  <si>
    <t>Lexus,IS 250,2015,premium unleaded (required),204,6,AUTOMATIC,rear wheel drive,4,Luxury,Midsize,Sedan,30,21,454,36550</t>
  </si>
  <si>
    <t>Lexus,IS 250,2015,premium unleaded (required),204,6,AUTOMATIC,rear wheel drive,4,Luxury,Midsize,Sedan,30,21,454,41440</t>
  </si>
  <si>
    <t>Lexus,IS 250,2015,premium unleaded (required),204,6,AUTOMATIC,all wheel drive,4,Luxury,Midsize,Sedan,27,20,454,39085</t>
  </si>
  <si>
    <t>Lexus,IS 250,2015,premium unleaded (required),204,6,AUTOMATIC,all wheel drive,4,Luxury,Midsize,Sedan,27,20,454,43690</t>
  </si>
  <si>
    <t>Lexus,IS 300,2005,premium unleaded (required),215,6,AUTOMATIC,rear wheel drive,4,"Luxury,Performance",Compact,Wagon,23,16,454,31105</t>
  </si>
  <si>
    <t>Lexus,IS 300,2005,premium unleaded (required),215,6,AUTOMATIC,rear wheel drive,4,"Luxury,Performance",Compact,Sedan,23,16,454,31105</t>
  </si>
  <si>
    <t>Lexus,IS 300,2005,premium unleaded (required),215,6,MANUAL,rear wheel drive,4,"Luxury,Performance",Compact,Sedan,23,16,454,29735</t>
  </si>
  <si>
    <t>Lexus,IS 300,2016,premium unleaded (required),255,6,AUTOMATIC,all wheel drive,4,"Luxury,Performance",Midsize,Sedan,26,19,454,39700</t>
  </si>
  <si>
    <t>Lexus,IS 300,2017,premium unleaded (required),255,6,AUTOMATIC,all wheel drive,4,"Luxury,Performance",Midsize,Sedan,26,19,454,40200</t>
  </si>
  <si>
    <t>Lexus,IS 350 C,2013,premium unleaded (required),306,6,AUTOMATIC,rear wheel drive,2,"Luxury,Performance",Compact,Convertible,27,19,454,46890</t>
  </si>
  <si>
    <t>Lexus,IS 350 C,2014,premium unleaded (required),306,6,AUTOMATIC,rear wheel drive,2,"Luxury,Performance",Compact,Convertible,27,19,454,47140</t>
  </si>
  <si>
    <t>Lexus,IS 350 C,2015,premium unleaded (required),306,6,AUTOMATIC,rear wheel drive,2,"Luxury,Performance",Compact,Convertible,27,19,454,47640</t>
  </si>
  <si>
    <t>Lexus,IS 350,2014,premium unleaded (required),306,6,AUTOMATIC,rear wheel drive,4,"Luxury,High-Performance",Midsize,Sedan,28,19,454,39615</t>
  </si>
  <si>
    <t>Lexus,IS 350,2014,premium unleaded (required),306,6,AUTOMATIC,all wheel drive,4,"Luxury,Performance",Midsize,Sedan,26,19,454,41850</t>
  </si>
  <si>
    <t>Lexus,IS 350,2015,premium unleaded (required),306,6,AUTOMATIC,rear wheel drive,4,"Luxury,High-Performance",Midsize,Sedan,28,19,454,40065</t>
  </si>
  <si>
    <t>Lexus,IS 350,2015,premium unleaded (required),306,6,AUTOMATIC,all wheel drive,4,"Luxury,Performance",Midsize,Sedan,26,19,454,42300</t>
  </si>
  <si>
    <t>Lexus,IS 350,2016,premium unleaded (required),306,6,AUTOMATIC,all wheel drive,4,"Luxury,Performance",Midsize,Sedan,26,19,454,43035</t>
  </si>
  <si>
    <t>Lexus,IS 350,2016,premium unleaded (required),306,6,AUTOMATIC,rear wheel drive,4,"Luxury,High-Performance",Midsize,Sedan,28,19,454,40870</t>
  </si>
  <si>
    <t>Lexus,IS F,2012,premium unleaded (required),416,8,AUTOMATIC,rear wheel drive,4,"Factory Tuner,Luxury,High-Performance",Midsize,Sedan,23,16,454,61300</t>
  </si>
  <si>
    <t>Lexus,IS F,2013,premium unleaded (required),416,8,AUTOMATIC,rear wheel drive,4,"Factory Tuner,Luxury,High-Performance",Midsize,Sedan,23,16,454,61750</t>
  </si>
  <si>
    <t>Lexus,IS F,2014,premium unleaded (required),416,8,AUTOMATIC,rear wheel drive,4,"Factory Tuner,Luxury,High-Performance",Midsize,Sedan,23,16,454,63600</t>
  </si>
  <si>
    <t>Infiniti,J30,1995,regular unleaded,210,6,AUTOMATIC,rear wheel drive,4,Luxury,Midsize,Sedan,22,16,190,2000</t>
  </si>
  <si>
    <t>Infiniti,J30,1996,regular unleaded,210,6,AUTOMATIC,rear wheel drive,4,Luxury,Midsize,Sedan,22,16,190,2000</t>
  </si>
  <si>
    <t>Infiniti,J30,1997,regular unleaded,210,6,AUTOMATIC,rear wheel drive,4,Luxury,Midsize,Sedan,22,16,190,2081</t>
  </si>
  <si>
    <t>Infiniti,J30,1997,regular unleaded,210,6,AUTOMATIC,rear wheel drive,4,Luxury,Midsize,Sedan,22,16,190,2032</t>
  </si>
  <si>
    <t>Infiniti,J30,1997,regular unleaded,210,6,AUTOMATIC,rear wheel drive,4,Luxury,Midsize,Sedan,22,16,190,2000</t>
  </si>
  <si>
    <t>Volkswagen,Jetta GLI,2013,premium unleaded (recommended),210,4,AUTOMATED_MANUAL,front wheel drive,4,Performance,Midsize,Sedan,32,24,873,25270</t>
  </si>
  <si>
    <t>Volkswagen,Jetta GLI,2013,premium unleaded (recommended),200,4,MANUAL,front wheel drive,4,Performance,Midsize,Sedan,33,22,873,26195</t>
  </si>
  <si>
    <t>Volkswagen,Jetta GLI,2013,premium unleaded (recommended),210,4,MANUAL,front wheel drive,4,Performance,Midsize,Sedan,33,22,873,24170</t>
  </si>
  <si>
    <t>Volkswagen,Jetta GLI,2013,premium unleaded (recommended),210,4,AUTOMATED_MANUAL,front wheel drive,4,Performance,Midsize,Sedan,32,24,873,29525</t>
  </si>
  <si>
    <t>Volkswagen,Jetta GLI,2013,premium unleaded (recommended),200,4,AUTOMATED_MANUAL,front wheel drive,4,Performance,Midsize,Sedan,32,24,873,27295</t>
  </si>
  <si>
    <t>Volkswagen,Jetta GLI,2013,premium unleaded (recommended),200,4,MANUAL,front wheel drive,4,Performance,Midsize,Sedan,33,22,873,28200</t>
  </si>
  <si>
    <t>Volkswagen,Jetta GLI,2013,premium unleaded (recommended),210,4,MANUAL,front wheel drive,4,Performance,Midsize,Sedan,33,22,873,26420</t>
  </si>
  <si>
    <t>Volkswagen,Jetta GLI,2013,premium unleaded (recommended),210,4,AUTOMATED_MANUAL,front wheel drive,4,Performance,Midsize,Sedan,32,24,873,27520</t>
  </si>
  <si>
    <t>Volkswagen,Jetta GLI,2013,premium unleaded (recommended),200,4,AUTOMATED_MANUAL,front wheel drive,4,Performance,Midsize,Sedan,32,24,873,29300</t>
  </si>
  <si>
    <t>Volkswagen,Jetta GLI,2013,premium unleaded (recommended),200,4,AUTOMATED_MANUAL,front wheel drive,4,Performance,Midsize,Sedan,32,24,873,25045</t>
  </si>
  <si>
    <t>Volkswagen,Jetta GLI,2013,premium unleaded (recommended),210,4,MANUAL,front wheel drive,4,Performance,Midsize,Sedan,33,22,873,28425</t>
  </si>
  <si>
    <t>Volkswagen,Jetta GLI,2013,premium unleaded (recommended),200,4,MANUAL,front wheel drive,4,Performance,Midsize,Sedan,33,22,873,23945</t>
  </si>
  <si>
    <t>Volkswagen,Jetta GLI,2014,premium unleaded (recommended),210,4,MANUAL,front wheel drive,4,Performance,Midsize,Sedan,33,23,873,24535</t>
  </si>
  <si>
    <t>Volkswagen,Jetta GLI,2014,premium unleaded (recommended),210,4,AUTOMATED_MANUAL,front wheel drive,4,Performance,Midsize,Sedan,32,24,873,30875</t>
  </si>
  <si>
    <t>Volkswagen,Jetta GLI,2014,premium unleaded (recommended),210,4,AUTOMATED_MANUAL,front wheel drive,4,Performance,Midsize,Sedan,32,24,873,28555</t>
  </si>
  <si>
    <t>Volkswagen,Jetta GLI,2014,premium unleaded (recommended),210,4,MANUAL,front wheel drive,4,Performance,Midsize,Sedan,33,23,873,29775</t>
  </si>
  <si>
    <t>Volkswagen,Jetta GLI,2014,premium unleaded (recommended),210,4,MANUAL,front wheel drive,4,Performance,Midsize,Sedan,33,23,873,28855</t>
  </si>
  <si>
    <t>Volkswagen,Jetta GLI,2014,premium unleaded (recommended),210,4,AUTOMATED_MANUAL,front wheel drive,4,Performance,Midsize,Sedan,32,24,873,27925</t>
  </si>
  <si>
    <t>Volkswagen,Jetta GLI,2014,premium unleaded (recommended),210,4,MANUAL,front wheel drive,4,Performance,Midsize,Sedan,33,23,873,27455</t>
  </si>
  <si>
    <t>Volkswagen,Jetta GLI,2014,premium unleaded (recommended),210,4,AUTOMATED_MANUAL,front wheel drive,4,Performance,Midsize,Sedan,32,24,873,25635</t>
  </si>
  <si>
    <t>Volkswagen,Jetta GLI,2014,premium unleaded (recommended),210,4,MANUAL,front wheel drive,4,Performance,Midsize,Sedan,33,23,873,26825</t>
  </si>
  <si>
    <t>Volkswagen,Jetta GLI,2014,premium unleaded (recommended),210,4,AUTOMATED_MANUAL,front wheel drive,4,Performance,Midsize,Sedan,32,24,873,29955</t>
  </si>
  <si>
    <t>Volkswagen,Jetta Hybrid,2013,premium unleaded (required),170,4,AUTOMATED_MANUAL,front wheel drive,4,Hybrid,Midsize,Sedan,48,42,873,26990</t>
  </si>
  <si>
    <t>Volkswagen,Jetta Hybrid,2013,premium unleaded (required),170,4,AUTOMATED_MANUAL,front wheel drive,4,Hybrid,Midsize,Sedan,48,42,873,24995</t>
  </si>
  <si>
    <t>Volkswagen,Jetta Hybrid,2013,premium unleaded (required),170,4,AUTOMATED_MANUAL,front wheel drive,4,Hybrid,Midsize,Sedan,48,42,873,29325</t>
  </si>
  <si>
    <t>Volkswagen,Jetta Hybrid,2013,premium unleaded (required),170,4,AUTOMATED_MANUAL,front wheel drive,4,Hybrid,Midsize,Sedan,48,42,873,31180</t>
  </si>
  <si>
    <t>Volkswagen,Jetta Hybrid,2014,premium unleaded (required),170,4,AUTOMATED_MANUAL,front wheel drive,4,Hybrid,Midsize,Sedan,48,42,873,31895</t>
  </si>
  <si>
    <t>Volkswagen,Jetta Hybrid,2014,premium unleaded (required),170,4,AUTOMATED_MANUAL,front wheel drive,4,Hybrid,Midsize,Sedan,48,42,873,25560</t>
  </si>
  <si>
    <t>Volkswagen,Jetta Hybrid,2014,premium unleaded (required),170,4,AUTOMATED_MANUAL,front wheel drive,4,Hybrid,Midsize,Sedan,48,42,873,27645</t>
  </si>
  <si>
    <t>Volkswagen,Jetta Hybrid,2014,premium unleaded (required),170,4,AUTOMATED_MANUAL,front wheel drive,4,Hybrid,Midsize,Sedan,48,42,873,30245</t>
  </si>
  <si>
    <t>Volkswagen,Jetta SportWagen,2012,regular unleaded,170,5,AUTOMATIC,front wheel drive,4,N/A,Compact,Wagon,31,24,873,24210</t>
  </si>
  <si>
    <t>Volkswagen,Jetta SportWagen,2012,regular unleaded,170,5,AUTOMATIC,front wheel drive,4,N/A,Compact,Wagon,31,24,873,21295</t>
  </si>
  <si>
    <t>Volkswagen,Jetta SportWagen,2012,diesel,140,4,MANUAL,front wheel drive,4,Diesel,Compact,Wagon,42,30,873,28120</t>
  </si>
  <si>
    <t>Volkswagen,Jetta SportWagen,2012,regular unleaded,170,5,MANUAL,front wheel drive,4,N/A,Compact,Wagon,33,23,873,20195</t>
  </si>
  <si>
    <t>Volkswagen,Jetta SportWagen,2012,diesel,140,4,AUTOMATED_MANUAL,front wheel drive,4,Diesel,Compact,Wagon,39,29,873,28390</t>
  </si>
  <si>
    <t>Volkswagen,Jetta SportWagen,2012,diesel,140,4,AUTOMATED_MANUAL,front wheel drive,4,Diesel,Compact,Wagon,39,29,873,29220</t>
  </si>
  <si>
    <t>Volkswagen,Jetta SportWagen,2012,regular unleaded,170,5,AUTOMATIC,front wheel drive,4,N/A,Compact,Wagon,31,24,873,25960</t>
  </si>
  <si>
    <t>Volkswagen,Jetta SportWagen,2012,diesel,140,4,AUTOMATED_MANUAL,front wheel drive,4,Diesel,Compact,Wagon,39,29,873,26640</t>
  </si>
  <si>
    <t>Volkswagen,Jetta SportWagen,2012,diesel,140,4,MANUAL,front wheel drive,4,Diesel,Compact,Wagon,42,30,873,25540</t>
  </si>
  <si>
    <t>Volkswagen,Jetta SportWagen,2012,diesel,140,4,MANUAL,front wheel drive,4,Diesel,Compact,Wagon,42,30,873,27290</t>
  </si>
  <si>
    <t>Volkswagen,Jetta SportWagen,2013,regular unleaded,170,5,AUTOMATIC,front wheel drive,4,N/A,Compact,Wagon,31,24,873,21695</t>
  </si>
  <si>
    <t>Volkswagen,Jetta SportWagen,2013,diesel,140,4,AUTOMATED_MANUAL,front wheel drive,4,Diesel,Compact,Wagon,39,29,873,29495</t>
  </si>
  <si>
    <t>Volkswagen,Jetta SportWagen,2013,regular unleaded,170,5,MANUAL,front wheel drive,4,N/A,Compact,Wagon,33,23,873,20595</t>
  </si>
  <si>
    <t>Volkswagen,Jetta SportWagen,2013,diesel,140,4,MANUAL,front wheel drive,4,Diesel,Compact,Wagon,42,30,873,28395</t>
  </si>
  <si>
    <t>Volkswagen,Jetta SportWagen,2013,diesel,140,4,AUTOMATED_MANUAL,front wheel drive,4,Diesel,Compact,Wagon,39,29,873,26895</t>
  </si>
  <si>
    <t>Volkswagen,Jetta SportWagen,2013,diesel,140,4,AUTOMATED_MANUAL,front wheel drive,4,Diesel,Compact,Wagon,39,29,873,28695</t>
  </si>
  <si>
    <t>Volkswagen,Jetta SportWagen,2013,regular unleaded,170,5,AUTOMATIC,front wheel drive,4,N/A,Compact,Wagon,31,24,873,24395</t>
  </si>
  <si>
    <t>Volkswagen,Jetta SportWagen,2013,regular unleaded,170,5,AUTOMATIC,front wheel drive,4,N/A,Compact,Wagon,31,24,873,26195</t>
  </si>
  <si>
    <t>Volkswagen,Jetta SportWagen,2013,diesel,140,4,MANUAL,front wheel drive,4,Diesel,Compact,Wagon,42,30,873,27595</t>
  </si>
  <si>
    <t>Volkswagen,Jetta SportWagen,2013,diesel,140,4,MANUAL,front wheel drive,4,Diesel,Compact,Wagon,42,30,873,25795</t>
  </si>
  <si>
    <t>Volkswagen,Jetta SportWagen,2014,regular unleaded,170,5,MANUAL,front wheel drive,4,N/A,Compact,Wagon,33,23,873,20995</t>
  </si>
  <si>
    <t>Volkswagen,Jetta SportWagen,2014,diesel,140,4,AUTOMATED_MANUAL,front wheel drive,4,Diesel,Compact,Wagon,39,29,873,27665</t>
  </si>
  <si>
    <t>Volkswagen,Jetta SportWagen,2014,diesel,140,4,AUTOMATED_MANUAL,front wheel drive,4,Diesel,Compact,Wagon,39,29,873,30265</t>
  </si>
  <si>
    <t>Volkswagen,Jetta SportWagen,2014,diesel,140,4,MANUAL,front wheel drive,4,Diesel,Compact,Wagon,42,30,873,29165</t>
  </si>
  <si>
    <t>Volkswagen,Jetta SportWagen,2014,regular unleaded,170,5,AUTOMATIC,front wheel drive,4,N/A,Compact,Wagon,30,23,873,26685</t>
  </si>
  <si>
    <t>Volkswagen,Jetta SportWagen,2014,regular unleaded,170,5,AUTOMATIC,front wheel drive,4,N/A,Compact,Wagon,30,23,873,24885</t>
  </si>
  <si>
    <t>Volkswagen,Jetta SportWagen,2014,regular unleaded,170,5,AUTOMATIC,front wheel drive,4,N/A,Compact,Wagon,30,23,873,22095</t>
  </si>
  <si>
    <t>Volkswagen,Jetta SportWagen,2014,diesel,140,4,MANUAL,front wheel drive,4,Diesel,Compact,Wagon,42,30,873,26565</t>
  </si>
  <si>
    <t>Volkswagen,Jetta SportWagen,2014,diesel,140,4,AUTOMATED_MANUAL,front wheel drive,4,Diesel,Compact,Wagon,39,29,873,29465</t>
  </si>
  <si>
    <t>Volkswagen,Jetta SportWagen,2014,diesel,140,4,MANUAL,front wheel drive,4,Diesel,Compact,Wagon,42,30,873,28365</t>
  </si>
  <si>
    <t>Volkswagen,Jetta,2015,regular unleaded,170,4,AUTOMATIC,front wheel drive,4,N/A,Midsize,Sedan,37,25,873,22325</t>
  </si>
  <si>
    <t>Volkswagen,Jetta,2015,premium unleaded (recommended),210,4,MANUAL,front wheel drive,4,"Factory Tuner,Performance",Midsize,Sedan,33,23,873,29280</t>
  </si>
  <si>
    <t>Volkswagen,Jetta,2015,regular unleaded,170,4,AUTOMATIC,front wheel drive,4,N/A,Midsize,Sedan,37,25,873,23650</t>
  </si>
  <si>
    <t>Volkswagen,Jetta,2015,regular unleaded,170,4,AUTOMATIC,front wheel drive,4,N/A,Midsize,Sedan,37,25,873,25380</t>
  </si>
  <si>
    <t>Volkswagen,Jetta,2015,diesel,150,4,AUTOMATED_MANUAL,front wheel drive,4,Diesel,Midsize,Sedan,45,31,873,25175</t>
  </si>
  <si>
    <t>Volkswagen,Jetta,2015,premium unleaded (recommended),210,4,MANUAL,front wheel drive,4,"Factory Tuner,Performance",Midsize,Sedan,33,23,873,26920</t>
  </si>
  <si>
    <t>Volkswagen,Jetta,2015,regular unleaded,170,4,MANUAL,front wheel drive,4,N/A,Midsize,Sedan,37,25,873,20895</t>
  </si>
  <si>
    <t>Volkswagen,Jetta,2015,diesel,150,4,MANUAL,front wheel drive,4,Diesel,Midsize,Sedan,46,31,873,21640</t>
  </si>
  <si>
    <t>Volkswagen,Jetta,2015,premium unleaded (recommended),210,4,AUTOMATIC,front wheel drive,4,"Factory Tuner,Performance",Midsize,Sedan,32,24,873,28020</t>
  </si>
  <si>
    <t>Volkswagen,Jetta,2015,diesel,150,4,AUTOMATED_MANUAL,front wheel drive,4,Diesel,Midsize,Sedan,45,31,873,22740</t>
  </si>
  <si>
    <t>Volkswagen,Jetta,2015,premium unleaded (recommended),210,4,AUTOMATIC,front wheel drive,4,"Factory Tuner,Performance",Midsize,Sedan,32,24,873,30380</t>
  </si>
  <si>
    <t>Volkswagen,Jetta,2015,diesel,150,4,MANUAL,front wheel drive,4,Diesel,Midsize,Sedan,46,31,873,24075</t>
  </si>
  <si>
    <t>Volkswagen,Jetta,2015,regular unleaded,115,4,MANUAL,front wheel drive,4,N/A,Midsize,Sedan,34,25,873,16215</t>
  </si>
  <si>
    <t>Volkswagen,Jetta,2015,regular unleaded,115,4,MANUAL,front wheel drive,4,N/A,Midsize,Sedan,34,25,873,17325</t>
  </si>
  <si>
    <t>Volkswagen,Jetta,2015,regular unleaded,170,4,AUTOMATIC,front wheel drive,4,N/A,Midsize,Sedan,37,25,873,20095</t>
  </si>
  <si>
    <t>Volkswagen,Jetta,2015,regular unleaded,170,4,MANUAL,front wheel drive,4,N/A,Midsize,Sedan,37,25,873,18995</t>
  </si>
  <si>
    <t>Volkswagen,Jetta,2015,diesel,150,4,MANUAL,front wheel drive,4,Diesel,Midsize,Sedan,46,31,873,26410</t>
  </si>
  <si>
    <t>Volkswagen,Jetta,2015,premium unleaded (required),170,4,AUTOMATED_MANUAL,front wheel drive,4,Hybrid,Midsize,Sedan,48,42,873,31670</t>
  </si>
  <si>
    <t>Volkswagen,Jetta,2015,regular unleaded,115,4,AUTOMATIC,front wheel drive,4,N/A,Midsize,Sedan,34,23,873,18425</t>
  </si>
  <si>
    <t>Volkswagen,Jetta,2015,diesel,150,4,AUTOMATED_MANUAL,front wheel drive,4,Diesel,Midsize,Sedan,45,31,873,27510</t>
  </si>
  <si>
    <t>Volkswagen,Jetta,2015,regular unleaded,115,4,AUTOMATIC,front wheel drive,4,N/A,Midsize,Sedan,34,23,873,19420</t>
  </si>
  <si>
    <t>Volkswagen,Jetta,2015,regular unleaded,115,4,MANUAL,front wheel drive,4,N/A,Midsize,Sedan,34,25,873,18320</t>
  </si>
  <si>
    <t>Volkswagen,Jetta,2015,regular unleaded,170,4,AUTOMATIC,front wheel drive,4,N/A,Midsize,Sedan,37,25,873,21995</t>
  </si>
  <si>
    <t>Volkswagen,Jetta,2016,regular unleaded,150,4,AUTOMATIC,front wheel drive,4,N/A,Midsize,Sedan,39,28,873,22325</t>
  </si>
  <si>
    <t>Volkswagen,Jetta,2016,regular unleaded,170,4,AUTOMATIC,front wheel drive,4,N/A,Midsize,Sedan,36,25,873,23650</t>
  </si>
  <si>
    <t>Volkswagen,Jetta,2016,premium unleaded (recommended),210,4,MANUAL,front wheel drive,4,"Factory Tuner,Performance",Midsize,Sedan,33,23,873,29280</t>
  </si>
  <si>
    <t>Volkswagen,Jetta,2016,regular unleaded,150,4,AUTOMATIC,front wheel drive,4,N/A,Midsize,Sedan,39,28,873,19775</t>
  </si>
  <si>
    <t>Volkswagen,Jetta,2016,regular unleaded,170,4,AUTOMATIC,front wheel drive,4,N/A,Midsize,Sedan,36,25,873,25380</t>
  </si>
  <si>
    <t>Volkswagen,Jetta,2016,premium unleaded (recommended),210,4,AUTOMATIC,front wheel drive,4,"Factory Tuner,Performance",Midsize,Sedan,33,24,873,28020</t>
  </si>
  <si>
    <t>Volkswagen,Jetta,2016,premium unleaded (recommended),210,4,MANUAL,front wheel drive,4,"Factory Tuner,Performance",Midsize,Sedan,33,23,873,26920</t>
  </si>
  <si>
    <t>Volkswagen,Jetta,2016,regular unleaded,150,4,MANUAL,front wheel drive,4,N/A,Midsize,Sedan,39,28,873,18675</t>
  </si>
  <si>
    <t>Volkswagen,Jetta,2016,regular unleaded,170,4,AUTOMATIC,front wheel drive,4,N/A,Midsize,Sedan,36,25,873,21995</t>
  </si>
  <si>
    <t>Volkswagen,Jetta,2016,regular unleaded,150,4,MANUAL,front wheel drive,4,N/A,Midsize,Sedan,39,28,873,18995</t>
  </si>
  <si>
    <t>Volkswagen,Jetta,2016,regular unleaded,150,4,AUTOMATIC,front wheel drive,4,N/A,Midsize,Sedan,39,28,873,20095</t>
  </si>
  <si>
    <t>Volkswagen,Jetta,2016,regular unleaded,170,4,MANUAL,front wheel drive,4,N/A,Midsize,Sedan,37,25,873,20895</t>
  </si>
  <si>
    <t>Volkswagen,Jetta,2016,premium unleaded (required),170,4,AUTOMATED_MANUAL,front wheel drive,4,Hybrid,Midsize,Sedan,48,42,873,31120</t>
  </si>
  <si>
    <t>Volkswagen,Jetta,2016,regular unleaded,150,4,MANUAL,front wheel drive,4,N/A,Midsize,Sedan,39,28,873,17680</t>
  </si>
  <si>
    <t>Volkswagen,Jetta,2016,regular unleaded,150,4,AUTOMATIC,front wheel drive,4,N/A,Midsize,Sedan,39,28,873,18780</t>
  </si>
  <si>
    <t>Volkswagen,Jetta,2016,premium unleaded (recommended),210,4,AUTOMATIC,front wheel drive,4,"Factory Tuner,Performance",Midsize,Sedan,33,24,873,30380</t>
  </si>
  <si>
    <t>Volkswagen,Jetta,2017,premium unleaded (recommended),210,4,AUTOMATED_MANUAL,front wheel drive,4,"Factory Tuner,Performance",Midsize,Sedan,33,24,873,28995</t>
  </si>
  <si>
    <t>Volkswagen,Jetta,2017,regular unleaded,150,4,AUTOMATIC,front wheel drive,4,N/A,Midsize,Sedan,38,28,873,21995</t>
  </si>
  <si>
    <t>Volkswagen,Jetta,2017,regular unleaded,150,4,MANUAL,front wheel drive,4,N/A,Midsize,Sedan,40,28,873,20895</t>
  </si>
  <si>
    <t>Volkswagen,Jetta,2017,regular unleaded,150,4,AUTOMATIC,front wheel drive,4,N/A,Midsize,Sedan,38,28,873,18995</t>
  </si>
  <si>
    <t>Volkswagen,Jetta,2017,regular unleaded,150,4,MANUAL,front wheel drive,4,N/A,Midsize,Sedan,40,28,873,17895</t>
  </si>
  <si>
    <t>Volkswagen,Jetta,2017,premium unleaded (recommended),170,4,AUTOMATIC,front wheel drive,4,N/A,Midsize,Sedan,35,25,873,24995</t>
  </si>
  <si>
    <t>Volkswagen,Jetta,2017,premium unleaded (recommended),210,4,MANUAL,front wheel drive,4,"Factory Tuner,Performance",Midsize,Sedan,33,23,873,27895</t>
  </si>
  <si>
    <t>GMC,Jimmy,1999,regular unleaded,190,6,MANUAL,four wheel drive,2,N/A,Compact,2dr SUV,16,13,549,2347</t>
  </si>
  <si>
    <t>GMC,Jimmy,1999,regular unleaded,190,6,AUTOMATIC,rear wheel drive,4,N/A,Midsize,4dr SUV,19,14,549,2554</t>
  </si>
  <si>
    <t>GMC,Jimmy,1999,regular unleaded,190,6,AUTOMATIC,four wheel drive,4,N/A,Midsize,4dr SUV,19,14,549,2590</t>
  </si>
  <si>
    <t>GMC,Jimmy,1999,regular unleaded,190,6,UNKNOWN,rear wheel drive,2,N/A,Compact,2dr SUV,19,14,549,2182</t>
  </si>
  <si>
    <t>GMC,Jimmy,1999,regular unleaded,190,6,AUTOMATIC,four wheel drive,4,N/A,Midsize,4dr SUV,19,14,549,2691</t>
  </si>
  <si>
    <t>GMC,Jimmy,1999,regular unleaded,190,6,UNKNOWN,four wheel drive,2,N/A,Compact,2dr SUV,19,14,549,2317</t>
  </si>
  <si>
    <t>GMC,Jimmy,1999,regular unleaded,190,6,AUTOMATIC,four wheel drive,4,N/A,Midsize,4dr SUV,19,14,549,2368</t>
  </si>
  <si>
    <t>GMC,Jimmy,1999,regular unleaded,190,6,AUTOMATIC,rear wheel drive,4,N/A,Midsize,4dr SUV,19,14,549,2377</t>
  </si>
  <si>
    <t>GMC,Jimmy,1999,regular unleaded,190,6,AUTOMATIC,rear wheel drive,4,N/A,Midsize,4dr SUV,19,14,549,2251</t>
  </si>
  <si>
    <t>GMC,Jimmy,1999,regular unleaded,190,6,MANUAL,rear wheel drive,2,N/A,Compact,2dr SUV,21,15,549,2038</t>
  </si>
  <si>
    <t>GMC,Jimmy,2000,regular unleaded,190,6,UNKNOWN,rear wheel drive,2,N/A,Compact,2dr SUV,20,15,549,2407</t>
  </si>
  <si>
    <t>GMC,Jimmy,2000,regular unleaded,190,6,MANUAL,four wheel drive,2,N/A,Compact,2dr SUV,16,13,549,2463</t>
  </si>
  <si>
    <t>GMC,Jimmy,2000,regular unleaded,190,6,AUTOMATIC,four wheel drive,4,N/A,Midsize,4dr SUV,18,14,549,2773</t>
  </si>
  <si>
    <t>GMC,Jimmy,2000,regular unleaded,190,6,AUTOMATIC,rear wheel drive,4,N/A,Midsize,4dr SUV,20,15,549,2756</t>
  </si>
  <si>
    <t>GMC,Jimmy,2000,regular unleaded,190,6,AUTOMATIC,rear wheel drive,4,N/A,Midsize,4dr SUV,20,15,549,2590</t>
  </si>
  <si>
    <t>GMC,Jimmy,2000,regular unleaded,190,6,AUTOMATIC,four wheel drive,4,N/A,Midsize,4dr SUV,18,14,549,2916</t>
  </si>
  <si>
    <t>GMC,Jimmy,2000,regular unleaded,190,6,MANUAL,rear wheel drive,2,N/A,Compact,2dr SUV,21,15,549,2322</t>
  </si>
  <si>
    <t>GMC,Jimmy,2000,regular unleaded,190,6,AUTOMATIC,rear wheel drive,4,N/A,Midsize,4dr SUV,20,15,549,2623</t>
  </si>
  <si>
    <t>GMC,Jimmy,2000,regular unleaded,190,6,AUTOMATIC,four wheel drive,4,N/A,Midsize,4dr SUV,18,14,549,2655</t>
  </si>
  <si>
    <t>GMC,Jimmy,2000,regular unleaded,190,6,UNKNOWN,four wheel drive,2,N/A,Compact,2dr SUV,18,14,549,2578</t>
  </si>
  <si>
    <t>GMC,Jimmy,2001,regular unleaded,190,6,AUTOMATIC,rear wheel drive,4,N/A,Midsize,4dr SUV,20,15,549,26770</t>
  </si>
  <si>
    <t>GMC,Jimmy,2001,regular unleaded,190,6,MANUAL,four wheel drive,2,N/A,Compact,2dr SUV,16,13,549,22270</t>
  </si>
  <si>
    <t>GMC,Jimmy,2001,regular unleaded,190,6,AUTOMATIC,four wheel drive,2,N/A,Compact,2dr SUV,18,14,549,25170</t>
  </si>
  <si>
    <t>GMC,Jimmy,2001,regular unleaded,190,6,AUTOMATIC,four wheel drive,4,N/A,Midsize,4dr SUV,18,14,549,31925</t>
  </si>
  <si>
    <t>GMC,Jimmy,2001,regular unleaded,190,6,MANUAL,rear wheel drive,2,N/A,Compact,2dr SUV,20,14,549,19270</t>
  </si>
  <si>
    <t>GMC,Jimmy,2001,regular unleaded,190,6,AUTOMATIC,rear wheel drive,2,N/A,Compact,2dr SUV,20,15,549,22170</t>
  </si>
  <si>
    <t>GMC,Jimmy,2001,regular unleaded,190,6,AUTOMATIC,four wheel drive,4,N/A,Midsize,4dr SUV,18,14,549,30225</t>
  </si>
  <si>
    <t>GMC,Jimmy,2001,regular unleaded,190,6,AUTOMATIC,rear wheel drive,4,N/A,Midsize,4dr SUV,20,15,549,28225</t>
  </si>
  <si>
    <t>GMC,Jimmy,2001,regular unleaded,190,6,AUTOMATIC,four wheel drive,4,N/A,Midsize,4dr SUV,18,14,549,33920</t>
  </si>
  <si>
    <t>GMC,Jimmy,2001,regular unleaded,190,6,AUTOMATIC,four wheel drive,4,N/A,Midsize,4dr SUV,18,14,549,28770</t>
  </si>
  <si>
    <t>GMC,Jimmy,2001,regular unleaded,190,6,AUTOMATIC,rear wheel drive,4,N/A,Midsize,4dr SUV,20,15,549,29925</t>
  </si>
  <si>
    <t>Dodge,Journey,2015,regular unleaded,283,6,AUTOMATIC,all wheel drive,4,Crossover,Midsize,4dr SUV,24,16,1851,33295</t>
  </si>
  <si>
    <t>Dodge,Journey,2015,regular unleaded,283,6,AUTOMATIC,all wheel drive,4,Crossover,Midsize,4dr SUV,24,16,1851,27395</t>
  </si>
  <si>
    <t>Dodge,Journey,2015,regular unleaded,283,6,AUTOMATIC,all wheel drive,4,Crossover,Midsize,4dr SUV,24,16,1851,28695</t>
  </si>
  <si>
    <t>Dodge,Journey,2015,regular unleaded,173,4,AUTOMATIC,front wheel drive,4,Crossover,Midsize,4dr SUV,26,19,1851,26595</t>
  </si>
  <si>
    <t>Dodge,Journey,2015,regular unleaded,173,4,AUTOMATIC,front wheel drive,4,Crossover,Midsize,4dr SUV,26,19,1851,23495</t>
  </si>
  <si>
    <t>Dodge,Journey,2015,regular unleaded,283,6,AUTOMATIC,all wheel drive,4,Crossover,Midsize,4dr SUV,24,16,1851,29995</t>
  </si>
  <si>
    <t>Dodge,Journey,2015,regular unleaded,173,4,AUTOMATIC,front wheel drive,4,Crossover,Midsize,4dr SUV,26,19,1851,25195</t>
  </si>
  <si>
    <t>Dodge,Journey,2015,regular unleaded,173,4,AUTOMATIC,front wheel drive,4,Crossover,Midsize,4dr SUV,26,19,1851,20695</t>
  </si>
  <si>
    <t>Dodge,Journey,2015,regular unleaded,283,6,AUTOMATIC,front wheel drive,4,Crossover,Midsize,4dr SUV,25,17,1851,31395</t>
  </si>
  <si>
    <t>Dodge,Journey,2016,regular unleaded,173,4,AUTOMATIC,front wheel drive,4,Crossover,Midsize,4dr SUV,26,19,1851,27395</t>
  </si>
  <si>
    <t>Dodge,Journey,2016,regular unleaded,173,4,AUTOMATIC,front wheel drive,4,Crossover,Midsize,4dr SUV,26,19,1851,26295</t>
  </si>
  <si>
    <t>Dodge,Journey,2016,regular unleaded,283,6,AUTOMATIC,all wheel drive,4,Crossover,Midsize,4dr SUV,24,16,1851,26595</t>
  </si>
  <si>
    <t>Dodge,Journey,2016,regular unleaded,283,6,AUTOMATIC,all wheel drive,4,Crossover,Midsize,4dr SUV,24,16,1851,33695</t>
  </si>
  <si>
    <t>Dodge,Journey,2016,regular unleaded,283,6,AUTOMATIC,all wheel drive,4,Crossover,Midsize,4dr SUV,24,16,1851,28395</t>
  </si>
  <si>
    <t>Dodge,Journey,2016,flex-fuel (unleaded/E85),283,6,AUTOMATIC,front wheel drive,4,"Crossover,Flex Fuel",Midsize,4dr SUV,25,17,1851,31795</t>
  </si>
  <si>
    <t>Dodge,Journey,2016,regular unleaded,283,6,AUTOMATIC,all wheel drive,4,Crossover,Midsize,4dr SUV,24,16,1851,30895</t>
  </si>
  <si>
    <t>Dodge,Journey,2016,regular unleaded,173,4,AUTOMATIC,front wheel drive,4,Crossover,Midsize,4dr SUV,26,19,1851,20995</t>
  </si>
  <si>
    <t>Dodge,Journey,2016,regular unleaded,173,4,AUTOMATIC,front wheel drive,4,Crossover,Midsize,4dr SUV,26,19,1851,24895</t>
  </si>
  <si>
    <t>Dodge,Journey,2016,regular unleaded,283,6,AUTOMATIC,all wheel drive,4,Crossover,Midsize,4dr SUV,24,16,1851,29795</t>
  </si>
  <si>
    <t>Dodge,Journey,2017,regular unleaded,173,4,AUTOMATIC,front wheel drive,4,Crossover,Midsize,4dr SUV,25,19,1851,20995</t>
  </si>
  <si>
    <t>Dodge,Journey,2017,regular unleaded,283,6,AUTOMATIC,all wheel drive,4,Crossover,Midsize,4dr SUV,24,16,1851,33695</t>
  </si>
  <si>
    <t>Dodge,Journey,2017,regular unleaded,173,4,AUTOMATIC,front wheel drive,4,Crossover,Midsize,4dr SUV,25,19,1851,26295</t>
  </si>
  <si>
    <t>Dodge,Journey,2017,regular unleaded,283,6,AUTOMATIC,all wheel drive,4,Crossover,Midsize,4dr SUV,24,16,1851,29795</t>
  </si>
  <si>
    <t>Dodge,Journey,2017,flex-fuel (unleaded/E85),283,6,AUTOMATIC,front wheel drive,4,"Crossover,Flex Fuel",Midsize,4dr SUV,25,17,1851,31795</t>
  </si>
  <si>
    <t>Dodge,Journey,2017,regular unleaded,283,6,AUTOMATIC,all wheel drive,4,Crossover,Midsize,4dr SUV,24,16,1851,30995</t>
  </si>
  <si>
    <t>Dodge,Journey,2017,regular unleaded,283,6,AUTOMATIC,all wheel drive,4,Crossover,Midsize,4dr SUV,24,16,1851,26595</t>
  </si>
  <si>
    <t>Dodge,Journey,2017,regular unleaded,173,4,AUTOMATIC,front wheel drive,4,Crossover,Midsize,4dr SUV,25,19,1851,27495</t>
  </si>
  <si>
    <t>Dodge,Journey,2017,regular unleaded,283,6,AUTOMATIC,all wheel drive,4,Crossover,Midsize,4dr SUV,24,16,1851,28395</t>
  </si>
  <si>
    <t>Dodge,Journey,2017,regular unleaded,173,4,AUTOMATIC,front wheel drive,4,Crossover,Midsize,4dr SUV,25,19,1851,24895</t>
  </si>
  <si>
    <t>Nissan,Juke,2015,premium unleaded (recommended),188,4,AUTOMATIC,front wheel drive,4,"Crossover,Hatchback",Compact,4dr Hatchback,32,28,2009,25240</t>
  </si>
  <si>
    <t>Nissan,Juke,2015,premium unleaded (required),215,4,MANUAL,front wheel drive,4,"Crossover,Hatchback,Factory Tuner,Performance",Compact,4dr Hatchback,31,25,2009,28020</t>
  </si>
  <si>
    <t>Nissan,Juke,2015,premium unleaded (required),211,4,AUTOMATIC,all wheel drive,4,"Crossover,Hatchback,Factory Tuner,Performance",Compact,4dr Hatchback,29,25,2009,30020</t>
  </si>
  <si>
    <t>Nissan,Juke,2015,premium unleaded (recommended),188,4,AUTOMATIC,all wheel drive,4,"Crossover,Hatchback",Compact,4dr Hatchback,31,26,2009,26940</t>
  </si>
  <si>
    <t>Nissan,Juke,2015,premium unleaded (recommended),188,4,AUTOMATIC,front wheel drive,4,"Crossover,Hatchback",Compact,4dr Hatchback,32,28,2009,20250</t>
  </si>
  <si>
    <t>Nissan,Juke,2015,premium unleaded (recommended),188,4,AUTOMATIC,front wheel drive,4,"Crossover,Hatchback",Compact,4dr Hatchback,32,28,2009,22300</t>
  </si>
  <si>
    <t>Nissan,Juke,2015,premium unleaded (recommended),188,4,AUTOMATIC,all wheel drive,4,"Crossover,Hatchback",Compact,4dr Hatchback,31,26,2009,24150</t>
  </si>
  <si>
    <t>Nissan,Juke,2015,premium unleaded (recommended),188,4,AUTOMATIC,all wheel drive,4,"Crossover,Hatchback",Compact,4dr Hatchback,31,26,2009,22100</t>
  </si>
  <si>
    <t>Nissan,Juke,2015,premium unleaded (recommended),188,4,AUTOMATIC,all wheel drive,4,"Crossover,Hatchback,Performance",Compact,4dr Hatchback,31,26,2009,27230</t>
  </si>
  <si>
    <t>Nissan,Juke,2015,premium unleaded (recommended),188,4,MANUAL,front wheel drive,4,"Crossover,Hatchback,Performance",Compact,4dr Hatchback,34,28,2009,24830</t>
  </si>
  <si>
    <t>Nissan,Juke,2016,premium unleaded (recommended),188,4,MANUAL,front wheel drive,4,"Crossover,Hatchback,Performance",Compact,4dr Hatchback,34,28,2009,24830</t>
  </si>
  <si>
    <t>Nissan,Juke,2016,premium unleaded (recommended),188,4,AUTOMATIC,all wheel drive,4,"Crossover,Hatchback",Compact,4dr Hatchback,31,26,2009,22100</t>
  </si>
  <si>
    <t>Nissan,Juke,2016,premium unleaded (required),211,4,MANUAL,front wheel drive,4,"Crossover,Hatchback,Factory Tuner,Performance",Compact,4dr Hatchback,31,25,2009,28020</t>
  </si>
  <si>
    <t>Nissan,Juke,2016,premium unleaded (recommended),188,4,AUTOMATIC,front wheel drive,4,"Crossover,Hatchback",Compact,4dr Hatchback,32,28,2009,22300</t>
  </si>
  <si>
    <t>Nissan,Juke,2016,premium unleaded (recommended),188,4,AUTOMATIC,all wheel drive,4,"Crossover,Hatchback",Compact,4dr Hatchback,31,26,2009,24150</t>
  </si>
  <si>
    <t>Nissan,Juke,2016,premium unleaded (recommended),188,4,AUTOMATIC,all wheel drive,4,"Crossover,Hatchback",Compact,4dr Hatchback,31,26,2009,26940</t>
  </si>
  <si>
    <t>Nissan,Juke,2016,premium unleaded (required),215,4,AUTOMATIC,all wheel drive,4,"Crossover,Hatchback,Factory Tuner,Performance",Compact,4dr Hatchback,29,25,2009,30020</t>
  </si>
  <si>
    <t>Nissan,Juke,2016,premium unleaded (recommended),188,4,AUTOMATIC,front wheel drive,4,"Crossover,Hatchback",Compact,4dr Hatchback,32,28,2009,20250</t>
  </si>
  <si>
    <t>Nissan,Juke,2016,premium unleaded (recommended),188,4,AUTOMATIC,all wheel drive,4,"Crossover,Hatchback,Performance",Compact,4dr Hatchback,31,26,2009,27230</t>
  </si>
  <si>
    <t>Nissan,Juke,2016,premium unleaded (recommended),188,4,AUTOMATIC,front wheel drive,4,"Crossover,Hatchback",Compact,4dr Hatchback,32,28,2009,25240</t>
  </si>
  <si>
    <t>Nissan,Juke,2017,premium unleaded (required),215,4,MANUAL,front wheel drive,4,"Crossover,Hatchback,Factory Tuner,Performance",Compact,4dr Hatchback,31,26,2009,28020</t>
  </si>
  <si>
    <t>Nissan,Juke,2017,premium unleaded (recommended),188,4,MANUAL,front wheel drive,4,"Crossover,Hatchback,Performance",Compact,4dr Hatchback,33,27,2009,24830</t>
  </si>
  <si>
    <t>Nissan,Juke,2017,premium unleaded (required),211,4,AUTOMATIC,all wheel drive,4,"Crossover,Hatchback,Factory Tuner,Performance",Compact,4dr Hatchback,29,25,2009,30020</t>
  </si>
  <si>
    <t>Nissan,Juke,2017,premium unleaded (recommended),188,4,AUTOMATIC,all wheel drive,4,"Crossover,Hatchback,Performance",Compact,4dr Hatchback,30,26,2009,27230</t>
  </si>
  <si>
    <t>Nissan,Juke,2017,premium unleaded (recommended),188,4,AUTOMATIC,all wheel drive,4,"Crossover,Hatchback",Compact,4dr Hatchback,30,26,2009,26940</t>
  </si>
  <si>
    <t>Nissan,Juke,2017,premium unleaded (recommended),188,4,AUTOMATIC,all wheel drive,4,"Crossover,Hatchback",Compact,4dr Hatchback,30,26,2009,24400</t>
  </si>
  <si>
    <t>Nissan,Juke,2017,premium unleaded (recommended),188,4,AUTOMATIC,all wheel drive,4,"Crossover,Hatchback",Compact,4dr Hatchback,30,26,2009,22100</t>
  </si>
  <si>
    <t>Nissan,Juke,2017,premium unleaded (recommended),188,4,AUTOMATIC,front wheel drive,4,"Crossover,Hatchback",Compact,4dr Hatchback,32,28,2009,20250</t>
  </si>
  <si>
    <t>Nissan,Juke,2017,premium unleaded (recommended),188,4,AUTOMATIC,front wheel drive,4,"Crossover,Hatchback",Compact,4dr Hatchback,32,28,2009,22550</t>
  </si>
  <si>
    <t>Nissan,Juke,2017,premium unleaded (recommended),188,4,AUTOMATIC,front wheel drive,4,"Crossover,Hatchback",Compact,4dr Hatchback,32,28,2009,25240</t>
  </si>
  <si>
    <t>Subaru,Justy,1992,regular unleaded,73,3,MANUAL,four wheel drive,2,Hatchback,Compact,2dr Hatchback,29,24,640,2000</t>
  </si>
  <si>
    <t>Subaru,Justy,1992,regular unleaded,73,3,MANUAL,four wheel drive,4,Hatchback,Compact,4dr Hatchback,29,24,640,2000</t>
  </si>
  <si>
    <t>Subaru,Justy,1992,regular unleaded,66,3,MANUAL,front wheel drive,2,Hatchback,Compact,2dr Hatchback,33,28,640,2000</t>
  </si>
  <si>
    <t>Subaru,Justy,1992,regular unleaded,73,3,MANUAL,front wheel drive,2,Hatchback,Compact,2dr Hatchback,33,28,640,2000</t>
  </si>
  <si>
    <t>Subaru,Justy,1993,regular unleaded,73,3,AUTOMATIC,front wheel drive,2,Hatchback,Compact,2dr Hatchback,32,28,640,2000</t>
  </si>
  <si>
    <t>Subaru,Justy,1993,regular unleaded,73,3,AUTOMATIC,front wheel drive,4,Hatchback,Compact,4dr Hatchback,32,28,640,2000</t>
  </si>
  <si>
    <t>Subaru,Justy,1993,regular unleaded,73,3,MANUAL,four wheel drive,4,Hatchback,Compact,4dr Hatchback,29,24,640,2000</t>
  </si>
  <si>
    <t>Subaru,Justy,1993,regular unleaded,73,3,MANUAL,front wheel drive,2,Hatchback,Compact,2dr Hatchback,33,28,640,2000</t>
  </si>
  <si>
    <t>Subaru,Justy,1994,regular unleaded,73,3,MANUAL,front wheel drive,2,Hatchback,Compact,2dr Hatchback,33,28,640,2000</t>
  </si>
  <si>
    <t>Subaru,Justy,1994,regular unleaded,73,3,MANUAL,four wheel drive,4,Hatchback,Compact,4dr Hatchback,29,24,640,2000</t>
  </si>
  <si>
    <t>Infiniti,JX,2013,premium unleaded (recommended),265,6,AUTOMATIC,front wheel drive,4,"Crossover,Luxury",Large,4dr SUV,24,18,190,41250</t>
  </si>
  <si>
    <t>Infiniti,JX,2013,premium unleaded (recommended),265,6,AUTOMATIC,all wheel drive,4,"Crossover,Luxury",Large,4dr SUV,23,18,190,42650</t>
  </si>
  <si>
    <t>Kia,K900,2015,premium unleaded (recommended),420,8,AUTOMATIC,rear wheel drive,4,"Luxury,High-Performance",Large,Sedan,23,15,1720,59900</t>
  </si>
  <si>
    <t>Kia,K900,2015,premium unleaded (recommended),420,8,AUTOMATIC,rear wheel drive,4,"Luxury,High-Performance",Large,Sedan,23,15,1720,54500</t>
  </si>
  <si>
    <t>Kia,K900,2016,regular unleaded,311,6,AUTOMATIC,rear wheel drive,4,Luxury,Large,Sedan,26,17,1720,49000</t>
  </si>
  <si>
    <t>Kia,K900,2016,premium unleaded (recommended),420,8,AUTOMATIC,rear wheel drive,4,"Luxury,High-Performance",Large,Sedan,23,15,1720,61900</t>
  </si>
  <si>
    <t>Kia,K900,2016,regular unleaded,311,6,AUTOMATIC,rear wheel drive,4,Luxury,Large,Sedan,26,17,1720,54900</t>
  </si>
  <si>
    <t>Suzuki,Kizashi,2011,regular unleaded,180,4,AUTOMATIC,front wheel drive,4,N/A,Midsize,Sedan,31,23,481,21049</t>
  </si>
  <si>
    <t>Suzuki,Kizashi,2011,regular unleaded,180,4,AUTOMATIC,front wheel drive,4,N/A,Midsize,Sedan,30,23,481,22049</t>
  </si>
  <si>
    <t>Suzuki,Kizashi,2011,regular unleaded,180,4,AUTOMATIC,front wheel drive,4,N/A,Midsize,Sedan,30,23,481,24149</t>
  </si>
  <si>
    <t>Suzuki,Kizashi,2011,regular unleaded,180,4,AUTOMATIC,all wheel drive,4,N/A,Midsize,Sedan,29,22,481,27299</t>
  </si>
  <si>
    <t>Suzuki,Kizashi,2011,regular unleaded,180,4,AUTOMATIC,all wheel drive,4,N/A,Midsize,Sedan,29,22,481,23399</t>
  </si>
  <si>
    <t>Suzuki,Kizashi,2011,regular unleaded,185,4,MANUAL,front wheel drive,4,N/A,Midsize,Sedan,29,20,481,24849</t>
  </si>
  <si>
    <t>Suzuki,Kizashi,2011,regular unleaded,185,4,MANUAL,front wheel drive,4,N/A,Midsize,Sedan,29,20,481,23049</t>
  </si>
  <si>
    <t>Suzuki,Kizashi,2011,regular unleaded,180,4,AUTOMATIC,front wheel drive,4,N/A,Midsize,Sedan,30,23,481,25949</t>
  </si>
  <si>
    <t>Suzuki,Kizashi,2011,regular unleaded,180,4,AUTOMATIC,all wheel drive,4,N/A,Midsize,Sedan,30,23,481,22099</t>
  </si>
  <si>
    <t>Suzuki,Kizashi,2011,regular unleaded,180,4,AUTOMATIC,all wheel drive,4,N/A,Midsize,Sedan,29,22,481,25499</t>
  </si>
  <si>
    <t>Suzuki,Kizashi,2011,regular unleaded,185,4,MANUAL,front wheel drive,4,N/A,Midsize,Sedan,31,21,481,18999</t>
  </si>
  <si>
    <t>Suzuki,Kizashi,2012,regular unleaded,180,4,AUTOMATIC,front wheel drive,4,N/A,Midsize,Sedan,30,23,481,23899</t>
  </si>
  <si>
    <t>Suzuki,Kizashi,2012,regular unleaded,180,4,AUTOMATIC,all wheel drive,4,N/A,Midsize,Sedan,29,22,481,25249</t>
  </si>
  <si>
    <t>Suzuki,Kizashi,2012,regular unleaded,180,4,AUTOMATIC,all wheel drive,4,N/A,Midsize,Sedan,29,22,481,27549</t>
  </si>
  <si>
    <t>Suzuki,Kizashi,2012,regular unleaded,180,4,AUTOMATIC,front wheel drive,4,N/A,Midsize,Sedan,30,23,481,22299</t>
  </si>
  <si>
    <t>Suzuki,Kizashi,2012,regular unleaded,180,4,AUTOMATIC,all wheel drive,4,N/A,Midsize,Sedan,29,22,481,23649</t>
  </si>
  <si>
    <t>Suzuki,Kizashi,2012,regular unleaded,180,4,AUTOMATIC,all wheel drive,4,N/A,Midsize,Sedan,29,22,481,25749</t>
  </si>
  <si>
    <t>Suzuki,Kizashi,2012,regular unleaded,180,4,AUTOMATIC,front wheel drive,4,N/A,Midsize,Sedan,30,23,481,24399</t>
  </si>
  <si>
    <t>Suzuki,Kizashi,2012,regular unleaded,185,4,MANUAL,front wheel drive,4,N/A,Midsize,Sedan,31,21,481,18999</t>
  </si>
  <si>
    <t>Suzuki,Kizashi,2012,regular unleaded,180,4,AUTOMATIC,front wheel drive,4,N/A,Midsize,Sedan,30,23,481,26199</t>
  </si>
  <si>
    <t>Suzuki,Kizashi,2012,regular unleaded,185,4,MANUAL,front wheel drive,4,N/A,Midsize,Sedan,29,20,481,25099</t>
  </si>
  <si>
    <t>Suzuki,Kizashi,2012,regular unleaded,180,4,AUTOMATIC,front wheel drive,4,N/A,Midsize,Sedan,31,23,481,20999</t>
  </si>
  <si>
    <t>Suzuki,Kizashi,2012,regular unleaded,185,4,MANUAL,front wheel drive,4,N/A,Midsize,Sedan,29,20,481,22249</t>
  </si>
  <si>
    <t>Suzuki,Kizashi,2012,regular unleaded,180,4,AUTOMATIC,all wheel drive,4,N/A,Midsize,Sedan,30,23,481,22349</t>
  </si>
  <si>
    <t>Suzuki,Kizashi,2013,regular unleaded,180,4,AUTOMATIC,front wheel drive,4,N/A,Midsize,Sedan,30,23,481,25799</t>
  </si>
  <si>
    <t>Suzuki,Kizashi,2013,regular unleaded,180,4,AUTOMATIC,front wheel drive,4,N/A,Midsize,Sedan,30,23,481,21749</t>
  </si>
  <si>
    <t>Suzuki,Kizashi,2013,regular unleaded,180,4,AUTOMATIC,all wheel drive,4,N/A,Midsize,Sedan,29,22,481,23249</t>
  </si>
  <si>
    <t>Suzuki,Kizashi,2013,regular unleaded,180,4,AUTOMATIC,all wheel drive,4,N/A,Midsize,Sedan,29,22,481,28999</t>
  </si>
  <si>
    <t>Suzuki,Kizashi,2013,regular unleaded,185,4,MANUAL,front wheel drive,4,N/A,Midsize,Sedan,29,20,481,19999</t>
  </si>
  <si>
    <t>Suzuki,Kizashi,2013,regular unleaded,180,4,AUTOMATIC,all wheel drive,4,N/A,Midsize,Sedan,29,22,481,27199</t>
  </si>
  <si>
    <t>Buick,LaCrosse,2015,regular unleaded,182,4,AUTOMATIC,front wheel drive,4,"Flex Fuel,Hybrid",Large,Sedan,36,25,155,35725</t>
  </si>
  <si>
    <t>Buick,LaCrosse,2015,flex-fuel (unleaded/E85),304,6,AUTOMATIC,front wheel drive,4,Flex Fuel,Large,Sedan,28,18,155,31065</t>
  </si>
  <si>
    <t>Buick,LaCrosse,2015,flex-fuel (unleaded/E85),304,6,AUTOMATIC,all wheel drive,4,"Flex Fuel,Performance",Large,Sedan,26,17,155,40500</t>
  </si>
  <si>
    <t>Buick,LaCrosse,2015,flex-fuel (unleaded/E85),304,6,AUTOMATIC,front wheel drive,4,"Flex Fuel,Performance",Large,Sedan,28,18,155,39970</t>
  </si>
  <si>
    <t>Buick,LaCrosse,2015,regular unleaded,182,4,AUTOMATIC,front wheel drive,4,"Flex Fuel,Hybrid",Large,Sedan,36,25,155,33635</t>
  </si>
  <si>
    <t>Buick,LaCrosse,2015,flex-fuel (unleaded/E85),304,6,AUTOMATIC,front wheel drive,4,"Flex Fuel,Performance",Large,Sedan,28,18,155,38025</t>
  </si>
  <si>
    <t>Buick,LaCrosse,2015,flex-fuel (unleaded/E85),304,6,AUTOMATIC,all wheel drive,4,"Flex Fuel,Performance",Large,Sedan,26,17,155,38730</t>
  </si>
  <si>
    <t>Buick,LaCrosse,2016,flex-fuel (unleaded/E85),304,6,AUTOMATIC,front wheel drive,4,"Flex Fuel,Performance",Large,Sedan,28,18,155,34065</t>
  </si>
  <si>
    <t>Buick,LaCrosse,2016,flex-fuel (unleaded/E85),304,6,AUTOMATIC,front wheel drive,4,"Flex Fuel,Performance",Large,Sedan,28,18,155,40145</t>
  </si>
  <si>
    <t>Buick,LaCrosse,2016,flex-fuel (unleaded/E85),304,6,AUTOMATIC,all wheel drive,4,"Flex Fuel,Performance",Large,Sedan,26,17,155,38905</t>
  </si>
  <si>
    <t>Buick,LaCrosse,2016,flex-fuel (unleaded/E85),304,6,AUTOMATIC,front wheel drive,4,"Flex Fuel,Performance,Hybrid",Large,Sedan,28,18,155,35900</t>
  </si>
  <si>
    <t>Buick,LaCrosse,2016,flex-fuel (unleaded/E85),304,6,AUTOMATIC,front wheel drive,4,"Flex Fuel,Performance,Hybrid",Large,Sedan,28,18,155,33810</t>
  </si>
  <si>
    <t>Buick,LaCrosse,2016,flex-fuel (unleaded/E85),304,6,AUTOMATIC,all wheel drive,4,"Flex Fuel,Performance",Large,Sedan,26,17,155,40675</t>
  </si>
  <si>
    <t>Buick,LaCrosse,2016,flex-fuel (unleaded/E85),304,6,AUTOMATIC,front wheel drive,4,"Flex Fuel,Performance",Large,Sedan,28,18,155,38200</t>
  </si>
  <si>
    <t>Buick,LaCrosse,2016,flex-fuel (unleaded/E85),304,6,AUTOMATIC,front wheel drive,4,Flex Fuel,Large,Sedan,28,18,155,31065</t>
  </si>
  <si>
    <t>Buick,LaCrosse,2017,regular unleaded,310,6,AUTOMATIC,front wheel drive,4,Performance,Large,Sedan,31,21,155,36065</t>
  </si>
  <si>
    <t>Buick,LaCrosse,2017,regular unleaded,310,6,AUTOMATIC,front wheel drive,4,Performance,Large,Sedan,31,21,155,38665</t>
  </si>
  <si>
    <t>Buick,LaCrosse,2017,regular unleaded,310,6,AUTOMATIC,all wheel drive,4,Performance,Large,Sedan,29,20,155,43265</t>
  </si>
  <si>
    <t>Buick,LaCrosse,2017,regular unleaded,310,6,AUTOMATIC,front wheel drive,4,Performance,Large,Sedan,31,21,155,32065</t>
  </si>
  <si>
    <t>Buick,LaCrosse,2017,regular unleaded,310,6,AUTOMATIC,front wheel drive,4,Performance,Large,Sedan,31,21,155,41065</t>
  </si>
  <si>
    <t>Mitsubishi,Lancer Evolution,2013,premium unleaded (required),291,4,AUTOMATED_MANUAL,all wheel drive,4,"Factory Tuner,Performance",Compact,Sedan,22,17,436,37895</t>
  </si>
  <si>
    <t>Mitsubishi,Lancer Evolution,2013,premium unleaded (required),291,4,MANUAL,all wheel drive,4,"Factory Tuner,Performance",Compact,Sedan,23,17,436,34695</t>
  </si>
  <si>
    <t>Mitsubishi,Lancer Evolution,2014,premium unleaded (required),291,4,AUTOMATED_MANUAL,all wheel drive,4,"Factory Tuner,Performance",Compact,Sedan,22,17,436,38195</t>
  </si>
  <si>
    <t>Mitsubishi,Lancer Evolution,2014,premium unleaded (required),291,4,MANUAL,all wheel drive,4,"Factory Tuner,Performance",Compact,Sedan,23,17,436,34995</t>
  </si>
  <si>
    <t>Mitsubishi,Lancer Evolution,2015,premium unleaded (required),303,4,MANUAL,all wheel drive,4,"Factory Tuner,High-Performance",Compact,Sedan,23,17,436,37995</t>
  </si>
  <si>
    <t>Mitsubishi,Lancer Evolution,2015,premium unleaded (required),291,4,MANUAL,all wheel drive,4,"Factory Tuner,Performance",Compact,Sedan,23,17,436,34495</t>
  </si>
  <si>
    <t>Mitsubishi,Lancer Evolution,2015,premium unleaded (required),291,4,AUTOMATED_MANUAL,all wheel drive,4,"Factory Tuner,Performance",Compact,Sedan,22,17,436,38995</t>
  </si>
  <si>
    <t>Mitsubishi,Lancer Sportback,2012,regular unleaded,168,4,AUTOMATIC,front wheel drive,4,Hatchback,Compact,4dr Hatchback,29,22,436,21345</t>
  </si>
  <si>
    <t>Mitsubishi,Lancer Sportback,2012,regular unleaded,148,4,AUTOMATIC,front wheel drive,4,Hatchback,Compact,4dr Hatchback,32,24,436,18395</t>
  </si>
  <si>
    <t>Mitsubishi,Lancer Sportback,2013,regular unleaded,148,4,AUTOMATIC,front wheel drive,4,Hatchback,Compact,4dr Hatchback,32,24,436,18495</t>
  </si>
  <si>
    <t>Mitsubishi,Lancer Sportback,2013,regular unleaded,168,4,AUTOMATIC,front wheel drive,4,Hatchback,Compact,4dr Hatchback,29,22,436,21495</t>
  </si>
  <si>
    <t>Mitsubishi,Lancer Sportback,2014,regular unleaded,168,4,AUTOMATIC,front wheel drive,4,Hatchback,Compact,4dr Hatchback,29,22,436,21945</t>
  </si>
  <si>
    <t>Mitsubishi,Lancer Sportback,2014,regular unleaded,148,4,AUTOMATIC,front wheel drive,4,Hatchback,Compact,4dr Hatchback,32,24,436,18595</t>
  </si>
  <si>
    <t>Mitsubishi,Lancer,2015,regular unleaded,148,4,MANUAL,front wheel drive,4,N/A,Compact,Sedan,34,25,436,17395</t>
  </si>
  <si>
    <t>Mitsubishi,Lancer,2015,premium unleaded (required),237,4,AUTOMATED_MANUAL,all wheel drive,4,Performance,Compact,Sedan,25,18,436,29495</t>
  </si>
  <si>
    <t>Mitsubishi,Lancer,2015,regular unleaded,168,4,MANUAL,front wheel drive,4,N/A,Compact,Sedan,31,22,436,20595</t>
  </si>
  <si>
    <t>Mitsubishi,Lancer,2015,regular unleaded,168,4,AUTOMATIC,front wheel drive,4,N/A,Compact,Sedan,30,23,436,21595</t>
  </si>
  <si>
    <t>Mitsubishi,Lancer,2015,regular unleaded,168,4,AUTOMATIC,all wheel drive,4,N/A,Compact,Sedan,29,22,436,20995</t>
  </si>
  <si>
    <t>Mitsubishi,Lancer,2015,regular unleaded,148,4,AUTOMATIC,front wheel drive,4,N/A,Compact,Sedan,34,26,436,18295</t>
  </si>
  <si>
    <t>Mitsubishi,Lancer,2016,regular unleaded,148,4,AUTOMATIC,front wheel drive,4,N/A,Compact,Sedan,35,27,436,18595</t>
  </si>
  <si>
    <t>Mitsubishi,Lancer,2016,regular unleaded,168,4,AUTOMATIC,all wheel drive,4,N/A,Compact,Sedan,31,23,436,20995</t>
  </si>
  <si>
    <t>Mitsubishi,Lancer,2016,regular unleaded,148,4,MANUAL,front wheel drive,4,N/A,Compact,Sedan,34,24,436,17595</t>
  </si>
  <si>
    <t>Mitsubishi,Lancer,2016,regular unleaded,168,4,AUTOMATIC,front wheel drive,4,N/A,Compact,Sedan,31,24,436,23495</t>
  </si>
  <si>
    <t>Mitsubishi,Lancer,2016,regular unleaded,168,4,MANUAL,front wheel drive,4,N/A,Compact,Sedan,31,22,436,22495</t>
  </si>
  <si>
    <t>Mitsubishi,Lancer,2016,regular unleaded,168,4,AUTOMATIC,all wheel drive,4,N/A,Compact,Sedan,31,23,436,19995</t>
  </si>
  <si>
    <t>Mitsubishi,Lancer,2016,regular unleaded,168,4,AUTOMATIC,all wheel drive,4,N/A,Compact,Sedan,31,23,436,21995</t>
  </si>
  <si>
    <t>Mitsubishi,Lancer,2017,regular unleaded,168,4,AUTOMATIC,all wheel drive,4,N/A,Compact,Sedan,30,23,436,20295</t>
  </si>
  <si>
    <t>Mitsubishi,Lancer,2017,regular unleaded,168,4,AUTOMATIC,all wheel drive,4,N/A,Compact,Sedan,30,23,436,21095</t>
  </si>
  <si>
    <t>Mitsubishi,Lancer,2017,regular unleaded,148,4,AUTOMATIC,front wheel drive,4,N/A,Compact,Sedan,34,27,436,18795</t>
  </si>
  <si>
    <t>Mitsubishi,Lancer,2017,regular unleaded,148,4,MANUAL,front wheel drive,4,N/A,Compact,Sedan,33,24,436,17795</t>
  </si>
  <si>
    <t>Mitsubishi,Lancer,2017,regular unleaded,168,4,AUTOMATIC,all wheel drive,4,N/A,Compact,Sedan,30,23,436,22095</t>
  </si>
  <si>
    <t>Toyota,Land Cruiser,2015,regular unleaded,381,8,AUTOMATIC,four wheel drive,4,Luxury,Midsize,4dr SUV,18,13,2031,80155</t>
  </si>
  <si>
    <t>Toyota,Land Cruiser,2016,regular unleaded,381,8,AUTOMATIC,four wheel drive,4,Luxury,Midsize,4dr SUV,18,13,2031,83825</t>
  </si>
  <si>
    <t>Toyota,Land Cruiser,2017,regular unleaded,381,8,AUTOMATIC,four wheel drive,4,Luxury,Midsize,4dr SUV,18,13,2031,84325</t>
  </si>
  <si>
    <t>Maybach,Landaulet,2011,premium unleaded (required),620,12,AUTOMATIC,rear wheel drive,4,"Exotic,Luxury,High-Performance",Large,Convertible,16,10,67,1380000</t>
  </si>
  <si>
    <t>Maybach,Landaulet,2012,premium unleaded (required),620,12,AUTOMATIC,rear wheel drive,4,"Exotic,Luxury,Performance",Large,Convertible,16,10,67,1382750</t>
  </si>
  <si>
    <t>Plymouth,Laser,1992,regular unleaded,92,4,MANUAL,front wheel drive,2,Hatchback,Compact,2dr Hatchback,29,21,535,2000</t>
  </si>
  <si>
    <t>Plymouth,Laser,1992,regular unleaded,135,4,MANUAL,front wheel drive,2,Hatchback,Compact,2dr Hatchback,26,19,535,2000</t>
  </si>
  <si>
    <t>Plymouth,Laser,1992,regular unleaded,195,4,MANUAL,front wheel drive,2,"Hatchback,Performance",Compact,2dr Hatchback,26,19,535,2000</t>
  </si>
  <si>
    <t>Plymouth,Laser,1992,regular unleaded,195,4,MANUAL,all wheel drive,2,"Hatchback,Performance",Compact,2dr Hatchback,23,18,535,2000</t>
  </si>
  <si>
    <t>Plymouth,Laser,1993,regular unleaded,195,4,MANUAL,all wheel drive,2,"Hatchback,Performance",Compact,2dr Hatchback,23,18,535,2000</t>
  </si>
  <si>
    <t>Plymouth,Laser,1993,regular unleaded,195,4,MANUAL,front wheel drive,2,"Hatchback,Performance",Compact,2dr Hatchback,26,19,535,2000</t>
  </si>
  <si>
    <t>Plymouth,Laser,1993,regular unleaded,92,4,MANUAL,front wheel drive,2,Hatchback,Compact,2dr Hatchback,29,21,535,2000</t>
  </si>
  <si>
    <t>Plymouth,Laser,1993,regular unleaded,135,4,MANUAL,front wheel drive,2,Hatchback,Compact,2dr Hatchback,26,19,535,2000</t>
  </si>
  <si>
    <t>Plymouth,Laser,1994,regular unleaded,195,4,MANUAL,all wheel drive,2,"Hatchback,Performance",Compact,2dr Hatchback,23,18,535,2000</t>
  </si>
  <si>
    <t>Plymouth,Laser,1994,regular unleaded,92,4,MANUAL,front wheel drive,2,Hatchback,Compact,2dr Hatchback,29,21,535,2000</t>
  </si>
  <si>
    <t>Plymouth,Laser,1994,regular unleaded,195,4,MANUAL,front wheel drive,2,"Hatchback,Performance",Compact,2dr Hatchback,26,19,535,2000</t>
  </si>
  <si>
    <t>Plymouth,Laser,1994,regular unleaded,135,4,MANUAL,front wheel drive,2,Hatchback,Compact,2dr Hatchback,26,19,535,2000</t>
  </si>
  <si>
    <t>Chrysler,Le Baron,1993,regular unleaded,141,6,MANUAL,front wheel drive,2,N/A,Compact,Coupe,26,17,1013,2000</t>
  </si>
  <si>
    <t>Chrysler,Le Baron,1993,regular unleaded,141,6,AUTOMATIC,front wheel drive,4,N/A,Compact,Sedan,26,18,1013,2000</t>
  </si>
  <si>
    <t>Chrysler,Le Baron,1993,regular unleaded,100,4,UNKNOWN,front wheel drive,2,N/A,Compact,Coupe,26,21,1013,2000</t>
  </si>
  <si>
    <t>Chrysler,Le Baron,1993,regular unleaded,141,6,MANUAL,front wheel drive,2,N/A,Compact,Convertible,24,17,1013,2000</t>
  </si>
  <si>
    <t>Chrysler,Le Baron,1993,regular unleaded,100,4,UNKNOWN,front wheel drive,2,N/A,Compact,Convertible,24,18,1013,2000</t>
  </si>
  <si>
    <t>Chrysler,Le Baron,1993,regular unleaded,141,6,AUTOMATIC,front wheel drive,2,N/A,Compact,Coupe,26,18,1013,2000</t>
  </si>
  <si>
    <t>Chrysler,Le Baron,1993,regular unleaded,100,4,AUTOMATIC,front wheel drive,4,N/A,Compact,Sedan,26,21,1013,2000</t>
  </si>
  <si>
    <t>Chrysler,Le Baron,1993,regular unleaded,141,6,AUTOMATIC,front wheel drive,2,N/A,Compact,Convertible,26,18,1013,2000</t>
  </si>
  <si>
    <t>Chrysler,Le Baron,1994,regular unleaded,141,6,AUTOMATIC,front wheel drive,2,N/A,Compact,Convertible,26,18,1013,2000</t>
  </si>
  <si>
    <t>Chrysler,Le Baron,1994,regular unleaded,142,6,AUTOMATIC,front wheel drive,4,N/A,Compact,Sedan,24,18,1013,2000</t>
  </si>
  <si>
    <t>Chrysler,Le Baron,1994,regular unleaded,142,6,AUTOMATIC,front wheel drive,4,N/A,Compact,Sedan,26,18,1013,2000</t>
  </si>
  <si>
    <t>Chrysler,Le Baron,1995,regular unleaded,141,6,AUTOMATIC,front wheel drive,2,N/A,Compact,Convertible,26,18,1013,2000</t>
  </si>
  <si>
    <t>Pontiac,Le Mans,1991,regular unleaded,74,4,MANUAL,front wheel drive,2,N/A,Compact,Coupe,34,25,210,2000</t>
  </si>
  <si>
    <t>Pontiac,Le Mans,1991,regular unleaded,74,4,MANUAL,front wheel drive,2,N/A,Compact,Coupe,36,27,210,2000</t>
  </si>
  <si>
    <t>Pontiac,Le Mans,1991,regular unleaded,74,4,MANUAL,front wheel drive,4,N/A,Compact,Sedan,36,27,210,2000</t>
  </si>
  <si>
    <t>Pontiac,Le Mans,1992,regular unleaded,74,4,MANUAL,front wheel drive,2,N/A,Compact,Coupe,34,24,210,2000</t>
  </si>
  <si>
    <t>Pontiac,Le Mans,1992,regular unleaded,74,4,MANUAL,front wheel drive,4,N/A,Compact,Sedan,37,26,210,2000</t>
  </si>
  <si>
    <t>Pontiac,Le Mans,1992,regular unleaded,74,4,MANUAL,front wheel drive,2,N/A,Compact,Coupe,37,26,210,2000</t>
  </si>
  <si>
    <t>Pontiac,Le Mans,1993,regular unleaded,74,4,MANUAL,front wheel drive,4,N/A,Compact,Sedan,37,26,210,2000</t>
  </si>
  <si>
    <t>Pontiac,Le Mans,1993,regular unleaded,74,4,MANUAL,front wheel drive,2,N/A,Compact,Coupe,34,24,210,2000</t>
  </si>
  <si>
    <t>Pontiac,Le Mans,1993,regular unleaded,74,4,MANUAL,front wheel drive,2,N/A,Compact,Coupe,37,26,210,2000</t>
  </si>
  <si>
    <t>Nissan,Leaf,2014,electric,,0,DIRECT_DRIVE,front wheel drive,4,Hatchback,Compact,4dr Hatchback,101,126,2009,35020</t>
  </si>
  <si>
    <t>Nissan,Leaf,2014,electric,,0,DIRECT_DRIVE,front wheel drive,4,Hatchback,Compact,4dr Hatchback,101,126,2009,32000</t>
  </si>
  <si>
    <t>Nissan,Leaf,2014,electric,,0,DIRECT_DRIVE,front wheel drive,4,Hatchback,Compact,4dr Hatchback,101,126,2009,28980</t>
  </si>
  <si>
    <t>Nissan,Leaf,2015,electric,,0,DIRECT_DRIVE,front wheel drive,4,Hatchback,Compact,4dr Hatchback,101,126,2009,32100</t>
  </si>
  <si>
    <t>Nissan,Leaf,2015,electric,,0,DIRECT_DRIVE,front wheel drive,4,Hatchback,Compact,4dr Hatchback,101,126,2009,35120</t>
  </si>
  <si>
    <t>Nissan,Leaf,2015,electric,,0,DIRECT_DRIVE,front wheel drive,4,Hatchback,Compact,4dr Hatchback,101,126,2009,29010</t>
  </si>
  <si>
    <t>Nissan,Leaf,2015,electric,,0,DIRECT_DRIVE,front wheel drive,4,Hatchback,Compact,4dr Hatchback,101,126,2009,32000</t>
  </si>
  <si>
    <t>Nissan,Leaf,2016,electric,,0,DIRECT_DRIVE,front wheel drive,4,Hatchback,Compact,4dr Hatchback,101,126,2009,29010</t>
  </si>
  <si>
    <t>Nissan,Leaf,2016,electric,,0,DIRECT_DRIVE,front wheel drive,4,Hatchback,Compact,4dr Hatchback,101,124,2009,34200</t>
  </si>
  <si>
    <t>Nissan,Leaf,2016,electric,,0,DIRECT_DRIVE,front wheel drive,4,Hatchback,Compact,4dr Hatchback,101,124,2009,36790</t>
  </si>
  <si>
    <t>Subaru,Legacy,2015,regular unleaded,175,4,AUTOMATIC,all wheel drive,4,N/A,Midsize,Sedan,36,26,640,26495</t>
  </si>
  <si>
    <t>Subaru,Legacy,2015,regular unleaded,256,6,AUTOMATIC,all wheel drive,4,Performance,Midsize,Sedan,28,20,640,29595</t>
  </si>
  <si>
    <t>Subaru,Legacy,2015,regular unleaded,175,4,AUTOMATIC,all wheel drive,4,N/A,Midsize,Sedan,36,26,640,26795</t>
  </si>
  <si>
    <t>Subaru,Legacy,2015,regular unleaded,175,4,AUTOMATIC,all wheel drive,4,N/A,Midsize,Sedan,36,26,640,23495</t>
  </si>
  <si>
    <t>Subaru,Legacy,2015,regular unleaded,175,4,AUTOMATIC,all wheel drive,4,N/A,Midsize,Sedan,36,26,640,21995</t>
  </si>
  <si>
    <t>Subaru,Legacy,2015,regular unleaded,175,4,AUTOMATIC,all wheel drive,4,N/A,Midsize,Sedan,36,26,640,23795</t>
  </si>
  <si>
    <t>Subaru,Legacy,2015,regular unleaded,175,4,AUTOMATIC,all wheel drive,4,N/A,Midsize,Sedan,36,26,640,21695</t>
  </si>
  <si>
    <t>Subaru,Legacy,2016,regular unleaded,175,4,AUTOMATIC,all wheel drive,4,N/A,Midsize,Sedan,36,26,640,21745</t>
  </si>
  <si>
    <t>Subaru,Legacy,2016,regular unleaded,175,4,AUTOMATIC,all wheel drive,4,N/A,Midsize,Sedan,36,26,640,26845</t>
  </si>
  <si>
    <t>Subaru,Legacy,2016,regular unleaded,256,6,AUTOMATIC,all wheel drive,4,Performance,Midsize,Sedan,29,20,640,29945</t>
  </si>
  <si>
    <t>Subaru,Legacy,2016,regular unleaded,175,4,AUTOMATIC,all wheel drive,4,N/A,Midsize,Sedan,36,26,640,23845</t>
  </si>
  <si>
    <t>Subaru,Legacy,2016,regular unleaded,175,4,AUTOMATIC,all wheel drive,4,N/A,Midsize,Sedan,36,26,640,22045</t>
  </si>
  <si>
    <t>Subaru,Legacy,2016,regular unleaded,175,4,AUTOMATIC,all wheel drive,4,N/A,Midsize,Sedan,36,26,640,27145</t>
  </si>
  <si>
    <t>Subaru,Legacy,2016,regular unleaded,175,4,AUTOMATIC,all wheel drive,4,N/A,Midsize,Sedan,36,26,640,24145</t>
  </si>
  <si>
    <t>Subaru,Legacy,2017,regular unleaded,256,6,AUTOMATIC,all wheel drive,4,Performance,Midsize,Sedan,28,20,640,31640</t>
  </si>
  <si>
    <t>Subaru,Legacy,2017,regular unleaded,175,4,AUTOMATIC,all wheel drive,4,N/A,Midsize,Sedan,34,25,640,23995</t>
  </si>
  <si>
    <t>Subaru,Legacy,2017,regular unleaded,175,4,AUTOMATIC,all wheel drive,4,N/A,Midsize,Sedan,34,25,640,21995</t>
  </si>
  <si>
    <t>Subaru,Legacy,2017,regular unleaded,175,4,AUTOMATIC,all wheel drive,4,N/A,Midsize,Sedan,34,25,640,25995</t>
  </si>
  <si>
    <t>Subaru,Legacy,2017,regular unleaded,175,4,AUTOMATIC,all wheel drive,4,N/A,Midsize,Sedan,34,25,640,28840</t>
  </si>
  <si>
    <t>Buick,LeSabre,2003,regular unleaded,205,6,AUTOMATIC,front wheel drive,4,N/A,Large,Sedan,27,17,155,25645</t>
  </si>
  <si>
    <t>Buick,LeSabre,2003,regular unleaded,205,6,AUTOMATIC,front wheel drive,4,N/A,Large,Sedan,27,17,155,31420</t>
  </si>
  <si>
    <t>Buick,LeSabre,2004,regular unleaded,205,6,AUTOMATIC,front wheel drive,4,N/A,Large,Sedan,27,18,155,26040</t>
  </si>
  <si>
    <t>Buick,LeSabre,2004,regular unleaded,205,6,AUTOMATIC,front wheel drive,4,N/A,Large,Sedan,27,18,155,32085</t>
  </si>
  <si>
    <t>Buick,LeSabre,2005,regular unleaded,205,6,AUTOMATIC,front wheel drive,4,N/A,Large,Sedan,27,18,155,26725</t>
  </si>
  <si>
    <t>Buick,LeSabre,2005,regular unleaded,205,6,AUTOMATIC,front wheel drive,4,N/A,Large,Sedan,27,18,155,32385</t>
  </si>
  <si>
    <t>Maserati,Levante,2017,premium unleaded (required),424,6,AUTOMATIC,all wheel drive,4,"Crossover,Exotic,Luxury,High-Performance",Large,4dr SUV,19,14,238,83000</t>
  </si>
  <si>
    <t>Maserati,Levante,2017,premium unleaded (required),345,6,AUTOMATIC,all wheel drive,4,"Crossover,Exotic,Luxury,Performance",Large,4dr SUV,20,14,238,72000</t>
  </si>
  <si>
    <t>Lexus,LFA,2012,premium unleaded (required),552,10,AUTOMATED_MANUAL,rear wheel drive,2,"Exotic,Luxury,High-Performance",Compact,Coupe,16,11,454,375000</t>
  </si>
  <si>
    <t>Chrysler,LHS,1999,regular unleaded,253,6,AUTOMATIC,front wheel drive,4,Performance,Large,Sedan,24,16,1013,2000</t>
  </si>
  <si>
    <t>Chrysler,LHS,2000,regular unleaded,253,6,AUTOMATIC,front wheel drive,4,Performance,Large,Sedan,24,16,1013,2087</t>
  </si>
  <si>
    <t>Chrysler,LHS,2001,premium unleaded (required),253,6,AUTOMATIC,front wheel drive,4,Performance,Large,Sedan,24,16,1013,28680</t>
  </si>
  <si>
    <t>Subaru,Loyale,1992,regular unleaded,90,4,MANUAL,front wheel drive,4,N/A,Compact,Wagon,28,22,640,2000</t>
  </si>
  <si>
    <t>Subaru,Loyale,1992,regular unleaded,90,4,MANUAL,front wheel drive,4,N/A,Compact,Sedan,29,22,640,2000</t>
  </si>
  <si>
    <t>Subaru,Loyale,1992,regular unleaded,90,4,MANUAL,four wheel drive,4,N/A,Compact,Wagon,26,21,640,2000</t>
  </si>
  <si>
    <t>Subaru,Loyale,1992,regular unleaded,90,4,MANUAL,four wheel drive,4,N/A,Compact,Sedan,26,21,640,2000</t>
  </si>
  <si>
    <t>Subaru,Loyale,1993,regular unleaded,90,4,MANUAL,front wheel drive,4,N/A,Compact,Wagon,28,22,640,2000</t>
  </si>
  <si>
    <t>Subaru,Loyale,1993,regular unleaded,90,4,MANUAL,four wheel drive,4,N/A,Compact,Wagon,26,21,640,2000</t>
  </si>
  <si>
    <t>Subaru,Loyale,1993,regular unleaded,90,4,MANUAL,front wheel drive,4,N/A,Compact,Sedan,29,22,640,2000</t>
  </si>
  <si>
    <t>Subaru,Loyale,1993,regular unleaded,90,4,MANUAL,four wheel drive,4,N/A,Compact,Sedan,26,21,640,2000</t>
  </si>
  <si>
    <t>Subaru,Loyale,1994,regular unleaded,90,4,MANUAL,four wheel drive,4,N/A,Compact,Wagon,26,21,640,2000</t>
  </si>
  <si>
    <t>Land Rover,LR2,2013,premium unleaded (recommended),240,4,AUTOMATIC,all wheel drive,4,"Crossover,Luxury",Compact,4dr SUV,24,17,258,36400</t>
  </si>
  <si>
    <t>Land Rover,LR2,2013,premium unleaded (recommended),240,4,AUTOMATIC,all wheel drive,4,"Crossover,Luxury",Compact,4dr SUV,24,17,258,41500</t>
  </si>
  <si>
    <t>Land Rover,LR2,2013,premium unleaded (recommended),240,4,AUTOMATIC,all wheel drive,4,"Crossover,Luxury",Compact,4dr SUV,24,17,258,38900</t>
  </si>
  <si>
    <t>Land Rover,LR2,2014,premium unleaded (recommended),240,4,AUTOMATIC,all wheel drive,4,"Crossover,Luxury",Compact,4dr SUV,24,17,258,36600</t>
  </si>
  <si>
    <t>Land Rover,LR2,2014,premium unleaded (recommended),240,4,AUTOMATIC,all wheel drive,4,"Crossover,Luxury",Compact,4dr SUV,24,17,258,39100</t>
  </si>
  <si>
    <t>Land Rover,LR2,2014,premium unleaded (recommended),240,4,AUTOMATIC,all wheel drive,4,"Crossover,Luxury",Compact,4dr SUV,24,17,258,41700</t>
  </si>
  <si>
    <t>Land Rover,LR2,2015,premium unleaded (recommended),240,4,AUTOMATIC,all wheel drive,4,"Crossover,Luxury",Compact,4dr SUV,24,17,258,36600</t>
  </si>
  <si>
    <t>Land Rover,LR2,2015,premium unleaded (recommended),240,4,AUTOMATIC,all wheel drive,4,"Crossover,Luxury",Compact,4dr SUV,24,17,258,39100</t>
  </si>
  <si>
    <t>Land Rover,LR2,2015,premium unleaded (recommended),240,4,AUTOMATIC,all wheel drive,4,"Crossover,Luxury",Compact,4dr SUV,24,17,258,41700</t>
  </si>
  <si>
    <t>Land Rover,LR3,2008,premium unleaded (required),300,8,AUTOMATIC,four wheel drive,4,Luxury,Midsize,4dr SUV,17,12,258,48525</t>
  </si>
  <si>
    <t>Land Rover,LR3,2008,premium unleaded (required),300,8,AUTOMATIC,four wheel drive,4,Luxury,Midsize,4dr SUV,17,12,258,54025</t>
  </si>
  <si>
    <t>Land Rover,LR3,2009,premium unleaded (required),300,8,AUTOMATIC,four wheel drive,4,Luxury,Midsize,4dr SUV,17,12,258,45975</t>
  </si>
  <si>
    <t>Land Rover,LR4,2014,premium unleaded (required),340,6,AUTOMATIC,four wheel drive,4,Luxury,Midsize,4dr SUV,19,14,258,49700</t>
  </si>
  <si>
    <t>Land Rover,LR4,2014,premium unleaded (required),340,6,AUTOMATIC,four wheel drive,4,Luxury,Midsize,4dr SUV,19,14,258,59900</t>
  </si>
  <si>
    <t>Land Rover,LR4,2014,premium unleaded (required),340,6,AUTOMATIC,four wheel drive,4,Luxury,Midsize,4dr SUV,19,14,258,54600</t>
  </si>
  <si>
    <t>Land Rover,LR4,2014,premium unleaded (required),340,6,AUTOMATIC,four wheel drive,4,Luxury,Midsize,4dr SUV,19,14,258,69279</t>
  </si>
  <si>
    <t>Land Rover,LR4,2015,premium unleaded (required),340,6,AUTOMATIC,four wheel drive,4,Luxury,Midsize,4dr SUV,19,14,258,60600</t>
  </si>
  <si>
    <t>Land Rover,LR4,2015,premium unleaded (required),340,6,AUTOMATIC,four wheel drive,4,Luxury,Midsize,4dr SUV,19,14,258,50400</t>
  </si>
  <si>
    <t>Land Rover,LR4,2015,premium unleaded (required),340,6,AUTOMATIC,four wheel drive,4,Luxury,Midsize,4dr SUV,19,14,258,55300</t>
  </si>
  <si>
    <t>Land Rover,LR4,2016,premium unleaded (required),340,6,AUTOMATIC,four wheel drive,4,Luxury,Midsize,4dr SUV,19,15,258,50400</t>
  </si>
  <si>
    <t>Land Rover,LR4,2016,premium unleaded (required),340,6,AUTOMATIC,four wheel drive,4,Luxury,Midsize,4dr SUV,19,15,258,55300</t>
  </si>
  <si>
    <t>Land Rover,LR4,2016,premium unleaded (required),340,6,AUTOMATIC,four wheel drive,4,Luxury,Midsize,4dr SUV,19,15,258,60600</t>
  </si>
  <si>
    <t>Lexus,LS 400,1998,regular unleaded,290,8,AUTOMATIC,rear wheel drive,4,Luxury,Midsize,Sedan,23,17,454,4207</t>
  </si>
  <si>
    <t>Lexus,LS 400,1999,regular unleaded,290,8,AUTOMATIC,rear wheel drive,4,Luxury,Midsize,Sedan,23,16,454,4556</t>
  </si>
  <si>
    <t>Lexus,LS 400,2000,regular unleaded,290,8,AUTOMATIC,rear wheel drive,4,Luxury,Midsize,Sedan,23,16,454,5035</t>
  </si>
  <si>
    <t>Lexus,LS 430,2004,premium unleaded (required),290,8,AUTOMATIC,rear wheel drive,4,"Luxury,Performance",Large,Sedan,23,16,454,55375</t>
  </si>
  <si>
    <t>Lexus,LS 430,2005,premium unleaded (required),290,8,AUTOMATIC,rear wheel drive,4,"Luxury,Performance",Large,Sedan,23,16,454,56225</t>
  </si>
  <si>
    <t>Lexus,LS 430,2006,premium unleaded (required),278,8,AUTOMATIC,rear wheel drive,4,"Luxury,Performance",Large,Sedan,23,16,454,56525</t>
  </si>
  <si>
    <t>Lexus,LS 460,2015,premium unleaded (required),360,8,AUTOMATIC,all wheel drive,4,"Luxury,Performance",Large,Sedan,23,16,454,82305</t>
  </si>
  <si>
    <t>Lexus,LS 460,2015,premium unleaded (required),386,8,AUTOMATIC,rear wheel drive,4,"Luxury,High-Performance",Large,Sedan,24,16,454,84500</t>
  </si>
  <si>
    <t>Lexus,LS 460,2015,premium unleaded (required),386,8,AUTOMATIC,rear wheel drive,4,"Luxury,Performance",Large,Sedan,24,16,454,78820</t>
  </si>
  <si>
    <t>Lexus,LS 460,2015,premium unleaded (required),386,8,AUTOMATIC,rear wheel drive,4,"Luxury,Performance",Large,Sedan,24,16,454,72520</t>
  </si>
  <si>
    <t>Lexus,LS 460,2015,premium unleaded (required),360,8,AUTOMATIC,all wheel drive,4,"Luxury,Performance",Large,Sedan,23,16,454,75465</t>
  </si>
  <si>
    <t>Lexus,LS 460,2015,premium unleaded (required),360,8,AUTOMATIC,all wheel drive,4,"Luxury,Performance",Large,Sedan,23,16,454,87500</t>
  </si>
  <si>
    <t>Lexus,LS 460,2016,premium unleaded (required),360,8,AUTOMATIC,all wheel drive,4,"Luxury,Performance",Large,Sedan,23,16,454,75465</t>
  </si>
  <si>
    <t>Lexus,LS 460,2016,premium unleaded (required),386,8,AUTOMATIC,rear wheel drive,4,"Luxury,Performance",Large,Sedan,24,16,454,78820</t>
  </si>
  <si>
    <t>Lexus,LS 460,2016,premium unleaded (required),386,8,AUTOMATIC,rear wheel drive,4,"Luxury,Performance",Large,Sedan,24,16,454,72520</t>
  </si>
  <si>
    <t>Lexus,LS 460,2016,premium unleaded (required),360,8,AUTOMATIC,all wheel drive,4,"Luxury,Performance",Large,Sedan,23,16,454,82305</t>
  </si>
  <si>
    <t>Lexus,LS 460,2017,premium unleaded (required),359,8,AUTOMATIC,all wheel drive,4,"Luxury,Performance",Large,Sedan,23,16,454,82305</t>
  </si>
  <si>
    <t>Lexus,LS 460,2017,premium unleaded (required),386,8,AUTOMATIC,rear wheel drive,4,"Luxury,Performance",Large,Sedan,24,16,454,72520</t>
  </si>
  <si>
    <t>Lexus,LS 460,2017,premium unleaded (required),386,8,AUTOMATIC,rear wheel drive,4,"Luxury,Performance",Large,Sedan,24,16,454,78820</t>
  </si>
  <si>
    <t>Lexus,LS 460,2017,premium unleaded (required),359,8,AUTOMATIC,all wheel drive,4,"Luxury,Performance",Large,Sedan,23,16,454,75465</t>
  </si>
  <si>
    <t>Lexus,LS 600h L,2014,premium unleaded (required),438,8,AUTOMATIC,all wheel drive,4,"Luxury,High-Performance,Hybrid",Large,Sedan,23,19,454,120060</t>
  </si>
  <si>
    <t>Lexus,LS 600h L,2015,premium unleaded (required),438,8,AUTOMATIC,all wheel drive,4,"Luxury,High-Performance,Hybrid",Large,Sedan,23,19,454,120440</t>
  </si>
  <si>
    <t>Lexus,LS 600h L,2016,premium unleaded (required),438,8,AUTOMATIC,all wheel drive,4,"Luxury,High-Performance,Hybrid",Large,Sedan,23,19,454,120440</t>
  </si>
  <si>
    <t>Lincoln,LS,2004,premium unleaded (required),232,6,AUTOMATIC,rear wheel drive,4,"Luxury,Performance",Midsize,Sedan,24,17,61,36770</t>
  </si>
  <si>
    <t>Lincoln,LS,2004,premium unleaded (required),280,8,AUTOMATIC,rear wheel drive,4,"Luxury,Performance",Midsize,Sedan,23,15,61,43370</t>
  </si>
  <si>
    <t>Lincoln,LS,2004,premium unleaded (required),232,6,AUTOMATIC,rear wheel drive,4,"Luxury,Performance",Midsize,Sedan,24,17,61,36140</t>
  </si>
  <si>
    <t>Lincoln,LS,2004,premium unleaded (required),280,8,AUTOMATIC,rear wheel drive,4,"Luxury,Performance",Midsize,Sedan,23,15,61,39970</t>
  </si>
  <si>
    <t>Lincoln,LS,2004,premium unleaded (required),232,6,AUTOMATIC,rear wheel drive,4,"Luxury,Performance",Midsize,Sedan,24,17,61,32370</t>
  </si>
  <si>
    <t>Lincoln,LS,2005,premium unleaded (required),280,8,AUTOMATIC,rear wheel drive,4,"Luxury,Performance",Midsize,Sedan,22,16,61,43590</t>
  </si>
  <si>
    <t>Lincoln,LS,2005,premium unleaded (required),232,6,AUTOMATIC,rear wheel drive,4,"Luxury,Performance",Midsize,Sedan,24,17,61,32640</t>
  </si>
  <si>
    <t>Lincoln,LS,2005,premium unleaded (required),232,6,AUTOMATIC,rear wheel drive,4,"Luxury,Performance",Midsize,Sedan,24,17,61,36360</t>
  </si>
  <si>
    <t>Lincoln,LS,2005,premium unleaded (required),232,6,AUTOMATIC,rear wheel drive,4,"Luxury,Performance",Midsize,Sedan,24,17,61,36990</t>
  </si>
  <si>
    <t>Lincoln,LS,2005,premium unleaded (required),280,8,AUTOMATIC,rear wheel drive,4,"Luxury,Performance",Midsize,Sedan,22,16,61,40190</t>
  </si>
  <si>
    <t>Lincoln,LS,2006,regular unleaded,280,8,AUTOMATIC,rear wheel drive,4,Luxury,Midsize,Sedan,23,16,61,39285</t>
  </si>
  <si>
    <t>Oldsmobile,LSS,1997,regular unleaded,240,6,AUTOMATIC,front wheel drive,4,N/A,Large,Sedan,24,16,26,2136</t>
  </si>
  <si>
    <t>Oldsmobile,LSS,1997,regular unleaded,205,6,AUTOMATIC,front wheel drive,4,N/A,Large,Sedan,26,17,26,2080</t>
  </si>
  <si>
    <t>Oldsmobile,LSS,1998,regular unleaded,195,6,AUTOMATIC,front wheel drive,4,N/A,Large,Sedan,27,17,26,2283</t>
  </si>
  <si>
    <t>Oldsmobile,LSS,1998,regular unleaded,240,6,AUTOMATIC,front wheel drive,4,N/A,Large,Sedan,25,16,26,2444</t>
  </si>
  <si>
    <t>Oldsmobile,LSS,1999,regular unleaded,240,6,AUTOMATIC,front wheel drive,4,N/A,Large,Sedan,25,16,26,2681</t>
  </si>
  <si>
    <t>Oldsmobile,LSS,1999,regular unleaded,205,6,AUTOMATIC,front wheel drive,4,N/A,Large,Sedan,27,17,26,2356</t>
  </si>
  <si>
    <t>Ford,LTD Crown Victoria,1990,regular unleaded,150,8,AUTOMATIC,rear wheel drive,4,N/A,Large,Sedan,22,15,5657,2000</t>
  </si>
  <si>
    <t>Ford,LTD Crown Victoria,1990,regular unleaded,150,8,AUTOMATIC,rear wheel drive,4,N/A,Large,Wagon,22,15,5657,2000</t>
  </si>
  <si>
    <t>Ford,LTD Crown Victoria,1991,regular unleaded,150,8,AUTOMATIC,rear wheel drive,4,N/A,Large,Wagon,22,15,5657,2000</t>
  </si>
  <si>
    <t>Ford,LTD Crown Victoria,1991,regular unleaded,150,8,AUTOMATIC,rear wheel drive,4,N/A,Large,Sedan,22,15,5657,2000</t>
  </si>
  <si>
    <t>Buick,Lucerne,2009,premium unleaded (recommended),292,8,AUTOMATIC,front wheel drive,4,"Factory Tuner,Performance",Large,Sedan,22,15,155,40205</t>
  </si>
  <si>
    <t>Buick,Lucerne,2009,flex-fuel (unleaded/E85),227,6,AUTOMATIC,front wheel drive,4,Flex Fuel,Large,Sedan,26,17,155,32520</t>
  </si>
  <si>
    <t>Buick,Lucerne,2009,flex-fuel (unleaded/E85),227,6,AUTOMATIC,front wheel drive,4,Flex Fuel,Large,Sedan,26,17,155,29265</t>
  </si>
  <si>
    <t>Buick,Lucerne,2009,flex-fuel (unleaded/E85),227,6,AUTOMATIC,front wheel drive,4,Flex Fuel,Large,Sedan,26,17,155,35770</t>
  </si>
  <si>
    <t>Buick,Lucerne,2009,flex-fuel (unleaded/E85),227,6,AUTOMATIC,front wheel drive,4,Flex Fuel,Large,Sedan,26,17,155,33120</t>
  </si>
  <si>
    <t>Buick,Lucerne,2009,flex-fuel (unleaded/E85),227,6,AUTOMATIC,front wheel drive,4,Flex Fuel,Large,Sedan,26,17,155,35270</t>
  </si>
  <si>
    <t>Buick,Lucerne,2009,flex-fuel (unleaded/E85),227,6,AUTOMATIC,front wheel drive,4,Flex Fuel,Large,Sedan,26,17,155,30770</t>
  </si>
  <si>
    <t>Buick,Lucerne,2009,flex-fuel (unleaded/E85),227,6,AUTOMATIC,front wheel drive,4,Flex Fuel,Large,Sedan,26,17,155,34670</t>
  </si>
  <si>
    <t>Buick,Lucerne,2010,flex-fuel (unleaded/E85),227,6,AUTOMATIC,front wheel drive,4,Flex Fuel,Large,Sedan,26,17,155,35730</t>
  </si>
  <si>
    <t>Buick,Lucerne,2010,flex-fuel (unleaded/E85),227,6,AUTOMATIC,front wheel drive,4,Flex Fuel,Large,Sedan,26,17,155,30930</t>
  </si>
  <si>
    <t>Buick,Lucerne,2010,flex-fuel (unleaded/E85),227,6,AUTOMATIC,front wheel drive,4,Flex Fuel,Large,Sedan,26,17,155,34830</t>
  </si>
  <si>
    <t>Buick,Lucerne,2010,flex-fuel (unleaded/E85),227,6,AUTOMATIC,front wheel drive,4,Flex Fuel,Large,Sedan,26,17,155,33230</t>
  </si>
  <si>
    <t>Buick,Lucerne,2010,flex-fuel (unleaded/E85),227,6,AUTOMATIC,front wheel drive,4,Flex Fuel,Large,Sedan,26,17,155,32730</t>
  </si>
  <si>
    <t>Buick,Lucerne,2010,premium unleaded (recommended),292,8,AUTOMATIC,front wheel drive,4,Performance,Large,Sedan,22,15,155,42515</t>
  </si>
  <si>
    <t>Buick,Lucerne,2010,flex-fuel (unleaded/E85),227,6,AUTOMATIC,front wheel drive,4,Flex Fuel,Large,Sedan,26,17,155,29230</t>
  </si>
  <si>
    <t>Buick,Lucerne,2010,flex-fuel (unleaded/E85),227,6,AUTOMATIC,front wheel drive,4,Flex Fuel,Large,Sedan,26,17,155,35625</t>
  </si>
  <si>
    <t>Buick,Lucerne,2010,flex-fuel (unleaded/E85),227,6,AUTOMATIC,front wheel drive,4,Flex Fuel,Large,Sedan,26,17,155,36230</t>
  </si>
  <si>
    <t>Buick,Lucerne,2011,flex-fuel (unleaded/E85),227,6,AUTOMATIC,front wheel drive,4,Flex Fuel,Large,Sedan,27,17,155,29730</t>
  </si>
  <si>
    <t>Buick,Lucerne,2011,flex-fuel (unleaded/E85),227,6,AUTOMATIC,front wheel drive,4,Flex Fuel,Large,Sedan,27,17,155,35675</t>
  </si>
  <si>
    <t>Buick,Lucerne,2011,flex-fuel (unleaded/E85),227,6,AUTOMATIC,front wheel drive,4,Flex Fuel,Large,Sedan,27,17,155,33130</t>
  </si>
  <si>
    <t>Buick,Lucerne,2011,premium unleaded (recommended),292,8,AUTOMATIC,front wheel drive,4,Performance,Large,Sedan,23,15,155,44460</t>
  </si>
  <si>
    <t>Chevrolet,Lumina Minivan,1994,regular unleaded,120,6,AUTOMATIC,front wheel drive,3,N/A,Compact,Passenger Minivan,21,17,1385,2000</t>
  </si>
  <si>
    <t>Chevrolet,Lumina Minivan,1994,regular unleaded,120,6,AUTOMATIC,front wheel drive,3,N/A,Compact,Cargo Minivan,21,17,1385,2000</t>
  </si>
  <si>
    <t>Chevrolet,Lumina Minivan,1995,regular unleaded,120,6,AUTOMATIC,front wheel drive,3,N/A,Compact,Passenger Minivan,21,17,1385,2000</t>
  </si>
  <si>
    <t>Chevrolet,Lumina Minivan,1995,regular unleaded,120,6,AUTOMATIC,front wheel drive,3,N/A,Compact,Cargo Minivan,21,17,1385,2000</t>
  </si>
  <si>
    <t>Chevrolet,Lumina Minivan,1996,regular unleaded,180,6,AUTOMATIC,front wheel drive,3,N/A,Compact,Passenger Minivan,24,17,1385,2000</t>
  </si>
  <si>
    <t>Chevrolet,Lumina Minivan,1996,regular unleaded,180,6,AUTOMATIC,front wheel drive,3,N/A,Compact,Cargo Minivan,24,17,1385,2000</t>
  </si>
  <si>
    <t>Chevrolet,Lumina,1999,regular unleaded,160,6,AUTOMATIC,front wheel drive,4,N/A,Midsize,Sedan,26,17,1385,2000</t>
  </si>
  <si>
    <t>Chevrolet,Lumina,1999,regular unleaded,200,6,AUTOMATIC,front wheel drive,4,N/A,Midsize,Sedan,27,17,1385,2044</t>
  </si>
  <si>
    <t>Chevrolet,Lumina,2000,regular unleaded,175,6,AUTOMATIC,front wheel drive,4,N/A,Midsize,Sedan,27,18,1385,2100</t>
  </si>
  <si>
    <t>Chevrolet,Lumina,2001,regular unleaded,175,6,AUTOMATIC,front wheel drive,4,N/A,Midsize,Sedan,26,18,1385,18890</t>
  </si>
  <si>
    <t>Lexus,LX 450,1996,regular unleaded,212,6,AUTOMATIC,four wheel drive,4,Luxury,Midsize,4dr SUV,14,12,454,3667</t>
  </si>
  <si>
    <t>Lexus,LX 450,1997,regular unleaded,212,6,AUTOMATIC,four wheel drive,4,Luxury,Midsize,4dr SUV,14,12,454,4282</t>
  </si>
  <si>
    <t>Lexus,LX 470,2005,regular unleaded,235,8,AUTOMATIC,four wheel drive,4,Luxury,Midsize,4dr SUV,16,12,454,65225</t>
  </si>
  <si>
    <t>Lexus,LX 470,2006,regular unleaded,275,8,AUTOMATIC,four wheel drive,4,Luxury,Midsize,4dr SUV,15,12,454,67395</t>
  </si>
  <si>
    <t>Lexus,LX 470,2007,regular unleaded,268,8,AUTOMATIC,four wheel drive,4,Luxury,Midsize,4dr SUV,15,12,454,67395</t>
  </si>
  <si>
    <t>Lexus,LX 570,2015,premium unleaded (recommended),383,8,AUTOMATIC,four wheel drive,4,Luxury,Midsize,4dr SUV,17,12,454,83180</t>
  </si>
  <si>
    <t>Lexus,LX 570,2016,premium unleaded (recommended),383,8,AUTOMATIC,four wheel drive,4,Luxury,Large,4dr SUV,18,13,454,88880</t>
  </si>
  <si>
    <t>Lexus,LX 570,2017,premium unleaded (recommended),383,8,AUTOMATIC,four wheel drive,4,Luxury,Large,4dr SUV,18,13,454,89380</t>
  </si>
  <si>
    <t>Mercedes-Benz,M-Class,2013,diesel,240,6,AUTOMATIC,all wheel drive,4,"Crossover,Luxury,Diesel",Midsize,4dr SUV,28,20,617,51270</t>
  </si>
  <si>
    <t>Mercedes-Benz,M-Class,2013,premium unleaded (required),518,8,AUTOMATIC,all wheel drive,4,"Crossover,Factory Tuner,Luxury,High-Performance",Midsize,4dr SUV,17,13,617,96100</t>
  </si>
  <si>
    <t>Mercedes-Benz,M-Class,2013,premium unleaded (required),402,8,AUTOMATIC,all wheel drive,4,"Crossover,Luxury,Performance",Midsize,4dr SUV,20,14,617,58800</t>
  </si>
  <si>
    <t>Mercedes-Benz,M-Class,2013,premium unleaded (required),302,6,AUTOMATIC,all wheel drive,4,"Crossover,Luxury",Midsize,4dr SUV,23,18,617,49770</t>
  </si>
  <si>
    <t>Mercedes-Benz,M-Class,2013,premium unleaded (required),302,6,AUTOMATIC,rear wheel drive,4,"Crossover,Luxury",Midsize,4dr SUV,23,18,617,47270</t>
  </si>
  <si>
    <t>Mercedes-Benz,M-Class,2014,premium unleaded (required),518,8,AUTOMATIC,all wheel drive,4,"Crossover,Factory Tuner,Luxury,High-Performance",Midsize,4dr SUV,17,13,617,97250</t>
  </si>
  <si>
    <t>Mercedes-Benz,M-Class,2014,diesel,240,6,AUTOMATIC,all wheel drive,4,"Crossover,Luxury,Diesel",Midsize,4dr SUV,28,20,617,51790</t>
  </si>
  <si>
    <t>Mercedes-Benz,M-Class,2014,premium unleaded (required),302,6,AUTOMATIC,all wheel drive,4,"Crossover,Luxury",Midsize,4dr SUV,22,17,617,50290</t>
  </si>
  <si>
    <t>Mercedes-Benz,M-Class,2014,premium unleaded (required),402,8,AUTOMATIC,all wheel drive,4,"Crossover,Luxury,Performance",Midsize,4dr SUV,19,14,617,59450</t>
  </si>
  <si>
    <t>Mercedes-Benz,M-Class,2014,premium unleaded (required),302,6,AUTOMATIC,rear wheel drive,4,"Crossover,Luxury",Midsize,4dr SUV,24,18,617,47790</t>
  </si>
  <si>
    <t>Mercedes-Benz,M-Class,2015,premium unleaded (required),329,6,AUTOMATIC,all wheel drive,4,"Crossover,Luxury,Performance",Midsize,4dr SUV,22,18,617,62900</t>
  </si>
  <si>
    <t>Mercedes-Benz,M-Class,2015,premium unleaded (required),302,6,AUTOMATIC,rear wheel drive,4,"Crossover,Luxury",Midsize,4dr SUV,24,18,617,48300</t>
  </si>
  <si>
    <t>Mercedes-Benz,M-Class,2015,diesel,,4,AUTOMATIC,all wheel drive,4,"Crossover,Luxury,Diesel",Midsize,4dr SUV,29,22,617,49800</t>
  </si>
  <si>
    <t>Mercedes-Benz,M-Class,2015,premium unleaded (required),518,8,AUTOMATIC,all wheel drive,4,"Crossover,Factory Tuner,Luxury,High-Performance",Midsize,4dr SUV,17,13,617,98400</t>
  </si>
  <si>
    <t>Mercedes-Benz,M-Class,2015,premium unleaded (required),302,6,AUTOMATIC,all wheel drive,4,"Crossover,Luxury",Midsize,4dr SUV,22,17,617,50800</t>
  </si>
  <si>
    <t>BMW,M2,2016,premium unleaded (required),365,6,MANUAL,rear wheel drive,2,"Factory Tuner,Luxury,High-Performance",Compact,Coupe,26,18,3916,51700</t>
  </si>
  <si>
    <t>BMW,M2,2017,premium unleaded (required),365,6,MANUAL,rear wheel drive,2,"Factory Tuner,Luxury,High-Performance",Compact,Coupe,26,18,3916,51700</t>
  </si>
  <si>
    <t>Infiniti,M30,1990,regular unleaded,162,6,AUTOMATIC,rear wheel drive,2,Luxury,Midsize,Coupe,23,17,190,2000</t>
  </si>
  <si>
    <t>Infiniti,M30,1991,regular unleaded,162,6,AUTOMATIC,rear wheel drive,2,Luxury,Midsize,Convertible,23,17,190,2000</t>
  </si>
  <si>
    <t>Infiniti,M30,1991,regular unleaded,162,6,AUTOMATIC,rear wheel drive,2,Luxury,Midsize,Coupe,23,17,190,2000</t>
  </si>
  <si>
    <t>Infiniti,M30,1992,regular unleaded,162,6,AUTOMATIC,rear wheel drive,2,Luxury,Midsize,Coupe,23,17,190,2000</t>
  </si>
  <si>
    <t>Infiniti,M30,1992,regular unleaded,162,6,AUTOMATIC,rear wheel drive,2,Luxury,Midsize,Convertible,23,17,190,2000</t>
  </si>
  <si>
    <t>Infiniti,M35,2008,premium unleaded (required),275,6,AUTOMATIC,rear wheel drive,4,"Luxury,Performance",Large,Sedan,23,16,190,43900</t>
  </si>
  <si>
    <t>Infiniti,M35,2008,premium unleaded (required),275,6,AUTOMATIC,all wheel drive,4,"Luxury,Performance",Large,Sedan,22,16,190,45650</t>
  </si>
  <si>
    <t>Infiniti,M35,2009,premium unleaded (recommended),303,6,AUTOMATIC,rear wheel drive,4,"Luxury,Performance",Large,Sedan,25,17,190,45800</t>
  </si>
  <si>
    <t>Infiniti,M35,2009,premium unleaded (recommended),275,6,AUTOMATIC,all wheel drive,4,"Luxury,Performance",Large,Sedan,22,16,190,47950</t>
  </si>
  <si>
    <t>Infiniti,M35,2010,premium unleaded (recommended),303,6,AUTOMATIC,rear wheel drive,4,"Luxury,Performance",Large,Sedan,25,17,190,45800</t>
  </si>
  <si>
    <t>Infiniti,M35,2010,premium unleaded (recommended),303,6,AUTOMATIC,all wheel drive,4,"Luxury,Performance",Large,Sedan,22,16,190,47950</t>
  </si>
  <si>
    <t>Infiniti,M37,2011,premium unleaded (recommended),330,6,AUTOMATIC,all wheel drive,4,Luxury,Large,Sedan,24,17,190,49200</t>
  </si>
  <si>
    <t>Infiniti,M37,2011,premium unleaded (recommended),330,6,AUTOMATIC,rear wheel drive,4,"Luxury,Performance",Large,Sedan,26,18,190,47050</t>
  </si>
  <si>
    <t>BMW,M3,2015,premium unleaded (required),425,6,MANUAL,rear wheel drive,4,"Factory Tuner,Luxury,High-Performance",Midsize,Sedan,26,17,3916,62000</t>
  </si>
  <si>
    <t>BMW,M3,2016,premium unleaded (required),425,6,MANUAL,rear wheel drive,4,"Factory Tuner,Luxury,High-Performance",Midsize,Sedan,26,17,3916,63500</t>
  </si>
  <si>
    <t>BMW,M3,2017,premium unleaded (required),425,6,MANUAL,rear wheel drive,4,"Factory Tuner,Luxury,High-Performance",Midsize,Sedan,26,17,3916,64000</t>
  </si>
  <si>
    <t>BMW,M4 GTS,2016,premium unleaded (required),493,6,AUTOMATED_MANUAL,rear wheel drive,2,"Factory Tuner,Luxury,High-Performance",Midsize,Coupe,23,16,3916,133205</t>
  </si>
  <si>
    <t>Infiniti,M45,2008,premium unleaded (required),325,8,AUTOMATIC,rear wheel drive,4,"Luxury,Performance",Large,Sedan,21,16,190,50250</t>
  </si>
  <si>
    <t>Infiniti,M45,2008,premium unleaded (required),325,8,AUTOMATIC,all wheel drive,4,"Luxury,Performance",Large,Sedan,20,14,190,52750</t>
  </si>
  <si>
    <t>Infiniti,M45,2009,premium unleaded (required),325,8,AUTOMATIC,rear wheel drive,4,"Luxury,High-Performance",Large,Sedan,21,16,190,52150</t>
  </si>
  <si>
    <t>Infiniti,M45,2009,premium unleaded (required),325,8,AUTOMATIC,all wheel drive,4,"Luxury,Performance",Large,Sedan,20,14,190,54650</t>
  </si>
  <si>
    <t>Infiniti,M45,2010,premium unleaded (required),325,8,AUTOMATIC,all wheel drive,4,"Luxury,Performance",Large,Sedan,20,14,190,54650</t>
  </si>
  <si>
    <t>Infiniti,M45,2010,premium unleaded (required),325,8,AUTOMATIC,rear wheel drive,4,"Luxury,Performance",Large,Sedan,21,16,190,52150</t>
  </si>
  <si>
    <t>BMW,M4,2015,premium unleaded (required),425,6,MANUAL,rear wheel drive,2,"Factory Tuner,Luxury,High-Performance",Midsize,Coupe,26,17,3916,64200</t>
  </si>
  <si>
    <t>BMW,M4,2015,premium unleaded (required),425,6,MANUAL,rear wheel drive,2,"Factory Tuner,Luxury,High-Performance",Midsize,Convertible,26,17,3916,72500</t>
  </si>
  <si>
    <t>BMW,M4,2016,premium unleaded (required),425,6,MANUAL,rear wheel drive,2,"Factory Tuner,Luxury,High-Performance",Midsize,Convertible,26,17,3916,74200</t>
  </si>
  <si>
    <t>BMW,M4,2016,premium unleaded (required),425,6,MANUAL,rear wheel drive,2,"Factory Tuner,Luxury,High-Performance",Midsize,Coupe,26,17,3916,65700</t>
  </si>
  <si>
    <t>BMW,M4,2017,premium unleaded (required),425,6,MANUAL,rear wheel drive,2,"Factory Tuner,Luxury,High-Performance",Midsize,Convertible,26,17,3916,74700</t>
  </si>
  <si>
    <t>BMW,M4,2017,premium unleaded (required),425,6,MANUAL,rear wheel drive,2,"Factory Tuner,Luxury,High-Performance",Midsize,Coupe,26,17,3916,66200</t>
  </si>
  <si>
    <t>Infiniti,M56,2011,premium unleaded (required),420,8,AUTOMATIC,all wheel drive,4,Luxury,Large,Sedan,23,16,190,60950</t>
  </si>
  <si>
    <t>Infiniti,M56,2011,premium unleaded (required),420,8,AUTOMATIC,rear wheel drive,4,"Luxury,Performance",Large,Sedan,25,16,190,58450</t>
  </si>
  <si>
    <t>BMW,M5,2014,premium unleaded (required),552,8,AUTOMATED_MANUAL,rear wheel drive,4,"Factory Tuner,Luxury,High-Performance",Large,Sedan,20,14,3916,92900</t>
  </si>
  <si>
    <t>BMW,M5,2015,premium unleaded (required),560,8,AUTOMATED_MANUAL,rear wheel drive,4,"Factory Tuner,Luxury,High-Performance",Large,Sedan,20,14,3916,93600</t>
  </si>
  <si>
    <t>BMW,M5,2016,premium unleaded (required),560,8,AUTOMATED_MANUAL,rear wheel drive,4,"Factory Tuner,Luxury,High-Performance",Large,Sedan,20,14,3916,94100</t>
  </si>
  <si>
    <t>BMW,M6 Gran Coupe,2015,premium unleaded (required),560,8,AUTOMATED_MANUAL,rear wheel drive,4,"Factory Tuner,Luxury,High-Performance",Large,Sedan,20,14,3916,115700</t>
  </si>
  <si>
    <t>BMW,M6 Gran Coupe,2016,premium unleaded (required),552,8,AUTOMATED_MANUAL,rear wheel drive,4,"Factory Tuner,Luxury,High-Performance",Large,Sedan,20,14,3916,117200</t>
  </si>
  <si>
    <t>BMW,M6 Gran Coupe,2017,premium unleaded (required),560,8,AUTOMATED_MANUAL,rear wheel drive,4,"Factory Tuner,Luxury,High-Performance",Large,Sedan,20,14,3916,117500</t>
  </si>
  <si>
    <t>BMW,M6,2015,premium unleaded (required),560,8,AUTOMATED_MANUAL,rear wheel drive,2,"Factory Tuner,Luxury,High-Performance",Midsize,Convertible,20,14,3916,118200</t>
  </si>
  <si>
    <t>BMW,M6,2015,premium unleaded (required),560,8,AUTOMATED_MANUAL,rear wheel drive,2,"Factory Tuner,Luxury,High-Performance",Midsize,Coupe,20,14,3916,111900</t>
  </si>
  <si>
    <t>BMW,M6,2016,premium unleaded (required),552,8,AUTOMATED_MANUAL,rear wheel drive,2,"Factory Tuner,Luxury,High-Performance",Midsize,Convertible,20,14,3916,119700</t>
  </si>
  <si>
    <t>BMW,M6,2016,premium unleaded (required),552,8,AUTOMATED_MANUAL,rear wheel drive,2,"Factory Tuner,Luxury,High-Performance",Midsize,Coupe,20,14,3916,113400</t>
  </si>
  <si>
    <t>BMW,M6,2017,premium unleaded (required),560,8,AUTOMATED_MANUAL,rear wheel drive,2,"Factory Tuner,Luxury,High-Performance",Midsize,Coupe,20,14,3916,113700</t>
  </si>
  <si>
    <t>BMW,M6,2017,premium unleaded (required),560,8,AUTOMATED_MANUAL,rear wheel drive,2,"Factory Tuner,Luxury,High-Performance",Midsize,Convertible,22,15,3916,120000</t>
  </si>
  <si>
    <t>Porsche,Macan,2015,premium unleaded (required),400,6,AUTOMATED_MANUAL,all wheel drive,4,"Crossover,Luxury,Performance",Midsize,4dr SUV,23,17,1715,72300</t>
  </si>
  <si>
    <t>Porsche,Macan,2015,premium unleaded (required),340,6,AUTOMATED_MANUAL,all wheel drive,4,"Crossover,Luxury,Performance",Midsize,4dr SUV,23,17,1715,49900</t>
  </si>
  <si>
    <t>Porsche,Macan,2016,premium unleaded (required),340,6,AUTOMATED_MANUAL,all wheel drive,4,"Crossover,Luxury,Performance",Midsize,4dr SUV,23,17,1715,52600</t>
  </si>
  <si>
    <t>Porsche,Macan,2016,premium unleaded (required),400,6,AUTOMATED_MANUAL,all wheel drive,4,"Crossover,Luxury,Performance",Midsize,4dr SUV,23,17,1715,73900</t>
  </si>
  <si>
    <t>Porsche,Macan,2017,premium unleaded (required),360,6,AUTOMATED_MANUAL,all wheel drive,4,"Crossover,Luxury,High-Performance",Midsize,4dr SUV,23,17,1715,67200</t>
  </si>
  <si>
    <t>Porsche,Macan,2017,premium unleaded (required),340,6,AUTOMATED_MANUAL,all wheel drive,4,"Crossover,Luxury,Performance",Midsize,4dr SUV,23,17,1715,54400</t>
  </si>
  <si>
    <t>Porsche,Macan,2017,premium unleaded (required),400,6,AUTOMATED_MANUAL,all wheel drive,4,"Crossover,Luxury,Performance",Midsize,4dr SUV,23,17,1715,76000</t>
  </si>
  <si>
    <t>Porsche,Macan,2017,premium unleaded (required),252,4,AUTOMATED_MANUAL,all wheel drive,4,"Crossover,Luxury",Midsize,4dr SUV,25,20,1715,47500</t>
  </si>
  <si>
    <t>Dodge,Magnum,2006,regular unleaded,340,8,AUTOMATIC,all wheel drive,4,N/A,Large,Wagon,22,15,1851,32855</t>
  </si>
  <si>
    <t>Dodge,Magnum,2006,regular unleaded,340,8,AUTOMATIC,rear wheel drive,4,N/A,Large,Wagon,23,15,1851,30855</t>
  </si>
  <si>
    <t>Dodge,Magnum,2006,regular unleaded,190,6,AUTOMATIC,rear wheel drive,4,N/A,Large,Wagon,26,18,1851,22680</t>
  </si>
  <si>
    <t>Dodge,Magnum,2006,regular unleaded,250,6,AUTOMATIC,all wheel drive,4,N/A,Large,Wagon,22,15,1851,29100</t>
  </si>
  <si>
    <t>Dodge,Magnum,2006,premium unleaded (required),425,8,AUTOMATIC,rear wheel drive,4,"Factory Tuner,High-Performance",Large,Wagon,18,13,1851,37320</t>
  </si>
  <si>
    <t>Dodge,Magnum,2007,regular unleaded,250,6,AUTOMATIC,all wheel drive,4,N/A,Large,Wagon,22,15,1851,29860</t>
  </si>
  <si>
    <t>Dodge,Magnum,2007,regular unleaded,190,6,AUTOMATIC,rear wheel drive,4,N/A,Large,Wagon,26,18,1851,23370</t>
  </si>
  <si>
    <t>Dodge,Magnum,2007,regular unleaded,340,8,AUTOMATIC,rear wheel drive,4,Performance,Large,Wagon,23,15,1851,31515</t>
  </si>
  <si>
    <t>Dodge,Magnum,2007,regular unleaded,340,8,AUTOMATIC,all wheel drive,4,N/A,Large,Wagon,22,15,1851,33615</t>
  </si>
  <si>
    <t>Dodge,Magnum,2007,premium unleaded (required),425,8,AUTOMATIC,rear wheel drive,4,"Factory Tuner,High-Performance",Large,Wagon,18,13,1851,37795</t>
  </si>
  <si>
    <t>Dodge,Magnum,2008,premium unleaded (recommended),425,8,AUTOMATIC,rear wheel drive,4,"Factory Tuner,High-Performance",Large,Wagon,18,13,1851,38105</t>
  </si>
  <si>
    <t>Dodge,Magnum,2008,regular unleaded,340,8,AUTOMATIC,all wheel drive,4,N/A,Large,Wagon,22,15,1851,33880</t>
  </si>
  <si>
    <t>Dodge,Magnum,2008,regular unleaded,250,6,AUTOMATIC,rear wheel drive,4,N/A,Large,Wagon,24,17,1851,27225</t>
  </si>
  <si>
    <t>Dodge,Magnum,2008,regular unleaded,250,6,AUTOMATIC,all wheel drive,4,N/A,Large,Wagon,22,15,1851,29855</t>
  </si>
  <si>
    <t>Dodge,Magnum,2008,regular unleaded,340,8,AUTOMATIC,rear wheel drive,4,Performance,Large,Wagon,23,15,1851,31780</t>
  </si>
  <si>
    <t>Dodge,Magnum,2008,regular unleaded,178,6,AUTOMATIC,rear wheel drive,4,N/A,Large,Wagon,26,18,1851,23420</t>
  </si>
  <si>
    <t>Chevrolet,Malibu Classic,2008,regular unleaded,219,6,AUTOMATIC,front wheel drive,4,N/A,Midsize,Sedan,29,18,1385,20320</t>
  </si>
  <si>
    <t>Chevrolet,Malibu Classic,2008,regular unleaded,145,4,AUTOMATIC,front wheel drive,4,N/A,Midsize,Sedan,30,22,1385,17935</t>
  </si>
  <si>
    <t>Chevrolet,Malibu Classic,2008,regular unleaded,219,6,AUTOMATIC,front wheel drive,4,N/A,Midsize,Sedan,29,18,1385,19695</t>
  </si>
  <si>
    <t>Chevrolet,Malibu Hybrid,2008,regular unleaded,164,4,AUTOMATIC,front wheel drive,4,Hybrid,Midsize,Sedan,32,24,1385,23640</t>
  </si>
  <si>
    <t>Chevrolet,Malibu Hybrid,2009,regular unleaded,164,4,AUTOMATIC,front wheel drive,4,Hybrid,Midsize,Sedan,34,26,1385,25555</t>
  </si>
  <si>
    <t>Chevrolet,Malibu Hybrid,2010,regular unleaded,164,4,AUTOMATIC,front wheel drive,4,Hybrid,Midsize,Sedan,34,26,1385,25925</t>
  </si>
  <si>
    <t>Chevrolet,Malibu Limited,2016,regular unleaded,197,4,AUTOMATIC,front wheel drive,4,N/A,Midsize,Sedan,34,24,1385,23835</t>
  </si>
  <si>
    <t>Chevrolet,Malibu Limited,2016,regular unleaded,197,4,AUTOMATIC,front wheel drive,4,N/A,Midsize,Sedan,34,24,1385,22565</t>
  </si>
  <si>
    <t>Chevrolet,Malibu Limited,2016,regular unleaded,197,4,AUTOMATIC,front wheel drive,4,N/A,Midsize,Sedan,34,24,1385,28420</t>
  </si>
  <si>
    <t>Chevrolet,Malibu Maxx,2005,regular unleaded,200,6,AUTOMATIC,front wheel drive,4,Hatchback,Midsize,4dr Hatchback,28,20,1385,24610</t>
  </si>
  <si>
    <t>Chevrolet,Malibu Maxx,2005,regular unleaded,200,6,AUTOMATIC,front wheel drive,4,Hatchback,Midsize,4dr Hatchback,28,20,1385,21465</t>
  </si>
  <si>
    <t>Chevrolet,Malibu Maxx,2005,regular unleaded,200,6,AUTOMATIC,front wheel drive,4,Hatchback,Midsize,4dr Hatchback,28,20,1385,20965</t>
  </si>
  <si>
    <t>Chevrolet,Malibu Maxx,2006,regular unleaded,201,6,AUTOMATIC,front wheel drive,4,Hatchback,Midsize,4dr Hatchback,28,20,1385,23465</t>
  </si>
  <si>
    <t>Chevrolet,Malibu Maxx,2006,regular unleaded,201,6,AUTOMATIC,front wheel drive,4,Hatchback,Midsize,4dr Hatchback,28,20,1385,20165</t>
  </si>
  <si>
    <t>Chevrolet,Malibu Maxx,2006,regular unleaded,240,6,AUTOMATIC,front wheel drive,4,"Hatchback,Performance",Midsize,4dr Hatchback,24,16,1385,23265</t>
  </si>
  <si>
    <t>Chevrolet,Malibu Maxx,2006,regular unleaded,201,6,AUTOMATIC,front wheel drive,4,Hatchback,Midsize,4dr Hatchback,28,20,1385,19565</t>
  </si>
  <si>
    <t>Chevrolet,Malibu Maxx,2007,regular unleaded,217,6,AUTOMATIC,front wheel drive,4,Hatchback,Midsize,4dr Hatchback,28,18,1385,20575</t>
  </si>
  <si>
    <t>Chevrolet,Malibu Maxx,2007,regular unleaded,217,6,AUTOMATIC,front wheel drive,4,Hatchback,Midsize,4dr Hatchback,28,18,1385,19795</t>
  </si>
  <si>
    <t>Chevrolet,Malibu Maxx,2007,regular unleaded,240,6,AUTOMATIC,front wheel drive,4,"Hatchback,Performance",Midsize,4dr Hatchback,22,15,1385,23710</t>
  </si>
  <si>
    <t>Chevrolet,Malibu Maxx,2007,regular unleaded,217,6,AUTOMATIC,front wheel drive,4,"Hatchback,Performance",Midsize,4dr Hatchback,28,18,1385,23915</t>
  </si>
  <si>
    <t>Chevrolet,Malibu,2015,regular unleaded,196,4,AUTOMATIC,front wheel drive,4,N/A,Midsize,Sedan,36,25,1385,28195</t>
  </si>
  <si>
    <t>Chevrolet,Malibu,2015,regular unleaded,196,4,AUTOMATIC,front wheel drive,4,N/A,Midsize,Sedan,36,25,1385,25470</t>
  </si>
  <si>
    <t>Chevrolet,Malibu,2015,premium unleaded (recommended),259,4,AUTOMATIC,front wheel drive,4,Performance,Midsize,Sedan,30,21,1385,30355</t>
  </si>
  <si>
    <t>Chevrolet,Malibu,2015,regular unleaded,196,4,AUTOMATIC,front wheel drive,4,N/A,Midsize,Sedan,36,25,1385,22340</t>
  </si>
  <si>
    <t>Chevrolet,Malibu,2015,premium unleaded (recommended),259,4,AUTOMATIC,front wheel drive,4,Performance,Midsize,Sedan,30,21,1385,27005</t>
  </si>
  <si>
    <t>Chevrolet,Malibu,2015,regular unleaded,196,4,AUTOMATIC,front wheel drive,4,N/A,Midsize,Sedan,36,25,1385,23610</t>
  </si>
  <si>
    <t>Chevrolet,Malibu,2016,regular unleaded,160,4,AUTOMATIC,front wheel drive,4,N/A,Midsize,Sedan,37,27,1385,21625</t>
  </si>
  <si>
    <t>Chevrolet,Malibu,2016,premium unleaded (recommended),250,4,AUTOMATIC,front wheel drive,4,Performance,Midsize,Sedan,33,22,1385,28620</t>
  </si>
  <si>
    <t>Chevrolet,Malibu,2016,regular unleaded,182,4,DIRECT_DRIVE,front wheel drive,4,Hybrid,Midsize,Sedan,46,47,1385,27770</t>
  </si>
  <si>
    <t>Chevrolet,Malibu,2016,premium unleaded (recommended),250,4,AUTOMATIC,front wheel drive,4,Performance,Midsize,Sedan,33,22,1385,30920</t>
  </si>
  <si>
    <t>Chevrolet,Malibu,2016,regular unleaded,160,4,AUTOMATIC,front wheel drive,4,N/A,Midsize,Sedan,37,27,1385,23120</t>
  </si>
  <si>
    <t>Chevrolet,Malibu,2016,regular unleaded,160,4,AUTOMATIC,front wheel drive,4,N/A,Midsize,Sedan,37,27,1385,25020</t>
  </si>
  <si>
    <t>Chevrolet,Malibu,2017,regular unleaded,160,4,AUTOMATIC,front wheel drive,4,N/A,Midsize,Sedan,36,27,1385,25125</t>
  </si>
  <si>
    <t>Chevrolet,Malibu,2017,regular unleaded,182,4,DIRECT_DRIVE,front wheel drive,4,Hybrid,Midsize,Sedan,43,49,1385,27875</t>
  </si>
  <si>
    <t>Chevrolet,Malibu,2017,regular unleaded,160,4,AUTOMATIC,front wheel drive,4,N/A,Midsize,Sedan,36,27,1385,21680</t>
  </si>
  <si>
    <t>Chevrolet,Malibu,2017,premium unleaded (recommended),250,4,AUTOMATIC,front wheel drive,4,Performance,Midsize,Sedan,33,22,1385,30975</t>
  </si>
  <si>
    <t>Chevrolet,Malibu,2017,regular unleaded,160,4,AUTOMATIC,front wheel drive,4,N/A,Midsize,Sedan,36,27,1385,23225</t>
  </si>
  <si>
    <t>Lincoln,Mark LT,2006,regular unleaded,300,8,AUTOMATIC,rear wheel drive,4,Luxury,Large,Crew Cab Pickup,18,13,61,38680</t>
  </si>
  <si>
    <t>Lincoln,Mark LT,2006,regular unleaded,300,8,AUTOMATIC,four wheel drive,4,Luxury,Large,Crew Cab Pickup,16,12,61,42235</t>
  </si>
  <si>
    <t>Lincoln,Mark LT,2007,regular unleaded,300,8,AUTOMATIC,four wheel drive,4,Luxury,Large,Crew Cab Pickup,16,12,61,41225</t>
  </si>
  <si>
    <t>Lincoln,Mark LT,2007,regular unleaded,300,8,AUTOMATIC,four wheel drive,4,Luxury,Large,Crew Cab Pickup,16,12,61,41525</t>
  </si>
  <si>
    <t>Lincoln,Mark LT,2007,regular unleaded,300,8,AUTOMATIC,rear wheel drive,4,Luxury,Large,Crew Cab Pickup,16,12,61,38425</t>
  </si>
  <si>
    <t>Lincoln,Mark LT,2007,regular unleaded,300,8,AUTOMATIC,rear wheel drive,4,Luxury,Large,Crew Cab Pickup,16,12,61,38125</t>
  </si>
  <si>
    <t>Lincoln,Mark LT,2008,regular unleaded,300,8,AUTOMATIC,rear wheel drive,4,Luxury,Large,Crew Cab Pickup,16,12,61,38915</t>
  </si>
  <si>
    <t>Lincoln,Mark LT,2008,regular unleaded,300,8,AUTOMATIC,four wheel drive,4,Luxury,Large,Crew Cab Pickup,17,13,61,42015</t>
  </si>
  <si>
    <t>Lincoln,Mark LT,2008,regular unleaded,300,8,AUTOMATIC,four wheel drive,4,Luxury,Large,Crew Cab Pickup,17,13,61,41715</t>
  </si>
  <si>
    <t>Lincoln,Mark LT,2008,regular unleaded,300,8,AUTOMATIC,rear wheel drive,4,Luxury,Large,Crew Cab Pickup,16,12,61,38615</t>
  </si>
  <si>
    <t>Lincoln,Mark VIII,1996,regular unleaded,280,8,AUTOMATIC,rear wheel drive,2,Luxury,Large,Coupe,24,16,61,2000</t>
  </si>
  <si>
    <t>Lincoln,Mark VIII,1997,regular unleaded,280,8,AUTOMATIC,rear wheel drive,2,Luxury,Large,Coupe,24,16,61,2263</t>
  </si>
  <si>
    <t>Lincoln,Mark VIII,1997,regular unleaded,280,8,AUTOMATIC,rear wheel drive,2,Luxury,Large,Coupe,24,16,61,2209</t>
  </si>
  <si>
    <t>Lincoln,Mark VIII,1998,regular unleaded,280,8,AUTOMATIC,rear wheel drive,2,Luxury,Large,Coupe,24,15,61,2411</t>
  </si>
  <si>
    <t>Lincoln,Mark VIII,1998,regular unleaded,290,8,AUTOMATIC,rear wheel drive,2,Luxury,Large,Coupe,24,15,61,2459</t>
  </si>
  <si>
    <t>Lincoln,Mark VII,1990,regular unleaded,225,8,AUTOMATIC,rear wheel drive,2,Luxury,Large,Coupe,22,15,61,2000</t>
  </si>
  <si>
    <t>Lincoln,Mark VII,1991,regular unleaded,225,8,AUTOMATIC,rear wheel drive,2,Luxury,Large,Coupe,22,15,61,2000</t>
  </si>
  <si>
    <t>Lincoln,Mark VII,1992,regular unleaded,225,8,AUTOMATIC,rear wheel drive,2,Luxury,Large,Coupe,22,15,61,2000</t>
  </si>
  <si>
    <t>Toyota,Matrix,2011,regular unleaded,132,4,AUTOMATIC,front wheel drive,4,Hatchback,Compact,4dr Hatchback,32,25,2031,19685</t>
  </si>
  <si>
    <t>Toyota,Matrix,2011,regular unleaded,158,4,AUTOMATIC,front wheel drive,4,Hatchback,Compact,4dr Hatchback,29,21,2031,20755</t>
  </si>
  <si>
    <t>Toyota,Matrix,2011,regular unleaded,158,4,MANUAL,front wheel drive,4,Hatchback,Compact,4dr Hatchback,28,21,2031,19565</t>
  </si>
  <si>
    <t>Toyota,Matrix,2011,regular unleaded,158,4,AUTOMATIC,all wheel drive,4,Hatchback,Compact,4dr Hatchback,26,20,2031,21715</t>
  </si>
  <si>
    <t>Toyota,Matrix,2011,regular unleaded,132,4,MANUAL,front wheel drive,4,Hatchback,Compact,4dr Hatchback,32,26,2031,18845</t>
  </si>
  <si>
    <t>Toyota,Matrix,2012,regular unleaded,158,4,AUTOMATIC,all wheel drive,4,Hatchback,Compact,4dr Hatchback,26,20,2031,21715</t>
  </si>
  <si>
    <t>Toyota,Matrix,2012,regular unleaded,132,4,MANUAL,front wheel drive,4,Hatchback,Compact,4dr Hatchback,32,26,2031,18845</t>
  </si>
  <si>
    <t>Toyota,Matrix,2012,regular unleaded,158,4,AUTOMATIC,front wheel drive,4,Hatchback,Compact,4dr Hatchback,29,21,2031,20755</t>
  </si>
  <si>
    <t>Toyota,Matrix,2012,regular unleaded,132,4,AUTOMATIC,front wheel drive,4,Hatchback,Compact,4dr Hatchback,32,25,2031,19685</t>
  </si>
  <si>
    <t>Toyota,Matrix,2012,regular unleaded,158,4,MANUAL,front wheel drive,4,Hatchback,Compact,4dr Hatchback,28,21,2031,19565</t>
  </si>
  <si>
    <t>Toyota,Matrix,2013,regular unleaded,132,4,AUTOMATIC,front wheel drive,4,Hatchback,Compact,4dr Hatchback,32,25,2031,20115</t>
  </si>
  <si>
    <t>Toyota,Matrix,2013,regular unleaded,158,4,AUTOMATIC,all wheel drive,4,Hatchback,Compact,4dr Hatchback,26,20,2031,22415</t>
  </si>
  <si>
    <t>Toyota,Matrix,2013,regular unleaded,158,4,MANUAL,front wheel drive,4,Hatchback,Compact,4dr Hatchback,28,21,2031,20265</t>
  </si>
  <si>
    <t>Toyota,Matrix,2013,regular unleaded,158,4,AUTOMATIC,front wheel drive,4,Hatchback,Compact,4dr Hatchback,29,21,2031,21455</t>
  </si>
  <si>
    <t>Toyota,Matrix,2013,regular unleaded,132,4,MANUAL,front wheel drive,4,Hatchback,Compact,4dr Hatchback,32,26,2031,19275</t>
  </si>
  <si>
    <t>Nissan,Maxima,2014,premium unleaded (recommended),290,6,AUTOMATIC,front wheel drive,4,Performance,Midsize,Sedan,26,19,2009,34380</t>
  </si>
  <si>
    <t>Nissan,Maxima,2014,premium unleaded (recommended),290,6,AUTOMATIC,front wheel drive,4,Performance,Midsize,Sedan,26,19,2009,31290</t>
  </si>
  <si>
    <t>Nissan,Maxima,2016,premium unleaded (recommended),300,6,AUTOMATIC,front wheel drive,4,High-Performance,Midsize,Sedan,30,22,2009,36990</t>
  </si>
  <si>
    <t>Nissan,Maxima,2016,premium unleaded (recommended),300,6,AUTOMATIC,front wheel drive,4,High-Performance,Midsize,Sedan,30,22,2009,34490</t>
  </si>
  <si>
    <t>Nissan,Maxima,2016,premium unleaded (recommended),300,6,AUTOMATIC,front wheel drive,4,High-Performance,Midsize,Sedan,30,22,2009,32510</t>
  </si>
  <si>
    <t>Nissan,Maxima,2016,premium unleaded (recommended),300,6,AUTOMATIC,front wheel drive,4,High-Performance,Midsize,Sedan,30,22,2009,39960</t>
  </si>
  <si>
    <t>Nissan,Maxima,2016,premium unleaded (recommended),300,6,AUTOMATIC,front wheel drive,4,High-Performance,Midsize,Sedan,30,22,2009,37770</t>
  </si>
  <si>
    <t>Nissan,Maxima,2017,premium unleaded (recommended),300,6,AUTOMATIC,front wheel drive,4,High-Performance,Midsize,Sedan,30,21,2009,34590</t>
  </si>
  <si>
    <t>Nissan,Maxima,2017,premium unleaded (recommended),300,6,AUTOMATIC,front wheel drive,4,High-Performance,Midsize,Sedan,30,21,2009,37090</t>
  </si>
  <si>
    <t>Nissan,Maxima,2017,premium unleaded (recommended),300,6,AUTOMATIC,front wheel drive,4,High-Performance,Midsize,Sedan,30,21,2009,40040</t>
  </si>
  <si>
    <t>Nissan,Maxima,2017,premium unleaded (recommended),300,6,AUTOMATIC,front wheel drive,4,High-Performance,Midsize,Sedan,30,21,2009,32610</t>
  </si>
  <si>
    <t>Nissan,Maxima,2017,premium unleaded (recommended),300,6,AUTOMATIC,front wheel drive,4,High-Performance,Midsize,Sedan,30,21,2009,37870</t>
  </si>
  <si>
    <t>Mercedes-Benz,Maybach,2016,premium unleaded (required),523,12,AUTOMATIC,rear wheel drive,4,"Exotic,Luxury,High-Performance",Large,Sedan,20,13,617,189350</t>
  </si>
  <si>
    <t>Mercedes-Benz,Maybach,2017,premium unleaded (required),523,12,AUTOMATIC,rear wheel drive,4,"Exotic,Luxury,High-Performance",Large,Sedan,21,13,617,191300</t>
  </si>
  <si>
    <t>Mazda,Mazdaspeed 3,2011,premium unleaded (required),263,4,MANUAL,front wheel drive,4,"Hatchback,Factory Tuner,Performance",Compact,4dr Hatchback,25,18,586,23700</t>
  </si>
  <si>
    <t>Mazda,Mazdaspeed 3,2012,premium unleaded (required),263,4,MANUAL,front wheel drive,4,"Hatchback,Factory Tuner,Performance",Compact,4dr Hatchback,25,18,586,24000</t>
  </si>
  <si>
    <t>Mazda,Mazdaspeed 3,2013,premium unleaded (required),263,4,MANUAL,front wheel drive,4,"Hatchback,Factory Tuner,Performance",Compact,4dr Hatchback,25,18,586,24200</t>
  </si>
  <si>
    <t>Mazda,Mazdaspeed 6,2006,premium unleaded (required),274,4,MANUAL,all wheel drive,4,"Factory Tuner,Performance",Midsize,Sedan,23,17,586,27995</t>
  </si>
  <si>
    <t>Mazda,Mazdaspeed 6,2006,premium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</si>
  <si>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</si>
  <si>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Tuner,Performance",Midsize,Sedan,23,17,586,27995</t>
  </si>
  <si>
    <t>Mazda,Mazdaspeed MX-5 Miata,2004,premium unleaded (required),178,4,MANUAL,rear wheel drive,2,"Factory Tuner,Performance",Compact,Convertible,24,18,586,25730</t>
  </si>
  <si>
    <t>Mazda,Mazdaspeed MX-5 Miata,2005,premium unleaded (required),178,4,MANUAL,rear wheel drive,2,"Factory Tuner,Performance",Compact,Convertible,24,18,586,25780</t>
  </si>
  <si>
    <t>Mazda,Mazdaspeed MX-5 Miata,2005,premium unleaded (required),178,4,MANUAL,rear wheel drive,2,"Factory Tuner,Performance",Compact,Convertible,24,18,586,26580</t>
  </si>
  <si>
    <t>Mazda,Mazdaspeed Protege,2003,premium unleaded (required),170,4,MANUAL,front wheel drive,4,"Factory Tuner,Performance",Compact,Sedan,27,21,586,20480</t>
  </si>
  <si>
    <t>Mazda,Mazdaspeed Protege,2003,premium unleaded (required),170,4,MANUAL,front wheel drive,4,"Factory Tuner,Performance",Compact,Sedan,27,21,586,19980</t>
  </si>
  <si>
    <t>BMW,M,2001,premium unleaded (required),315,6,MANUAL,rear wheel drive,2,"Factory Tuner,Luxury,High-Performance",Compact,Coupe,23,15,3916,44990</t>
  </si>
  <si>
    <t>BMW,M,2001,premium unleaded (required),315,6,MANUAL,rear wheel drive,2,"Factory Tuner,Luxury,High-Performance",Compact,Convertible,23,15,3916,45990</t>
  </si>
  <si>
    <t>BMW,M,2002,premium unleaded (required),315,6,MANUAL,rear wheel drive,2,"Factory Tuner,Luxury,High-Performance",Compact,Coupe,25,17,3916,44990</t>
  </si>
  <si>
    <t>BMW,M,2006,premium unleaded (required),330,6,MANUAL,rear wheel drive,2,"Factory Tuner,Luxury,High-Performance",Compact,Coupe,22,14,3916,49300</t>
  </si>
  <si>
    <t>BMW,M,2006,premium unleaded (required),330,6,MANUAL,rear wheel drive,2,"Factory Tuner,Luxury,High-Performance",Compact,Convertible,22,14,3916,51300</t>
  </si>
  <si>
    <t>Acura,MDX,2015,premium unleaded (recommended),290,6,AUTOMATIC,all wheel drive,4,"Crossover,Luxury",Midsize,4dr SUV,27,18,204,44565</t>
  </si>
  <si>
    <t>Acura,MDX,2015,premium unleaded (recommended),290,6,AUTOMATIC,all wheel drive,4,"Crossover,Luxury",Midsize,4dr SUV,27,18,204,48840</t>
  </si>
  <si>
    <t>Acura,MDX,2015,premium unleaded (recommended),290,6,AUTOMATIC,all wheel drive,4,"Crossover,Luxury",Midsize,4dr SUV,27,18,204,50840</t>
  </si>
  <si>
    <t>Acura,MDX,2015,premium unleaded (recommended),290,6,AUTOMATIC,front wheel drive,4,"Crossover,Luxury",Midsize,4dr SUV,28,20,204,42565</t>
  </si>
  <si>
    <t>Acura,MDX,2015,premium unleaded (recommended),290,6,AUTOMATIC,front wheel drive,4,"Crossover,Luxury",Midsize,4dr SUV,28,20,204,48840</t>
  </si>
  <si>
    <t>Acura,MDX,2015,premium unleaded (recommended),290,6,AUTOMATIC,front wheel drive,4,"Crossover,Luxury",Midsize,4dr SUV,28,20,204,46840</t>
  </si>
  <si>
    <t>Acura,MDX,2015,premium unleaded (recommended),290,6,AUTOMATIC,all wheel drive,4,"Crossover,Luxury",Midsize,4dr SUV,27,18,204,56780</t>
  </si>
  <si>
    <t>Acura,MDX,2015,premium unleaded (recommended),290,6,AUTOMATIC,front wheel drive,4,"Crossover,Luxury",Midsize,4dr SUV,28,20,204,54780</t>
  </si>
  <si>
    <t>Acura,MDX,2016,premium unleaded (recommended),290,6,AUTOMATIC,front wheel drive,4,"Crossover,Luxury",Midsize,4dr SUV,27,19,204,43015</t>
  </si>
  <si>
    <t>Acura,MDX,2016,premium unleaded (recommended),290,6,AUTOMATIC,front wheel drive,4,"Crossover,Luxury",Midsize,4dr SUV,27,19,204,49440</t>
  </si>
  <si>
    <t>Acura,MDX,2016,premium unleaded (recommended),290,6,AUTOMATIC,all wheel drive,4,"Crossover,Luxury",Midsize,4dr SUV,26,18,204,46515</t>
  </si>
  <si>
    <t>Acura,MDX,2016,premium unleaded (recommended),290,6,AUTOMATIC,front wheel drive,4,"Crossover,Luxury",Midsize,4dr SUV,27,19,204,44515</t>
  </si>
  <si>
    <t>Acura,MDX,2016,premium unleaded (recommended),290,6,AUTOMATIC,all wheel drive,4,"Crossover,Luxury",Midsize,4dr SUV,26,19,204,55230</t>
  </si>
  <si>
    <t>Acura,MDX,2016,premium unleaded (recommended),290,6,AUTOMATIC,all wheel drive,4,"Crossover,Luxury",Midsize,4dr SUV,26,18,204,45015</t>
  </si>
  <si>
    <t>Acura,MDX,2016,premium unleaded (recommended),290,6,AUTOMATIC,front wheel drive,4,"Crossover,Luxury",Midsize,4dr SUV,27,20,204,53230</t>
  </si>
  <si>
    <t>Acura,MDX,2016,premium unleaded (recommended),290,6,AUTOMATIC,all wheel drive,4,"Crossover,Luxury",Midsize,4dr SUV,26,18,204,52640</t>
  </si>
  <si>
    <t>Acura,MDX,2016,premium unleaded (recommended),290,6,AUTOMATIC,all wheel drive,4,"Crossover,Luxury",Midsize,4dr SUV,26,18,204,51440</t>
  </si>
  <si>
    <t>Acura,MDX,2016,premium unleaded (recommended),290,6,AUTOMATIC,all wheel drive,4,"Crossover,Luxury",Midsize,4dr SUV,26,18,204,50640</t>
  </si>
  <si>
    <t>Acura,MDX,2016,premium unleaded (recommended),290,6,AUTOMATIC,front wheel drive,4,"Crossover,Luxury",Midsize,4dr SUV,27,20,204,55230</t>
  </si>
  <si>
    <t>Acura,MDX,2016,premium unleaded (recommended),290,6,AUTOMATIC,all wheel drive,4,"Crossover,Luxury",Midsize,4dr SUV,26,18,204,49440</t>
  </si>
  <si>
    <t>Acura,MDX,2016,premium unleaded (recommended),290,6,AUTOMATIC,front wheel drive,4,"Crossover,Luxury",Midsize,4dr SUV,27,19,204,47440</t>
  </si>
  <si>
    <t>Acura,MDX,2016,premium unleaded (recommended),290,6,AUTOMATIC,front wheel drive,4,"Crossover,Luxury",Midsize,4dr SUV,27,19,204,48640</t>
  </si>
  <si>
    <t>Acura,MDX,2016,premium unleaded (recommended),290,6,AUTOMATIC,front wheel drive,4,"Crossover,Luxury",Midsize,4dr SUV,27,19,204,50640</t>
  </si>
  <si>
    <t>Acura,MDX,2016,premium unleaded (recommended),290,6,AUTOMATIC,all wheel drive,4,"Crossover,Luxury",Midsize,4dr SUV,26,19,204,57230</t>
  </si>
  <si>
    <t>Acura,MDX,2017,premium unleaded (recommended),290,6,AUTOMATIC,all wheel drive,4,"Crossover,Luxury",Midsize,4dr SUV,26,19,204,56400</t>
  </si>
  <si>
    <t>Acura,MDX,2017,premium unleaded (recommended),290,6,AUTOMATIC,front wheel drive,4,"Crossover,Luxury",Midsize,4dr SUV,27,19,204,48360</t>
  </si>
  <si>
    <t>Acura,MDX,2017,premium unleaded (recommended),290,6,AUTOMATIC,all wheel drive,4,"Crossover,Luxury",Midsize,4dr SUV,26,18,204,50360</t>
  </si>
  <si>
    <t>Acura,MDX,2017,premium unleaded (recommended),290,6,AUTOMATIC,all wheel drive,4,"Crossover,Luxury",Midsize,4dr SUV,26,18,204,52360</t>
  </si>
  <si>
    <t>Acura,MDX,2017,premium unleaded (recommended),290,6,AUTOMATIC,all wheel drive,4,"Crossover,Luxury",Midsize,4dr SUV,26,19,204,58400</t>
  </si>
  <si>
    <t>Acura,MDX,2017,premium unleaded (recommended),290,6,AUTOMATIC,front wheel drive,4,"Crossover,Luxury",Midsize,4dr SUV,27,20,204,56400</t>
  </si>
  <si>
    <t>Acura,MDX,2017,premium unleaded (recommended),290,6,AUTOMATIC,front wheel drive,4,"Crossover,Luxury",Midsize,4dr SUV,27,19,204,43950</t>
  </si>
  <si>
    <t>Acura,MDX,2017,premium unleaded (recommended),290,6,AUTOMATIC,front wheel drive,4,"Crossover,Luxury",Midsize,4dr SUV,27,19,204,50360</t>
  </si>
  <si>
    <t>Acura,MDX,2017,premium unleaded (recommended),290,6,AUTOMATIC,all wheel drive,4,"Crossover,Luxury",Midsize,4dr SUV,26,18,204,45950</t>
  </si>
  <si>
    <t>Acura,MDX,2017,premium unleaded (recommended),290,6,AUTOMATIC,front wheel drive,4,"Crossover,Luxury",Midsize,4dr SUV,27,20,204,54400</t>
  </si>
  <si>
    <t>Mercedes-Benz,Metris,2016,premium unleaded (recommended),208,4,AUTOMATIC,rear wheel drive,4,Luxury,Compact,Passenger Minivan,23,20,617,32500</t>
  </si>
  <si>
    <t>Mercedes-Benz,Metris,2016,premium unleaded (recommended),208,4,AUTOMATIC,rear wheel drive,3,Luxury,Large,Cargo Minivan,24,21,617,28950</t>
  </si>
  <si>
    <t>Chevrolet,Metro,1999,regular unleaded,55,3,MANUAL,front wheel drive,2,Hatchback,Compact,2dr Hatchback,42,34,1385,2000</t>
  </si>
  <si>
    <t>Chevrolet,Metro,1999,regular unleaded,79,4,MANUAL,front wheel drive,4,N/A,Compact,Sedan,39,33,1385,2000</t>
  </si>
  <si>
    <t>Chevrolet,Metro,1999,regular unleaded,79,4,MANUAL,front wheel drive,2,Hatchback,Compact,2dr Hatchback,39,33,1385,2000</t>
  </si>
  <si>
    <t>Chevrolet,Metro,2000,regular unleaded,79,4,MANUAL,front wheel drive,4,N/A,Compact,Sedan,38,31,1385,2000</t>
  </si>
  <si>
    <t>Chevrolet,Metro,2000,regular unleaded,55,3,MANUAL,front wheel drive,2,Hatchback,Compact,2dr Hatchback,41,32,1385,2000</t>
  </si>
  <si>
    <t>Chevrolet,Metro,2000,regular unleaded,79,4,MANUAL,front wheel drive,2,Hatchback,Compact,2dr Hatchback,38,31,1385,2000</t>
  </si>
  <si>
    <t>Chevrolet,Metro,2001,regular unleaded,79,4,AUTOMATIC,front wheel drive,4,N/A,Compact,Sedan,31,26,1385,12515</t>
  </si>
  <si>
    <t>Mitsubishi,Mighty Max Pickup,1994,regular unleaded,116,4,MANUAL,rear wheel drive,2,N/A,Compact,Regular Cab Pickup,23,18,436,2000</t>
  </si>
  <si>
    <t>Mitsubishi,Mighty Max Pickup,1994,regular unleaded,116,6,MANUAL,four wheel drive,2,N/A,Compact,Regular Cab Pickup,20,15,436,2000</t>
  </si>
  <si>
    <t>Mitsubishi,Mighty Max Pickup,1994,regular unleaded,151,4,MANUAL,rear wheel drive,2,N/A,Compact,Extended Cab Pickup,23,18,436,2000</t>
  </si>
  <si>
    <t>Mitsubishi,Mighty Max Pickup,1995,regular unleaded,116,4,MANUAL,rear wheel drive,2,N/A,Compact,Regular Cab Pickup,23,18,436,2000</t>
  </si>
  <si>
    <t>Mitsubishi,Mighty Max Pickup,1996,regular unleaded,116,4,MANUAL,rear wheel drive,2,N/A,Compact,Regular Cab Pickup,23,18,436,2000</t>
  </si>
  <si>
    <t>Mazda,Millenia,2000,regular unleaded,210,6,AUTOMATIC,front wheel drive,4,Performance,Midsize,Sedan,25,17,586,2381</t>
  </si>
  <si>
    <t>Mazda,Millenia,2000,regular unleaded,210,6,AUTOMATIC,front wheel drive,4,Performance,Midsize,Sedan,25,17,586,2337</t>
  </si>
  <si>
    <t>Mazda,Millenia,2000,regular unleaded,170,6,AUTOMATIC,front wheel drive,4,N/A,Midsize,Sedan,24,17,586,2138</t>
  </si>
  <si>
    <t>Mazda,Millenia,2001,premium unleaded (required),210,6,AUTOMATIC,front wheel drive,4,Performance,Midsize,Sedan,25,17,586,31025</t>
  </si>
  <si>
    <t>Mazda,Millenia,2001,regular unleaded,170,6,AUTOMATIC,front wheel drive,4,N/A,Midsize,Sedan,24,17,586,28025</t>
  </si>
  <si>
    <t>Mazda,Millenia,2002,regular unleaded,170,6,AUTOMATIC,front wheel drive,4,N/A,Midsize,Sedan,24,17,586,28075</t>
  </si>
  <si>
    <t>Mazda,Millenia,2002,premium unleaded (required),210,6,AUTOMATIC,front wheel drive,4,Performance,Midsize,Sedan,25,17,586,31075</t>
  </si>
  <si>
    <t>Mazda,Millenia,2002,premium unleaded (required),210,6,AUTOMATIC,front wheel drive,4,Performance,Midsize,Sedan,25,17,586,31675</t>
  </si>
  <si>
    <t>Mazda,Millenia,2002,regular unleaded,170,6,AUTOMATIC,front wheel drive,4,N/A,Midsize,Sedan,24,17,586,28875</t>
  </si>
  <si>
    <t>Infiniti,M,2012,premium unleaded (required),330,6,AUTOMATIC,all wheel drive,4,"Luxury,Performance",Large,Sedan,24,17,190,49850</t>
  </si>
  <si>
    <t>Infiniti,M,2012,premium unleaded (required),330,6,AUTOMATIC,rear wheel drive,4,"Luxury,Performance",Large,Sedan,26,18,190,47700</t>
  </si>
  <si>
    <t>Infiniti,M,2012,premium unleaded (recommended),360,6,AUTOMATIC,rear wheel drive,4,"Luxury,Hybrid",Large,Sedan,32,27,190,53700</t>
  </si>
  <si>
    <t>Infiniti,M,2012,premium unleaded (required),420,8,AUTOMATIC,rear wheel drive,4,"Luxury,Performance",Large,Sedan,24,16,190,59200</t>
  </si>
  <si>
    <t>Infiniti,M,2012,premium unleaded (required),420,8,AUTOMATIC,all wheel drive,4,"Luxury,Performance",Large,Sedan,23,16,190,61700</t>
  </si>
  <si>
    <t>Infiniti,M,2013,premium unleaded (required),420,8,AUTOMATIC,rear wheel drive,4,"Luxury,Performance",Large,Sedan,24,16,190,61200</t>
  </si>
  <si>
    <t>Infiniti,M,2013,premium unleaded (recommended),360,6,AUTOMATIC,rear wheel drive,4,"Luxury,Hybrid",Large,Sedan,32,27,190,54750</t>
  </si>
  <si>
    <t>Infiniti,M,2013,premium unleaded (required),330,6,AUTOMATIC,rear wheel drive,4,"Luxury,Performance",Large,Sedan,26,18,190,48700</t>
  </si>
  <si>
    <t>Infiniti,M,2013,premium unleaded (required),420,8,AUTOMATIC,all wheel drive,4,"Luxury,Performance",Large,Sedan,23,16,190,63700</t>
  </si>
  <si>
    <t>Infiniti,M,2013,premium unleaded (required),330,6,AUTOMATIC,all wheel drive,4,"Luxury,Performance",Large,Sedan,24,17,190,50850</t>
  </si>
  <si>
    <t>Mitsubishi,Mirage G4,2017,regular unleaded,78,3,MANUAL,front wheel drive,4,N/A,Compact,Sedan,40,33,436,13995</t>
  </si>
  <si>
    <t>Mitsubishi,Mirage G4,2017,regular unleaded,78,3,AUTOMATIC,front wheel drive,4,N/A,Compact,Sedan,42,35,436,16995</t>
  </si>
  <si>
    <t>Mitsubishi,Mirage G4,2017,regular unleaded,78,3,AUTOMATIC,front wheel drive,4,N/A,Compact,Sedan,42,35,436,15195</t>
  </si>
  <si>
    <t>Mitsubishi,Mirage,2014,regular unleaded,74,3,MANUAL,front wheel drive,4,Hatchback,Compact,4dr Hatchback,42,34,436,12995</t>
  </si>
  <si>
    <t>Mitsubishi,Mirage,2014,regular unleaded,74,3,AUTOMATIC,front wheel drive,4,Hatchback,Compact,4dr Hatchback,44,37,436,15195</t>
  </si>
  <si>
    <t>Mitsubishi,Mirage,2014,regular unleaded,74,3,MANUAL,front wheel drive,4,Hatchback,Compact,4dr Hatchback,42,34,436,14195</t>
  </si>
  <si>
    <t>Mitsubishi,Mirage,2014,regular unleaded,74,3,AUTOMATIC,front wheel drive,4,Hatchback,Compact,4dr Hatchback,44,37,436,13995</t>
  </si>
  <si>
    <t>Mitsubishi,Mirage,2015,regular unleaded,74,3,MANUAL,front wheel drive,4,Hatchback,Compact,4dr Hatchback,42,34,436,12995</t>
  </si>
  <si>
    <t>Mitsubishi,Mirage,2015,regular unleaded,74,3,MANUAL,front wheel drive,4,Hatchback,Compact,4dr Hatchback,42,34,436,14295</t>
  </si>
  <si>
    <t>Mitsubishi,Mirage,2015,regular unleaded,74,3,AUTOMATIC,front wheel drive,4,Hatchback,Compact,4dr Hatchback,44,37,436,15395</t>
  </si>
  <si>
    <t>Mitsubishi,Mirage,2015,regular unleaded,74,3,AUTOMATIC,front wheel drive,4,Hatchback,Compact,4dr Hatchback,44,37,436,14095</t>
  </si>
  <si>
    <t>Mitsubishi,Mirage,2015,regular unleaded,74,3,AUTOMATIC,front wheel drive,4,Hatchback,Compact,4dr Hatchback,44,37,436,14945</t>
  </si>
  <si>
    <t>Mitsubishi,Mirage,2017,regular unleaded,78,3,MANUAL,front wheel drive,4,Hatchback,Compact,4dr Hatchback,41,33,436,14795</t>
  </si>
  <si>
    <t>Mitsubishi,Mirage,2017,regular unleaded,78,3,MANUAL,front wheel drive,4,Hatchback,Compact,4dr Hatchback,41,33,436,12995</t>
  </si>
  <si>
    <t>Mitsubishi,Mirage,2017,regular unleaded,78,3,AUTOMATIC,front wheel drive,4,Hatchback,Compact,4dr Hatchback,43,37,436,14195</t>
  </si>
  <si>
    <t>Mitsubishi,Mirage,2017,regular unleaded,78,3,AUTOMATIC,front wheel drive,4,Hatchback,Compact,4dr Hatchback,43,37,436,15995</t>
  </si>
  <si>
    <t>Mitsubishi,Mirage,2017,regular unleaded,78,3,AUTOMATIC,front wheel drive,4,Hatchback,Compact,4dr Hatchback,43,37,436,16495</t>
  </si>
  <si>
    <t>Lincoln,MKC,2015,regular unleaded,240,4,AUTOMATIC,front wheel drive,4,"Crossover,Luxury",Compact,4dr SUV,29,20,61,46030</t>
  </si>
  <si>
    <t>Lincoln,MKC,2015,regular unleaded,240,4,AUTOMATIC,all wheel drive,4,"Crossover,Luxury",Compact,4dr SUV,26,19,61,35595</t>
  </si>
  <si>
    <t>Lincoln,MKC,2015,regular unleaded,240,4,AUTOMATIC,front wheel drive,4,"Crossover,Luxury",Compact,4dr SUV,29,20,61,33100</t>
  </si>
  <si>
    <t>Lincoln,MKC,2015,regular unleaded,240,4,AUTOMATIC,all wheel drive,4,"Crossover,Luxury",Compact,4dr SUV,26,19,61,48525</t>
  </si>
  <si>
    <t>Lincoln,MKC,2016,regular unleaded,240,4,AUTOMATIC,front wheel drive,4,"Crossover,Luxury",Compact,4dr SUV,29,20,61,46455</t>
  </si>
  <si>
    <t>Lincoln,MKC,2016,regular unleaded,240,4,AUTOMATIC,all wheel drive,4,"Crossover,Luxury",Compact,4dr SUV,26,19,61,42955</t>
  </si>
  <si>
    <t>Lincoln,MKC,2016,regular unleaded,240,4,AUTOMATIC,all wheel drive,4,"Crossover,Luxury",Compact,4dr SUV,26,19,61,48950</t>
  </si>
  <si>
    <t>Lincoln,MKC,2016,regular unleaded,240,4,AUTOMATIC,front wheel drive,4,"Crossover,Luxury",Compact,4dr SUV,29,20,61,40460</t>
  </si>
  <si>
    <t>Lincoln,MKC,2016,regular unleaded,240,4,AUTOMATIC,front wheel drive,4,"Crossover,Luxury",Compact,4dr SUV,29,20,61,33260</t>
  </si>
  <si>
    <t>Lincoln,MKC,2016,regular unleaded,240,4,AUTOMATIC,all wheel drive,4,"Crossover,Luxury",Compact,4dr SUV,26,19,61,39585</t>
  </si>
  <si>
    <t>Lincoln,MKC,2016,regular unleaded,240,4,AUTOMATIC,front wheel drive,4,"Crossover,Luxury",Compact,4dr SUV,29,20,61,37090</t>
  </si>
  <si>
    <t>Lincoln,MKC,2016,regular unleaded,240,4,AUTOMATIC,all wheel drive,4,"Crossover,Luxury",Compact,4dr SUV,26,19,61,35755</t>
  </si>
  <si>
    <t>Lincoln,MKC,2017,regular unleaded,240,4,AUTOMATIC,all wheel drive,4,"Crossover,Luxury",Compact,4dr SUV,25,19,61,41895</t>
  </si>
  <si>
    <t>Lincoln,MKC,2017,regular unleaded,240,4,AUTOMATIC,front wheel drive,4,"Crossover,Luxury",Compact,4dr SUV,28,21,61,35720</t>
  </si>
  <si>
    <t>Lincoln,MKC,2017,regular unleaded,240,4,AUTOMATIC,all wheel drive,4,"Crossover,Luxury",Compact,4dr SUV,25,19,61,35130</t>
  </si>
  <si>
    <t>Lincoln,MKC,2017,regular unleaded,240,4,AUTOMATIC,front wheel drive,4,"Crossover,Luxury",Compact,4dr SUV,28,21,61,32720</t>
  </si>
  <si>
    <t>Lincoln,MKC,2017,regular unleaded,240,4,AUTOMATIC,front wheel drive,4,"Crossover,Luxury",Compact,4dr SUV,28,21,61,39485</t>
  </si>
  <si>
    <t>Lincoln,MKC,2017,regular unleaded,240,4,AUTOMATIC,all wheel drive,4,"Crossover,Luxury",Compact,4dr SUV,25,19,61,38125</t>
  </si>
  <si>
    <t>Lincoln,MKC,2017,regular unleaded,240,4,AUTOMATIC,front wheel drive,4,"Crossover,Luxury",Compact,4dr SUV,28,21,61,45475</t>
  </si>
  <si>
    <t>Lincoln,MKC,2017,regular unleaded,240,4,AUTOMATIC,all wheel drive,4,"Crossover,Luxury",Compact,4dr SUV,25,19,61,47880</t>
  </si>
  <si>
    <t>Lincoln,MKS,2014,regular unleaded,304,6,AUTOMATIC,front wheel drive,4,"Luxury,Performance",Large,Sedan,28,19,61,38850</t>
  </si>
  <si>
    <t>Lincoln,MKS,2014,regular unleaded,304,6,AUTOMATIC,all wheel drive,4,"Luxury,Performance",Large,Sedan,26,18,61,40845</t>
  </si>
  <si>
    <t>Lincoln,MKS,2014,premium unleaded (recommended),365,6,AUTOMATIC,all wheel drive,4,"Luxury,Performance",Large,Sedan,25,17,61,45840</t>
  </si>
  <si>
    <t>Lincoln,MKS,2015,premium unleaded (recommended),365,6,AUTOMATIC,all wheel drive,4,"Luxury,Performance",Large,Sedan,25,17,61,45840</t>
  </si>
  <si>
    <t>Lincoln,MKS,2015,regular unleaded,305,6,AUTOMATIC,front wheel drive,4,"Luxury,Performance",Large,Sedan,28,19,61,38850</t>
  </si>
  <si>
    <t>Lincoln,MKS,2015,regular unleaded,305,6,AUTOMATIC,all wheel drive,4,"Luxury,Performance",Large,Sedan,26,18,61,40845</t>
  </si>
  <si>
    <t>Lincoln,MKS,2016,regular unleaded,350,6,AUTOMATIC,all wheel drive,4,"Luxury,Performance",Large,Sedan,24,17,61,41005</t>
  </si>
  <si>
    <t>Lincoln,MKS,2016,regular unleaded,350,6,AUTOMATIC,front wheel drive,4,"Luxury,Performance",Large,Sedan,26,17,61,39010</t>
  </si>
  <si>
    <t>Lincoln,MKS,2016,premium unleaded (recommended),365,6,AUTOMATIC,all wheel drive,4,"Luxury,Performance",Large,Sedan,24,16,61,46000</t>
  </si>
  <si>
    <t>Lincoln,MKT,2015,premium unleaded (recommended),365,6,AUTOMATIC,all wheel drive,4,"Crossover,Luxury,Performance",Large,Wagon,23,16,61,45205</t>
  </si>
  <si>
    <t>Lincoln,MKT,2015,regular unleaded,303,6,AUTOMATIC,front wheel drive,4,"Crossover,Luxury",Large,Wagon,25,17,61,43210</t>
  </si>
  <si>
    <t>Lincoln,MKT,2016,regular unleaded,303,6,AUTOMATIC,front wheel drive,4,"Crossover,Luxury",Large,Wagon,24,16,61,43370</t>
  </si>
  <si>
    <t>Lincoln,MKT,2016,premium unleaded (recommended),365,6,AUTOMATIC,all wheel drive,4,"Crossover,Luxury,Performance",Large,Wagon,21,15,61,45365</t>
  </si>
  <si>
    <t>Lincoln,MKT,2017,regular unleaded,303,6,AUTOMATIC,front wheel drive,4,"Crossover,Luxury",Large,Wagon,24,16,61,43530</t>
  </si>
  <si>
    <t>Lincoln,MKT,2017,premium unleaded (recommended),365,6,AUTOMATIC,all wheel drive,4,"Crossover,Luxury,Performance",Large,Wagon,21,15,61,49025</t>
  </si>
  <si>
    <t>Lincoln,MKX,2015,regular unleaded,305,6,AUTOMATIC,all wheel drive,4,"Crossover,Luxury",Midsize,4dr SUV,23,17,61,40850</t>
  </si>
  <si>
    <t>Lincoln,MKX,2015,regular unleaded,305,6,AUTOMATIC,front wheel drive,4,"Crossover,Luxury",Midsize,4dr SUV,26,18,61,38900</t>
  </si>
  <si>
    <t>Lincoln,MKX,2016,regular unleaded,303,6,AUTOMATIC,all wheel drive,4,"Crossover,Luxury",Midsize,4dr SUV,26,17,61,44045</t>
  </si>
  <si>
    <t>Lincoln,MKX,2016,regular unleaded,303,6,AUTOMATIC,all wheel drive,4,"Crossover,Luxury",Midsize,4dr SUV,26,17,61,47810</t>
  </si>
  <si>
    <t>Lincoln,MKX,2016,regular unleaded,303,6,AUTOMATIC,front wheel drive,4,"Crossover,Luxury",Midsize,4dr SUV,26,17,61,53475</t>
  </si>
  <si>
    <t>Lincoln,MKX,2016,regular unleaded,303,6,AUTOMATIC,front wheel drive,4,"Crossover,Luxury",Midsize,4dr SUV,26,17,61,38260</t>
  </si>
  <si>
    <t>Lincoln,MKX,2016,regular unleaded,303,6,AUTOMATIC,all wheel drive,4,"Crossover,Luxury",Midsize,4dr SUV,26,17,61,55970</t>
  </si>
  <si>
    <t>Lincoln,MKX,2016,regular unleaded,303,6,AUTOMATIC,front wheel drive,4,"Crossover,Luxury",Midsize,4dr SUV,26,17,61,45315</t>
  </si>
  <si>
    <t>Lincoln,MKX,2016,regular unleaded,303,6,AUTOMATIC,all wheel drive,4,"Crossover,Luxury",Midsize,4dr SUV,26,17,61,40755</t>
  </si>
  <si>
    <t>Lincoln,MKX,2016,regular unleaded,303,6,AUTOMATIC,front wheel drive,4,"Crossover,Luxury",Midsize,4dr SUV,26,17,61,41550</t>
  </si>
  <si>
    <t>Lincoln,MKX,2017,regular unleaded,303,6,AUTOMATIC,front wheel drive,4,"Crossover,Luxury",Midsize,4dr SUV,25,17,61,38260</t>
  </si>
  <si>
    <t>Lincoln,MKX,2017,regular unleaded,303,6,AUTOMATIC,all wheel drive,4,"Crossover,Luxury",Midsize,4dr SUV,23,16,61,44045</t>
  </si>
  <si>
    <t>Lincoln,MKX,2017,regular unleaded,303,6,AUTOMATIC,all wheel drive,4,"Crossover,Luxury",Midsize,4dr SUV,23,16,61,48055</t>
  </si>
  <si>
    <t>Lincoln,MKX,2017,regular unleaded,303,6,AUTOMATIC,front wheel drive,4,"Crossover,Luxury",Midsize,4dr SUV,25,17,61,45560</t>
  </si>
  <si>
    <t>Lincoln,MKX,2017,regular unleaded,303,6,AUTOMATIC,front wheel drive,4,"Crossover,Luxury",Midsize,4dr SUV,25,17,61,53475</t>
  </si>
  <si>
    <t>Lincoln,MKX,2017,regular unleaded,303,6,AUTOMATIC,all wheel drive,4,"Crossover,Luxury",Midsize,4dr SUV,23,16,61,40755</t>
  </si>
  <si>
    <t>Lincoln,MKX,2017,regular unleaded,303,6,AUTOMATIC,front wheel drive,4,"Crossover,Luxury",Midsize,4dr SUV,25,17,61,41550</t>
  </si>
  <si>
    <t>Lincoln,MKX,2017,regular unleaded,303,6,AUTOMATIC,all wheel drive,4,"Crossover,Luxury",Midsize,4dr SUV,23,16,61,55970</t>
  </si>
  <si>
    <t>Lincoln,MKZ Hybrid,2011,regular unleaded,191,4,AUTOMATIC,front wheel drive,4,"Luxury,Hybrid",Midsize,Sedan,36,41,61,34645</t>
  </si>
  <si>
    <t>Lincoln,MKZ,2015,regular unleaded,231,4,AUTOMATIC,front wheel drive,4,Luxury,Midsize,Sedan,33,22,61,45555</t>
  </si>
  <si>
    <t>Lincoln,MKZ,2015,regular unleaded,231,4,AUTOMATIC,front wheel drive,4,Luxury,Midsize,Sedan,33,22,61,35190</t>
  </si>
  <si>
    <t>Lincoln,MKZ,2015,regular unleaded,188,4,AUTOMATIC,front wheel drive,4,"Luxury,Hybrid",Midsize,Sedan,39,41,61,35190</t>
  </si>
  <si>
    <t>Lincoln,MKZ,2015,regular unleaded,231,4,AUTOMATIC,all wheel drive,4,Luxury,Midsize,Sedan,31,22,61,37080</t>
  </si>
  <si>
    <t>Lincoln,MKZ,2015,regular unleaded,188,4,AUTOMATIC,front wheel drive,4,"Luxury,Hybrid",Midsize,Sedan,39,41,61,45555</t>
  </si>
  <si>
    <t>Lincoln,MKZ,2015,regular unleaded,231,4,AUTOMATIC,all wheel drive,4,Luxury,Midsize,Sedan,31,22,61,47445</t>
  </si>
  <si>
    <t>Lincoln,MKZ,2016,regular unleaded,231,4,AUTOMATIC,all wheel drive,4,Luxury,Midsize,Sedan,31,22,61,37080</t>
  </si>
  <si>
    <t>Lincoln,MKZ,2016,regular unleaded,188,4,AUTOMATIC,front wheel drive,4,"Luxury,Hybrid",Midsize,Sedan,39,41,61,45605</t>
  </si>
  <si>
    <t>Lincoln,MKZ,2016,regular unleaded,231,4,AUTOMATIC,front wheel drive,4,Luxury,Midsize,Sedan,33,22,61,45605</t>
  </si>
  <si>
    <t>Lincoln,MKZ,2016,regular unleaded,231,4,AUTOMATIC,all wheel drive,4,Luxury,Midsize,Sedan,31,22,61,47495</t>
  </si>
  <si>
    <t>Lincoln,MKZ,2016,regular unleaded,188,4,AUTOMATIC,front wheel drive,4,"Luxury,Hybrid",Midsize,Sedan,39,41,61,35190</t>
  </si>
  <si>
    <t>Lincoln,MKZ,2016,regular unleaded,231,4,AUTOMATIC,front wheel drive,4,Luxury,Midsize,Sedan,33,22,61,35190</t>
  </si>
  <si>
    <t>Lincoln,MKZ,2017,regular unleaded,,4,AUTOMATIC,front wheel drive,4,"Luxury,Hybrid",Midsize,Sedan,38,41,61,35010</t>
  </si>
  <si>
    <t>Lincoln,MKZ,2017,premium unleaded (recommended),245,4,AUTOMATIC,all wheel drive,4,Luxury,Midsize,Sedan,28,20,61,36900</t>
  </si>
  <si>
    <t>Lincoln,MKZ,2017,regular unleaded,,4,AUTOMATIC,front wheel drive,4,"Luxury,Hybrid",Midsize,Sedan,38,41,61,39510</t>
  </si>
  <si>
    <t>Lincoln,MKZ,2017,premium unleaded (recommended),245,4,AUTOMATIC,front wheel drive,4,Luxury,Midsize,Sedan,31,21,61,39510</t>
  </si>
  <si>
    <t>Lincoln,MKZ,2017,premium unleaded (recommended),245,4,AUTOMATIC,all wheel drive,4,Luxury,Midsize,Sedan,28,20,61,49560</t>
  </si>
  <si>
    <t>Lincoln,MKZ,2017,premium unleaded (recommended),245,4,AUTOMATIC,front wheel drive,4,Luxury,Midsize,Sedan,31,21,61,35010</t>
  </si>
  <si>
    <t>Lincoln,MKZ,2017,premium unleaded (recommended),245,4,AUTOMATIC,all wheel drive,4,Luxury,Midsize,Sedan,28,20,61,41400</t>
  </si>
  <si>
    <t>Lincoln,MKZ,2017,premium unleaded (recommended),245,4,AUTOMATIC,front wheel drive,4,Luxury,Midsize,Sedan,31,21,61,47670</t>
  </si>
  <si>
    <t>Lincoln,MKZ,2017,regular unleaded,,4,AUTOMATIC,front wheel drive,4,"Luxury,Hybrid",Midsize,Sedan,38,41,61,36760</t>
  </si>
  <si>
    <t>Lincoln,MKZ,2017,premium unleaded (recommended),245,4,AUTOMATIC,front wheel drive,4,Luxury,Midsize,Sedan,31,21,61,36760</t>
  </si>
  <si>
    <t>Lincoln,MKZ,2017,regular unleaded,,4,AUTOMATIC,front wheel drive,4,"Luxury,Hybrid",Midsize,Sedan,38,41,61,47670</t>
  </si>
  <si>
    <t>Lincoln,MKZ,2017,premium unleaded (recommended),245,4,AUTOMATIC,all wheel drive,4,Luxury,Midsize,Sedan,28,20,61,38650</t>
  </si>
  <si>
    <t>Mercedes-Benz,ML55 AMG,2000,regular unleaded,342,8,AUTOMATIC,all wheel drive,4,"Factory Tuner,Luxury,Performance",Midsize,4dr SUV,16,12,617,5650</t>
  </si>
  <si>
    <t>Tesla,Model S,2014,electric,,0,DIRECT_DRIVE,rear wheel drive,4,"Exotic,High-Performance",Large,Sedan,90,88,1391,79900</t>
  </si>
  <si>
    <t>Tesla,Model S,2014,electric,,0,DIRECT_DRIVE,rear wheel drive,4,"Exotic,Performance",Large,Sedan,97,94,1391,69900</t>
  </si>
  <si>
    <t>Tesla,Model S,2014,electric,,0,DIRECT_DRIVE,all wheel drive,4,"Exotic,High-Performance",Large,Sedan,94,86,1391,104500</t>
  </si>
  <si>
    <t>Tesla,Model S,2014,electric,,0,DIRECT_DRIVE,rear wheel drive,4,"Exotic,High-Performance",Large,Sedan,90,88,1391,93400</t>
  </si>
  <si>
    <t>Tesla,Model S,2015,electric,,0,DIRECT_DRIVE,rear wheel drive,4,"Exotic,Performance",Large,Sedan,97,94,1391,69900</t>
  </si>
  <si>
    <t>Tesla,Model S,2015,electric,,0,DIRECT_DRIVE,all wheel drive,4,"Exotic,Performance",Large,Sedan,102,101,1391,75000</t>
  </si>
  <si>
    <t>Tesla,Model S,2015,electric,,0,DIRECT_DRIVE,all wheel drive,4,"Exotic,High-Performance",Large,Sedan,106,95,1391,85000</t>
  </si>
  <si>
    <t>Tesla,Model S,2015,electric,,0,DIRECT_DRIVE,all wheel drive,4,"Exotic,High-Performance",Large,Sedan,98,89,1391,105000</t>
  </si>
  <si>
    <t>Tesla,Model S,2015,electric,,0,DIRECT_DRIVE,rear wheel drive,4,"Exotic,Performance",Large,Sedan,90,88,1391,80000</t>
  </si>
  <si>
    <t>Tesla,Model S,2016,electric,,0,DIRECT_DRIVE,all wheel drive,,"Exotic,Performance",Large,Sedan,105,102,1391,79500</t>
  </si>
  <si>
    <t>Tesla,Model S,2016,electric,,0,DIRECT_DRIVE,all wheel drive,,"Exotic,Performance",Large,Sedan,101,98,1391,66000</t>
  </si>
  <si>
    <t>Tesla,Model S,2016,electric,,0,DIRECT_DRIVE,all wheel drive,,"Exotic,High-Performance",Large,Sedan,105,92,1391,134500</t>
  </si>
  <si>
    <t>Tesla,Model S,2016,electric,,0,DIRECT_DRIVE,rear wheel drive,,"Exotic,Performance",Large,Sedan,100,97,1391,74500</t>
  </si>
  <si>
    <t>Tesla,Model S,2016,electric,,0,DIRECT_DRIVE,all wheel drive,,"Exotic,Performance",Large,Sedan,107,101,1391,71000</t>
  </si>
  <si>
    <t>Tesla,Model S,2016,electric,,0,DIRECT_DRIVE,all wheel drive,4,"Exotic,Performance",Large,Sedan,102,101,1391,75000</t>
  </si>
  <si>
    <t>Tesla,Model S,2016,electric,,0,DIRECT_DRIVE,all wheel drive,4,"Exotic,High-Performance",Large,Sedan,107,101,1391,89500</t>
  </si>
  <si>
    <t>Tesla,Model S,2016,electric,,0,DIRECT_DRIVE,all wheel drive,4,"Exotic,High-Performance",Large,Sedan,100,91,1391,112000</t>
  </si>
  <si>
    <t>Tesla,Model S,2016,electric,,0,DIRECT_DRIVE,rear wheel drive,4,"Exotic,Performance",Large,Sedan,90,88,1391,70000</t>
  </si>
  <si>
    <t>Dodge,Monaco,1990,regular unleaded,150,6,AUTOMATIC,front wheel drive,4,N/A,Midsize,Sedan,24,15,1851,2000</t>
  </si>
  <si>
    <t>Dodge,Monaco,1991,regular unleaded,150,6,AUTOMATIC,front wheel drive,4,N/A,Midsize,Sedan,24,16,1851,2000</t>
  </si>
  <si>
    <t>Dodge,Monaco,1992,regular unleaded,150,6,AUTOMATIC,front wheel drive,4,N/A,Midsize,Sedan,24,16,1851,2000</t>
  </si>
  <si>
    <t>Pontiac,Montana SV6,2006,regular unleaded,201,6,AUTOMATIC,front wheel drive,4,N/A,Midsize,Passenger Minivan,23,16,210,24250</t>
  </si>
  <si>
    <t>Pontiac,Montana SV6,2006,regular unleaded,196,6,AUTOMATIC,all wheel drive,4,N/A,Midsize,Passenger Minivan,21,15,210,27750</t>
  </si>
  <si>
    <t>Pontiac,Montana,2003,regular unleaded,185,6,AUTOMATIC,front wheel drive,4,N/A,Midsize,Passenger Minivan,24,17,210,26140</t>
  </si>
  <si>
    <t>Pontiac,Montana,2003,regular unleaded,185,6,AUTOMATIC,all wheel drive,4,N/A,Midsize,Passenger Minivan,22,16,210,33790</t>
  </si>
  <si>
    <t>Pontiac,Montana,2003,regular unleaded,185,6,AUTOMATIC,front wheel drive,4,N/A,Compact,Passenger Minivan,24,17,210,25815</t>
  </si>
  <si>
    <t>Pontiac,Montana,2003,regular unleaded,185,6,AUTOMATIC,all wheel drive,4,N/A,Midsize,Passenger Minivan,22,16,210,30540</t>
  </si>
  <si>
    <t>Pontiac,Montana,2003,regular unleaded,185,6,AUTOMATIC,front wheel drive,4,N/A,Midsize,Passenger Minivan,24,17,210,27590</t>
  </si>
  <si>
    <t>Pontiac,Montana,2003,regular unleaded,185,6,AUTOMATIC,front wheel drive,4,N/A,Compact,Passenger Minivan,24,17,210,24165</t>
  </si>
  <si>
    <t>Pontiac,Montana,2003,regular unleaded,185,6,AUTOMATIC,front wheel drive,4,N/A,Midsize,Passenger Minivan,24,17,210,29740</t>
  </si>
  <si>
    <t>Pontiac,Montana,2004,regular unleaded,185,6,AUTOMATIC,front wheel drive,4,N/A,Compact,Passenger Minivan,24,17,210,23335</t>
  </si>
  <si>
    <t>Pontiac,Montana,2004,regular unleaded,185,6,AUTOMATIC,all wheel drive,4,N/A,Midsize,Passenger Minivan,22,16,210,31035</t>
  </si>
  <si>
    <t>Pontiac,Montana,2004,regular unleaded,185,6,AUTOMATIC,front wheel drive,4,N/A,Midsize,Passenger Minivan,24,17,210,25885</t>
  </si>
  <si>
    <t>Pontiac,Montana,2004,regular unleaded,185,6,AUTOMATIC,front wheel drive,4,N/A,Midsize,Passenger Minivan,24,17,210,30235</t>
  </si>
  <si>
    <t>Pontiac,Montana,2005,regular unleaded,200,6,AUTOMATIC,all wheel drive,4,N/A,Midsize,Passenger Minivan,21,15,210,30210</t>
  </si>
  <si>
    <t>Pontiac,Montana,2005,regular unleaded,185,6,AUTOMATIC,front wheel drive,4,N/A,Midsize,Passenger Minivan,23,16,210,26040</t>
  </si>
  <si>
    <t>Pontiac,Montana,2005,regular unleaded,200,6,AUTOMATIC,front wheel drive,4,N/A,Midsize,Passenger Minivan,23,16,210,24520</t>
  </si>
  <si>
    <t>Pontiac,Montana,2005,regular unleaded,200,6,AUTOMATIC,front wheel drive,4,N/A,Midsize,Passenger Minivan,23,16,210,27890</t>
  </si>
  <si>
    <t>Pontiac,Montana,2005,regular unleaded,185,6,AUTOMATIC,front wheel drive,4,N/A,Midsize,Passenger Minivan,23,16,210,30420</t>
  </si>
  <si>
    <t>Pontiac,Montana,2005,regular unleaded,200,6,AUTOMATIC,all wheel drive,4,N/A,Midsize,Passenger Minivan,21,15,210,27700</t>
  </si>
  <si>
    <t>Chevrolet,Monte Carlo,2005,regular unleaded,180,6,AUTOMATIC,front wheel drive,2,N/A,Midsize,Coupe,29,19,1385,22280</t>
  </si>
  <si>
    <t>Chevrolet,Monte Carlo,2005,regular unleaded,200,6,AUTOMATIC,front wheel drive,2,N/A,Midsize,Coupe,28,18,1385,24690</t>
  </si>
  <si>
    <t>Chevrolet,Monte Carlo,2005,premium unleaded (required),240,6,AUTOMATIC,front wheel drive,2,Performance,Midsize,Coupe,26,17,1385,28355</t>
  </si>
  <si>
    <t>Chevrolet,Monte Carlo,2006,regular unleaded,242,6,AUTOMATIC,front wheel drive,2,N/A,Midsize,Coupe,26,18,1385,24930</t>
  </si>
  <si>
    <t>Chevrolet,Monte Carlo,2006,flex-fuel (unleaded/E85),211,6,AUTOMATIC,front wheel drive,2,Flex Fuel,Midsize,Coupe,29,19,1385,20830</t>
  </si>
  <si>
    <t>Chevrolet,Monte Carlo,2006,regular unleaded,303,8,AUTOMATIC,front wheel drive,2,Performance,Midsize,Coupe,26,16,1385,26330</t>
  </si>
  <si>
    <t>Chevrolet,Monte Carlo,2006,flex-fuel (unleaded/E85),211,6,AUTOMATIC,front wheel drive,2,Flex Fuel,Midsize,Coupe,29,19,1385,20330</t>
  </si>
  <si>
    <t>Chevrolet,Monte Carlo,2006,regular unleaded,242,6,AUTOMATIC,front wheel drive,2,N/A,Midsize,Coupe,26,18,1385,23430</t>
  </si>
  <si>
    <t>Chevrolet,Monte Carlo,2007,regular unleaded,303,8,AUTOMATIC,front wheel drive,2,Performance,Midsize,Coupe,24,16,1385,27740</t>
  </si>
  <si>
    <t>Chevrolet,Monte Carlo,2007,flex-fuel (unleaded/E85),211,6,AUTOMATIC,front wheel drive,2,Flex Fuel,Midsize,Coupe,29,19,1385,22625</t>
  </si>
  <si>
    <t>Chevrolet,Monte Carlo,2007,flex-fuel (unleaded/E85),211,6,AUTOMATIC,front wheel drive,2,Flex Fuel,Midsize,Coupe,29,19,1385,21015</t>
  </si>
  <si>
    <t>Mitsubishi,Montero Sport,2002,regular unleaded,197,6,AUTOMATIC,rear wheel drive,4,N/A,Midsize,4dr SUV,20,15,436,27607</t>
  </si>
  <si>
    <t>Mitsubishi,Montero Sport,2002,regular unleaded,165,6,AUTOMATIC,four wheel drive,4,N/A,Midsize,4dr SUV,19,15,436,27777</t>
  </si>
  <si>
    <t>Mitsubishi,Montero Sport,2002,regular unleaded,197,6,AUTOMATIC,four wheel drive,4,N/A,Midsize,4dr SUV,17,14,436,29627</t>
  </si>
  <si>
    <t>Mitsubishi,Montero Sport,2002,regular unleaded,165,6,AUTOMATIC,rear wheel drive,4,N/A,Midsize,4dr SUV,21,16,436,22777</t>
  </si>
  <si>
    <t>Mitsubishi,Montero Sport,2002,regular unleaded,197,6,AUTOMATIC,four wheel drive,4,N/A,Midsize,4dr SUV,17,14,436,32887</t>
  </si>
  <si>
    <t>Mitsubishi,Montero Sport,2002,regular unleaded,197,6,AUTOMATIC,rear wheel drive,4,N/A,Midsize,4dr SUV,20,15,436,31317</t>
  </si>
  <si>
    <t>Mitsubishi,Montero Sport,2002,regular unleaded,165,6,AUTOMATIC,four wheel drive,4,N/A,Midsize,4dr SUV,19,15,436,25087</t>
  </si>
  <si>
    <t>Mitsubishi,Montero Sport,2002,regular unleaded,165,6,AUTOMATIC,rear wheel drive,4,N/A,Midsize,4dr SUV,21,16,436,25637</t>
  </si>
  <si>
    <t>Mitsubishi,Montero Sport,2003,regular unleaded,165,6,AUTOMATIC,four wheel drive,4,N/A,Midsize,4dr SUV,19,15,436,27777</t>
  </si>
  <si>
    <t>Mitsubishi,Montero Sport,2003,regular unleaded,165,6,AUTOMATIC,four wheel drive,4,N/A,Midsize,4dr SUV,19,15,436,25217</t>
  </si>
  <si>
    <t>Mitsubishi,Montero Sport,2003,regular unleaded,197,6,AUTOMATIC,rear wheel drive,4,N/A,Midsize,4dr SUV,20,15,436,27607</t>
  </si>
  <si>
    <t>Mitsubishi,Montero Sport,2003,regular unleaded,165,6,AUTOMATIC,rear wheel drive,4,N/A,Midsize,4dr SUV,21,16,436,22907</t>
  </si>
  <si>
    <t>Mitsubishi,Montero Sport,2003,regular unleaded,197,6,AUTOMATIC,four wheel drive,4,N/A,Midsize,4dr SUV,17,14,436,32887</t>
  </si>
  <si>
    <t>Mitsubishi,Montero Sport,2003,regular unleaded,197,6,AUTOMATIC,four wheel drive,4,N/A,Midsize,4dr SUV,17,14,436,29627</t>
  </si>
  <si>
    <t>Mitsubishi,Montero Sport,2003,regular unleaded,165,6,AUTOMATIC,rear wheel drive,4,N/A,Midsize,4dr SUV,21,16,436,25637</t>
  </si>
  <si>
    <t>Mitsubishi,Montero Sport,2003,regular unleaded,197,6,AUTOMATIC,rear wheel drive,4,N/A,Midsize,4dr SUV,20,15,436,31317</t>
  </si>
  <si>
    <t>Mitsubishi,Montero Sport,2004,regular unleaded,197,6,AUTOMATIC,rear wheel drive,4,N/A,Midsize,4dr SUV,19,15,436,26199</t>
  </si>
  <si>
    <t>Mitsubishi,Montero Sport,2004,regular unleaded,197,6,AUTOMATIC,four wheel drive,4,N/A,Midsize,4dr SUV,17,14,436,25999</t>
  </si>
  <si>
    <t>Mitsubishi,Montero Sport,2004,regular unleaded,197,6,AUTOMATIC,four wheel drive,4,N/A,Midsize,4dr SUV,17,14,436,28199</t>
  </si>
  <si>
    <t>Mitsubishi,Montero Sport,2004,regular unleaded,197,6,AUTOMATIC,rear wheel drive,4,N/A,Midsize,4dr SUV,19,15,436,23999</t>
  </si>
  <si>
    <t>Mitsubishi,Montero,2004,regular unleaded,215,6,AUTOMATIC,four wheel drive,4,N/A,Midsize,4dr SUV,18,13,436,34999</t>
  </si>
  <si>
    <t>Mitsubishi,Montero,2005,regular unleaded,215,6,AUTOMATIC,four wheel drive,4,N/A,Midsize,4dr SUV,17,13,436,35799</t>
  </si>
  <si>
    <t>Mitsubishi,Montero,2006,regular unleaded,215,6,AUTOMATIC,four wheel drive,4,N/A,Midsize,4dr SUV,17,13,436,36159</t>
  </si>
  <si>
    <t>McLaren,MP4-12C,2012,premium unleaded (required),592,8,AUTOMATED_MANUAL,rear wheel drive,2,"Exotic,High-Performance",Compact,Coupe,22,15,416,229000</t>
  </si>
  <si>
    <t>McLaren,MP4-12C,2013,premium unleaded (required),616,8,AUTOMATED_MANUAL,rear wheel drive,2,"Exotic,High-Performance",Compact,Coupe,22,15,416,239400</t>
  </si>
  <si>
    <t>Mazda,MPV,2004,regular unleaded,200,6,AUTOMATIC,front wheel drive,4,N/A,Compact,Passenger Minivan,23,16,586,28460</t>
  </si>
  <si>
    <t>Mazda,MPV,2004,regular unleaded,200,6,AUTOMATIC,front wheel drive,4,N/A,Compact,Passenger Minivan,23,16,586,23490</t>
  </si>
  <si>
    <t>Mazda,MPV,2005,regular unleaded,200,6,AUTOMATIC,front wheel drive,4,N/A,Compact,Passenger Minivan,23,16,586,28515</t>
  </si>
  <si>
    <t>Mazda,MPV,2005,regular unleaded,200,6,AUTOMATIC,front wheel drive,4,N/A,Compact,Passenger Minivan,23,16,586,22115</t>
  </si>
  <si>
    <t>Mazda,MPV,2005,regular unleaded,200,6,AUTOMATIC,front wheel drive,4,N/A,Compact,Passenger Minivan,23,16,586,22950</t>
  </si>
  <si>
    <t>Mazda,MPV,2006,regular unleaded,200,6,AUTOMATIC,front wheel drive,4,N/A,Compact,Passenger Minivan,23,16,586,28515</t>
  </si>
  <si>
    <t>Mazda,MPV,2006,regular unleaded,200,6,AUTOMATIC,front wheel drive,4,N/A,Compact,Passenger Minivan,23,16,586,22950</t>
  </si>
  <si>
    <t>Mazda,MPV,2006,regular unleaded,200,6,AUTOMATIC,front wheel drive,4,N/A,Compact,Passenger Minivan,23,16,586,22115</t>
  </si>
  <si>
    <t>Toyota,MR2 Spyder,2003,premium unleaded (required),138,4,AUTOMATED_MANUAL,rear wheel drive,2,Performance,Compact,Convertible,30,22,2031,25645</t>
  </si>
  <si>
    <t>Toyota,MR2 Spyder,2003,premium unleaded (required),138,4,MANUAL,rear wheel drive,2,Performance,Compact,Convertible,29,23,2031,24645</t>
  </si>
  <si>
    <t>Toyota,MR2 Spyder,2004,regular unleaded,138,4,AUTOMATED_MANUAL,rear wheel drive,2,Performance,Compact,Convertible,30,23,2031,25895</t>
  </si>
  <si>
    <t>Toyota,MR2 Spyder,2004,regular unleaded,138,4,MANUAL,rear wheel drive,2,Performance,Compact,Convertible,29,23,2031,24895</t>
  </si>
  <si>
    <t>Toyota,MR2 Spyder,2005,regular unleaded,138,4,AUTOMATED_MANUAL,rear wheel drive,2,Performance,Compact,Convertible,30,23,2031,26145</t>
  </si>
  <si>
    <t>Toyota,MR2 Spyder,2005,regular unleaded,138,4,MANUAL,rear wheel drive,2,Performance,Compact,Convertible,29,23,2031,25145</t>
  </si>
  <si>
    <t>Toyota,MR2,1993,regular unleaded,135,4,MANUAL,rear wheel drive,2,Performance,Compact,Coupe,26,19,2031,2000</t>
  </si>
  <si>
    <t>Toyota,MR2,1993,regular unleaded,200,4,MANUAL,rear wheel drive,2,Performance,Compact,Coupe,25,18,2031,2078</t>
  </si>
  <si>
    <t>Toyota,MR2,1994,regular unleaded,200,4,MANUAL,rear wheel drive,2,Performance,Compact,Coupe,25,18,2031,2254</t>
  </si>
  <si>
    <t>Toyota,MR2,1994,regular unleaded,135,4,MANUAL,rear wheel drive,2,Performance,Compact,Coupe,26,19,2031,2000</t>
  </si>
  <si>
    <t>Toyota,MR2,1995,regular unleaded,135,4,MANUAL,rear wheel drive,2,Performance,Compact,Coupe,26,19,2031,2038</t>
  </si>
  <si>
    <t>Toyota,MR2,1995,regular unleaded,200,4,MANUAL,rear wheel drive,2,Performance,Compact,Coupe,25,18,2031,2462</t>
  </si>
  <si>
    <t>Bentley,Mulsanne,2014,premium unleaded (required),505,8,AUTOMATIC,rear wheel drive,4,"Exotic,Luxury,High-Performance",Large,Sedan,18,11,520,298900</t>
  </si>
  <si>
    <t>Bentley,Mulsanne,2015,premium unleaded (required),505,8,AUTOMATIC,rear wheel drive,4,"Exotic,Luxury,High-Performance",Large,Sedan,18,11,520,303700</t>
  </si>
  <si>
    <t>Bentley,Mulsanne,2016,premium unleaded (required),505,8,AUTOMATIC,rear wheel drive,4,"Exotic,Luxury,High-Performance",Large,Sedan,18,11,520,303700</t>
  </si>
  <si>
    <t>Bentley,Mulsanne,2016,premium unleaded (required),530,8,AUTOMATIC,rear wheel drive,4,"Exotic,Factory Tuner,Luxury,High-Performance",Large,Sedan,18,11,520,335600</t>
  </si>
  <si>
    <t>Nissan,Murano CrossCabriolet,2012,premium unleaded (recommended),265,6,AUTOMATIC,all wheel drive,2,Crossover,Midsize,Convertible SUV,22,17,2009,44540</t>
  </si>
  <si>
    <t>Nissan,Murano CrossCabriolet,2013,premium unleaded (recommended),265,6,AUTOMATIC,all wheel drive,2,Crossover,Midsize,Convertible SUV,22,17,2009,44540</t>
  </si>
  <si>
    <t>Nissan,Murano CrossCabriolet,2014,premium unleaded (recommended),265,6,AUTOMATIC,all wheel drive,2,Crossover,Midsize,Convertible SUV,22,17,2009,41995</t>
  </si>
  <si>
    <t>Nissan,Murano,2015,regular unleaded,260,6,AUTOMATIC,front wheel drive,4,Crossover,Midsize,4dr SUV,28,21,2009,39000</t>
  </si>
  <si>
    <t>Nissan,Murano,2015,regular unleaded,260,6,AUTOMATIC,all wheel drive,4,Crossover,Midsize,4dr SUV,28,21,2009,38550</t>
  </si>
  <si>
    <t>Nissan,Murano,2015,regular unleaded,260,6,AUTOMATIC,all wheel drive,4,Crossover,Midsize,4dr SUV,28,21,2009,40600</t>
  </si>
  <si>
    <t>Nissan,Murano,2015,regular unleaded,260,6,AUTOMATIC,front wheel drive,4,Crossover,Midsize,4dr SUV,28,21,2009,36950</t>
  </si>
  <si>
    <t>Nissan,Murano,2015,regular unleaded,260,6,AUTOMATIC,all wheel drive,4,Crossover,Midsize,4dr SUV,28,21,2009,34220</t>
  </si>
  <si>
    <t>Nissan,Murano,2015,regular unleaded,260,6,AUTOMATIC,front wheel drive,4,Crossover,Midsize,4dr SUV,28,21,2009,29560</t>
  </si>
  <si>
    <t>Nissan,Murano,2015,regular unleaded,260,6,AUTOMATIC,front wheel drive,4,Crossover,Midsize,4dr SUV,28,21,2009,32620</t>
  </si>
  <si>
    <t>Nissan,Murano,2015,regular unleaded,260,6,AUTOMATIC,all wheel drive,4,Crossover,Midsize,4dr SUV,28,21,2009,31160</t>
  </si>
  <si>
    <t>Nissan,Murano,2016,regular unleaded,260,6,AUTOMATIC,all wheel drive,4,Crossover,Midsize,4dr SUV,28,21,2009,34400</t>
  </si>
  <si>
    <t>Nissan,Murano,2016,regular unleaded,260,6,AUTOMATIC,front wheel drive,4,Crossover,Midsize,4dr SUV,28,21,2009,39180</t>
  </si>
  <si>
    <t>Nissan,Murano,2016,regular unleaded,250,4,AUTOMATIC,all wheel drive,4,"Crossover,Hybrid",Midsize,4dr SUV,30,26,2009,41730</t>
  </si>
  <si>
    <t>Nissan,Murano,2016,regular unleaded,260,6,AUTOMATIC,front wheel drive,4,Crossover,Midsize,4dr SUV,28,21,2009,32800</t>
  </si>
  <si>
    <t>Nissan,Murano,2016,regular unleaded,260,6,AUTOMATIC,all wheel drive,4,Crossover,Midsize,4dr SUV,28,21,2009,38730</t>
  </si>
  <si>
    <t>Nissan,Murano,2016,regular unleaded,260,6,AUTOMATIC,front wheel drive,4,Crossover,Midsize,4dr SUV,28,21,2009,29740</t>
  </si>
  <si>
    <t>Nissan,Murano,2016,regular unleaded,260,6,AUTOMATIC,all wheel drive,4,Crossover,Midsize,4dr SUV,28,21,2009,40780</t>
  </si>
  <si>
    <t>Nissan,Murano,2016,regular unleaded,260,6,AUTOMATIC,all wheel drive,4,Crossover,Midsize,4dr SUV,28,21,2009,31340</t>
  </si>
  <si>
    <t>Nissan,Murano,2016,regular unleaded,250,4,AUTOMATIC,front wheel drive,4,"Crossover,Hybrid",Midsize,4dr SUV,31,28,2009,42180</t>
  </si>
  <si>
    <t>Nissan,Murano,2016,regular unleaded,260,6,AUTOMATIC,front wheel drive,4,Crossover,Midsize,4dr SUV,28,21,2009,37130</t>
  </si>
  <si>
    <t>Nissan,Murano,2016,regular unleaded,250,4,AUTOMATIC,front wheel drive,4,"Crossover,Hybrid",Midsize,4dr SUV,31,28,2009,40130</t>
  </si>
  <si>
    <t>Nissan,Murano,2016,regular unleaded,250,4,AUTOMATIC,all wheel drive,4,"Crossover,Hybrid",Midsize,4dr SUV,30,26,2009,43780</t>
  </si>
  <si>
    <t>Nissan,Murano,2017,regular unleaded,260,6,AUTOMATIC,front wheel drive,4,Crossover,Midsize,4dr SUV,28,21,2009,29740</t>
  </si>
  <si>
    <t>Nissan,Murano,2017,regular unleaded,260,6,AUTOMATIC,all wheel drive,4,Crossover,Midsize,4dr SUV,28,21,2009,31340</t>
  </si>
  <si>
    <t>Nissan,Murano,2017,regular unleaded,260,6,AUTOMATIC,front wheel drive,4,Crossover,Midsize,4dr SUV,28,21,2009,37130</t>
  </si>
  <si>
    <t>Nissan,Murano,2017,regular unleaded,260,6,AUTOMATIC,all wheel drive,4,Crossover,Midsize,4dr SUV,28,21,2009,38730</t>
  </si>
  <si>
    <t>Nissan,Murano,2017,regular unleaded,260,6,AUTOMATIC,all wheel drive,4,Crossover,Midsize,4dr SUV,28,21,2009,34400</t>
  </si>
  <si>
    <t>Nissan,Murano,2017,regular unleaded,260,6,AUTOMATIC,front wheel drive,4,Crossover,Midsize,4dr SUV,28,21,2009,32800</t>
  </si>
  <si>
    <t>Nissan,Murano,2017,regular unleaded,260,6,AUTOMATIC,all wheel drive,4,Crossover,Midsize,4dr SUV,28,21,2009,40780</t>
  </si>
  <si>
    <t>Nissan,Murano,2017,regular unleaded,260,6,AUTOMATIC,front wheel drive,4,Crossover,Midsize,4dr SUV,28,21,2009,39180</t>
  </si>
  <si>
    <t>Lamborghini,Murcielago,2008,premium unleaded (required),632,12,MANUAL,all wheel drive,2,"Exotic,High-Performance",Compact,Coupe,13,8,1158,336400</t>
  </si>
  <si>
    <t>Lamborghini,Murcielago,2008,premium unleaded (required),632,12,MANUAL,all wheel drive,2,"Exotic,High-Performance",Compact,Convertible,13,8,1158,369200</t>
  </si>
  <si>
    <t>Lamborghini,Murcielago,2008,premium unleaded (required),632,12,AUTOMATED_MANUAL,all wheel drive,2,"Exotic,High-Performance",Compact,Coupe,14,9,1158,345400</t>
  </si>
  <si>
    <t>Lamborghini,Murcielago,2008,premium unleaded (required),632,12,AUTOMATED_MANUAL,all wheel drive,2,"Exotic,High-Performance",Compact,Convertible,14,9,1158,378200</t>
  </si>
  <si>
    <t>Lamborghini,Murcielago,2009,premium unleaded (required),631,12,MANUAL,all wheel drive,2,"Exotic,High-Performance",Compact,Convertible,13,8,1158,382400</t>
  </si>
  <si>
    <t>Lamborghini,Murcielago,2009,premium unleaded (required),631,12,MANUAL,all wheel drive,2,"Exotic,High-Performance",Compact,Coupe,13,8,1158,354000</t>
  </si>
  <si>
    <t>Lamborghini,Murcielago,2009,premium unleaded (required),631,12,AUTOMATED_MANUAL,all wheel drive,2,"Exotic,High-Performance",Compact,Coupe,14,9,1158,364000</t>
  </si>
  <si>
    <t>Lamborghini,Murcielago,2009,premium unleaded (required),631,12,AUTOMATED_MANUAL,all wheel drive,2,"Exotic,High-Performance",Compact,Convertible,14,9,1158,392400</t>
  </si>
  <si>
    <t>Lamborghini,Murcielago,2010,premium unleaded (required),670,12,AUTOMATED_MANUAL,all wheel drive,2,"Exotic,Factory Tuner,High-Performance",Compact,Coupe,14,9,1158,450000</t>
  </si>
  <si>
    <t>Ford,Mustang SVT Cobra,1997,regular unleaded,305,8,MANUAL,rear wheel drive,2,"Factory Tuner,Performance",Compact,Convertible,24,16,5657,3550</t>
  </si>
  <si>
    <t>Ford,Mustang SVT Cobra,1997,regular unleaded,305,8,MANUAL,rear wheel drive,2,"Factory Tuner,Performance",Compact,Coupe,24,16,5657,3206</t>
  </si>
  <si>
    <t>Ford,Mustang SVT Cobra,1998,regular unleaded,305,8,MANUAL,rear wheel drive,2,"Factory Tuner,Performance",Compact,Coupe,24,16,5657,3654</t>
  </si>
  <si>
    <t>Ford,Mustang SVT Cobra,1998,regular unleaded,305,8,MANUAL,rear wheel drive,2,"Factory Tuner,Performance",Compact,Convertible,24,16,5657,4059</t>
  </si>
  <si>
    <t>Ford,Mustang SVT Cobra,1999,regular unleaded,320,8,MANUAL,rear wheel drive,2,"Factory Tuner,Performance",Compact,Coupe,22,15,5657,4584</t>
  </si>
  <si>
    <t>Ford,Mustang SVT Cobra,1999,regular unleaded,320,8,MANUAL,rear wheel drive,2,"Factory Tuner,Performance",Compact,Convertible,22,15,5657,5193</t>
  </si>
  <si>
    <t>Ford,Mustang,2015,premium unleaded (recommended),435,8,MANUAL,rear wheel drive,2,High-Performance,Midsize,Convertible,25,15,5657,41800</t>
  </si>
  <si>
    <t>Ford,Mustang,2015,regular unleaded,300,6,MANUAL,rear wheel drive,2,Performance,Midsize,Convertible,28,17,5657,29300</t>
  </si>
  <si>
    <t>Ford,Mustang,2015,premium unleaded (recommended),310,4,MANUAL,rear wheel drive,2,High-Performance,Midsize,Convertible,31,22,5657,34800</t>
  </si>
  <si>
    <t>Ford,Mustang,2015,premium unleaded (recommended),310,4,MANUAL,rear wheel drive,2,High-Performance,Midsize,Coupe,31,22,5657,25300</t>
  </si>
  <si>
    <t>Ford,Mustang,2015,premium unleaded (recommended),435,8,MANUAL,rear wheel drive,2,High-Performance,Midsize,Coupe,25,15,5657,46170</t>
  </si>
  <si>
    <t>Ford,Mustang,2015,premium unleaded (recommended),435,8,MANUAL,rear wheel drive,2,High-Performance,Midsize,Coupe,25,15,5657,32300</t>
  </si>
  <si>
    <t>Ford,Mustang,2015,regular unleaded,300,6,MANUAL,rear wheel drive,2,Performance,Midsize,Coupe,28,17,5657,23800</t>
  </si>
  <si>
    <t>Ford,Mustang,2015,premium unleaded (recommended),310,4,MANUAL,rear wheel drive,2,High-Performance,Midsize,Coupe,31,22,5657,29300</t>
  </si>
  <si>
    <t>Ford,Mustang,2015,premium unleaded (recommended),435,8,MANUAL,rear wheel drive,2,High-Performance,Midsize,Coupe,25,15,5657,36300</t>
  </si>
  <si>
    <t>Ford,Mustang,2016,premium unleaded (recommended),435,8,MANUAL,rear wheel drive,2,Performance,Midsize,Coupe,25,15,5657,36395</t>
  </si>
  <si>
    <t>Ford,Mustang,2016,premium unleaded (recommended),435,8,MANUAL,rear wheel drive,2,Performance,Midsize,Coupe,25,15,5657,32395</t>
  </si>
  <si>
    <t>Ford,Mustang,2016,regular unleaded,300,6,MANUAL,rear wheel drive,2,Performance,Midsize,Coupe,28,17,5657,24145</t>
  </si>
  <si>
    <t>Ford,Mustang,2016,premium unleaded (recommended),310,4,MANUAL,rear wheel drive,2,Performance,Midsize,Convertible,29,20,5657,35145</t>
  </si>
  <si>
    <t>Ford,Mustang,2016,premium unleaded (recommended),310,4,MANUAL,rear wheel drive,2,Performance,Midsize,Coupe,31,22,5657,29645</t>
  </si>
  <si>
    <t>Ford,Mustang,2016,premium unleaded (recommended),435,8,MANUAL,rear wheel drive,2,Performance,Midsize,Convertible,25,15,5657,41895</t>
  </si>
  <si>
    <t>Ford,Mustang,2016,regular unleaded,300,6,MANUAL,rear wheel drive,2,Performance,Midsize,Convertible,28,17,5657,29645</t>
  </si>
  <si>
    <t>Ford,Mustang,2016,premium unleaded (recommended),310,4,MANUAL,rear wheel drive,2,Performance,Midsize,Coupe,31,22,5657,25645</t>
  </si>
  <si>
    <t>Ford,Mustang,2017,premium unleaded (recommended),310,4,MANUAL,rear wheel drive,2,Performance,Midsize,Coupe,30,21,5657,25645</t>
  </si>
  <si>
    <t>Ford,Mustang,2017,regular unleaded,300,6,MANUAL,rear wheel drive,2,N/A,Midsize,Coupe,27,18,5657,24645</t>
  </si>
  <si>
    <t>Ford,Mustang,2017,premium unleaded (recommended),310,4,MANUAL,rear wheel drive,2,Performance,Midsize,Coupe,30,21,5657,29645</t>
  </si>
  <si>
    <t>Ford,Mustang,2017,premium unleaded (recommended),435,8,MANUAL,rear wheel drive,2,Performance,Midsize,Convertible,23,14,5657,42145</t>
  </si>
  <si>
    <t>Ford,Mustang,2017,premium unleaded (recommended),435,8,MANUAL,rear wheel drive,2,Performance,Midsize,Coupe,25,15,5657,36645</t>
  </si>
  <si>
    <t>Ford,Mustang,2017,premium unleaded (recommended),310,4,MANUAL,rear wheel drive,2,Performance,Midsize,Convertible,27,21,5657,35145</t>
  </si>
  <si>
    <t>Ford,Mustang,2017,premium unleaded (recommended),435,8,MANUAL,rear wheel drive,2,Performance,Midsize,Coupe,25,15,5657,32645</t>
  </si>
  <si>
    <t>Mazda,MX-3,1993,regular unleaded,130,6,MANUAL,front wheel drive,2,Hatchback,Compact,2dr Hatchback,26,20,586,2000</t>
  </si>
  <si>
    <t>Mazda,MX-3,1993,regular unleaded,88,4,MANUAL,front wheel drive,2,Hatchback,Compact,2dr Hatchback,32,24,586,2000</t>
  </si>
  <si>
    <t>Mazda,MX-3,1994,regular unleaded,130,6,MANUAL,front wheel drive,2,Hatchback,Compact,2dr Hatchback,26,20,586,2000</t>
  </si>
  <si>
    <t>Mazda,MX-3,1994,regular unleaded,88,4,MANUAL,front wheel drive,2,Hatchback,Compact,2dr Hatchback,34,25,586,2000</t>
  </si>
  <si>
    <t>Mazda,MX-3,1995,regular unleaded,88,4,MANUAL,front wheel drive,2,Hatchback,Compact,2dr Hatchback,34,25,586,2000</t>
  </si>
  <si>
    <t>Mazda,MX-5 Miata,2014,premium unleaded (recommended),158,4,AUTOMATIC,rear wheel drive,2,Performance,Compact,Convertible,28,21,586,27505</t>
  </si>
  <si>
    <t>Mazda,MX-5 Miata,2014,premium unleaded (recommended),158,4,AUTOMATIC,rear wheel drive,2,Performance,Compact,Convertible,28,21,586,30550</t>
  </si>
  <si>
    <t>Mazda,MX-5 Miata,2014,premium unleaded (recommended),158,4,AUTOMATIC,rear wheel drive,2,Performance,Compact,Convertible,28,21,586,29265</t>
  </si>
  <si>
    <t>Mazda,MX-5 Miata,2014,premium unleaded (recommended),167,4,MANUAL,rear wheel drive,2,Performance,Compact,Convertible,28,21,586,26905</t>
  </si>
  <si>
    <t>Mazda,MX-5 Miata,2014,premium unleaded (recommended),167,4,MANUAL,rear wheel drive,2,Performance,Compact,Convertible,28,21,586,28665</t>
  </si>
  <si>
    <t>Mazda,MX-5 Miata,2014,premium unleaded (recommended),158,4,AUTOMATIC,rear wheel drive,2,Performance,Compact,Convertible,28,21,586,25980</t>
  </si>
  <si>
    <t>Mazda,MX-5 Miata,2014,premium unleaded (recommended),167,4,MANUAL,rear wheel drive,2,Performance,Compact,Convertible,28,21,586,27550</t>
  </si>
  <si>
    <t>Mazda,MX-5 Miata,2014,premium unleaded (recommended),167,4,MANUAL,rear wheel drive,2,Performance,Compact,Convertible,28,22,586,23720</t>
  </si>
  <si>
    <t>Mazda,MX-5 Miata,2014,premium unleaded (recommended),158,4,AUTOMATIC,rear wheel drive,2,Performance,Compact,Convertible,28,21,586,28650</t>
  </si>
  <si>
    <t>Mazda,MX-5 Miata,2014,premium unleaded (recommended),167,4,MANUAL,rear wheel drive,2,Performance,Compact,Convertible,28,21,586,29450</t>
  </si>
  <si>
    <t>Mazda,MX-5 Miata,2015,premium unleaded (recommended),158,4,AUTOMATIC,rear wheel drive,2,Performance,Compact,Convertible,28,21,586,28650</t>
  </si>
  <si>
    <t>Mazda,MX-5 Miata,2015,premium unleaded (recommended),167,4,MANUAL,rear wheel drive,2,Performance,Compact,Convertible,28,21,586,27550</t>
  </si>
  <si>
    <t>Mazda,MX-5 Miata,2015,premium unleaded (recommended),158,4,AUTOMATIC,rear wheel drive,2,Performance,Compact,Convertible,28,21,586,29265</t>
  </si>
  <si>
    <t>Mazda,MX-5 Miata,2015,premium unleaded (recommended),167,4,MANUAL,rear wheel drive,2,Performance,Compact,Convertible,28,22,586,23970</t>
  </si>
  <si>
    <t>Mazda,MX-5 Miata,2015,premium unleaded (recommended),167,4,MANUAL,rear wheel drive,2,Performance,Compact,Convertible,28,21,586,29450</t>
  </si>
  <si>
    <t>Mazda,MX-5 Miata,2015,premium unleaded (recommended),158,4,AUTOMATIC,rear wheel drive,2,Performance,Compact,Convertible,28,21,586,30550</t>
  </si>
  <si>
    <t>Mazda,MX-5 Miata,2015,premium unleaded (recommended),158,4,AUTOMATIC,rear wheel drive,2,Performance,Compact,Convertible,28,21,586,27505</t>
  </si>
  <si>
    <t>Mazda,MX-5 Miata,2015,premium unleaded (recommended),167,4,MANUAL,rear wheel drive,2,Performance,Compact,Convertible,28,21,586,26905</t>
  </si>
  <si>
    <t>Mazda,MX-5 Miata,2015,premium unleaded (recommended),158,4,AUTOMATIC,rear wheel drive,2,Performance,Compact,Convertible,28,21,586,26230</t>
  </si>
  <si>
    <t>Mazda,MX-5 Miata,2015,premium unleaded (recommended),167,4,MANUAL,rear wheel drive,2,Performance,Compact,Convertible,28,21,586,32205</t>
  </si>
  <si>
    <t>Mazda,MX-5 Miata,2015,premium unleaded (recommended),158,4,AUTOMATIC,rear wheel drive,2,Performance,Compact,Convertible,28,21,586,32655</t>
  </si>
  <si>
    <t>Mazda,MX-5 Miata,2015,premium unleaded (recommended),167,4,MANUAL,rear wheel drive,2,Performance,Compact,Convertible,28,21,586,28665</t>
  </si>
  <si>
    <t>Mazda,MX-5 Miata,2016,premium unleaded (recommended),155,4,MANUAL,rear wheel drive,2,Performance,Compact,Convertible,34,27,586,28600</t>
  </si>
  <si>
    <t>Mazda,MX-5 Miata,2016,premium unleaded (recommended),155,4,AUTOMATIC,rear wheel drive,2,Performance,Compact,Convertible,36,27,586,26395</t>
  </si>
  <si>
    <t>Mazda,MX-5 Miata,2016,premium unleaded (recommended),155,4,AUTOMATIC,rear wheel drive,2,Performance,Compact,Convertible,36,27,586,29330</t>
  </si>
  <si>
    <t>Mazda,MX-5 Miata,2016,premium unleaded (recommended),155,4,AUTOMATIC,rear wheel drive,2,Performance,Compact,Convertible,36,27,586,31270</t>
  </si>
  <si>
    <t>Mazda,MX-5 Miata,2016,premium unleaded (recommended),155,4,MANUAL,rear wheel drive,2,Performance,Compact,Convertible,34,27,586,30065</t>
  </si>
  <si>
    <t>Mazda,MX-5 Miata,2016,premium unleaded (recommended),155,4,MANUAL,rear wheel drive,2,Performance,Compact,Convertible,34,27,586,24915</t>
  </si>
  <si>
    <t>Mazda,MX-6,1995,regular unleaded,164,6,MANUAL,front wheel drive,2,Performance,Compact,Coupe,24,18,586,2000</t>
  </si>
  <si>
    <t>Mazda,MX-6,1995,regular unleaded,118,4,MANUAL,front wheel drive,2,N/A,Compact,Coupe,31,23,586,2000</t>
  </si>
  <si>
    <t>Mazda,MX-6,1996,regular unleaded,164,6,MANUAL,front wheel drive,2,Performance,Compact,Coupe,24,18,586,2000</t>
  </si>
  <si>
    <t>Mazda,MX-6,1996,regular unleaded,118,4,MANUAL,front wheel drive,2,N/A,Compact,Coupe,31,23,586,2000</t>
  </si>
  <si>
    <t>Mazda,MX-6,1997,regular unleaded,164,6,MANUAL,front wheel drive,2,Performance,Compact,Coupe,24,18,586,2000</t>
  </si>
  <si>
    <t>Mazda,MX-6,1997,regular unleaded,114,4,MANUAL,front wheel drive,2,N/A,Compact,Coupe,31,23,586,2000</t>
  </si>
  <si>
    <t>Mazda,Navajo,1992,regular unleaded,155,6,MANUAL,four wheel drive,2,N/A,Compact,2dr SUV,20,15,586,2000</t>
  </si>
  <si>
    <t>Mazda,Navajo,1992,regular unleaded,155,6,MANUAL,rear wheel drive,2,N/A,Compact,2dr SUV,20,15,586,2000</t>
  </si>
  <si>
    <t>Mazda,Navajo,1993,regular unleaded,160,6,MANUAL,four wheel drive,2,N/A,Compact,2dr SUV,21,16,586,2000</t>
  </si>
  <si>
    <t>Mazda,Navajo,1993,regular unleaded,160,6,MANUAL,rear wheel drive,2,N/A,Compact,2dr SUV,21,16,586,2000</t>
  </si>
  <si>
    <t>Mazda,Navajo,1994,regular unleaded,160,6,MANUAL,rear wheel drive,2,N/A,Compact,2dr SUV,19,14,586,2000</t>
  </si>
  <si>
    <t>Mazda,Navajo,1994,regular unleaded,160,6,MANUAL,four wheel drive,2,N/A,Compact,2dr SUV,18,14,586,2000</t>
  </si>
  <si>
    <t>Lincoln,Navigator,2015,regular unleaded,365,6,AUTOMATIC,four wheel drive,4,Luxury,Large,4dr SUV,20,15,61,65055</t>
  </si>
  <si>
    <t>Lincoln,Navigator,2015,regular unleaded,365,6,AUTOMATIC,four wheel drive,4,Luxury,Large,4dr SUV,19,15,61,67220</t>
  </si>
  <si>
    <t>Lincoln,Navigator,2015,regular unleaded,365,6,AUTOMATIC,rear wheel drive,4,Luxury,Large,4dr SUV,22,16,61,61480</t>
  </si>
  <si>
    <t>Lincoln,Navigator,2015,regular unleaded,365,6,AUTOMATIC,rear wheel drive,4,Luxury,Large,4dr SUV,20,15,61,63645</t>
  </si>
  <si>
    <t>Lincoln,Navigator,2016,regular unleaded,380,6,AUTOMATIC,rear wheel drive,4,Luxury,Large,4dr SUV,22,16,61,63195</t>
  </si>
  <si>
    <t>Lincoln,Navigator,2016,regular unleaded,380,6,AUTOMATIC,four wheel drive,4,Luxury,Large,4dr SUV,19,15,61,76650</t>
  </si>
  <si>
    <t>Lincoln,Navigator,2016,regular unleaded,380,6,AUTOMATIC,four wheel drive,4,Luxury,Large,4dr SUV,19,15,61,69135</t>
  </si>
  <si>
    <t>Lincoln,Navigator,2016,regular unleaded,380,6,AUTOMATIC,rear wheel drive,4,Luxury,Large,4dr SUV,20,15,61,65560</t>
  </si>
  <si>
    <t>Lincoln,Navigator,2016,regular unleaded,380,6,AUTOMATIC,rear wheel drive,4,Luxury,Large,4dr SUV,20,15,61,73645</t>
  </si>
  <si>
    <t>Lincoln,Navigator,2016,regular unleaded,380,6,AUTOMATIC,four wheel drive,4,Luxury,Large,4dr SUV,20,15,61,74260</t>
  </si>
  <si>
    <t>Lincoln,Navigator,2016,regular unleaded,380,6,AUTOMATIC,four wheel drive,4,Luxury,Large,4dr SUV,20,15,61,66770</t>
  </si>
  <si>
    <t>Lincoln,Navigator,2016,regular unleaded,380,6,AUTOMATIC,rear wheel drive,4,Luxury,Large,4dr SUV,22,16,61,71260</t>
  </si>
  <si>
    <t>Lincoln,Navigator,2017,regular unleaded,380,6,AUTOMATIC,rear wheel drive,4,Luxury,Large,4dr SUV,20,15,61,65560</t>
  </si>
  <si>
    <t>Lincoln,Navigator,2017,regular unleaded,380,6,AUTOMATIC,rear wheel drive,4,Luxury,Large,4dr SUV,21,15,61,71260</t>
  </si>
  <si>
    <t>Lincoln,Navigator,2017,regular unleaded,380,6,AUTOMATIC,four wheel drive,4,Luxury,Large,4dr SUV,20,15,61,66770</t>
  </si>
  <si>
    <t>Lincoln,Navigator,2017,regular unleaded,380,6,AUTOMATIC,rear wheel drive,4,Luxury,Large,4dr SUV,21,15,61,63195</t>
  </si>
  <si>
    <t>Lincoln,Navigator,2017,regular unleaded,380,6,AUTOMATIC,four wheel drive,4,Luxury,Large,4dr SUV,19,15,61,69135</t>
  </si>
  <si>
    <t>Lincoln,Navigator,2017,regular unleaded,380,6,AUTOMATIC,four wheel drive,4,Luxury,Large,4dr SUV,19,15,61,76645</t>
  </si>
  <si>
    <t>Lincoln,Navigator,2017,regular unleaded,380,6,AUTOMATIC,rear wheel drive,4,Luxury,Large,4dr SUV,20,15,61,73650</t>
  </si>
  <si>
    <t>Lincoln,Navigator,2017,regular unleaded,380,6,AUTOMATIC,four wheel drive,4,Luxury,Large,4dr SUV,20,15,61,74260</t>
  </si>
  <si>
    <t>Dodge,Neon,2003,premium unleaded (required),215,4,MANUAL,front wheel drive,4,"Factory Tuner,Performance",Compact,Sedan,27,19,1851,19450</t>
  </si>
  <si>
    <t>Dodge,Neon,2003,regular unleaded,132,4,MANUAL,front wheel drive,4,N/A,Compact,Sedan,32,25,1851,13030</t>
  </si>
  <si>
    <t>Dodge,Neon,2003,premium unleaded (required),150,4,MANUAL,front wheel drive,4,N/A,Compact,Sedan,32,25,1851,17085</t>
  </si>
  <si>
    <t>Dodge,Neon,2003,regular unleaded,132,4,MANUAL,front wheel drive,4,N/A,Compact,Sedan,32,25,1851,15340</t>
  </si>
  <si>
    <t>Dodge,Neon,2004,regular unleaded,132,4,AUTOMATIC,front wheel drive,4,N/A,Compact,Sedan,29,22,1851,14315</t>
  </si>
  <si>
    <t>Dodge,Neon,2004,premium unleaded (required),150,4,MANUAL,front wheel drive,4,N/A,Compact,Sedan,32,25,1851,17640</t>
  </si>
  <si>
    <t>Dodge,Neon,2004,regular unleaded,132,4,MANUAL,front wheel drive,4,N/A,Compact,Sedan,32,25,1851,15800</t>
  </si>
  <si>
    <t>Dodge,Neon,2004,premium unleaded (required),225,4,MANUAL,front wheel drive,4,"Factory Tuner,Performance",Compact,Sedan,28,19,1851,20450</t>
  </si>
  <si>
    <t>Dodge,Neon,2004,regular unleaded,132,4,MANUAL,front wheel drive,4,N/A,Compact,Sedan,32,25,1851,13490</t>
  </si>
  <si>
    <t>Dodge,Neon,2004,regular unleaded,132,4,AUTOMATIC,front wheel drive,4,N/A,Compact,Sedan,29,22,1851,16625</t>
  </si>
  <si>
    <t>Dodge,Neon,2005,regular unleaded,132,4,MANUAL,front wheel drive,4,N/A,Compact,Sedan,32,25,1851,16110</t>
  </si>
  <si>
    <t>Dodge,Neon,2005,regular unleaded,132,4,MANUAL,front wheel drive,4,N/A,Compact,Sedan,32,25,1851,13800</t>
  </si>
  <si>
    <t>Dodge,Neon,2005,premium unleaded (required),220,4,MANUAL,front wheel drive,4,"Factory Tuner,Performance",Compact,Sedan,28,19,1851,20700</t>
  </si>
  <si>
    <t>Plymouth,Neon,1999,regular unleaded,132,4,MANUAL,front wheel drive,2,N/A,Compact,Coupe,36,24,535,2000</t>
  </si>
  <si>
    <t>Plymouth,Neon,1999,regular unleaded,150,4,MANUAL,front wheel drive,2,N/A,Compact,Coupe,36,24,535,2000</t>
  </si>
  <si>
    <t>Plymouth,Neon,1999,regular unleaded,132,4,MANUAL,front wheel drive,4,N/A,Compact,Sedan,36,24,535,2000</t>
  </si>
  <si>
    <t>Plymouth,Neon,1999,regular unleaded,150,4,MANUAL,front wheel drive,4,N/A,Compact,Sedan,36,24,535,2000</t>
  </si>
  <si>
    <t>Plymouth,Neon,2000,regular unleaded,132,4,MANUAL,front wheel drive,4,N/A,Compact,Sedan,31,24,535,2000</t>
  </si>
  <si>
    <t>Plymouth,Neon,2000,regular unleaded,132,4,MANUAL,front wheel drive,4,N/A,Compact,Sedan,31,24,535,2044</t>
  </si>
  <si>
    <t>Plymouth,Neon,2001,regular unleaded,132,4,MANUAL,front wheel drive,4,N/A,Compact,Sedan,30,24,535,12715</t>
  </si>
  <si>
    <t>Volkswagen,New Beetle,2008,regular unleaded,150,5,AUTOMATIC,front wheel drive,2,Hatchback,Compact,2dr Hatchback,29,20,873,20990</t>
  </si>
  <si>
    <t>Volkswagen,New Beetle,2008,regular unleaded,150,5,AUTOMATIC,front wheel drive,2,Hatchback,Compact,2dr Hatchback,29,20,873,20525</t>
  </si>
  <si>
    <t>Volkswagen,New Beetle,2008,regular unleaded,150,5,AUTOMATIC,front wheel drive,2,N/A,Compact,Convertible,28,20,873,24315</t>
  </si>
  <si>
    <t>Volkswagen,New Beetle,2008,regular unleaded,150,5,MANUAL,front wheel drive,2,Hatchback,Compact,2dr Hatchback,28,20,873,17475</t>
  </si>
  <si>
    <t>Volkswagen,New Beetle,2008,regular unleaded,150,5,AUTOMATIC,front wheel drive,2,Hatchback,Compact,2dr Hatchback,29,20,873,18550</t>
  </si>
  <si>
    <t>Volkswagen,New Beetle,2008,regular unleaded,150,5,MANUAL,front wheel drive,2,N/A,Compact,Convertible,28,20,873,23240</t>
  </si>
  <si>
    <t>Volkswagen,New Beetle,2008,regular unleaded,150,5,AUTOMATIC,front wheel drive,2,N/A,Compact,Convertible,28,20,873,25740</t>
  </si>
  <si>
    <t>Volkswagen,New Beetle,2009,regular unleaded,150,5,AUTOMATIC,front wheel drive,2,N/A,Compact,Convertible,28,20,873,25990</t>
  </si>
  <si>
    <t>Volkswagen,New Beetle,2009,regular unleaded,150,5,MANUAL,front wheel drive,2,Hatchback,Compact,2dr Hatchback,28,20,873,18290</t>
  </si>
  <si>
    <t>Volkswagen,New Beetle,2009,regular unleaded,150,5,AUTOMATIC,front wheel drive,2,N/A,Compact,Convertible,28,20,873,26990</t>
  </si>
  <si>
    <t>Volkswagen,New Beetle,2009,regular unleaded,150,5,AUTOMATIC,front wheel drive,2,Hatchback,Compact,2dr Hatchback,29,20,873,19390</t>
  </si>
  <si>
    <t>Volkswagen,New Beetle,2010,regular unleaded,150,5,MANUAL,front wheel drive,2,Hatchback,Compact,2dr Hatchback,28,20,873,18690</t>
  </si>
  <si>
    <t>Volkswagen,New Beetle,2010,regular unleaded,150,5,AUTOMATIC,front wheel drive,2,N/A,Compact,Convertible,28,20,873,27390</t>
  </si>
  <si>
    <t>Volkswagen,New Beetle,2010,regular unleaded,150,5,AUTOMATIC,front wheel drive,2,Hatchback,Compact,2dr Hatchback,29,20,873,20390</t>
  </si>
  <si>
    <t>Volkswagen,New Beetle,2010,regular unleaded,150,5,AUTOMATIC,front wheel drive,2,Hatchback,Compact,2dr Hatchback,29,20,873,19790</t>
  </si>
  <si>
    <t>Volkswagen,New Beetle,2010,regular unleaded,150,5,AUTOMATIC,front wheel drive,2,N/A,Compact,Convertible,28,20,873,26390</t>
  </si>
  <si>
    <t>Chrysler,New Yorker,1994,regular unleaded,214,6,AUTOMATIC,front wheel drive,4,N/A,Large,Sedan,24,16,1013,2000</t>
  </si>
  <si>
    <t>Chrysler,New Yorker,1995,regular unleaded,214,6,AUTOMATIC,front wheel drive,4,N/A,Large,Sedan,24,16,1013,2000</t>
  </si>
  <si>
    <t>Chrysler,New Yorker,1996,regular unleaded,214,6,AUTOMATIC,front wheel drive,4,N/A,Large,Sedan,24,16,1013,2000</t>
  </si>
  <si>
    <t>Oldsmobile,Ninety-Eight,1994,regular unleaded,170,6,AUTOMATIC,front wheel drive,4,N/A,Large,Sedan,25,17,26,2000</t>
  </si>
  <si>
    <t>Oldsmobile,Ninety-Eight,1994,regular unleaded,225,6,AUTOMATIC,front wheel drive,4,N/A,Large,Sedan,24,15,26,2000</t>
  </si>
  <si>
    <t>Oldsmobile,Ninety-Eight,1995,regular unleaded,205,6,AUTOMATIC,front wheel drive,4,N/A,Large,Sedan,26,17,26,2000</t>
  </si>
  <si>
    <t>Oldsmobile,Ninety-Eight,1995,regular unleaded,225,6,AUTOMATIC,front wheel drive,4,N/A,Large,Sedan,26,17,26,2000</t>
  </si>
  <si>
    <t>Oldsmobile,Ninety-Eight,1996,regular unleaded,205,6,AUTOMATIC,front wheel drive,4,N/A,Large,Sedan,27,17,26,2000</t>
  </si>
  <si>
    <t>Dodge,Nitro,2009,regular unleaded,210,6,AUTOMATIC,four wheel drive,4,Crossover,Midsize,4dr SUV,21,15,1851,26220</t>
  </si>
  <si>
    <t>Dodge,Nitro,2009,regular unleaded,210,6,AUTOMATIC,rear wheel drive,4,Crossover,Midsize,4dr SUV,22,16,1851,24560</t>
  </si>
  <si>
    <t>Dodge,Nitro,2009,regular unleaded,210,6,AUTOMATIC,rear wheel drive,4,Crossover,Midsize,4dr SUV,22,16,1851,22240</t>
  </si>
  <si>
    <t>Dodge,Nitro,2009,regular unleaded,210,6,AUTOMATIC,four wheel drive,4,Crossover,Midsize,4dr SUV,21,15,1851,23900</t>
  </si>
  <si>
    <t>Dodge,Nitro,2010,regular unleaded,210,6,AUTOMATIC,four wheel drive,4,Crossover,Midsize,4dr SUV,21,15,1851,23250</t>
  </si>
  <si>
    <t>Dodge,Nitro,2010,regular unleaded,260,6,AUTOMATIC,rear wheel drive,4,"Crossover,Performance",Midsize,4dr SUV,21,16,1851,25750</t>
  </si>
  <si>
    <t>Dodge,Nitro,2010,regular unleaded,210,6,AUTOMATIC,rear wheel drive,4,Crossover,Midsize,4dr SUV,22,16,1851,23235</t>
  </si>
  <si>
    <t>Dodge,Nitro,2010,regular unleaded,260,6,AUTOMATIC,rear wheel drive,4,"Crossover,Performance",Midsize,4dr SUV,21,16,1851,26750</t>
  </si>
  <si>
    <t>Dodge,Nitro,2010,regular unleaded,210,6,AUTOMATIC,rear wheel drive,4,Crossover,Midsize,4dr SUV,22,16,1851,21590</t>
  </si>
  <si>
    <t>Dodge,Nitro,2010,regular unleaded,260,6,AUTOMATIC,four wheel drive,4,"Crossover,Performance",Midsize,4dr SUV,20,16,1851,27410</t>
  </si>
  <si>
    <t>Dodge,Nitro,2010,regular unleaded,260,6,AUTOMATIC,four wheel drive,4,"Crossover,Performance",Midsize,4dr SUV,20,16,1851,28410</t>
  </si>
  <si>
    <t>Dodge,Nitro,2010,regular unleaded,210,6,AUTOMATIC,four wheel drive,4,Crossover,Midsize,4dr SUV,21,15,1851,24895</t>
  </si>
  <si>
    <t>Dodge,Nitro,2011,regular unleaded,260,6,AUTOMATIC,four wheel drive,4,"Crossover,Performance",Midsize,4dr SUV,21,16,1851,28995</t>
  </si>
  <si>
    <t>Dodge,Nitro,2011,regular unleaded,260,6,AUTOMATIC,rear wheel drive,4,"Crossover,Performance",Midsize,4dr SUV,21,16,1851,27245</t>
  </si>
  <si>
    <t>Dodge,Nitro,2011,regular unleaded,260,6,AUTOMATIC,four wheel drive,4,"Crossover,Performance",Midsize,4dr SUV,21,16,1851,27995</t>
  </si>
  <si>
    <t>Dodge,Nitro,2011,regular unleaded,210,6,AUTOMATIC,four wheel drive,4,Crossover,Midsize,4dr SUV,21,15,1851,23995</t>
  </si>
  <si>
    <t>Dodge,Nitro,2011,regular unleaded,210,6,AUTOMATIC,rear wheel drive,4,Crossover,Midsize,4dr SUV,22,16,1851,21590</t>
  </si>
  <si>
    <t>Dodge,Nitro,2011,regular unleaded,260,6,AUTOMATIC,rear wheel drive,4,"Crossover,Performance",Midsize,4dr SUV,21,16,1851,26245</t>
  </si>
  <si>
    <t>Dodge,Nitro,2011,regular unleaded,210,6,AUTOMATIC,rear wheel drive,4,Crossover,Midsize,4dr SUV,22,16,1851,23235</t>
  </si>
  <si>
    <t>Dodge,Nitro,2011,regular unleaded,210,6,AUTOMATIC,rear wheel drive,4,Crossover,Midsize,4dr SUV,22,16,1851,22245</t>
  </si>
  <si>
    <t>Dodge,Nitro,2011,regular unleaded,210,6,AUTOMATIC,four wheel drive,4,Crossover,Midsize,4dr SUV,21,15,1851,24985</t>
  </si>
  <si>
    <t>Dodge,Nitro,2011,regular unleaded,210,6,AUTOMATIC,four wheel drive,4,Crossover,Midsize,4dr SUV,21,15,1851,23340</t>
  </si>
  <si>
    <t>Acura,NSX,2004,regular unleaded,290,6,MANUAL,rear wheel drive,2,"Exotic,Luxury,High-Performance",Compact,Coupe,22,16,204,89000</t>
  </si>
  <si>
    <t>Acura,NSX,2004,regular unleaded,252,6,AUTOMATIC,rear wheel drive,2,"Exotic,Luxury,High-Performance",Compact,Coupe,22,16,204,89000</t>
  </si>
  <si>
    <t>Acura,NSX,2005,regular unleaded,290,6,MANUAL,rear wheel drive,2,"Exotic,Luxury,High-Performance",Compact,Coupe,22,16,204,89000</t>
  </si>
  <si>
    <t>Acura,NSX,2005,regular unleaded,252,6,AUTOMATIC,rear wheel drive,2,"Exotic,Luxury,High-Performance",Compact,Coupe,22,16,204,89000</t>
  </si>
  <si>
    <t>Acura,NSX,2017,premium unleaded (required),573,6,AUTOMATED_MANUAL,all wheel drive,2,"Exotic,Luxury,High-Performance,Hybrid",Compact,Coupe,22,21,204,156000</t>
  </si>
  <si>
    <t>Nissan,NV200,2015,regular unleaded,131,4,AUTOMATIC,front wheel drive,4,N/A,Compact,Cargo Minivan,26,24,2009,21710</t>
  </si>
  <si>
    <t>Nissan,NV200,2015,regular unleaded,131,4,AUTOMATIC,front wheel drive,4,N/A,Compact,Cargo Minivan,26,24,2009,20720</t>
  </si>
  <si>
    <t>Nissan,NV200,2016,regular unleaded,131,4,AUTOMATIC,front wheel drive,4,N/A,Compact,Cargo Minivan,26,24,2009,21760</t>
  </si>
  <si>
    <t>Nissan,NV200,2016,regular unleaded,131,4,AUTOMATIC,front wheel drive,4,N/A,Compact,Cargo Minivan,26,24,2009,20870</t>
  </si>
  <si>
    <t>Nissan,NV200,2017,regular unleaded,131,4,AUTOMATIC,front wheel drive,4,N/A,Compact,Cargo Minivan,26,24,2009,22230</t>
  </si>
  <si>
    <t>Nissan,NV200,2017,regular unleaded,131,4,AUTOMATIC,front wheel drive,4,N/A,Compact,Cargo Minivan,26,24,2009,21330</t>
  </si>
  <si>
    <t>Lexus,NX 200t,2015,premium unleaded (required),235,4,AUTOMATIC,all wheel drive,4,"Crossover,Luxury",Midsize,4dr SUV,28,21,454,35880</t>
  </si>
  <si>
    <t>Lexus,NX 200t,2015,premium unleaded (required),235,4,AUTOMATIC,front wheel drive,4,"Crossover,Luxury",Midsize,4dr SUV,28,22,454,36580</t>
  </si>
  <si>
    <t>Lexus,NX 200t,2015,premium unleaded (required),235,4,AUTOMATIC,all wheel drive,4,"Crossover,Luxury",Midsize,4dr SUV,28,21,454,37980</t>
  </si>
  <si>
    <t>Lexus,NX 200t,2015,premium unleaded (required),235,4,AUTOMATIC,front wheel drive,4,"Crossover,Luxury",Midsize,4dr SUV,28,22,454,34480</t>
  </si>
  <si>
    <t>Lexus,NX 200t,2016,premium unleaded (required),235,4,AUTOMATIC,front wheel drive,4,"Crossover,Luxury",Midsize,4dr SUV,28,22,454,34965</t>
  </si>
  <si>
    <t>Lexus,NX 200t,2016,premium unleaded (required),235,4,AUTOMATIC,front wheel drive,4,"Crossover,Luxury",Midsize,4dr SUV,28,22,454,37065</t>
  </si>
  <si>
    <t>Lexus,NX 200t,2016,premium unleaded (required),235,4,AUTOMATIC,all wheel drive,4,"Crossover,Luxury",Midsize,4dr SUV,28,22,454,36365</t>
  </si>
  <si>
    <t>Lexus,NX 200t,2016,premium unleaded (required),235,4,AUTOMATIC,all wheel drive,4,"Crossover,Luxury",Midsize,4dr SUV,27,22,454,38465</t>
  </si>
  <si>
    <t>Lexus,NX 200t,2017,premium unleaded (required),235,4,AUTOMATIC,all wheel drive,4,"Crossover,Luxury",Midsize,4dr SUV,27,22,454,38585</t>
  </si>
  <si>
    <t>Lexus,NX 200t,2017,premium unleaded (required),235,4,AUTOMATIC,all wheel drive,4,"Crossover,Luxury",Midsize,4dr SUV,28,22,454,36485</t>
  </si>
  <si>
    <t>Lexus,NX 200t,2017,premium unleaded (required),235,4,AUTOMATIC,front wheel drive,4,"Crossover,Luxury",Midsize,4dr SUV,28,22,454,37185</t>
  </si>
  <si>
    <t>Lexus,NX 200t,2017,premium unleaded (required),235,4,AUTOMATIC,front wheel drive,4,"Crossover,Luxury",Midsize,4dr SUV,28,22,454,35085</t>
  </si>
  <si>
    <t>Lexus,NX 300h,2015,regular unleaded,194,4,AUTOMATIC,front wheel drive,4,"Crossover,Luxury,Hybrid",Midsize,4dr SUV,31,35,454,39720</t>
  </si>
  <si>
    <t>Lexus,NX 300h,2015,regular unleaded,194,4,AUTOMATIC,all wheel drive,4,"Crossover,Luxury,Hybrid",Midsize,4dr SUV,30,33,454,41310</t>
  </si>
  <si>
    <t>Lexus,NX 300h,2016,regular unleaded,194,4,AUTOMATIC,all wheel drive,4,"Crossover,Luxury,Hybrid",Midsize,4dr SUV,30,33,454,41310</t>
  </si>
  <si>
    <t>Lexus,NX 300h,2016,regular unleaded,194,4,AUTOMATIC,front wheel drive,4,"Crossover,Luxury,Hybrid",Midsize,4dr SUV,31,35,454,39720</t>
  </si>
  <si>
    <t>Lexus,NX 300h,2017,regular unleaded,194,4,AUTOMATIC,all wheel drive,4,"Crossover,Luxury,Hybrid",Midsize,4dr SUV,30,33,454,39720</t>
  </si>
  <si>
    <t>Nissan,NX,1991,regular unleaded,140,4,MANUAL,front wheel drive,2,"Hatchback,Performance",Compact,2dr Hatchback,28,21,2009,2000</t>
  </si>
  <si>
    <t>Nissan,NX,1991,regular unleaded,110,4,MANUAL,front wheel drive,2,Hatchback,Compact,2dr Hatchback,35,24,2009,2000</t>
  </si>
  <si>
    <t>Nissan,NX,1992,regular unleaded,110,4,MANUAL,front wheel drive,2,Hatchback,Compact,2dr Hatchback,35,24,2009,2000</t>
  </si>
  <si>
    <t>Nissan,NX,1992,regular unleaded,140,4,MANUAL,front wheel drive,2,"Hatchback,Performance",Compact,2dr Hatchback,28,20,2009,2000</t>
  </si>
  <si>
    <t>Nissan,NX,1993,regular unleaded,140,4,MANUAL,front wheel drive,2,"Hatchback,Performance",Compact,2dr Hatchback,28,20,2009,2000</t>
  </si>
  <si>
    <t>Nissan,NX,1993,regular unleaded,110,4,MANUAL,front wheel drive,2,Hatchback,Compact,2dr Hatchback,34,24,2009,2000</t>
  </si>
  <si>
    <t>Honda,Odyssey,2015,regular unleaded,248,6,AUTOMATIC,front wheel drive,4,N/A,Large,Passenger Minivan,28,19,2202,37775</t>
  </si>
  <si>
    <t>Honda,Odyssey,2015,regular unleaded,248,6,AUTOMATIC,front wheel drive,4,N/A,Large,Passenger Minivan,28,19,2202,35775</t>
  </si>
  <si>
    <t>Honda,Odyssey,2015,regular unleaded,248,6,AUTOMATIC,front wheel drive,4,N/A,Large,Passenger Minivan,28,19,2202,28975</t>
  </si>
  <si>
    <t>Honda,Odyssey,2015,regular unleaded,248,6,AUTOMATIC,front wheel drive,4,N/A,Large,Passenger Minivan,28,19,2202,37375</t>
  </si>
  <si>
    <t>Honda,Odyssey,2015,regular unleaded,248,6,AUTOMATIC,front wheel drive,4,N/A,Large,Passenger Minivan,28,19,2202,42030</t>
  </si>
  <si>
    <t>Honda,Odyssey,2015,regular unleaded,248,6,AUTOMATIC,front wheel drive,4,N/A,Large,Passenger Minivan,28,19,2202,44600</t>
  </si>
  <si>
    <t>Honda,Odyssey,2015,regular unleaded,248,6,AUTOMATIC,front wheel drive,4,N/A,Large,Passenger Minivan,28,19,2202,32275</t>
  </si>
  <si>
    <t>Honda,Odyssey,2016,regular unleaded,248,6,AUTOMATIC,front wheel drive,4,N/A,Large,Passenger Minivan,28,19,2202,37650</t>
  </si>
  <si>
    <t>Honda,Odyssey,2016,regular unleaded,248,6,AUTOMATIC,front wheel drive,4,N/A,Large,Passenger Minivan,28,19,2202,32550</t>
  </si>
  <si>
    <t>Honda,Odyssey,2016,regular unleaded,248,6,AUTOMATIC,front wheel drive,4,N/A,Large,Passenger Minivan,28,19,2202,36050</t>
  </si>
  <si>
    <t>Honda,Odyssey,2016,regular unleaded,248,6,AUTOMATIC,front wheel drive,4,N/A,Large,Passenger Minivan,28,19,2202,42305</t>
  </si>
  <si>
    <t>Honda,Odyssey,2016,regular unleaded,248,6,AUTOMATIC,front wheel drive,4,N/A,Large,Passenger Minivan,28,19,2202,44875</t>
  </si>
  <si>
    <t>Honda,Odyssey,2016,regular unleaded,248,6,AUTOMATIC,front wheel drive,4,N/A,Large,Passenger Minivan,28,19,2202,29400</t>
  </si>
  <si>
    <t>Honda,Odyssey,2016,regular unleaded,248,6,AUTOMATIC,front wheel drive,4,N/A,Large,Passenger Minivan,28,19,2202,38050</t>
  </si>
  <si>
    <t>Honda,Odyssey,2016,regular unleaded,248,6,AUTOMATIC,front wheel drive,4,N/A,Large,Passenger Minivan,28,19,2202,33500</t>
  </si>
  <si>
    <t>Dodge,Omni,1990,regular unleaded,93,4,MANUAL,front wheel drive,4,Hatchback,Compact,4dr Hatchback,31,22,1851,2000</t>
  </si>
  <si>
    <t>Kia,Optima Hybrid,2015,regular unleaded,199,4,AUTOMATIC,front wheel drive,4,Hybrid,Midsize,Sedan,39,35,1720,32150</t>
  </si>
  <si>
    <t>Kia,Optima Hybrid,2015,regular unleaded,199,4,AUTOMATIC,front wheel drive,4,Hybrid,Midsize,Sedan,40,36,1720,25990</t>
  </si>
  <si>
    <t>Kia,Optima Hybrid,2016,regular unleaded,199,4,AUTOMATIC,front wheel drive,4,Hybrid,Midsize,Sedan,39,35,1720,32195</t>
  </si>
  <si>
    <t>Kia,Optima Hybrid,2016,regular unleaded,199,4,AUTOMATIC,front wheel drive,4,Hybrid,Midsize,Sedan,40,36,1720,25995</t>
  </si>
  <si>
    <t>Kia,Optima Hybrid,2017,regular unleaded,192,4,AUTOMATIC,front wheel drive,4,Hybrid,Midsize,Sedan,46,39,1720,25995</t>
  </si>
  <si>
    <t>Kia,Optima Hybrid,2017,regular unleaded,192,4,AUTOMATIC,front wheel drive,4,Hybrid,Midsize,Sedan,46,39,1720,30990</t>
  </si>
  <si>
    <t>Kia,Optima,2014,regular unleaded,199,4,AUTOMATIC,front wheel drive,4,Hybrid,Midsize,Sedan,40,36,1720,25995</t>
  </si>
  <si>
    <t>Kia,Optima,2014,regular unleaded,274,4,AUTOMATIC,front wheel drive,4,Performance,Midsize,Sedan,31,20,1720,27500</t>
  </si>
  <si>
    <t>Kia,Optima,2014,regular unleaded,192,4,AUTOMATIC,front wheel drive,4,N/A,Midsize,Sedan,34,23,1720,25500</t>
  </si>
  <si>
    <t>Kia,Optima,2014,regular unleaded,192,4,AUTOMATIC,front wheel drive,4,N/A,Midsize,Sedan,34,23,1720,21500</t>
  </si>
  <si>
    <t>Kia,Optima,2014,regular unleaded,199,4,AUTOMATIC,front wheel drive,4,Hybrid,Midsize,Sedan,39,35,1720,31995</t>
  </si>
  <si>
    <t>Kia,Optima,2014,regular unleaded,274,4,AUTOMATIC,front wheel drive,4,Performance,Midsize,Sedan,31,20,1720,35300</t>
  </si>
  <si>
    <t>Kia,Optima,2014,regular unleaded,192,4,AUTOMATIC,front wheel drive,4,N/A,Midsize,Sedan,34,23,1720,23950</t>
  </si>
  <si>
    <t>Kia,Optima,2015,regular unleaded,192,4,AUTOMATIC,front wheel drive,4,N/A,Midsize,Sedan,34,23,1720,25790</t>
  </si>
  <si>
    <t>Kia,Optima,2015,regular unleaded,192,4,AUTOMATIC,front wheel drive,4,N/A,Midsize,Sedan,34,23,1720,21840</t>
  </si>
  <si>
    <t>Kia,Optima,2015,regular unleaded,274,4,AUTOMATIC,front wheel drive,4,Performance,Midsize,Sedan,31,20,1720,27700</t>
  </si>
  <si>
    <t>Kia,Optima,2015,regular unleaded,274,4,AUTOMATIC,front wheel drive,4,Performance,Midsize,Sedan,31,20,1720,35500</t>
  </si>
  <si>
    <t>Kia,Optima,2015,regular unleaded,192,4,AUTOMATIC,front wheel drive,4,N/A,Midsize,Sedan,34,23,1720,24340</t>
  </si>
  <si>
    <t>Kia,Optima,2016,regular unleaded,245,4,AUTOMATIC,front wheel drive,4,Performance,Midsize,Sedan,32,22,1720,29940</t>
  </si>
  <si>
    <t>Kia,Optima,2016,regular unleaded,178,4,AUTOMATED_MANUAL,front wheel drive,4,N/A,Midsize,Sedan,39,28,1720,24140</t>
  </si>
  <si>
    <t>Kia,Optima,2016,regular unleaded,185,4,AUTOMATIC,front wheel drive,4,N/A,Midsize,Sedan,35,24,1720,25140</t>
  </si>
  <si>
    <t>Kia,Optima,2016,regular unleaded,185,4,AUTOMATIC,front wheel drive,4,N/A,Midsize,Sedan,35,24,1720,22140</t>
  </si>
  <si>
    <t>Kia,Optima,2016,regular unleaded,245,4,AUTOMATIC,front wheel drive,4,Performance,Midsize,Sedan,32,22,1720,36040</t>
  </si>
  <si>
    <t>Subaru,Outback,2015,regular unleaded,175,4,AUTOMATIC,all wheel drive,4,Crossover,Midsize,4dr SUV,33,25,640,30295</t>
  </si>
  <si>
    <t>Subaru,Outback,2015,regular unleaded,175,4,AUTOMATIC,all wheel drive,4,Crossover,Midsize,4dr SUV,33,25,640,24895</t>
  </si>
  <si>
    <t>Subaru,Outback,2015,regular unleaded,175,4,AUTOMATIC,all wheel drive,4,Crossover,Midsize,4dr SUV,33,25,640,25195</t>
  </si>
  <si>
    <t>Subaru,Outback,2015,regular unleaded,175,4,AUTOMATIC,all wheel drive,4,Crossover,Midsize,4dr SUV,33,25,640,29995</t>
  </si>
  <si>
    <t>Subaru,Outback,2015,regular unleaded,256,6,AUTOMATIC,all wheel drive,4,Crossover,Midsize,4dr SUV,27,20,640,32995</t>
  </si>
  <si>
    <t>Subaru,Outback,2015,regular unleaded,175,4,AUTOMATIC,all wheel drive,4,Crossover,Midsize,4dr SUV,33,25,640,26995</t>
  </si>
  <si>
    <t>Subaru,Outback,2015,regular unleaded,175,4,AUTOMATIC,all wheel drive,4,Crossover,Midsize,4dr SUV,33,25,640,27295</t>
  </si>
  <si>
    <t>Subaru,Outback,2016,regular unleaded,175,4,AUTOMATIC,all wheel drive,4,Crossover,Midsize,4dr SUV,33,25,640,30695</t>
  </si>
  <si>
    <t>Subaru,Outback,2016,regular unleaded,256,6,AUTOMATIC,all wheel drive,4,Crossover,Midsize,4dr SUV,27,20,640,33395</t>
  </si>
  <si>
    <t>Subaru,Outback,2016,regular unleaded,175,4,AUTOMATIC,all wheel drive,4,Crossover,Midsize,4dr SUV,33,25,640,25295</t>
  </si>
  <si>
    <t>Subaru,Outback,2016,regular unleaded,175,4,AUTOMATIC,all wheel drive,4,Crossover,Midsize,4dr SUV,33,25,640,27695</t>
  </si>
  <si>
    <t>Subaru,Outback,2016,regular unleaded,175,4,AUTOMATIC,all wheel drive,4,Crossover,Midsize,4dr SUV,33,25,640,27395</t>
  </si>
  <si>
    <t>Subaru,Outback,2016,regular unleaded,175,4,AUTOMATIC,all wheel drive,4,Crossover,Midsize,4dr SUV,33,25,640,24995</t>
  </si>
  <si>
    <t>Subaru,Outback,2016,regular unleaded,175,4,AUTOMATIC,all wheel drive,4,Crossover,Midsize,4dr SUV,33,25,640,30395</t>
  </si>
  <si>
    <t>Subaru,Outback,2017,regular unleaded,175,4,AUTOMATIC,all wheel drive,4,Crossover,Midsize,4dr SUV,32,25,640,35995</t>
  </si>
  <si>
    <t>Subaru,Outback,2017,regular unleaded,175,4,AUTOMATIC,all wheel drive,4,Crossover,Midsize,4dr SUV,32,25,640,25645</t>
  </si>
  <si>
    <t>Subaru,Outback,2017,regular unleaded,256,6,AUTOMATIC,all wheel drive,4,Crossover,Midsize,4dr SUV,27,20,640,34995</t>
  </si>
  <si>
    <t>Subaru,Outback,2017,regular unleaded,175,4,AUTOMATIC,all wheel drive,4,Crossover,Midsize,4dr SUV,32,25,640,27695</t>
  </si>
  <si>
    <t>Subaru,Outback,2017,regular unleaded,256,6,AUTOMATIC,all wheel drive,4,Crossover,Midsize,4dr SUV,27,20,640,38195</t>
  </si>
  <si>
    <t>Subaru,Outback,2017,regular unleaded,175,4,AUTOMATIC,all wheel drive,4,Crossover,Midsize,4dr SUV,32,25,640,32390</t>
  </si>
  <si>
    <t>Mitsubishi,Outlander Sport,2015,regular unleaded,148,4,AUTOMATIC,four wheel drive,4,Crossover,Compact,4dr SUV,30,24,436,22195</t>
  </si>
  <si>
    <t>Mitsubishi,Outlander Sport,2015,regular unleaded,168,4,AUTOMATIC,front wheel drive,4,Crossover,Compact,4dr SUV,28,23,436,21295</t>
  </si>
  <si>
    <t>Mitsubishi,Outlander Sport,2015,regular unleaded,168,4,AUTOMATIC,four wheel drive,4,Crossover,Compact,4dr SUV,26,23,436,22695</t>
  </si>
  <si>
    <t>Mitsubishi,Outlander Sport,2015,regular unleaded,168,4,AUTOMATIC,four wheel drive,4,Crossover,Compact,4dr SUV,26,23,436,24995</t>
  </si>
  <si>
    <t>Mitsubishi,Outlander Sport,2015,regular unleaded,148,4,AUTOMATIC,front wheel drive,4,Crossover,Compact,4dr SUV,32,25,436,22795</t>
  </si>
  <si>
    <t>Mitsubishi,Outlander Sport,2015,regular unleaded,148,4,AUTOMATIC,four wheel drive,4,Crossover,Compact,4dr SUV,30,24,436,24195</t>
  </si>
  <si>
    <t>Mitsubishi,Outlander Sport,2015,regular unleaded,148,4,MANUAL,front wheel drive,4,Crossover,Compact,4dr SUV,30,24,436,19595</t>
  </si>
  <si>
    <t>Mitsubishi,Outlander Sport,2015,regular unleaded,148,4,AUTOMATIC,front wheel drive,4,Crossover,Compact,4dr SUV,32,25,436,20795</t>
  </si>
  <si>
    <t>Mitsubishi,Outlander Sport,2015,regular unleaded,168,4,AUTOMATIC,front wheel drive,4,Crossover,Compact,4dr SUV,28,23,436,23595</t>
  </si>
  <si>
    <t>Mitsubishi,Outlander Sport,2016,regular unleaded,168,4,AUTOMATIC,front wheel drive,4,Crossover,Compact,4dr SUV,28,23,436,23995</t>
  </si>
  <si>
    <t>Mitsubishi,Outlander Sport,2016,regular unleaded,148,4,AUTOMATIC,four wheel drive,4,Crossover,Compact,4dr SUV,29,23,436,22195</t>
  </si>
  <si>
    <t>Mitsubishi,Outlander Sport,2016,regular unleaded,168,4,AUTOMATIC,four wheel drive,4,Crossover,Compact,4dr SUV,27,22,436,22695</t>
  </si>
  <si>
    <t>Mitsubishi,Outlander Sport,2016,regular unleaded,168,4,AUTOMATIC,four wheel drive,4,Crossover,Compact,4dr SUV,27,22,436,25395</t>
  </si>
  <si>
    <t>Mitsubishi,Outlander Sport,2016,regular unleaded,168,4,AUTOMATIC,four wheel drive,4,Crossover,Compact,4dr SUV,27,22,436,23895</t>
  </si>
  <si>
    <t>Mitsubishi,Outlander Sport,2016,regular unleaded,168,4,AUTOMATIC,front wheel drive,4,Crossover,Compact,4dr SUV,28,23,436,22495</t>
  </si>
  <si>
    <t>Mitsubishi,Outlander Sport,2016,regular unleaded,168,4,AUTOMATIC,front wheel drive,4,Crossover,Compact,4dr SUV,28,23,436,21295</t>
  </si>
  <si>
    <t>Mitsubishi,Outlander Sport,2016,regular unleaded,148,4,AUTOMATIC,front wheel drive,4,Crossover,Compact,4dr SUV,31,24,436,20795</t>
  </si>
  <si>
    <t>Mitsubishi,Outlander Sport,2016,regular unleaded,148,4,MANUAL,front wheel drive,4,Crossover,Compact,4dr SUV,29,23,436,19595</t>
  </si>
  <si>
    <t>Mitsubishi,Outlander Sport,2016,regular unleaded,168,4,AUTOMATIC,four wheel drive,4,Crossover,Compact,4dr SUV,27,22,436,27395</t>
  </si>
  <si>
    <t>Mitsubishi,Outlander Sport,2016,regular unleaded,168,4,AUTOMATIC,front wheel drive,4,Crossover,Compact,4dr SUV,28,23,436,25995</t>
  </si>
  <si>
    <t>Mitsubishi,Outlander Sport,2017,regular unleaded,168,4,AUTOMATIC,four wheel drive,4,Crossover,Compact,4dr SUV,27,22,436,24195</t>
  </si>
  <si>
    <t>Mitsubishi,Outlander Sport,2017,regular unleaded,148,4,AUTOMATIC,four wheel drive,4,Crossover,Compact,4dr SUV,29,23,436,22495</t>
  </si>
  <si>
    <t>Mitsubishi,Outlander Sport,2017,regular unleaded,168,4,AUTOMATIC,four wheel drive,4,Crossover,Compact,4dr SUV,27,22,436,25695</t>
  </si>
  <si>
    <t>Mitsubishi,Outlander Sport,2017,regular unleaded,148,4,AUTOMATIC,front wheel drive,4,Crossover,Compact,4dr SUV,30,24,436,20995</t>
  </si>
  <si>
    <t>Mitsubishi,Outlander Sport,2017,regular unleaded,168,4,AUTOMATIC,four wheel drive,4,Crossover,Compact,4dr SUV,27,22,436,27695</t>
  </si>
  <si>
    <t>Mitsubishi,Outlander Sport,2017,regular unleaded,168,4,AUTOMATIC,front wheel drive,4,Crossover,Compact,4dr SUV,28,23,436,24195</t>
  </si>
  <si>
    <t>Mitsubishi,Outlander Sport,2017,regular unleaded,168,4,AUTOMATIC,front wheel drive,4,Crossover,Compact,4dr SUV,28,23,436,22695</t>
  </si>
  <si>
    <t>Mitsubishi,Outlander Sport,2017,regular unleaded,148,4,MANUAL,front wheel drive,4,Crossover,Compact,4dr SUV,29,23,436,19795</t>
  </si>
  <si>
    <t>Mitsubishi,Outlander,2015,regular unleaded,166,4,AUTOMATIC,all wheel drive,4,Crossover,Midsize,4dr SUV,29,24,436,26195</t>
  </si>
  <si>
    <t>Mitsubishi,Outlander,2015,regular unleaded,166,4,AUTOMATIC,front wheel drive,4,Crossover,Midsize,4dr SUV,31,25,436,24195</t>
  </si>
  <si>
    <t>Mitsubishi,Outlander,2015,premium unleaded (recommended),224,6,AUTOMATIC,all wheel drive,4,Crossover,Midsize,4dr SUV,28,20,436,28195</t>
  </si>
  <si>
    <t>Mitsubishi,Outlander,2015,regular unleaded,166,4,AUTOMATIC,front wheel drive,4,Crossover,Midsize,4dr SUV,31,25,436,23195</t>
  </si>
  <si>
    <t>Mitsubishi,Outlander,2016,premium unleaded (recommended),224,6,AUTOMATIC,all wheel drive,4,Crossover,Midsize,4dr SUV,27,20,436,30995</t>
  </si>
  <si>
    <t>Mitsubishi,Outlander,2016,regular unleaded,166,4,AUTOMATIC,all wheel drive,4,Crossover,Midsize,4dr SUV,31,25,436,24995</t>
  </si>
  <si>
    <t>Mitsubishi,Outlander,2016,regular unleaded,166,4,AUTOMATIC,all wheel drive,4,Crossover,Midsize,4dr SUV,29,24,436,26995</t>
  </si>
  <si>
    <t>Mitsubishi,Outlander,2016,regular unleaded,166,4,AUTOMATIC,front wheel drive,4,Crossover,Midsize,4dr SUV,31,25,436,22995</t>
  </si>
  <si>
    <t>Mitsubishi,Outlander,2016,regular unleaded,166,4,AUTOMATIC,front wheel drive,4,Crossover,Midsize,4dr SUV,31,25,436,23995</t>
  </si>
  <si>
    <t>Mitsubishi,Outlander,2016,regular unleaded,166,4,AUTOMATIC,all wheel drive,4,Crossover,Midsize,4dr SUV,29,24,436,25995</t>
  </si>
  <si>
    <t>Mitsubishi,Outlander,2016,regular unleaded,166,4,AUTOMATIC,front wheel drive,4,Crossover,Midsize,4dr SUV,31,25,436,24995</t>
  </si>
  <si>
    <t>Mitsubishi,Outlander,2017,premium unleaded (recommended),224,6,AUTOMATIC,all wheel drive,4,Crossover,Midsize,4dr SUV,27,20,436,31695</t>
  </si>
  <si>
    <t>Mitsubishi,Outlander,2017,regular unleaded,166,4,AUTOMATIC,front wheel drive,4,Crossover,Midsize,4dr SUV,30,25,436,24495</t>
  </si>
  <si>
    <t>Mitsubishi,Outlander,2017,regular unleaded,166,4,AUTOMATIC,all wheel drive,4,Crossover,Midsize,4dr SUV,29,24,436,24995</t>
  </si>
  <si>
    <t>Mitsubishi,Outlander,2017,regular unleaded,166,4,AUTOMATIC,all wheel drive,4,Crossover,Midsize,4dr SUV,29,24,436,27495</t>
  </si>
  <si>
    <t>Mitsubishi,Outlander,2017,regular unleaded,166,4,AUTOMATIC,front wheel drive,4,Crossover,Midsize,4dr SUV,30,25,436,25495</t>
  </si>
  <si>
    <t>Mitsubishi,Outlander,2017,regular unleaded,166,4,AUTOMATIC,all wheel drive,4,Crossover,Midsize,4dr SUV,29,24,436,26495</t>
  </si>
  <si>
    <t>Mitsubishi,Outlander,2017,regular unleaded,166,4,AUTOMATIC,front wheel drive,4,Crossover,Midsize,4dr SUV,30,25,436,23495</t>
  </si>
  <si>
    <t>Chrysler,Pacifica,2007,regular unleaded,200,6,AUTOMATIC,front wheel drive,4,Crossover,Large,Wagon,23,16,1013,24460</t>
  </si>
  <si>
    <t>Chrysler,Pacifica,2007,regular unleaded,255,6,AUTOMATIC,front wheel drive,4,Crossover,Large,Wagon,22,15,1013,33775</t>
  </si>
  <si>
    <t>Chrysler,Pacifica,2007,regular unleaded,255,6,AUTOMATIC,front wheel drive,4,Crossover,Large,Wagon,22,15,1013,27600</t>
  </si>
  <si>
    <t>Chrysler,Pacifica,2007,regular unleaded,255,6,AUTOMATIC,all wheel drive,4,Crossover,Large,Wagon,22,14,1013,27550</t>
  </si>
  <si>
    <t>Chrysler,Pacifica,2007,regular unleaded,255,6,AUTOMATIC,all wheel drive,4,Crossover,Large,Wagon,22,14,1013,35825</t>
  </si>
  <si>
    <t>Chrysler,Pacifica,2007,regular unleaded,255,6,AUTOMATIC,all wheel drive,4,Crossover,Large,Wagon,22,14,1013,30250</t>
  </si>
  <si>
    <t>Chrysler,Pacifica,2008,regular unleaded,253,6,AUTOMATIC,all wheel drive,4,Crossover,Large,Wagon,22,14,1013,30310</t>
  </si>
  <si>
    <t>Chrysler,Pacifica,2008,regular unleaded,253,6,AUTOMATIC,all wheel drive,4,Crossover,Large,Wagon,22,14,1013,27225</t>
  </si>
  <si>
    <t>Chrysler,Pacifica,2008,regular unleaded,253,6,AUTOMATIC,front wheel drive,4,Crossover,Large,Wagon,23,15,1013,34150</t>
  </si>
  <si>
    <t>Chrysler,Pacifica,2008,regular unleaded,253,6,AUTOMATIC,all wheel drive,4,Crossover,Large,Wagon,22,14,1013,36195</t>
  </si>
  <si>
    <t>Chrysler,Pacifica,2008,regular unleaded,253,6,AUTOMATIC,front wheel drive,4,Crossover,Large,Wagon,23,15,1013,28265</t>
  </si>
  <si>
    <t>Chrysler,Pacifica,2008,regular unleaded,200,6,AUTOMATIC,front wheel drive,4,Crossover,Large,Wagon,22,15,1013,24635</t>
  </si>
  <si>
    <t>Chrysler,Pacifica,2017,regular unleaded,287,6,AUTOMATIC,front wheel drive,4,Performance,Midsize,Passenger Minivan,28,18,1013,42495</t>
  </si>
  <si>
    <t>Chrysler,Pacifica,2017,regular unleaded,287,6,AUTOMATIC,front wheel drive,4,N/A,Midsize,Passenger Minivan,28,18,1013,30495</t>
  </si>
  <si>
    <t>Chrysler,Pacifica,2017,regular unleaded,287,6,AUTOMATIC,front wheel drive,4,N/A,Midsize,Passenger Minivan,28,18,1013,28595</t>
  </si>
  <si>
    <t>Chrysler,Pacifica,2017,regular unleaded,287,6,AUTOMATIC,front wheel drive,4,N/A,Midsize,Passenger Minivan,28,18,1013,37895</t>
  </si>
  <si>
    <t>Chrysler,Pacifica,2017,regular unleaded,287,6,AUTOMATIC,front wheel drive,4,N/A,Midsize,Passenger Minivan,28,18,1013,34495</t>
  </si>
  <si>
    <t>Porsche,Panamera,2015,premium unleaded (required),570,8,AUTOMATED_MANUAL,all wheel drive,4,"Luxury,High-Performance",Large,Sedan,24,15,1715,200500</t>
  </si>
  <si>
    <t>Porsche,Panamera,2015,premium unleaded (required),310,6,AUTOMATED_MANUAL,all wheel drive,4,"Luxury,Performance",Large,Sedan,27,18,1715,82800</t>
  </si>
  <si>
    <t>Porsche,Panamera,2015,premium unleaded (required),420,6,AUTOMATED_MANUAL,all wheel drive,4,"Luxury,High-Performance",Large,Sedan,26,17,1715,125600</t>
  </si>
  <si>
    <t>Porsche,Panamera,2015,premium unleaded (required),420,6,AUTOMATED_MANUAL,rear wheel drive,4,"Luxury,High-Performance",Large,Sedan,27,17,1715,93200</t>
  </si>
  <si>
    <t>Porsche,Panamera,2015,premium unleaded (required),420,6,AUTOMATED_MANUAL,all wheel drive,4,"Luxury,High-Performance",Large,Sedan,27,17,1715,98300</t>
  </si>
  <si>
    <t>Porsche,Panamera,2015,premium unleaded (required),520,8,AUTOMATED_MANUAL,all wheel drive,4,"Luxury,High-Performance",Large,Sedan,24,15,1715,161100</t>
  </si>
  <si>
    <t>Porsche,Panamera,2015,premium unleaded (required),520,8,AUTOMATED_MANUAL,all wheel drive,4,"Luxury,High-Performance",Large,Sedan,24,15,1715,141300</t>
  </si>
  <si>
    <t>Porsche,Panamera,2015,premium unleaded (required),570,8,AUTOMATED_MANUAL,all wheel drive,4,"Luxury,High-Performance",Large,Sedan,24,15,1715,180300</t>
  </si>
  <si>
    <t>Porsche,Panamera,2015,premium unleaded (required),440,8,AUTOMATED_MANUAL,all wheel drive,4,"Luxury,High-Performance",Large,Sedan,24,16,1715,113400</t>
  </si>
  <si>
    <t>Porsche,Panamera,2015,premium unleaded (required),310,6,AUTOMATED_MANUAL,rear wheel drive,4,"Luxury,Performance",Large,Sedan,28,18,1715,78100</t>
  </si>
  <si>
    <t>Porsche,Panamera,2016,premium unleaded (required),520,8,AUTOMATED_MANUAL,all wheel drive,4,"Luxury,High-Performance",Large,Sedan,24,15,1715,161100</t>
  </si>
  <si>
    <t>Porsche,Panamera,2016,premium unleaded (required),310,6,AUTOMATED_MANUAL,all wheel drive,4,"Luxury,Performance",Large,Sedan,27,18,1715,82800</t>
  </si>
  <si>
    <t>Porsche,Panamera,2016,premium unleaded (required),520,8,AUTOMATED_MANUAL,all wheel drive,4,"Luxury,High-Performance",Large,Sedan,24,15,1715,141300</t>
  </si>
  <si>
    <t>Porsche,Panamera,2016,premium unleaded (required),570,8,AUTOMATED_MANUAL,all wheel drive,4,"Luxury,High-Performance",Large,Sedan,24,15,1715,200500</t>
  </si>
  <si>
    <t>Porsche,Panamera,2016,premium unleaded (required),310,6,AUTOMATED_MANUAL,rear wheel drive,4,"Luxury,Performance",Large,Sedan,28,18,1715,78100</t>
  </si>
  <si>
    <t>Porsche,Panamera,2016,premium unleaded (required),570,8,AUTOMATED_MANUAL,all wheel drive,4,"Luxury,High-Performance",Large,Sedan,24,15,1715,180300</t>
  </si>
  <si>
    <t>Porsche,Panamera,2016,premium unleaded (required),310,6,AUTOMATED_MANUAL,rear wheel drive,4,"Luxury,Performance",Large,Sedan,28,18,1715,80000</t>
  </si>
  <si>
    <t>Porsche,Panamera,2016,premium unleaded (required),440,8,AUTOMATED_MANUAL,all wheel drive,4,"Luxury,High-Performance",Large,Sedan,24,16,1715,113400</t>
  </si>
  <si>
    <t>Porsche,Panamera,2016,premium unleaded (required),310,6,AUTOMATED_MANUAL,all wheel drive,4,"Luxury,Performance",Large,Sedan,27,18,1715,84300</t>
  </si>
  <si>
    <t>Porsche,Panamera,2016,premium unleaded (required),420,6,AUTOMATED_MANUAL,rear wheel drive,4,"Luxury,High-Performance",Large,Sedan,27,17,1715,93200</t>
  </si>
  <si>
    <t>Porsche,Panamera,2016,premium unleaded (required),420,6,AUTOMATED_MANUAL,all wheel drive,4,"Luxury,High-Performance",Large,Sedan,26,17,1715,125600</t>
  </si>
  <si>
    <t>Porsche,Panamera,2016,premium unleaded (required),420,6,AUTOMATED_MANUAL,all wheel drive,4,"Luxury,High-Performance",Large,Sedan,27,17,1715,98300</t>
  </si>
  <si>
    <t>Buick,Park Avenue,2003,premium unleaded (required),240,6,AUTOMATIC,front wheel drive,4,Performance,Large,Sedan,25,16,155,39725</t>
  </si>
  <si>
    <t>Buick,Park Avenue,2003,regular unleaded,205,6,AUTOMATIC,front wheel drive,4,N/A,Large,Sedan,27,17,155,34600</t>
  </si>
  <si>
    <t>Buick,Park Avenue,2004,premium unleaded (required),240,6,AUTOMATIC,front wheel drive,4,Performance,Large,Sedan,26,16,155,40425</t>
  </si>
  <si>
    <t>Buick,Park Avenue,2004,regular unleaded,205,6,AUTOMATIC,front wheel drive,4,N/A,Large,Sedan,27,18,155,35250</t>
  </si>
  <si>
    <t>Buick,Park Avenue,2005,premium unleaded (required),240,6,AUTOMATIC,front wheel drive,4,Performance,Large,Sedan,26,17,155,40730</t>
  </si>
  <si>
    <t>Buick,Park Avenue,2005,regular unleaded,205,6,AUTOMATIC,front wheel drive,4,N/A,Large,Sedan,27,18,155,35555</t>
  </si>
  <si>
    <t>Rolls-Royce,Park Ward,2001,premium unleaded (required),322,12,AUTOMATIC,rear wheel drive,4,"Exotic,Luxury",Large,Sedan,15,11,86,259900</t>
  </si>
  <si>
    <t>Rolls-Royce,Park Ward,2002,premium unleaded (required),322,12,AUTOMATIC,rear wheel drive,4,"Exotic,Luxury",Large,Sedan,15,11,86,262990</t>
  </si>
  <si>
    <t>Toyota,Paseo,1995,regular unleaded,100,4,MANUAL,front wheel drive,2,N/A,Compact,Coupe,33,25,2031,2000</t>
  </si>
  <si>
    <t>Toyota,Paseo,1996,regular unleaded,93,4,MANUAL,front wheel drive,2,N/A,Compact,Coupe,32,26,2031,2000</t>
  </si>
  <si>
    <t>Toyota,Paseo,1997,regular unleaded,93,4,MANUAL,front wheel drive,2,N/A,Compact,Coupe,34,26,2031,2000</t>
  </si>
  <si>
    <t>Toyota,Paseo,1997,regular unleaded,93,4,MANUAL,front wheel drive,2,N/A,Compact,Convertible,32,25,2031,2178</t>
  </si>
  <si>
    <t>Volkswagen,Passat,2015,regular unleaded,170,4,AUTOMATIC,front wheel drive,4,N/A,Midsize,Sedan,36,24,873,26280</t>
  </si>
  <si>
    <t>Volkswagen,Passat,2015,diesel,150,4,AUTOMATED_MANUAL,front wheel drive,4,Diesel,Midsize,Sedan,42,30,873,29125</t>
  </si>
  <si>
    <t>Volkswagen,Passat,2015,regular unleaded,170,4,AUTOMATIC,front wheel drive,4,N/A,Midsize,Sedan,36,24,873,22440</t>
  </si>
  <si>
    <t>Volkswagen,Passat,2015,regular unleaded,170,4,AUTOMATIC,front wheel drive,4,N/A,Midsize,Sedan,36,24,873,23995</t>
  </si>
  <si>
    <t>Volkswagen,Passat,2015,diesel,150,4,AUTOMATED_MANUAL,front wheel drive,4,Diesel,Midsize,Sedan,42,30,873,30850</t>
  </si>
  <si>
    <t>Volkswagen,Passat,2015,regular unleaded,170,4,AUTOMATIC,front wheel drive,4,N/A,Midsize,Sedan,36,24,873,31790</t>
  </si>
  <si>
    <t>Volkswagen,Passat,2015,regular unleaded,170,4,AUTOMATIC,front wheel drive,4,N/A,Midsize,Sedan,36,24,873,24375</t>
  </si>
  <si>
    <t>Volkswagen,Passat,2015,regular unleaded,170,4,MANUAL,front wheel drive,4,N/A,Midsize,Sedan,35,24,873,21340</t>
  </si>
  <si>
    <t>Volkswagen,Passat,2015,diesel,150,4,AUTOMATED_MANUAL,front wheel drive,4,Diesel,Midsize,Sedan,42,30,873,33925</t>
  </si>
  <si>
    <t>Volkswagen,Passat,2015,regular unleaded,170,4,AUTOMATIC,front wheel drive,4,N/A,Midsize,Sedan,36,24,873,28105</t>
  </si>
  <si>
    <t>Volkswagen,Passat,2015,regular unleaded,170,4,MANUAL,front wheel drive,4,N/A,Midsize,Sedan,35,24,873,26915</t>
  </si>
  <si>
    <t>Volkswagen,Passat,2015,diesel,150,4,MANUAL,front wheel drive,4,Diesel,Midsize,Sedan,44,30,873,27095</t>
  </si>
  <si>
    <t>Volkswagen,Passat,2015,regular unleaded,170,4,AUTOMATIC,front wheel drive,4,N/A,Midsize,Sedan,36,24,873,28115</t>
  </si>
  <si>
    <t>Volkswagen,Passat,2015,premium unleaded (required),280,6,AUTOMATIC,front wheel drive,4,N/A,Midsize,Sedan,28,20,873,35995</t>
  </si>
  <si>
    <t>Volkswagen,Passat,2016,regular unleaded,170,4,AUTOMATIC,front wheel drive,4,N/A,Midsize,Sedan,38,25,873,26280</t>
  </si>
  <si>
    <t>Volkswagen,Passat,2016,regular unleaded,170,4,AUTOMATIC,front wheel drive,4,N/A,Midsize,Sedan,38,25,873,34270</t>
  </si>
  <si>
    <t>Volkswagen,Passat,2016,regular unleaded,170,4,AUTOMATIC,front wheel drive,4,N/A,Midsize,Sedan,38,25,873,30495</t>
  </si>
  <si>
    <t>Volkswagen,Passat,2016,regular unleaded,170,4,AUTOMATIC,front wheel drive,4,N/A,Midsize,Sedan,38,25,873,24750</t>
  </si>
  <si>
    <t>Volkswagen,Passat,2016,regular unleaded,170,4,AUTOMATIC,front wheel drive,4,N/A,Midsize,Sedan,38,25,873,28410</t>
  </si>
  <si>
    <t>Volkswagen,Passat,2016,regular unleaded,170,4,AUTOMATIC,front wheel drive,4,N/A,Midsize,Sedan,38,25,873,23975</t>
  </si>
  <si>
    <t>Volkswagen,Passat,2016,premium unleaded (required),280,6,AUTOMATED_MANUAL,front wheel drive,4,Performance,Midsize,Sedan,28,20,873,36835</t>
  </si>
  <si>
    <t>Volkswagen,Passat,2016,regular unleaded,170,4,AUTOMATIC,front wheel drive,4,N/A,Midsize,Sedan,38,25,873,22440</t>
  </si>
  <si>
    <t>Volkswagen,Passat,2017,premium unleaded (required),280,6,AUTOMATED_MANUAL,front wheel drive,4,Performance,Midsize,Sedan,28,20,873,29295</t>
  </si>
  <si>
    <t>Volkswagen,Passat,2017,regular unleaded,170,4,AUTOMATIC,front wheel drive,4,N/A,Midsize,Sedan,34,23,873,27995</t>
  </si>
  <si>
    <t>Volkswagen,Passat,2017,regular unleaded,170,4,AUTOMATIC,front wheel drive,4,N/A,Midsize,Sedan,34,23,873,22440</t>
  </si>
  <si>
    <t>Volkswagen,Passat,2017,regular unleaded,170,4,AUTOMATIC,front wheel drive,4,N/A,Midsize,Sedan,34,23,873,23975</t>
  </si>
  <si>
    <t>Volkswagen,Passat,2017,regular unleaded,170,4,AUTOMATIC,front wheel drive,4,N/A,Midsize,Sedan,34,23,873,30995</t>
  </si>
  <si>
    <t>Volkswagen,Passat,2017,regular unleaded,170,4,AUTOMATIC,front wheel drive,4,N/A,Midsize,Sedan,34,23,873,25495</t>
  </si>
  <si>
    <t>Volkswagen,Passat,2017,premium unleaded (required),280,6,AUTOMATED_MANUAL,front wheel drive,4,Performance,Midsize,Sedan,28,20,873,33995</t>
  </si>
  <si>
    <t>Honda,Passport,2000,regular unleaded,205,6,MANUAL,rear wheel drive,4,N/A,Midsize,4dr SUV,18,15,2202,2452</t>
  </si>
  <si>
    <t>Honda,Passport,2000,regular unleaded,205,6,AUTOMATIC,four wheel drive,4,N/A,Midsize,4dr SUV,19,14,2202,2879</t>
  </si>
  <si>
    <t>Honda,Passport,2000,regular unleaded,205,6,AUTOMATIC,rear wheel drive,4,N/A,Midsize,4dr SUV,19,15,2202,2715</t>
  </si>
  <si>
    <t>Honda,Passport,2000,regular unleaded,205,6,MANUAL,four wheel drive,4,N/A,Midsize,4dr SUV,18,15,2202,2668</t>
  </si>
  <si>
    <t>Honda,Passport,2001,regular unleaded,205,6,AUTOMATIC,four wheel drive,4,N/A,Midsize,4dr SUV,19,15,2202,30500</t>
  </si>
  <si>
    <t>Honda,Passport,2001,regular unleaded,205,6,AUTOMATIC,four wheel drive,4,N/A,Midsize,4dr SUV,19,15,2202,27300</t>
  </si>
  <si>
    <t>Honda,Passport,2001,regular unleaded,205,6,MANUAL,rear wheel drive,4,N/A,Midsize,4dr SUV,19,15,2202,23000</t>
  </si>
  <si>
    <t>Honda,Passport,2001,regular unleaded,205,6,AUTOMATIC,rear wheel drive,4,N/A,Midsize,4dr SUV,20,15,2202,24150</t>
  </si>
  <si>
    <t>Honda,Passport,2001,regular unleaded,205,6,AUTOMATIC,rear wheel drive,4,N/A,Midsize,4dr SUV,20,15,2202,28050</t>
  </si>
  <si>
    <t>Honda,Passport,2001,regular unleaded,205,6,AUTOMATIC,rear wheel drive,4,N/A,Midsize,4dr SUV,20,15,2202,26800</t>
  </si>
  <si>
    <t>Honda,Passport,2001,regular unleaded,205,6,AUTOMATIC,four wheel drive,4,N/A,Midsize,4dr SUV,19,15,2202,29250</t>
  </si>
  <si>
    <t>Honda,Passport,2001,regular unleaded,205,6,MANUAL,four wheel drive,4,N/A,Midsize,4dr SUV,19,15,2202,26150</t>
  </si>
  <si>
    <t>Honda,Passport,2002,regular unleaded,205,6,AUTOMATIC,four wheel drive,4,N/A,Midsize,4dr SUV,19,15,2202,30900</t>
  </si>
  <si>
    <t>Honda,Passport,2002,regular unleaded,205,6,MANUAL,four wheel drive,4,N/A,Midsize,4dr SUV,19,15,2202,26450</t>
  </si>
  <si>
    <t>Honda,Passport,2002,regular unleaded,205,6,AUTOMATIC,rear wheel drive,4,N/A,Midsize,4dr SUV,20,15,2202,24450</t>
  </si>
  <si>
    <t>Honda,Passport,2002,regular unleaded,205,6,AUTOMATIC,rear wheel drive,4,N/A,Midsize,4dr SUV,20,15,2202,28450</t>
  </si>
  <si>
    <t>Honda,Passport,2002,regular unleaded,205,6,MANUAL,rear wheel drive,4,N/A,Midsize,4dr SUV,19,15,2202,23300</t>
  </si>
  <si>
    <t>Honda,Passport,2002,regular unleaded,205,6,AUTOMATIC,four wheel drive,4,N/A,Midsize,4dr SUV,19,15,2202,29550</t>
  </si>
  <si>
    <t>Honda,Passport,2002,regular unleaded,205,6,AUTOMATIC,four wheel drive,4,N/A,Midsize,4dr SUV,19,15,2202,27600</t>
  </si>
  <si>
    <t>Honda,Passport,2002,regular unleaded,205,6,AUTOMATIC,rear wheel drive,4,N/A,Midsize,4dr SUV,20,15,2202,27100</t>
  </si>
  <si>
    <t>Nissan,Pathfinder,2015,regular unleaded,260,6,AUTOMATIC,front wheel drive,4,Crossover,Large,4dr SUV,27,20,2009,29510</t>
  </si>
  <si>
    <t>Nissan,Pathfinder,2015,regular unleaded,260,6,AUTOMATIC,front wheel drive,4,Crossover,Large,4dr SUV,27,20,2009,29780</t>
  </si>
  <si>
    <t>Nissan,Pathfinder,2015,regular unleaded,260,6,AUTOMATIC,four wheel drive,4,Crossover,Large,4dr SUV,26,19,2009,37900</t>
  </si>
  <si>
    <t>Nissan,Pathfinder,2015,regular unleaded,260,6,AUTOMATIC,front wheel drive,4,Crossover,Large,4dr SUV,27,20,2009,41560</t>
  </si>
  <si>
    <t>Nissan,Pathfinder,2015,regular unleaded,260,6,AUTOMATIC,four wheel drive,4,Crossover,Large,4dr SUV,26,19,2009,34830</t>
  </si>
  <si>
    <t>Nissan,Pathfinder,2015,regular unleaded,260,6,AUTOMATIC,four wheel drive,4,Crossover,Large,4dr SUV,26,19,2009,31200</t>
  </si>
  <si>
    <t>Nissan,Pathfinder,2015,regular unleaded,260,6,AUTOMATIC,four wheel drive,4,Crossover,Large,4dr SUV,26,19,2009,34500</t>
  </si>
  <si>
    <t>Nissan,Pathfinder,2015,regular unleaded,260,6,AUTOMATIC,front wheel drive,4,Crossover,Large,4dr SUV,27,20,2009,32810</t>
  </si>
  <si>
    <t>Nissan,Pathfinder,2015,regular unleaded,260,6,AUTOMATIC,front wheel drive,4,Crossover,Large,4dr SUV,27,20,2009,36210</t>
  </si>
  <si>
    <t>Nissan,Pathfinder,2015,regular unleaded,260,6,AUTOMATIC,front wheel drive,4,Crossover,Large,4dr SUV,27,20,2009,33140</t>
  </si>
  <si>
    <t>Nissan,Pathfinder,2015,regular unleaded,260,6,AUTOMATIC,four wheel drive,4,Crossover,Large,4dr SUV,26,19,2009,43250</t>
  </si>
  <si>
    <t>Nissan,Pathfinder,2015,regular unleaded,260,6,AUTOMATIC,four wheel drive,4,Crossover,Large,4dr SUV,26,19,2009,31470</t>
  </si>
  <si>
    <t>Nissan,Pathfinder,2016,regular unleaded,260,6,AUTOMATIC,front wheel drive,4,Crossover,Large,4dr SUV,27,20,2009,33150</t>
  </si>
  <si>
    <t>Nissan,Pathfinder,2016,regular unleaded,260,6,AUTOMATIC,four wheel drive,4,Crossover,Large,4dr SUV,26,19,2009,38100</t>
  </si>
  <si>
    <t>Nissan,Pathfinder,2016,regular unleaded,260,6,AUTOMATIC,front wheel drive,4,Crossover,Large,4dr SUV,27,20,2009,41610</t>
  </si>
  <si>
    <t>Nissan,Pathfinder,2016,regular unleaded,260,6,AUTOMATIC,four wheel drive,4,Crossover,Large,4dr SUV,26,19,2009,43300</t>
  </si>
  <si>
    <t>Nissan,Pathfinder,2016,regular unleaded,260,6,AUTOMATIC,front wheel drive,4,Crossover,Large,4dr SUV,27,20,2009,29830</t>
  </si>
  <si>
    <t>Nissan,Pathfinder,2016,regular unleaded,260,6,AUTOMATIC,front wheel drive,4,Crossover,Large,4dr SUV,27,20,2009,36410</t>
  </si>
  <si>
    <t>Nissan,Pathfinder,2016,regular unleaded,260,6,AUTOMATIC,four wheel drive,4,Crossover,Large,4dr SUV,26,19,2009,34840</t>
  </si>
  <si>
    <t>Nissan,Pathfinder,2016,regular unleaded,260,6,AUTOMATIC,four wheel drive,4,Crossover,Large,4dr SUV,26,19,2009,31520</t>
  </si>
  <si>
    <t>Nissan,Pathfinder,2017,regular unleaded,284,6,AUTOMATIC,four wheel drive,4,Crossover,Large,4dr SUV,26,19,2009,37790</t>
  </si>
  <si>
    <t>Nissan,Pathfinder,2017,regular unleaded,284,6,AUTOMATIC,front wheel drive,4,Crossover,Large,4dr SUV,27,20,2009,32980</t>
  </si>
  <si>
    <t>Nissan,Pathfinder,2017,regular unleaded,284,6,AUTOMATIC,front wheel drive,4,Crossover,Large,4dr SUV,27,20,2009,36100</t>
  </si>
  <si>
    <t>Nissan,Pathfinder,2017,regular unleaded,284,6,AUTOMATIC,front wheel drive,4,Crossover,Large,4dr SUV,27,20,2009,30290</t>
  </si>
  <si>
    <t>Nissan,Pathfinder,2017,regular unleaded,284,6,AUTOMATIC,front wheel drive,4,Crossover,Large,4dr SUV,27,20,2009,42070</t>
  </si>
  <si>
    <t>Nissan,Pathfinder,2017,regular unleaded,284,6,AUTOMATIC,four wheel drive,4,Crossover,Large,4dr SUV,26,19,2009,34670</t>
  </si>
  <si>
    <t>Nissan,Pathfinder,2017,regular unleaded,284,6,AUTOMATIC,four wheel drive,4,Crossover,Large,4dr SUV,26,19,2009,43760</t>
  </si>
  <si>
    <t>Nissan,Pathfinder,2017,regular unleaded,284,6,AUTOMATIC,four wheel drive,4,Crossover,Large,4dr SUV,26,19,2009,31980</t>
  </si>
  <si>
    <t>Volkswagen,Phaeton,2004,premium unleaded (recommended),335,8,AUTOMATIC,all wheel drive,4,"Luxury,Performance",Large,Sedan,21,14,873,64600</t>
  </si>
  <si>
    <t>Volkswagen,Phaeton,2004,premium unleaded (recommended),420,12,AUTOMATIC,all wheel drive,4,"Luxury,Performance",Large,Sedan,17,11,873,94600</t>
  </si>
  <si>
    <t>Volkswagen,Phaeton,2004,premium unleaded (recommended),420,12,AUTOMATIC,all wheel drive,4,"Luxury,Performance",Large,Sedan,17,11,873,79900</t>
  </si>
  <si>
    <t>Volkswagen,Phaeton,2005,premium unleaded (recommended),335,8,AUTOMATIC,all wheel drive,4,"Luxury,Performance",Large,Sedan,21,14,873,66950</t>
  </si>
  <si>
    <t>Volkswagen,Phaeton,2005,premium unleaded (recommended),420,12,AUTOMATIC,all wheel drive,4,"Luxury,Performance",Large,Sedan,17,11,873,96100</t>
  </si>
  <si>
    <t>Volkswagen,Phaeton,2005,premium unleaded (recommended),335,8,AUTOMATIC,all wheel drive,4,"Luxury,Performance",Large,Sedan,21,14,873,74600</t>
  </si>
  <si>
    <t>Volkswagen,Phaeton,2005,premium unleaded (recommended),420,12,AUTOMATIC,all wheel drive,4,"Luxury,Performance",Large,Sedan,17,11,873,100800</t>
  </si>
  <si>
    <t>Volkswagen,Phaeton,2006,premium unleaded (required),444,12,AUTOMATIC,all wheel drive,4,"Luxury,Performance",Large,Sedan,17,11,873,101300</t>
  </si>
  <si>
    <t>Volkswagen,Phaeton,2006,premium unleaded (required),444,12,AUTOMATIC,all wheel drive,4,"Luxury,Performance",Large,Sedan,17,11,873,96600</t>
  </si>
  <si>
    <t>Volkswagen,Phaeton,2006,premium unleaded (required),335,8,AUTOMATIC,all wheel drive,4,Luxury,Large,Sedan,21,14,873,66700</t>
  </si>
  <si>
    <t>Volkswagen,Phaeton,2006,premium unleaded (required),335,8,AUTOMATIC,all wheel drive,4,Luxury,Large,Sedan,21,14,873,74350</t>
  </si>
  <si>
    <t>Rolls-Royce,Phantom Coupe,2014,premium unleaded (required),453,12,AUTOMATIC,rear wheel drive,2,"Exotic,Luxury,Performance",Large,Coupe,19,11,86,433550</t>
  </si>
  <si>
    <t>Rolls-Royce,Phantom Coupe,2015,premium unleaded (required),453,12,AUTOMATIC,rear wheel drive,2,"Exotic,Luxury,Performance",Large,Coupe,19,11,86,438325</t>
  </si>
  <si>
    <t>Rolls-Royce,Phantom Coupe,2016,premium unleaded (required),453,12,AUTOMATIC,rear wheel drive,2,"Exotic,Luxury,Performance",Large,Coupe,19,11,86,449525</t>
  </si>
  <si>
    <t>Rolls-Royce,Phantom Drophead Coupe,2014,premium unleaded (required),453,12,AUTOMATIC,rear wheel drive,2,"Exotic,Luxury,Performance",Large,Convertible,19,11,86,474600</t>
  </si>
  <si>
    <t>Rolls-Royce,Phantom Drophead Coupe,2015,premium unleaded (required),453,12,AUTOMATIC,rear wheel drive,2,"Exotic,Luxury,Performance",Large,Convertible,19,11,86,479775</t>
  </si>
  <si>
    <t>Rolls-Royce,Phantom Drophead Coupe,2016,premium unleaded (required),453,12,AUTOMATIC,rear wheel drive,2,"Exotic,Luxury,Performance",Large,Convertible,19,11,86,492000</t>
  </si>
  <si>
    <t>Rolls-Royce,Phantom,2014,premium unleaded (required),453,12,AUTOMATIC,rear wheel drive,4,"Exotic,Luxury,Performance",Large,Sedan,19,11,86,402940</t>
  </si>
  <si>
    <t>Rolls-Royce,Phantom,2014,premium unleaded (required),453,12,AUTOMATIC,rear wheel drive,4,"Exotic,Luxury,Performance",Large,Sedan,19,11,86,474990</t>
  </si>
  <si>
    <t>Rolls-Royce,Phantom,2015,premium unleaded (required),453,12,AUTOMATIC,rear wheel drive,4,"Exotic,Luxury,Performance",Large,Sedan,19,11,86,407400</t>
  </si>
  <si>
    <t>Rolls-Royce,Phantom,2015,premium unleaded (required),453,12,AUTOMATIC,rear wheel drive,4,"Exotic,Luxury,Performance",Large,Sedan,19,11,86,480175</t>
  </si>
  <si>
    <t>Rolls-Royce,Phantom,2016,premium unleaded (required),453,12,AUTOMATIC,rear wheel drive,4,"Exotic,Luxury,Performance",Large,Sedan,19,11,86,417825</t>
  </si>
  <si>
    <t>Rolls-Royce,Phantom,2016,premium unleaded (required),453,12,AUTOMATIC,rear wheel drive,4,"Exotic,Luxury,Performance",Large,Sedan,19,11,86,492425</t>
  </si>
  <si>
    <t>Toyota,Pickup,1993,regular unleaded,150,6,MANUAL,rear wheel drive,2,N/A,Compact,Extended Cab Pickup,20,15,2031,2047</t>
  </si>
  <si>
    <t>Toyota,Pickup,1993,regular unleaded,150,6,MANUAL,four wheel drive,2,N/A,Compact,Extended Cab Pickup,17,14,2031,2550</t>
  </si>
  <si>
    <t>Toyota,Pickup,1993,regular unleaded,150,6,MANUAL,four wheel drive,2,N/A,Compact,Extended Cab Pickup,17,14,2031,2221</t>
  </si>
  <si>
    <t>Toyota,Pickup,1993,regular unleaded,150,6,MANUAL,rear wheel drive,2,N/A,Compact,Extended Cab Pickup,20,15,2031,2000</t>
  </si>
  <si>
    <t>Toyota,Pickup,1993,regular unleaded,116,4,MANUAL,four wheel drive,2,N/A,Compact,Extended Cab Pickup,20,17,2031,2142</t>
  </si>
  <si>
    <t>Toyota,Pickup,1993,regular unleaded,116,4,MANUAL,four wheel drive,2,N/A,Compact,Regular Cab Pickup,20,17,2031,2013</t>
  </si>
  <si>
    <t>Toyota,Pickup,1994,regular unleaded,116,4,MANUAL,four wheel drive,2,N/A,Compact,Extended Cab Pickup,20,17,2031,2293</t>
  </si>
  <si>
    <t>Toyota,Pickup,1994,regular unleaded,150,6,MANUAL,four wheel drive,2,N/A,Compact,Regular Cab Pickup,17,14,2031,2281</t>
  </si>
  <si>
    <t>Toyota,Pickup,1994,regular unleaded,116,4,MANUAL,rear wheel drive,2,N/A,Compact,Regular Cab Pickup,25,19,2031,2000</t>
  </si>
  <si>
    <t>Toyota,Pickup,1994,regular unleaded,116,4,MANUAL,four wheel drive,2,N/A,Compact,Regular Cab Pickup,20,17,2031,2115</t>
  </si>
  <si>
    <t>Toyota,Pickup,1994,regular unleaded,116,4,MANUAL,rear wheel drive,2,N/A,Compact,Extended Cab Pickup,25,19,2031,2000</t>
  </si>
  <si>
    <t>Toyota,Pickup,1994,regular unleaded,150,6,MANUAL,rear wheel drive,2,N/A,Compact,Extended Cab Pickup,20,15,2031,2040</t>
  </si>
  <si>
    <t>Toyota,Pickup,1994,regular unleaded,150,6,MANUAL,four wheel drive,2,N/A,Compact,Extended Cab Pickup,17,14,2031,2423</t>
  </si>
  <si>
    <t>Toyota,Pickup,1994,regular unleaded,150,6,MANUAL,rear wheel drive,2,N/A,Compact,Extended Cab Pickup,20,15,2031,2188</t>
  </si>
  <si>
    <t>Toyota,Pickup,1994,regular unleaded,150,6,MANUAL,four wheel drive,2,N/A,Compact,Extended Cab Pickup,17,14,2031,2699</t>
  </si>
  <si>
    <t>Toyota,Pickup,1995,regular unleaded,150,6,MANUAL,rear wheel drive,2,N/A,Compact,Extended Cab Pickup,22,16,2031,2311</t>
  </si>
  <si>
    <t>Toyota,Pickup,1995,regular unleaded,150,6,MANUAL,four wheel drive,2,N/A,Compact,Extended Cab Pickup,17,14,2031,2691</t>
  </si>
  <si>
    <t>Toyota,Pickup,1995,regular unleaded,116,4,MANUAL,rear wheel drive,2,N/A,Compact,Extended Cab Pickup,25,19,2031,2197</t>
  </si>
  <si>
    <t>Toyota,Pickup,1995,regular unleaded,116,4,MANUAL,four wheel drive,2,N/A,Compact,Extended Cab Pickup,20,17,2031,2553</t>
  </si>
  <si>
    <t>Toyota,Pickup,1995,regular unleaded,116,4,MANUAL,four wheel drive,2,N/A,Compact,Regular Cab Pickup,20,17,2031,2409</t>
  </si>
  <si>
    <t>Toyota,Pickup,1995,regular unleaded,150,6,MANUAL,four wheel drive,2,N/A,Compact,Extended Cab Pickup,17,14,2031,2912</t>
  </si>
  <si>
    <t>Toyota,Pickup,1995,regular unleaded,116,4,MANUAL,rear wheel drive,2,N/A,Compact,Regular Cab Pickup,25,19,2031,2000</t>
  </si>
  <si>
    <t>Toyota,Pickup,1995,regular unleaded,150,6,MANUAL,rear wheel drive,2,N/A,Compact,Extended Cab Pickup,22,16,2031,2498</t>
  </si>
  <si>
    <t>Toyota,Pickup,1995,regular unleaded,150,6,MANUAL,four wheel drive,2,N/A,Compact,Regular Cab Pickup,17,14,2031,2539</t>
  </si>
  <si>
    <t>Honda,Pilot,2015,regular unleaded,250,6,AUTOMATIC,four wheel drive,4,Crossover,Midsize,4dr SUV,24,17,2202,33720</t>
  </si>
  <si>
    <t>Honda,Pilot,2015,regular unleaded,250,6,AUTOMATIC,front wheel drive,4,Crossover,Midsize,4dr SUV,25,18,2202,40020</t>
  </si>
  <si>
    <t>Honda,Pilot,2015,regular unleaded,250,6,AUTOMATIC,front wheel drive,4,Crossover,Midsize,4dr SUV,25,18,2202,36970</t>
  </si>
  <si>
    <t>Honda,Pilot,2015,regular unleaded,250,6,AUTOMATIC,front wheel drive,4,Crossover,Midsize,4dr SUV,25,18,2202,33120</t>
  </si>
  <si>
    <t>Honda,Pilot,2015,regular unleaded,250,6,AUTOMATIC,four wheel drive,4,Crossover,Midsize,4dr SUV,24,17,2202,41620</t>
  </si>
  <si>
    <t>Honda,Pilot,2015,regular unleaded,250,6,AUTOMATIC,four wheel drive,4,Crossover,Midsize,4dr SUV,24,17,2202,38970</t>
  </si>
  <si>
    <t>Honda,Pilot,2015,regular unleaded,250,6,AUTOMATIC,four wheel drive,4,Crossover,Midsize,4dr SUV,24,17,2202,31470</t>
  </si>
  <si>
    <t>Honda,Pilot,2015,regular unleaded,250,6,AUTOMATIC,four wheel drive,4,Crossover,Midsize,4dr SUV,24,17,2202,34720</t>
  </si>
  <si>
    <t>Honda,Pilot,2015,regular unleaded,250,6,AUTOMATIC,four wheel drive,4,Crossover,Midsize,4dr SUV,24,17,2202,36970</t>
  </si>
  <si>
    <t>Honda,Pilot,2015,regular unleaded,250,6,AUTOMATIC,front wheel drive,4,Crossover,Midsize,4dr SUV,25,18,2202,35370</t>
  </si>
  <si>
    <t>Honda,Pilot,2015,regular unleaded,250,6,AUTOMATIC,front wheel drive,4,Crossover,Midsize,4dr SUV,25,18,2202,29870</t>
  </si>
  <si>
    <t>Honda,Pilot,2015,regular unleaded,250,6,AUTOMATIC,front wheel drive,4,Crossover,Midsize,4dr SUV,25,18,2202,32120</t>
  </si>
  <si>
    <t>Honda,Pilot,2015,regular unleaded,250,6,AUTOMATIC,front wheel drive,4,Crossover,Midsize,4dr SUV,25,18,2202,37370</t>
  </si>
  <si>
    <t>Honda,Pilot,2015,regular unleaded,250,6,AUTOMATIC,four wheel drive,4,Crossover,Midsize,4dr SUV,24,17,2202,38570</t>
  </si>
  <si>
    <t>Honda,Pilot,2016,regular unleaded,280,6,AUTOMATIC,all wheel drive,4,Crossover,Midsize,4dr SUV,26,18,2202,39455</t>
  </si>
  <si>
    <t>Honda,Pilot,2016,regular unleaded,280,6,AUTOMATIC,all wheel drive,4,Crossover,Midsize,4dr SUV,26,19,2202,46570</t>
  </si>
  <si>
    <t>Honda,Pilot,2016,regular unleaded,280,6,AUTOMATIC,all wheel drive,4,Crossover,Midsize,4dr SUV,26,18,2202,38855</t>
  </si>
  <si>
    <t>Honda,Pilot,2016,regular unleaded,280,6,AUTOMATIC,all wheel drive,4,Crossover,Midsize,4dr SUV,26,18,2202,37855</t>
  </si>
  <si>
    <t>Honda,Pilot,2016,regular unleaded,280,6,AUTOMATIC,front wheel drive,4,Crossover,Midsize,4dr SUV,27,19,2202,33580</t>
  </si>
  <si>
    <t>Honda,Pilot,2016,regular unleaded,280,6,AUTOMATIC,front wheel drive,4,Crossover,Midsize,4dr SUV,27,19,2202,36055</t>
  </si>
  <si>
    <t>Honda,Pilot,2016,regular unleaded,280,6,AUTOMATIC,all wheel drive,4,Crossover,Midsize,4dr SUV,26,18,2202,31945</t>
  </si>
  <si>
    <t>Honda,Pilot,2016,regular unleaded,280,6,AUTOMATIC,front wheel drive,4,Crossover,Midsize,4dr SUV,27,19,2202,37055</t>
  </si>
  <si>
    <t>Honda,Pilot,2016,regular unleaded,280,6,AUTOMATIC,front wheel drive,4,Crossover,Midsize,4dr SUV,27,19,2202,30145</t>
  </si>
  <si>
    <t>Honda,Pilot,2016,regular unleaded,280,6,AUTOMATIC,all wheel drive,4,Crossover,Midsize,4dr SUV,26,18,2202,34380</t>
  </si>
  <si>
    <t>Honda,Pilot,2016,regular unleaded,280,6,AUTOMATIC,front wheel drive,4,Crossover,Midsize,4dr SUV,27,19,2202,32580</t>
  </si>
  <si>
    <t>Honda,Pilot,2016,regular unleaded,280,6,AUTOMATIC,all wheel drive,4,Crossover,Midsize,4dr SUV,26,18,2202,35380</t>
  </si>
  <si>
    <t>Honda,Pilot,2016,regular unleaded,280,6,AUTOMATIC,front wheel drive,4,Crossover,Midsize,4dr SUV,27,20,2202,41170</t>
  </si>
  <si>
    <t>Honda,Pilot,2016,regular unleaded,280,6,AUTOMATIC,all wheel drive,4,Crossover,Midsize,4dr SUV,26,19,2202,42970</t>
  </si>
  <si>
    <t>Honda,Pilot,2016,regular unleaded,280,6,AUTOMATIC,front wheel drive,4,Crossover,Midsize,4dr SUV,27,19,2202,37655</t>
  </si>
  <si>
    <t>Honda,Pilot,2017,regular unleaded,280,6,AUTOMATIC,all wheel drive,4,Crossover,Midsize,4dr SUV,26,18,2202,39255</t>
  </si>
  <si>
    <t>Honda,Pilot,2017,regular unleaded,280,6,AUTOMATIC,front wheel drive,4,Crossover,Midsize,4dr SUV,27,19,2202,36455</t>
  </si>
  <si>
    <t>Honda,Pilot,2017,regular unleaded,280,6,AUTOMATIC,all wheel drive,4,Crossover,Midsize,4dr SUV,26,18,2202,39855</t>
  </si>
  <si>
    <t>Honda,Pilot,2017,regular unleaded,280,6,AUTOMATIC,front wheel drive,4,Crossover,Midsize,4dr SUV,27,19,2202,38055</t>
  </si>
  <si>
    <t>Honda,Pilot,2017,regular unleaded,280,6,AUTOMATIC,all wheel drive,4,Crossover,Midsize,4dr SUV,26,19,2202,47070</t>
  </si>
  <si>
    <t>Honda,Pilot,2017,regular unleaded,280,6,AUTOMATIC,front wheel drive,4,Crossover,Midsize,4dr SUV,27,19,2202,33030</t>
  </si>
  <si>
    <t>Honda,Pilot,2017,regular unleaded,280,6,AUTOMATIC,front wheel drive,4,Crossover,Midsize,4dr SUV,27,19,2202,37455</t>
  </si>
  <si>
    <t>Honda,Pilot,2017,regular unleaded,280,6,AUTOMATIC,all wheel drive,4,Crossover,Midsize,4dr SUV,26,18,2202,38255</t>
  </si>
  <si>
    <t>Honda,Pilot,2017,regular unleaded,280,6,AUTOMATIC,all wheel drive,4,Crossover,Midsize,4dr SUV,26,18,2202,34830</t>
  </si>
  <si>
    <t>Honda,Pilot,2017,regular unleaded,280,6,AUTOMATIC,all wheel drive,4,Crossover,Midsize,4dr SUV,26,18,2202,32395</t>
  </si>
  <si>
    <t>Honda,Pilot,2017,regular unleaded,280,6,AUTOMATIC,front wheel drive,4,Crossover,Midsize,4dr SUV,27,20,2202,41670</t>
  </si>
  <si>
    <t>Honda,Pilot,2017,regular unleaded,280,6,AUTOMATIC,all wheel drive,4,Crossover,Midsize,4dr SUV,26,18,2202,35830</t>
  </si>
  <si>
    <t>Honda,Pilot,2017,regular unleaded,280,6,AUTOMATIC,all wheel drive,4,Crossover,Midsize,4dr SUV,26,19,2202,43470</t>
  </si>
  <si>
    <t>Honda,Pilot,2017,regular unleaded,280,6,AUTOMATIC,front wheel drive,4,Crossover,Midsize,4dr SUV,27,19,2202,34030</t>
  </si>
  <si>
    <t>Honda,Pilot,2017,regular unleaded,280,6,AUTOMATIC,front wheel drive,4,Crossover,Midsize,4dr SUV,27,19,2202,30595</t>
  </si>
  <si>
    <t>Mitsubishi,Precis,1992,regular unleaded,81,4,MANUAL,front wheel drive,2,Hatchback,Compact,2dr Hatchback,30,25,436,2000</t>
  </si>
  <si>
    <t>Honda,Prelude,1999,regular unleaded,200,4,MANUAL,front wheel drive,2,Performance,Compact,Coupe,24,20,2202,3065</t>
  </si>
  <si>
    <t>Honda,Prelude,1999,regular unleaded,200,4,MANUAL,front wheel drive,2,"Factory Tuner,Performance",Compact,Coupe,24,20,2202,3367</t>
  </si>
  <si>
    <t>Honda,Prelude,2000,regular unleaded,200,4,MANUAL,front wheel drive,2,"Factory Tuner,Performance",Compact,Coupe,25,20,2202,3843</t>
  </si>
  <si>
    <t>Honda,Prelude,2000,regular unleaded,200,4,MANUAL,front wheel drive,2,Performance,Compact,Coupe,25,20,2202,3407</t>
  </si>
  <si>
    <t>Honda,Prelude,2001,premium unleaded (required),200,4,MANUAL,front wheel drive,2,"Factory Tuner,Performance",Compact,Coupe,25,20,2202,26100</t>
  </si>
  <si>
    <t>Honda,Prelude,2001,premium unleaded (required),200,4,MANUAL,front wheel drive,2,Performance,Compact,Coupe,25,20,2202,23600</t>
  </si>
  <si>
    <t>Honda,Prelude,2001,premium unleaded (required),195,4,AUTOMATIC,front wheel drive,2,Performance,Compact,Coupe,24,19,2202,24600</t>
  </si>
  <si>
    <t>Toyota,Previa,1995,regular unleaded,138,4,AUTOMATIC,rear wheel drive,3,N/A,Compact,Passenger Minivan,20,15,2031,2000</t>
  </si>
  <si>
    <t>Toyota,Previa,1995,regular unleaded,161,4,AUTOMATIC,all wheel drive,3,N/A,Compact,Passenger Minivan,20,15,2031,2000</t>
  </si>
  <si>
    <t>Toyota,Previa,1995,regular unleaded,161,4,AUTOMATIC,all wheel drive,3,N/A,Compact,Passenger Minivan,20,15,2031,2194</t>
  </si>
  <si>
    <t>Toyota,Previa,1995,regular unleaded,161,4,AUTOMATIC,rear wheel drive,3,N/A,Compact,Passenger Minivan,20,16,2031,2000</t>
  </si>
  <si>
    <t>Toyota,Previa,1995,regular unleaded,138,4,AUTOMATIC,all wheel drive,3,N/A,Compact,Passenger Minivan,19,15,2031,2088</t>
  </si>
  <si>
    <t>Toyota,Previa,1995,regular unleaded,138,4,AUTOMATIC,all wheel drive,3,N/A,Compact,Passenger Minivan,19,15,2031,2000</t>
  </si>
  <si>
    <t>Toyota,Previa,1996,regular unleaded,161,4,AUTOMATIC,rear wheel drive,3,N/A,Compact,Passenger Minivan,20,16,2031,2064</t>
  </si>
  <si>
    <t>Toyota,Previa,1996,regular unleaded,161,4,AUTOMATIC,rear wheel drive,3,N/A,Compact,Passenger Minivan,20,16,2031,2304</t>
  </si>
  <si>
    <t>Toyota,Previa,1996,regular unleaded,161,4,AUTOMATIC,all wheel drive,3,N/A,Compact,Passenger Minivan,19,15,2031,2419</t>
  </si>
  <si>
    <t>Toyota,Previa,1996,regular unleaded,161,4,AUTOMATIC,all wheel drive,3,N/A,Compact,Passenger Minivan,19,15,2031,2196</t>
  </si>
  <si>
    <t>Toyota,Previa,1997,regular unleaded,161,4,AUTOMATIC,all wheel drive,3,N/A,Compact,Passenger Minivan,19,15,2031,2388</t>
  </si>
  <si>
    <t>Toyota,Previa,1997,regular unleaded,161,4,AUTOMATIC,rear wheel drive,3,N/A,Compact,Passenger Minivan,20,16,2031,2242</t>
  </si>
  <si>
    <t>Toyota,Previa,1997,regular unleaded,161,4,AUTOMATIC,all wheel drive,3,N/A,Compact,Passenger Minivan,19,15,2031,2728</t>
  </si>
  <si>
    <t>Toyota,Previa,1997,regular unleaded,161,4,AUTOMATIC,rear wheel drive,3,N/A,Compact,Passenger Minivan,20,16,2031,2580</t>
  </si>
  <si>
    <t>Toyota,Prius c,2014,regular unleaded,99,4,AUTOMATIC,front wheel drive,4,"Hatchback,Hybrid",Compact,4dr Hatchback,46,53,2031,20030</t>
  </si>
  <si>
    <t>Toyota,Prius c,2014,regular unleaded,99,4,AUTOMATIC,front wheel drive,4,"Hatchback,Hybrid",Compact,4dr Hatchback,46,53,2031,19080</t>
  </si>
  <si>
    <t>Toyota,Prius c,2014,regular unleaded,99,4,AUTOMATIC,front wheel drive,4,"Hatchback,Hybrid",Compact,4dr Hatchback,46,53,2031,21765</t>
  </si>
  <si>
    <t>Toyota,Prius c,2014,regular unleaded,99,4,AUTOMATIC,front wheel drive,4,"Hatchback,Hybrid",Compact,4dr Hatchback,46,53,2031,23360</t>
  </si>
  <si>
    <t>Toyota,Prius c,2015,regular unleaded,99,4,AUTOMATIC,front wheel drive,4,"Hatchback,Hybrid",Compact,4dr Hatchback,46,53,2031,20340</t>
  </si>
  <si>
    <t>Toyota,Prius c,2015,regular unleaded,99,4,AUTOMATIC,front wheel drive,4,"Hatchback,Hybrid",Compact,4dr Hatchback,46,53,2031,21765</t>
  </si>
  <si>
    <t>Toyota,Prius c,2015,regular unleaded,99,4,AUTOMATIC,front wheel drive,4,"Hatchback,Hybrid",Compact,4dr Hatchback,46,53,2031,19540</t>
  </si>
  <si>
    <t>Toyota,Prius c,2015,regular unleaded,99,4,AUTOMATIC,front wheel drive,4,"Hatchback,Hybrid",Compact,4dr Hatchback,46,53,2031,24475</t>
  </si>
  <si>
    <t>Toyota,Prius c,2016,regular unleaded,99,4,AUTOMATIC,front wheel drive,4,"Hatchback,Hybrid",Compact,4dr Hatchback,46,53,2031,20360</t>
  </si>
  <si>
    <t>Toyota,Prius c,2016,regular unleaded,99,4,AUTOMATIC,front wheel drive,4,"Hatchback,Hybrid",Compact,4dr Hatchback,46,53,2031,19560</t>
  </si>
  <si>
    <t>Toyota,Prius c,2016,regular unleaded,99,4,AUTOMATIC,front wheel drive,4,"Hatchback,Hybrid",Compact,4dr Hatchback,46,53,2031,24495</t>
  </si>
  <si>
    <t>Toyota,Prius c,2016,regular unleaded,99,4,AUTOMATIC,front wheel drive,4,"Hatchback,Hybrid",Compact,4dr Hatchback,46,53,2031,21785</t>
  </si>
  <si>
    <t>Toyota,Prius c,2016,regular unleaded,99,4,AUTOMATIC,front wheel drive,4,"Hatchback,Hybrid",Compact,4dr Hatchback,46,53,2031,21355</t>
  </si>
  <si>
    <t>Toyota,Prius Prime,2017,regular unleaded,121,4,AUTOMATIC,front wheel drive,4,"Hatchback,Hybrid",Compact,4dr Hatchback,53,55,2031,27100</t>
  </si>
  <si>
    <t>Toyota,Prius Prime,2017,regular unleaded,121,4,AUTOMATIC,front wheel drive,4,"Hatchback,Hybrid",Compact,4dr Hatchback,53,55,2031,33100</t>
  </si>
  <si>
    <t>Toyota,Prius Prime,2017,regular unleaded,121,4,AUTOMATIC,front wheel drive,4,"Hatchback,Hybrid",Compact,4dr Hatchback,53,55,2031,28800</t>
  </si>
  <si>
    <t>Toyota,Prius v,2015,regular unleaded,134,4,AUTOMATIC,front wheel drive,4,Hybrid,Midsize,Wagon,40,44,2031,26675</t>
  </si>
  <si>
    <t>Toyota,Prius v,2015,regular unleaded,134,4,AUTOMATIC,front wheel drive,4,Hybrid,Midsize,Wagon,40,44,2031,28060</t>
  </si>
  <si>
    <t>Toyota,Prius v,2015,regular unleaded,134,4,AUTOMATIC,front wheel drive,4,Hybrid,Midsize,Wagon,40,44,2031,30935</t>
  </si>
  <si>
    <t>Toyota,Prius v,2015,regular unleaded,134,4,AUTOMATIC,front wheel drive,4,Hybrid,Midsize,Wagon,40,44,2031,29695</t>
  </si>
  <si>
    <t>Toyota,Prius v,2016,regular unleaded,134,4,AUTOMATIC,front wheel drive,4,Hybrid,Midsize,Wagon,40,44,2031,26675</t>
  </si>
  <si>
    <t>Toyota,Prius v,2016,regular unleaded,134,4,AUTOMATIC,front wheel drive,4,Hybrid,Midsize,Wagon,40,44,2031,28060</t>
  </si>
  <si>
    <t>Toyota,Prius v,2016,regular unleaded,134,4,AUTOMATIC,front wheel drive,4,Hybrid,Midsize,Wagon,40,44,2031,30935</t>
  </si>
  <si>
    <t>Toyota,Prius v,2016,regular unleaded,134,4,AUTOMATIC,front wheel drive,4,Hybrid,Midsize,Wagon,40,44,2031,29695</t>
  </si>
  <si>
    <t>Toyota,Prius v,2017,regular unleaded,134,4,AUTOMATIC,front wheel drive,4,Hybrid,Midsize,Wagon,39,43,2031,26675</t>
  </si>
  <si>
    <t>Toyota,Prius v,2017,regular unleaded,134,4,AUTOMATIC,front wheel drive,4,Hybrid,Midsize,Wagon,39,43,2031,29695</t>
  </si>
  <si>
    <t>Toyota,Prius v,2017,regular unleaded,134,4,AUTOMATIC,front wheel drive,4,Hybrid,Midsize,Wagon,39,43,2031,28060</t>
  </si>
  <si>
    <t>Toyota,Prius v,2017,regular unleaded,134,4,AUTOMATIC,front wheel drive,4,Hybrid,Midsize,Wagon,39,43,2031,30935</t>
  </si>
  <si>
    <t>Toyota,Prius,2015,regular unleaded,134,4,AUTOMATIC,front wheel drive,4,"Hatchback,Hybrid",Compact,4dr Hatchback,48,51,2031,25765</t>
  </si>
  <si>
    <t>Toyota,Prius,2015,regular unleaded,134,4,AUTOMATIC,front wheel drive,4,"Hatchback,Hybrid",Compact,4dr Hatchback,48,51,2031,30005</t>
  </si>
  <si>
    <t>Toyota,Prius,2015,regular unleaded,134,4,AUTOMATIC,front wheel drive,4,"Hatchback,Hybrid",Compact,4dr Hatchback,48,51,2031,24200</t>
  </si>
  <si>
    <t>Toyota,Prius,2015,regular unleaded,134,4,AUTOMATIC,front wheel drive,4,"Hatchback,Hybrid",Compact,4dr Hatchback,48,51,2031,28435</t>
  </si>
  <si>
    <t>Toyota,Prius,2015,regular unleaded,134,4,AUTOMATIC,front wheel drive,4,"Hatchback,Hybrid",Compact,4dr Hatchback,48,51,2031,26985</t>
  </si>
  <si>
    <t>Toyota,Prius,2015,regular unleaded,134,4,AUTOMATIC,front wheel drive,4,"Hatchback,Hybrid",Compact,4dr Hatchback,48,51,2031,23215</t>
  </si>
  <si>
    <t>Toyota,Prius,2016,regular unleaded,121,4,AUTOMATIC,front wheel drive,4,"Hatchback,Hybrid",Compact,4dr Hatchback,50,54,2031,24200</t>
  </si>
  <si>
    <t>Toyota,Prius,2016,regular unleaded,121,4,AUTOMATIC,front wheel drive,4,"Hatchback,Hybrid",Compact,4dr Hatchback,50,54,2031,26250</t>
  </si>
  <si>
    <t>Toyota,Prius,2016,regular unleaded,121,4,AUTOMATIC,front wheel drive,4,"Hatchback,Hybrid",Compact,4dr Hatchback,50,54,2031,28650</t>
  </si>
  <si>
    <t>Toyota,Prius,2016,regular unleaded,121,4,AUTOMATIC,front wheel drive,4,"Hatchback,Hybrid",Compact,4dr Hatchback,50,54,2031,30000</t>
  </si>
  <si>
    <t>Toyota,Prius,2016,regular unleaded,121,4,AUTOMATIC,front wheel drive,4,"Hatchback,Hybrid",Compact,4dr Hatchback,53,58,2031,24700</t>
  </si>
  <si>
    <t>Toyota,Prius,2016,regular unleaded,121,4,AUTOMATIC,front wheel drive,4,"Hatchback,Hybrid",Compact,4dr Hatchback,50,54,2031,28100</t>
  </si>
  <si>
    <t>Toyota,Prius,2017,regular unleaded,121,4,AUTOMATIC,front wheel drive,4,"Hatchback,Hybrid",Compact,4dr Hatchback,50,54,2031,28115</t>
  </si>
  <si>
    <t>Toyota,Prius,2017,regular unleaded,121,4,AUTOMATIC,front wheel drive,4,"Hatchback,Hybrid",Compact,4dr Hatchback,50,54,2031,30015</t>
  </si>
  <si>
    <t>Toyota,Prius,2017,regular unleaded,121,4,AUTOMATIC,front wheel drive,4,"Hatchback,Hybrid",Compact,4dr Hatchback,50,54,2031,29135</t>
  </si>
  <si>
    <t>Toyota,Prius,2017,regular unleaded,121,4,AUTOMATIC,front wheel drive,4,"Hatchback,Hybrid",Compact,4dr Hatchback,50,54,2031,26735</t>
  </si>
  <si>
    <t>Toyota,Prius,2017,regular unleaded,121,4,AUTOMATIC,front wheel drive,4,"Hatchback,Hybrid",Compact,4dr Hatchback,50,54,2031,24685</t>
  </si>
  <si>
    <t>Toyota,Prius,2017,regular unleaded,121,4,AUTOMATIC,front wheel drive,4,"Hatchback,Hybrid",Compact,4dr Hatchback,53,58,2031,25165</t>
  </si>
  <si>
    <t>Chevrolet,Prizm,2000,regular unleaded,125,4,MANUAL,front wheel drive,4,N/A,Compact,Sedan,34,27,1385,2130</t>
  </si>
  <si>
    <t>Chevrolet,Prizm,2000,regular unleaded,125,4,MANUAL,front wheel drive,4,N/A,Compact,Sedan,34,27,1385,2003</t>
  </si>
  <si>
    <t>Chevrolet,Prizm,2001,regular unleaded,125,4,MANUAL,front wheel drive,4,N/A,Compact,Sedan,37,27,1385,14155</t>
  </si>
  <si>
    <t>Chevrolet,Prizm,2001,regular unleaded,125,4,MANUAL,front wheel drive,4,N/A,Compact,Sedan,37,27,1385,16220</t>
  </si>
  <si>
    <t>Chevrolet,Prizm,2002,regular unleaded,125,4,MANUAL,front wheel drive,4,N/A,Compact,Sedan,37,27,1385,14330</t>
  </si>
  <si>
    <t>Chevrolet,Prizm,2002,regular unleaded,125,4,MANUAL,front wheel drive,4,N/A,Compact,Sedan,37,27,1385,16395</t>
  </si>
  <si>
    <t>Ford,Probe,1995,regular unleaded,118,4,MANUAL,front wheel drive,2,Hatchback,Compact,2dr Hatchback,30,23,5657,2000</t>
  </si>
  <si>
    <t>Ford,Probe,1995,regular unleaded,164,6,MANUAL,front wheel drive,2,"Hatchback,Performance",Compact,2dr Hatchback,24,18,5657,2000</t>
  </si>
  <si>
    <t>Ford,Probe,1996,regular unleaded,164,6,MANUAL,front wheel drive,2,"Hatchback,Performance",Compact,2dr Hatchback,24,18,5657,2000</t>
  </si>
  <si>
    <t>Ford,Probe,1996,regular unleaded,118,4,MANUAL,front wheel drive,2,Hatchback,Compact,2dr Hatchback,30,23,5657,2000</t>
  </si>
  <si>
    <t>Ford,Probe,1997,regular unleaded,118,4,MANUAL,front wheel drive,2,Hatchback,Compact,2dr Hatchback,30,23,5657,2000</t>
  </si>
  <si>
    <t>Ford,Probe,1997,regular unleaded,164,6,MANUAL,front wheel drive,2,"Hatchback,Performance",Compact,2dr Hatchback,24,18,5657,2000</t>
  </si>
  <si>
    <t>Mazda,Protege5,2002,regular unleaded,130,4,MANUAL,front wheel drive,4,N/A,Compact,Wagon,28,22,586,16455</t>
  </si>
  <si>
    <t>Mazda,Protege5,2003,regular unleaded,130,4,MANUAL,front wheel drive,4,N/A,Compact,Wagon,28,22,586,16895</t>
  </si>
  <si>
    <t>Mazda,Protege,2001,regular unleaded,130,4,MANUAL,front wheel drive,4,N/A,Compact,Sedan,28,22,586,13885</t>
  </si>
  <si>
    <t>Mazda,Protege,2001,regular unleaded,103,4,MANUAL,front wheel drive,4,N/A,Compact,Sedan,31,25,586,12765</t>
  </si>
  <si>
    <t>Mazda,Protege,2001,regular unleaded,103,4,MANUAL,front wheel drive,4,N/A,Compact,Sedan,31,25,586,13485</t>
  </si>
  <si>
    <t>Mazda,Protege,2001,regular unleaded,140,4,MANUAL,front wheel drive,4,N/A,Compact,Sedan,28,22,586,18020</t>
  </si>
  <si>
    <t>Mazda,Protege,2001,regular unleaded,130,4,MANUAL,front wheel drive,4,N/A,Compact,Sedan,28,22,586,15535</t>
  </si>
  <si>
    <t>Mazda,Protege,2002,regular unleaded,130,4,MANUAL,front wheel drive,4,N/A,Compact,Sedan,28,22,586,15700</t>
  </si>
  <si>
    <t>Mazda,Protege,2002,regular unleaded,130,4,MANUAL,front wheel drive,4,N/A,Compact,Sedan,28,22,586,14975</t>
  </si>
  <si>
    <t>Mazda,Protege,2002,regular unleaded,130,4,MANUAL,front wheel drive,4,N/A,Compact,Sedan,28,22,586,13075</t>
  </si>
  <si>
    <t>Mazda,Protege,2003,regular unleaded,130,4,MANUAL,front wheel drive,4,N/A,Compact,Sedan,28,22,586,16140</t>
  </si>
  <si>
    <t>Mazda,Protege,2003,regular unleaded,130,4,MANUAL,front wheel drive,4,N/A,Compact,Sedan,28,22,586,15415</t>
  </si>
  <si>
    <t>Mazda,Protege,2003,regular unleaded,130,4,MANUAL,front wheel drive,4,N/A,Compact,Sedan,28,22,586,13680</t>
  </si>
  <si>
    <t>Chrysler,Prowler,2001,premium unleaded (required),253,6,AUTOMATIC,rear wheel drive,2,High-Performance,Compact,Convertible,21,15,1013,44625</t>
  </si>
  <si>
    <t>Chrysler,Prowler,2002,premium unleaded (required),253,6,AUTOMATIC,rear wheel drive,2,High-Performance,Compact,Convertible,21,16,1013,44625</t>
  </si>
  <si>
    <t>Plymouth,Prowler,1999,regular unleaded,253,6,AUTOMATIC,rear wheel drive,2,Performance,Compact,Convertible,21,15,535,20105</t>
  </si>
  <si>
    <t>Plymouth,Prowler,2000,regular unleaded,253,6,AUTOMATIC,rear wheel drive,2,Performance,Compact,Convertible,21,15,535,20901</t>
  </si>
  <si>
    <t>Plymouth,Prowler,2001,premium unleaded (required),253,6,AUTOMATIC,rear wheel drive,2,High-Performance,Compact,Convertible,21,15,535,44625</t>
  </si>
  <si>
    <t>Chrysler,PT Cruiser,2008,regular unleaded,150,4,AUTOMATIC,front wheel drive,4,N/A,Compact,Wagon,24,19,1013,19785</t>
  </si>
  <si>
    <t>Chrysler,PT Cruiser,2008,regular unleaded,180,4,AUTOMATIC,front wheel drive,4,N/A,Compact,Wagon,24,18,1013,23515</t>
  </si>
  <si>
    <t>Chrysler,PT Cruiser,2008,regular unleaded,150,4,MANUAL,front wheel drive,2,N/A,Compact,Convertible,26,21,1013,18430</t>
  </si>
  <si>
    <t>Chrysler,PT Cruiser,2008,regular unleaded,150,4,MANUAL,front wheel drive,4,N/A,Compact,Wagon,26,21,1013,15970</t>
  </si>
  <si>
    <t>Chrysler,PT Cruiser,2009,regular unleaded,150,4,MANUAL,front wheel drive,4,N/A,Compact,Wagon,26,21,1013,18000</t>
  </si>
  <si>
    <t>Chrysler,PT Cruiser,2009,regular unleaded,150,4,AUTOMATIC,front wheel drive,4,N/A,Compact,Wagon,24,19,1013,20780</t>
  </si>
  <si>
    <t>Chrysler,PT Cruiser,2009,regular unleaded,180,4,AUTOMATIC,front wheel drive,4,N/A,Compact,Wagon,24,18,1013,24510</t>
  </si>
  <si>
    <t>Chrysler,PT Cruiser,2010,regular unleaded,150,4,AUTOMATIC,front wheel drive,4,N/A,Compact,Wagon,24,19,1013,18275</t>
  </si>
  <si>
    <t>Nissan,Pulsar,1990,regular unleaded,90,4,MANUAL,front wheel drive,2,N/A,Compact,Coupe,31,23,2009,2000</t>
  </si>
  <si>
    <t>Audi,Q3,2015,premium unleaded (recommended),200,4,AUTOMATIC,front wheel drive,4,"Crossover,Luxury",Compact,4dr SUV,29,20,3105,32500</t>
  </si>
  <si>
    <t>Audi,Q3,2015,premium unleaded (recommended),200,4,AUTOMATIC,front wheel drive,4,"Crossover,Luxury",Compact,4dr SUV,29,20,3105,36400</t>
  </si>
  <si>
    <t>Audi,Q3,2015,premium unleaded (recommended),200,4,AUTOMATIC,all wheel drive,4,"Crossover,Luxury",Compact,4dr SUV,28,20,3105,38500</t>
  </si>
  <si>
    <t>Audi,Q3,2015,premium unleaded (recommended),200,4,AUTOMATIC,all wheel drive,4,"Crossover,Luxury",Compact,4dr SUV,28,20,3105,34600</t>
  </si>
  <si>
    <t>Audi,Q3,2016,premium unleaded (recommended),200,4,AUTOMATIC,front wheel drive,4,"Crossover,Luxury",Compact,4dr SUV,29,20,3105,38600</t>
  </si>
  <si>
    <t>Audi,Q3,2016,premium unleaded (recommended),200,4,AUTOMATIC,all wheel drive,4,"Crossover,Luxury",Compact,4dr SUV,28,20,3105,40700</t>
  </si>
  <si>
    <t>Audi,Q3,2016,premium unleaded (recommended),200,4,AUTOMATIC,front wheel drive,4,"Crossover,Luxury",Compact,4dr SUV,29,20,3105,33700</t>
  </si>
  <si>
    <t>Audi,Q3,2016,premium unleaded (recommended),200,4,AUTOMATIC,all wheel drive,4,"Crossover,Luxury",Compact,4dr SUV,28,20,3105,35800</t>
  </si>
  <si>
    <t>Audi,Q3,2017,premium unleaded (recommended),200,4,AUTOMATIC,front wheel drive,4,"Crossover,Luxury",Compact,4dr SUV,28,20,3105,34500</t>
  </si>
  <si>
    <t>Audi,Q3,2017,premium unleaded (recommended),200,4,AUTOMATIC,all wheel drive,4,"Crossover,Luxury",Compact,4dr SUV,28,20,3105,41300</t>
  </si>
  <si>
    <t>Audi,Q3,2017,premium unleaded (recommended),200,4,AUTOMATIC,all wheel drive,4,"Crossover,Luxury",Compact,4dr SUV,28,20,3105,36600</t>
  </si>
  <si>
    <t>Audi,Q3,2017,premium unleaded (recommended),200,4,AUTOMATIC,all wheel drive,4,"Crossover,Luxury",Compact,4dr SUV,28,20,3105,33900</t>
  </si>
  <si>
    <t>Audi,Q3,2017,premium unleaded (recommended),200,4,AUTOMATIC,front wheel drive,4,"Crossover,Luxury",Compact,4dr SUV,28,20,3105,31800</t>
  </si>
  <si>
    <t>Audi,Q3,2017,premium unleaded (recommended),200,4,AUTOMATIC,front wheel drive,4,"Crossover,Luxury",Compact,4dr SUV,28,20,3105,39200</t>
  </si>
  <si>
    <t>Infiniti,Q40,2015,premium unleaded (required),328,6,AUTOMATIC,rear wheel drive,4,"Luxury,Performance",Midsize,Sedan,27,19,190,33950</t>
  </si>
  <si>
    <t>Infiniti,Q40,2015,premium unleaded (required),328,6,AUTOMATIC,all wheel drive,4,Luxury,Midsize,Sedan,25,18,190,35550</t>
  </si>
  <si>
    <t>Infiniti,Q45,2004,regular unleaded,340,8,AUTOMATIC,rear wheel drive,4,"Luxury,Performance",Large,Sedan,22,16,190,61600</t>
  </si>
  <si>
    <t>Infiniti,Q45,2004,regular unleaded,340,8,AUTOMATIC,rear wheel drive,4,"Luxury,Performance",Large,Sedan,22,16,190,52400</t>
  </si>
  <si>
    <t>Infiniti,Q45,2005,regular unleaded,340,8,AUTOMATIC,rear wheel drive,4,"Luxury,Performance",Large,Sedan,22,16,190,56400</t>
  </si>
  <si>
    <t>Infiniti,Q45,2006,premium unleaded (required),340,8,AUTOMATIC,rear wheel drive,4,"Luxury,Performance",Large,Sedan,22,15,190,58100</t>
  </si>
  <si>
    <t>Infiniti,Q50,2015,premium unleaded (recommended),328,6,AUTOMATIC,all wheel drive,4,"Luxury,Performance",Midsize,Sedan,27,19,190,38950</t>
  </si>
  <si>
    <t>Infiniti,Q50,2015,premium unleaded (recommended),360,6,AUTOMATIC,all wheel drive,4,"Luxury,Hybrid",Midsize,Sedan,35,28,190,46200</t>
  </si>
  <si>
    <t>Infiniti,Q50,2015,premium unleaded (recommended),328,6,AUTOMATIC,rear wheel drive,4,"Luxury,Performance",Midsize,Sedan,29,20,190,37150</t>
  </si>
  <si>
    <t>Infiniti,Q50,2015,premium unleaded (recommended),328,6,AUTOMATIC,all wheel drive,4,"Luxury,High-Performance",Midsize,Sedan,27,19,190,45450</t>
  </si>
  <si>
    <t>Infiniti,Q50,2015,premium unleaded (recommended),328,6,AUTOMATIC,rear wheel drive,4,"Luxury,High-Performance",Midsize,Sedan,29,20,190,43650</t>
  </si>
  <si>
    <t>Infiniti,Q50,2015,premium unleaded (recommended),328,6,AUTOMATIC,all wheel drive,4,"Luxury,Performance",Midsize,Sedan,27,19,190,41800</t>
  </si>
  <si>
    <t>Infiniti,Q50,2015,premium unleaded (recommended),360,6,AUTOMATIC,all wheel drive,4,"Luxury,High-Performance,Hybrid",Midsize,Sedan,35,28,190,48600</t>
  </si>
  <si>
    <t>Infiniti,Q50,2015,premium unleaded (recommended),360,6,AUTOMATIC,rear wheel drive,4,"Luxury,Hybrid",Midsize,Sedan,36,29,190,44400</t>
  </si>
  <si>
    <t>Infiniti,Q50,2015,premium unleaded (recommended),360,6,AUTOMATIC,rear wheel drive,4,"Luxury,High-Performance,Hybrid",Midsize,Sedan,36,29,190,46800</t>
  </si>
  <si>
    <t>Infiniti,Q50,2015,premium unleaded (recommended),328,6,AUTOMATIC,rear wheel drive,4,"Luxury,Performance",Midsize,Sedan,29,20,190,40000</t>
  </si>
  <si>
    <t>Infiniti,Q50,2016,premium unleaded (required),208,4,AUTOMATIC,rear wheel drive,4,Luxury,Midsize,Sedan,31,23,190,33950</t>
  </si>
  <si>
    <t>Infiniti,Q50,2016,premium unleaded (required),400,6,AUTOMATIC,all wheel drive,4,"Factory Tuner,Luxury,High-Performance",Midsize,Sedan,26,19,190,49950</t>
  </si>
  <si>
    <t>Infiniti,Q50,2016,premium unleaded (required),400,6,AUTOMATIC,rear wheel drive,4,"Factory Tuner,Luxury,High-Performance",Midsize,Sedan,26,20,190,47950</t>
  </si>
  <si>
    <t>Infiniti,Q50,2016,premium unleaded (required),300,6,AUTOMATIC,all wheel drive,4,"Luxury,Performance",Midsize,Sedan,27,19,190,41900</t>
  </si>
  <si>
    <t>Infiniti,Q50,2016,premium unleaded (required),300,6,AUTOMATIC,all wheel drive,4,"Luxury,Performance",Midsize,Sedan,26,18,190,45900</t>
  </si>
  <si>
    <t>Infiniti,Q50,2016,premium unleaded (recommended),360,6,AUTOMATIC,all wheel drive,4,"Luxury,High-Performance,Hybrid",Midsize,Sedan,31,27,190,49050</t>
  </si>
  <si>
    <t>Infiniti,Q50,2016,premium unleaded (required),300,6,AUTOMATIC,rear wheel drive,4,"Luxury,Performance",Midsize,Sedan,28,19,190,43900</t>
  </si>
  <si>
    <t>Infiniti,Q50,2016,premium unleaded (required),208,4,AUTOMATIC,all wheel drive,4,Luxury,Midsize,Sedan,28,22,190,39650</t>
  </si>
  <si>
    <t>Infiniti,Q50,2016,premium unleaded (recommended),360,6,AUTOMATIC,rear wheel drive,4,"Luxury,High-Performance,Hybrid",Midsize,Sedan,34,28,190,47050</t>
  </si>
  <si>
    <t>Infiniti,Q50,2016,premium unleaded (required),300,6,AUTOMATIC,rear wheel drive,4,"Luxury,Performance",Midsize,Sedan,29,19,190,39900</t>
  </si>
  <si>
    <t>Infiniti,Q50,2016,premium unleaded (required),208,4,AUTOMATIC,rear wheel drive,4,Luxury,Midsize,Sedan,31,23,190,37650</t>
  </si>
  <si>
    <t>Infiniti,Q50,2016,premium unleaded (required),208,4,AUTOMATIC,all wheel drive,4,Luxury,Midsize,Sedan,28,22,190,35950</t>
  </si>
  <si>
    <t>Infiniti,Q50,2017,premium unleaded (required),208,4,AUTOMATIC,rear wheel drive,4,Luxury,Midsize,Sedan,31,23,190,33950</t>
  </si>
  <si>
    <t>Infiniti,Q50,2017,premium unleaded (required),300,6,AUTOMATIC,rear wheel drive,4,"Luxury,Performance",Midsize,Sedan,29,20,190,44650</t>
  </si>
  <si>
    <t>Infiniti,Q50,2017,premium unleaded (required),400,6,AUTOMATIC,all wheel drive,4,"Factory Tuner,Luxury,High-Performance",Midsize,Sedan,26,19,190,50700</t>
  </si>
  <si>
    <t>Infiniti,Q50,2017,premium unleaded (required),208,4,AUTOMATIC,all wheel drive,4,"Luxury,Performance",Midsize,Sedan,28,22,190,44300</t>
  </si>
  <si>
    <t>Infiniti,Q50,2017,premium unleaded (required),400,6,AUTOMATIC,rear wheel drive,4,"Factory Tuner,Luxury,High-Performance",Midsize,Sedan,26,20,190,48700</t>
  </si>
  <si>
    <t>Infiniti,Q50,2017,premium unleaded (recommended),360,6,AUTOMATIC,all wheel drive,4,"Luxury,High-Performance,Hybrid",Compact,Sedan,30,26,190,49800</t>
  </si>
  <si>
    <t>Infiniti,Q50,2017,premium unleaded (required),208,4,AUTOMATIC,rear wheel drive,4,Luxury,Midsize,Sedan,31,23,190,38400</t>
  </si>
  <si>
    <t>Infiniti,Q50,2017,premium unleaded (required),300,6,AUTOMATIC,rear wheel drive,4,"Luxury,Performance",Midsize,Sedan,29,20,190,40650</t>
  </si>
  <si>
    <t>Infiniti,Q50,2017,premium unleaded (required),300,6,AUTOMATIC,all wheel drive,4,"Luxury,Performance",Midsize,Sedan,27,19,190,42650</t>
  </si>
  <si>
    <t>Infiniti,Q50,2017,premium unleaded (required),208,4,AUTOMATIC,all wheel drive,4,Luxury,Midsize,Sedan,28,22,190,40400</t>
  </si>
  <si>
    <t>Infiniti,Q50,2017,premium unleaded (required),208,4,AUTOMATIC,all wheel drive,4,Luxury,Midsize,Sedan,28,22,190,35950</t>
  </si>
  <si>
    <t>Infiniti,Q50,2017,premium unleaded (required),208,4,AUTOMATIC,rear wheel drive,4,"Luxury,Performance",Midsize,Sedan,31,23,190,42300</t>
  </si>
  <si>
    <t>Infiniti,Q50,2017,premium unleaded (required),300,6,AUTOMATIC,all wheel drive,4,"Luxury,Performance",Midsize,Sedan,27,19,190,46650</t>
  </si>
  <si>
    <t>Infiniti,Q50,2017,premium unleaded (recommended),360,6,AUTOMATIC,rear wheel drive,4,"Luxury,High-Performance,Hybrid",Compact,Sedan,32,27,190,47800</t>
  </si>
  <si>
    <t>Audi,Q5,2015,premium unleaded (required),272,6,AUTOMATIC,all wheel drive,4,"Crossover,Luxury",Midsize,4dr SUV,26,18,3105,52900</t>
  </si>
  <si>
    <t>Audi,Q5,2015,diesel,240,6,AUTOMATIC,all wheel drive,4,"Crossover,Luxury,Diesel",Midsize,4dr SUV,31,24,3105,47500</t>
  </si>
  <si>
    <t>Audi,Q5,2015,premium unleaded (required),245,4,AUTOMATIC,all wheel drive,4,"Crossover,Luxury,Hybrid",Midsize,4dr SUV,30,24,3105,51900</t>
  </si>
  <si>
    <t>Audi,Q5,2015,premium unleaded (required),220,4,AUTOMATIC,all wheel drive,4,"Crossover,Luxury",Midsize,4dr SUV,28,20,3105,42200</t>
  </si>
  <si>
    <t>Audi,Q5,2015,premium unleaded (required),220,4,AUTOMATIC,all wheel drive,4,"Crossover,Luxury",Midsize,4dr SUV,28,20,3105,39300</t>
  </si>
  <si>
    <t>Audi,Q5,2015,diesel,240,6,AUTOMATIC,all wheel drive,4,"Crossover,Luxury,Diesel",Midsize,4dr SUV,31,24,3105,55000</t>
  </si>
  <si>
    <t>Audi,Q5,2015,premium unleaded (required),272,6,AUTOMATIC,all wheel drive,4,"Crossover,Luxury",Midsize,4dr SUV,26,18,3105,45400</t>
  </si>
  <si>
    <t>Audi,Q5,2016,premium unleaded (required),272,6,AUTOMATIC,all wheel drive,4,"Crossover,Luxury",Midsize,4dr SUV,26,18,3105,53500</t>
  </si>
  <si>
    <t>Audi,Q5,2016,premium unleaded (required),220,4,AUTOMATIC,all wheel drive,4,"Crossover,Luxury",Midsize,4dr SUV,28,20,3105,40900</t>
  </si>
  <si>
    <t>Audi,Q5,2016,premium unleaded (required),220,4,AUTOMATIC,all wheel drive,4,"Crossover,Luxury",Midsize,4dr SUV,28,20,3105,42750</t>
  </si>
  <si>
    <t>Audi,Q5,2016,premium unleaded (required),245,4,AUTOMATIC,all wheel drive,4,"Crossover,Luxury,Hybrid",Midsize,4dr SUV,30,24,3105,52500</t>
  </si>
  <si>
    <t>Audi,Q5,2016,premium unleaded (required),272,6,AUTOMATIC,all wheel drive,4,"Crossover,Luxury",Midsize,4dr SUV,26,18,3105,46000</t>
  </si>
  <si>
    <t>Audi,Q5,2016,diesel,240,6,AUTOMATIC,all wheel drive,4,"Crossover,Luxury,Diesel",Midsize,4dr SUV,31,24,3105,48100</t>
  </si>
  <si>
    <t>Audi,Q5,2016,diesel,240,6,AUTOMATIC,all wheel drive,4,"Crossover,Luxury,Diesel",Midsize,4dr SUV,31,24,3105,57700</t>
  </si>
  <si>
    <t>Audi,Q5,2016,diesel,240,6,AUTOMATIC,all wheel drive,4,"Crossover,Luxury,Diesel",Midsize,4dr SUV,31,24,3105,50200</t>
  </si>
  <si>
    <t>Audi,Q5,2016,diesel,240,6,AUTOMATIC,all wheel drive,4,"Crossover,Luxury,Diesel",Midsize,4dr SUV,31,24,3105,55600</t>
  </si>
  <si>
    <t>Audi,Q5,2017,premium unleaded (required),272,6,AUTOMATIC,all wheel drive,4,"Crossover,Luxury",Midsize,4dr SUV,26,18,3105,53200</t>
  </si>
  <si>
    <t>Audi,Q5,2017,flex-fuel (premium unleaded recommended/E85),220,4,AUTOMATIC,all wheel drive,4,"Crossover,Flex Fuel,Luxury",Midsize,4dr SUV,27,20,3105,40900</t>
  </si>
  <si>
    <t>Audi,Q5,2017,premium unleaded (required),272,6,AUTOMATIC,all wheel drive,4,"Crossover,Luxury",Midsize,4dr SUV,26,18,3105,46400</t>
  </si>
  <si>
    <t>Audi,Q5,2017,flex-fuel (premium unleaded recommended/E85),220,4,AUTOMATIC,all wheel drive,4,"Crossover,Flex Fuel,Luxury",Midsize,4dr SUV,27,20,3105,43150</t>
  </si>
  <si>
    <t>Infiniti,Q60 Convertible,2014,premium unleaded (recommended),325,6,MANUAL,rear wheel drive,2,"Luxury,Performance",Midsize,Convertible,24,16,190,53400</t>
  </si>
  <si>
    <t>Infiniti,Q60 Convertible,2014,premium unleaded (recommended),325,6,AUTOMATIC,rear wheel drive,2,"Luxury,Performance",Midsize,Convertible,26,18,190,48550</t>
  </si>
  <si>
    <t>Infiniti,Q60 Convertible,2014,premium unleaded (required),343,6,AUTOMATIC,rear wheel drive,2,"Factory Tuner,Luxury,Performance",Midsize,Convertible,26,18,190,62100</t>
  </si>
  <si>
    <t>Infiniti,Q60 Convertible,2015,premium unleaded (required),343,6,AUTOMATIC,rear wheel drive,2,"Factory Tuner,Luxury,Performance",Midsize,Convertible,26,18,190,62100</t>
  </si>
  <si>
    <t>Infiniti,Q60 Convertible,2015,premium unleaded (recommended),325,6,MANUAL,rear wheel drive,2,"Luxury,Performance",Midsize,Convertible,24,16,190,53400</t>
  </si>
  <si>
    <t>Infiniti,Q60 Convertible,2015,premium unleaded (recommended),325,6,AUTOMATIC,rear wheel drive,2,"Luxury,Performance",Midsize,Convertible,26,18,190,48550</t>
  </si>
  <si>
    <t>Infiniti,Q60 Coupe,2014,premium unleaded (required),348,6,MANUAL,rear wheel drive,2,"Factory Tuner,Luxury,High-Performance",Midsize,Coupe,25,17,190,51750</t>
  </si>
  <si>
    <t>Infiniti,Q60 Coupe,2014,premium unleaded (recommended),330,6,AUTOMATIC,rear wheel drive,2,"Luxury,Performance",Midsize,Coupe,27,19,190,40950</t>
  </si>
  <si>
    <t>Infiniti,Q60 Coupe,2014,premium unleaded (recommended),330,6,AUTOMATIC,all wheel drive,2,"Luxury,Performance",Midsize,Coupe,25,18,190,42600</t>
  </si>
  <si>
    <t>Infiniti,Q60 Coupe,2014,premium unleaded (recommended),330,6,MANUAL,rear wheel drive,2,"Luxury,High-Performance",Midsize,Coupe,25,17,190,46050</t>
  </si>
  <si>
    <t>Infiniti,Q60 Coupe,2014,premium unleaded (required),348,6,AUTOMATIC,rear wheel drive,2,"Factory Tuner,Luxury,High-Performance",Midsize,Coupe,27,19,190,53650</t>
  </si>
  <si>
    <t>Infiniti,Q60 Coupe,2015,premium unleaded (recommended),330,6,AUTOMATIC,rear wheel drive,2,"Luxury,Performance",Midsize,Coupe,27,19,190,40950</t>
  </si>
  <si>
    <t>Infiniti,Q60 Coupe,2015,premium unleaded (recommended),330,6,MANUAL,rear wheel drive,2,"Luxury,High-Performance",Midsize,Coupe,25,17,190,46050</t>
  </si>
  <si>
    <t>Infiniti,Q60 Coupe,2015,premium unleaded (recommended),330,6,AUTOMATIC,rear wheel drive,2,"Luxury,High-Performance",Midsize,Coupe,27,19,190,49650</t>
  </si>
  <si>
    <t>Infiniti,Q60 Coupe,2015,premium unleaded (recommended),330,6,AUTOMATIC,all wheel drive,2,"Luxury,Performance",Midsize,Coupe,25,18,190,42600</t>
  </si>
  <si>
    <t>Infiniti,Q60 Coupe,2015,premium unleaded (recommended),330,6,MANUAL,rear wheel drive,2,"Luxury,High-Performance",Midsize,Coupe,25,17,190,47700</t>
  </si>
  <si>
    <t>Infiniti,Q60 Coupe,2017,premium unleaded (recommended),400,6,AUTOMATIC,all wheel drive,2,"Factory Tuner,Luxury,High-Performance",Midsize,Coupe,26,19,190,53300</t>
  </si>
  <si>
    <t>Infiniti,Q60 Coupe,2017,premium unleaded (recommended),300,6,AUTOMATIC,all wheel drive,2,"Luxury,Performance",Midsize,Coupe,27,19,190,46300</t>
  </si>
  <si>
    <t>Infiniti,Q60 Coupe,2017,premium unleaded (recommended),300,6,AUTOMATIC,rear wheel drive,2,"Luxury,Performance",Midsize,Coupe,28,19,190,44300</t>
  </si>
  <si>
    <t>Infiniti,Q60 Coupe,2017,premium unleaded (recommended),208,4,AUTOMATIC,rear wheel drive,2,Luxury,Midsize,Coupe,30,22,190,38950</t>
  </si>
  <si>
    <t>Infiniti,Q60 Coupe,2017,premium unleaded (recommended),400,6,AUTOMATIC,rear wheel drive,2,"Factory Tuner,Luxury,High-Performance",Midsize,Coupe,27,20,190,51300</t>
  </si>
  <si>
    <t>Infiniti,Q60 Coupe,2017,premium unleaded (recommended),208,4,AUTOMATIC,all wheel drive,2,Luxury,Midsize,Coupe,28,21,190,40950</t>
  </si>
  <si>
    <t>Infiniti,Q60 Coupe,2017,premium unleaded (recommended),208,4,AUTOMATIC,all wheel drive,2,Luxury,Midsize,Coupe,28,21,190,43300</t>
  </si>
  <si>
    <t>Infiniti,Q60 Coupe,2017,premium unleaded (recommended),208,4,AUTOMATIC,rear wheel drive,2,Luxury,Midsize,Coupe,30,22,190,41300</t>
  </si>
  <si>
    <t>Infiniti,Q70,2014,premium unleaded (required),330,6,AUTOMATIC,all wheel drive,4,"Luxury,Performance",Large,Sedan,24,17,190,51750</t>
  </si>
  <si>
    <t>Infiniti,Q70,2014,premium unleaded (required),330,6,AUTOMATIC,rear wheel drive,4,"Luxury,Performance",Large,Sedan,26,18,190,49600</t>
  </si>
  <si>
    <t>Infiniti,Q70,2014,premium unleaded (recommended),360,6,AUTOMATIC,rear wheel drive,4,"Luxury,Hybrid",Large,Sedan,34,29,190,55650</t>
  </si>
  <si>
    <t>Infiniti,Q70,2014,premium unleaded (required),420,8,AUTOMATIC,all wheel drive,4,"Luxury,Performance",Large,Sedan,23,16,190,64600</t>
  </si>
  <si>
    <t>Infiniti,Q70,2014,premium unleaded (required),420,8,AUTOMATIC,rear wheel drive,4,"Luxury,Performance",Large,Sedan,24,16,190,62100</t>
  </si>
  <si>
    <t>Infiniti,Q70,2015,premium unleaded (required),330,6,AUTOMATIC,rear wheel drive,4,"Luxury,Performance",Large,Sedan,26,18,190,51350</t>
  </si>
  <si>
    <t>Infiniti,Q70,2015,premium unleaded (required),330,6,AUTOMATIC,rear wheel drive,4,"Luxury,Performance",Large,Sedan,26,18,190,49850</t>
  </si>
  <si>
    <t>Infiniti,Q70,2015,premium unleaded (required),330,6,AUTOMATIC,all wheel drive,4,"Luxury,Performance",Large,Sedan,24,17,190,52000</t>
  </si>
  <si>
    <t>Infiniti,Q70,2015,premium unleaded (required),416,8,AUTOMATIC,all wheel drive,4,"Luxury,High-Performance",Large,Sedan,23,16,190,67050</t>
  </si>
  <si>
    <t>Infiniti,Q70,2015,premium unleaded (required),420,8,AUTOMATIC,rear wheel drive,4,"Luxury,High-Performance",Large,Sedan,24,16,190,62850</t>
  </si>
  <si>
    <t>Infiniti,Q70,2015,premium unleaded (required),420,8,AUTOMATIC,all wheel drive,4,"Luxury,High-Performance",Large,Sedan,23,16,190,65350</t>
  </si>
  <si>
    <t>Infiniti,Q70,2015,premium unleaded (recommended),360,6,AUTOMATIC,rear wheel drive,4,"Luxury,Performance,Hybrid",Large,Sedan,34,29,190,55900</t>
  </si>
  <si>
    <t>Infiniti,Q70,2015,premium unleaded (required),416,8,AUTOMATIC,rear wheel drive,4,"Luxury,High-Performance",Large,Sedan,24,16,190,64550</t>
  </si>
  <si>
    <t>Infiniti,Q70,2015,premium unleaded (required),330,6,AUTOMATIC,all wheel drive,4,"Luxury,Performance",Large,Sedan,24,17,190,53500</t>
  </si>
  <si>
    <t>Infiniti,Q70,2016,premium unleaded (required),420,8,AUTOMATIC,all wheel drive,4,"Luxury,Performance",Large,Sedan,23,16,190,67050</t>
  </si>
  <si>
    <t>Infiniti,Q70,2016,premium unleaded (required),330,6,AUTOMATIC,all wheel drive,4,"Luxury,Performance",Large,Sedan,24,18,190,52000</t>
  </si>
  <si>
    <t>Infiniti,Q70,2016,premium unleaded (required),420,8,AUTOMATIC,rear wheel drive,4,"Luxury,Performance",Large,Sedan,24,16,190,62850</t>
  </si>
  <si>
    <t>Infiniti,Q70,2016,premium unleaded (recommended),360,6,AUTOMATIC,rear wheel drive,4,"Luxury,Hybrid",Large,Sedan,34,29,190,55900</t>
  </si>
  <si>
    <t>Infiniti,Q70,2016,premium unleaded (required),420,8,AUTOMATIC,all wheel drive,4,"Luxury,Performance",Large,Sedan,23,16,190,65350</t>
  </si>
  <si>
    <t>Infiniti,Q70,2016,premium unleaded (required),420,8,AUTOMATIC,rear wheel drive,4,"Luxury,Performance",Large,Sedan,24,16,190,64550</t>
  </si>
  <si>
    <t>Infiniti,Q70,2016,premium unleaded (required),330,6,AUTOMATIC,rear wheel drive,4,"Luxury,Performance",Large,Sedan,26,18,190,51350</t>
  </si>
  <si>
    <t>Infiniti,Q70,2016,premium unleaded (required),330,6,AUTOMATIC,all wheel drive,4,"Luxury,Performance",Large,Sedan,24,18,190,53500</t>
  </si>
  <si>
    <t>Infiniti,Q70,2016,premium unleaded (required),330,6,AUTOMATIC,rear wheel drive,4,"Luxury,Performance",Large,Sedan,26,18,190,49850</t>
  </si>
  <si>
    <t>Audi,Q7,2014,diesel,240,6,AUTOMATIC,all wheel drive,4,"Crossover,Luxury,Diesel",Large,4dr SUV,28,19,3105,64900</t>
  </si>
  <si>
    <t>Audi,Q7,2014,diesel,240,6,AUTOMATIC,all wheel drive,4,"Crossover,Luxury,Diesel",Large,4dr SUV,28,19,3105,52900</t>
  </si>
  <si>
    <t>Audi,Q7,2014,premium unleaded (required),333,6,AUTOMATIC,all wheel drive,4,"Crossover,Luxury",Large,4dr SUV,22,16,3105,60900</t>
  </si>
  <si>
    <t>Audi,Q7,2014,premium unleaded (required),280,6,AUTOMATIC,all wheel drive,4,"Crossover,Luxury",Large,4dr SUV,22,16,3105,47700</t>
  </si>
  <si>
    <t>Audi,Q7,2014,premium unleaded (required),280,6,AUTOMATIC,all wheel drive,4,"Crossover,Luxury",Large,4dr SUV,22,16,3105,53700</t>
  </si>
  <si>
    <t>Audi,Q7,2014,diesel,240,6,AUTOMATIC,all wheel drive,4,"Crossover,Luxury,Diesel",Large,4dr SUV,28,19,3105,58900</t>
  </si>
  <si>
    <t>Audi,Q7,2015,premium unleaded (required),333,6,AUTOMATIC,all wheel drive,4,"Crossover,Luxury",Large,4dr SUV,22,16,3105,61900</t>
  </si>
  <si>
    <t>Audi,Q7,2015,diesel,240,6,AUTOMATIC,all wheel drive,4,"Crossover,Luxury,Diesel",Large,4dr SUV,28,19,3105,53400</t>
  </si>
  <si>
    <t>Audi,Q7,2015,diesel,240,6,AUTOMATIC,all wheel drive,4,"Crossover,Luxury,Diesel",Large,4dr SUV,28,19,3105,59900</t>
  </si>
  <si>
    <t>Audi,Q7,2015,premium unleaded (required),280,6,AUTOMATIC,all wheel drive,4,"Crossover,Luxury",Large,4dr SUV,22,16,3105,54800</t>
  </si>
  <si>
    <t>Audi,Q7,2015,premium unleaded (required),280,6,AUTOMATIC,all wheel drive,4,"Crossover,Luxury",Large,4dr SUV,22,16,3105,48300</t>
  </si>
  <si>
    <t>Audi,Q7,2015,diesel,240,6,AUTOMATIC,all wheel drive,4,"Crossover,Luxury,Diesel",Large,4dr SUV,28,19,3105,65400</t>
  </si>
  <si>
    <t>Audi,Q7,2017,premium unleaded (required),333,6,AUTOMATIC,all wheel drive,4,"Crossover,Luxury,Performance",Large,4dr SUV,25,19,3105,58800</t>
  </si>
  <si>
    <t>Audi,Q7,2017,premium unleaded (required),333,6,AUTOMATIC,all wheel drive,4,"Crossover,Luxury,Performance",Large,4dr SUV,25,19,3105,64300</t>
  </si>
  <si>
    <t>Audi,Q7,2017,premium unleaded (required),333,6,AUTOMATIC,all wheel drive,4,"Crossover,Luxury,Performance",Large,4dr SUV,25,19,3105,54800</t>
  </si>
  <si>
    <t>Maserati,Quattroporte,2015,premium unleaded (required),404,6,AUTOMATIC,all wheel drive,4,"Exotic,Luxury,High-Performance",Large,Sedan,24,15,238,106900</t>
  </si>
  <si>
    <t>Maserati,Quattroporte,2015,premium unleaded (required),523,8,AUTOMATIC,rear wheel drive,4,"Exotic,Factory Tuner,Luxury,High-Performance",Large,Sedan,22,13,238,140500</t>
  </si>
  <si>
    <t>Maserati,Quattroporte,2016,premium unleaded (required),404,6,AUTOMATIC,all wheel drive,4,"Exotic,Luxury,High-Performance",Large,Sedan,23,16,238,107900</t>
  </si>
  <si>
    <t>Maserati,Quattroporte,2016,premium unleaded (required),404,6,AUTOMATIC,rear wheel drive,4,"Exotic,Luxury,High-Performance",Large,Sedan,23,16,238,99900</t>
  </si>
  <si>
    <t>Maserati,Quattroporte,2016,premium unleaded (required),523,8,AUTOMATIC,rear wheel drive,4,"Exotic,Factory Tuner,Luxury,High-Performance",Large,Sedan,22,15,238,141500</t>
  </si>
  <si>
    <t>Maserati,Quattroporte,2017,premium unleaded (required),404,6,AUTOMATIC,all wheel drive,4,"Exotic,Luxury,High-Performance",Large,Sedan,23,16,238,116000</t>
  </si>
  <si>
    <t>Maserati,Quattroporte,2017,premium unleaded (required),404,6,AUTOMATIC,all wheel drive,4,"Exotic,Luxury,High-Performance",Large,Sedan,23,16,238,109500</t>
  </si>
  <si>
    <t>Maserati,Quattroporte,2017,premium unleaded (required),523,8,AUTOMATIC,rear wheel drive,4,"Exotic,Factory Tuner,Luxury,High-Performance",Large,Sedan,22,15,238,145500</t>
  </si>
  <si>
    <t>Maserati,Quattroporte,2017,premium unleaded (required),404,6,AUTOMATIC,rear wheel drive,4,"Exotic,Luxury,High-Performance",Large,Sedan,23,16,238,109900</t>
  </si>
  <si>
    <t>Maserati,Quattroporte,2017,premium unleaded (required),404,6,AUTOMATIC,rear wheel drive,4,"Exotic,Luxury,High-Performance",Large,Sedan,23,16,238,103400</t>
  </si>
  <si>
    <t>Nissan,Quest,2014,regular unleaded,260,6,AUTOMATIC,front wheel drive,4,N/A,Compact,Passenger Minivan,25,19,2009,33750</t>
  </si>
  <si>
    <t>Nissan,Quest,2014,regular unleaded,260,6,AUTOMATIC,front wheel drive,4,N/A,Compact,Passenger Minivan,25,19,2009,42870</t>
  </si>
  <si>
    <t>Nissan,Quest,2014,regular unleaded,260,6,AUTOMATIC,front wheel drive,4,N/A,Compact,Passenger Minivan,25,19,2009,26220</t>
  </si>
  <si>
    <t>Nissan,Quest,2014,regular unleaded,260,6,AUTOMATIC,front wheel drive,4,N/A,Compact,Passenger Minivan,25,19,2009,29970</t>
  </si>
  <si>
    <t>Nissan,Quest,2015,regular unleaded,260,6,AUTOMATIC,front wheel drive,4,N/A,Compact,Passenger Minivan,27,20,2009,30280</t>
  </si>
  <si>
    <t>Nissan,Quest,2015,regular unleaded,260,6,AUTOMATIC,front wheel drive,4,N/A,Compact,Passenger Minivan,27,20,2009,34060</t>
  </si>
  <si>
    <t>Nissan,Quest,2015,regular unleaded,260,6,AUTOMATIC,front wheel drive,4,N/A,Compact,Passenger Minivan,27,20,2009,43180</t>
  </si>
  <si>
    <t>Nissan,Quest,2015,regular unleaded,260,6,AUTOMATIC,front wheel drive,4,N/A,Compact,Passenger Minivan,27,20,2009,26530</t>
  </si>
  <si>
    <t>Nissan,Quest,2016,regular unleaded,260,6,AUTOMATIC,front wheel drive,4,N/A,Compact,Passenger Minivan,27,20,2009,26580</t>
  </si>
  <si>
    <t>Nissan,Quest,2016,regular unleaded,260,6,AUTOMATIC,front wheel drive,4,N/A,Compact,Passenger Minivan,27,20,2009,34110</t>
  </si>
  <si>
    <t>Nissan,Quest,2016,regular unleaded,260,6,AUTOMATIC,front wheel drive,4,N/A,Compact,Passenger Minivan,27,20,2009,30540</t>
  </si>
  <si>
    <t>Nissan,Quest,2016,regular unleaded,260,6,AUTOMATIC,front wheel drive,4,N/A,Compact,Passenger Minivan,27,20,2009,43230</t>
  </si>
  <si>
    <t>Infiniti,QX4,2001,premium unleaded (required),240,6,AUTOMATIC,rear wheel drive,4,Luxury,Midsize,4dr SUV,18,14,190,34150</t>
  </si>
  <si>
    <t>Infiniti,QX4,2001,premium unleaded (required),240,6,AUTOMATIC,four wheel drive,4,Luxury,Midsize,4dr SUV,17,14,190,35550</t>
  </si>
  <si>
    <t>Infiniti,QX4,2002,premium unleaded (required),240,6,AUTOMATIC,four wheel drive,4,Luxury,Midsize,4dr SUV,17,13,190,35550</t>
  </si>
  <si>
    <t>Infiniti,QX4,2002,premium unleaded (required),240,6,AUTOMATIC,rear wheel drive,4,Luxury,Midsize,4dr SUV,18,14,190,34150</t>
  </si>
  <si>
    <t>Infiniti,QX4,2003,premium unleaded (required),240,6,AUTOMATIC,rear wheel drive,4,Luxury,Midsize,4dr SUV,19,14,190,34750</t>
  </si>
  <si>
    <t>Infiniti,QX4,2003,premium unleaded (required),240,6,AUTOMATIC,four wheel drive,4,Luxury,Midsize,4dr SUV,18,14,190,36150</t>
  </si>
  <si>
    <t>Infiniti,QX50,2015,premium unleaded (recommended),325,6,AUTOMATIC,all wheel drive,4,"Crossover,Luxury",Midsize,4dr SUV,24,17,190,36400</t>
  </si>
  <si>
    <t>Infiniti,QX50,2015,premium unleaded (recommended),325,6,AUTOMATIC,rear wheel drive,4,"Crossover,Luxury,Performance",Midsize,4dr SUV,25,17,190,37200</t>
  </si>
  <si>
    <t>Infiniti,QX50,2015,premium unleaded (recommended),325,6,AUTOMATIC,rear wheel drive,4,"Crossover,Luxury",Midsize,4dr SUV,25,17,190,35000</t>
  </si>
  <si>
    <t>Infiniti,QX50,2015,premium unleaded (recommended),325,6,AUTOMATIC,all wheel drive,4,"Crossover,Luxury,Performance",Midsize,4dr SUV,24,17,190,38600</t>
  </si>
  <si>
    <t>Infiniti,QX50,2016,premium unleaded (recommended),325,6,AUTOMATIC,rear wheel drive,4,"Crossover,Luxury,Performance",Midsize,4dr SUV,24,17,190,34450</t>
  </si>
  <si>
    <t>Infiniti,QX50,2016,premium unleaded (recommended),325,6,AUTOMATIC,all wheel drive,4,"Crossover,Luxury,Performance",Midsize,4dr SUV,24,17,190,35850</t>
  </si>
  <si>
    <t>Infiniti,QX50,2017,premium unleaded (recommended),325,6,AUTOMATIC,all wheel drive,4,"Crossover,Luxury,Performance",Midsize,4dr SUV,24,17,190,36250</t>
  </si>
  <si>
    <t>Infiniti,QX50,2017,premium unleaded (recommended),325,6,AUTOMATIC,rear wheel drive,4,"Crossover,Luxury,Performance",Midsize,4dr SUV,24,17,190,34450</t>
  </si>
  <si>
    <t>Infiniti,QX56,2009,premium unleaded (recommended),320,8,AUTOMATIC,four wheel drive,4,Luxury,Large,4dr SUV,17,12,190,58150</t>
  </si>
  <si>
    <t>Infiniti,QX56,2009,premium unleaded (recommended),320,8,AUTOMATIC,rear wheel drive,4,Luxury,Large,4dr SUV,18,12,190,55050</t>
  </si>
  <si>
    <t>Infiniti,QX56,2010,premium unleaded (recommended),320,8,AUTOMATIC,rear wheel drive,4,Luxury,Large,4dr SUV,18,12,190,56050</t>
  </si>
  <si>
    <t>Infiniti,QX56,2010,premium unleaded (recommended),320,8,AUTOMATIC,four wheel drive,4,Luxury,Large,4dr SUV,17,12,190,59150</t>
  </si>
  <si>
    <t>Infiniti,QX56,2011,premium unleaded (recommended),400,8,AUTOMATIC,four wheel drive,4,Luxury,Large,4dr SUV,20,14,190,61800</t>
  </si>
  <si>
    <t>Infiniti,QX56,2011,premium unleaded (recommended),400,8,AUTOMATIC,rear wheel drive,4,Luxury,Large,4dr SUV,20,14,190,58700</t>
  </si>
  <si>
    <t>Infiniti,QX60,2015,premium unleaded (recommended),230,4,AUTOMATIC,front wheel drive,4,"Crossover,Luxury,Hybrid",Large,4dr SUV,28,26,190,45400</t>
  </si>
  <si>
    <t>Infiniti,QX60,2015,premium unleaded (recommended),265,6,AUTOMATIC,front wheel drive,4,"Crossover,Luxury",Large,4dr SUV,27,21,190,42400</t>
  </si>
  <si>
    <t>Infiniti,QX60,2015,premium unleaded (recommended),230,4,AUTOMATIC,all wheel drive,4,"Crossover,Luxury,Hybrid",Large,4dr SUV,28,25,190,46800</t>
  </si>
  <si>
    <t>Infiniti,QX60,2015,premium unleaded (recommended),265,6,AUTOMATIC,all wheel drive,4,"Crossover,Luxury",Large,4dr SUV,26,19,190,43800</t>
  </si>
  <si>
    <t>Infiniti,QX60,2016,premium unleaded (recommended),265,6,AUTOMATIC,front wheel drive,4,"Crossover,Luxury",Large,4dr SUV,27,21,190,42600</t>
  </si>
  <si>
    <t>Infiniti,QX60,2016,premium unleaded (recommended),250,4,AUTOMATIC,all wheel drive,4,"Crossover,Luxury,Hybrid",Large,4dr SUV,28,25,190,53450</t>
  </si>
  <si>
    <t>Infiniti,QX60,2016,premium unleaded (recommended),250,4,AUTOMATIC,front wheel drive,4,"Crossover,Luxury,Hybrid",Large,4dr SUV,28,26,190,52050</t>
  </si>
  <si>
    <t>Infiniti,QX60,2016,premium unleaded (recommended),265,6,AUTOMATIC,all wheel drive,4,"Crossover,Luxury",Large,4dr SUV,26,19,190,44400</t>
  </si>
  <si>
    <t>Infiniti,QX60,2017,premium unleaded (recommended),295,6,AUTOMATIC,all wheel drive,4,"Crossover,Luxury",Large,4dr SUV,26,19,190,44900</t>
  </si>
  <si>
    <t>Infiniti,QX60,2017,premium unleaded (recommended),295,6,AUTOMATIC,front wheel drive,4,"Crossover,Luxury",Large,4dr SUV,27,20,190,43100</t>
  </si>
  <si>
    <t>Infiniti,QX70,2015,premium unleaded (required),325,6,AUTOMATIC,rear wheel drive,4,"Crossover,Luxury,Performance",Midsize,4dr SUV,24,17,190,45850</t>
  </si>
  <si>
    <t>Infiniti,QX70,2015,premium unleaded (required),325,6,AUTOMATIC,all wheel drive,4,"Crossover,Luxury,Performance",Midsize,4dr SUV,22,16,190,47300</t>
  </si>
  <si>
    <t>Infiniti,QX70,2016,premium unleaded (required),325,6,AUTOMATIC,rear wheel drive,4,"Crossover,Luxury,Performance",Midsize,4dr SUV,24,17,190,45850</t>
  </si>
  <si>
    <t>Infiniti,QX70,2016,premium unleaded (required),325,6,AUTOMATIC,all wheel drive,4,"Crossover,Luxury,Performance",Midsize,4dr SUV,22,16,190,47300</t>
  </si>
  <si>
    <t>Infiniti,QX70,2017,premium unleaded (required),325,6,AUTOMATIC,rear wheel drive,4,"Crossover,Luxury,Performance",Midsize,4dr SUV,24,17,190,45850</t>
  </si>
  <si>
    <t>Infiniti,QX70,2017,premium unleaded (required),325,6,AUTOMATIC,all wheel drive,4,"Crossover,Luxury,Performance",Midsize,4dr SUV,22,16,190,47650</t>
  </si>
  <si>
    <t>Infiniti,QX80,2014,premium unleaded (recommended),400,8,AUTOMATIC,rear wheel drive,4,Luxury,Large,4dr SUV,20,14,190,62700</t>
  </si>
  <si>
    <t>Infiniti,QX80,2014,premium unleaded (recommended),400,8,AUTOMATIC,four wheel drive,4,Luxury,Large,4dr SUV,20,14,190,65800</t>
  </si>
  <si>
    <t>Infiniti,QX80,2015,premium unleaded (recommended),400,8,AUTOMATIC,rear wheel drive,4,Luxury,Large,4dr SUV,20,14,190,63250</t>
  </si>
  <si>
    <t>Infiniti,QX80,2015,premium unleaded (recommended),400,8,AUTOMATIC,four wheel drive,4,Luxury,Large,4dr SUV,20,14,190,66350</t>
  </si>
  <si>
    <t>Infiniti,QX80,2016,premium unleaded (recommended),400,8,AUTOMATIC,four wheel drive,4,Luxury,Large,4dr SUV,19,13,190,66350</t>
  </si>
  <si>
    <t>Infiniti,QX80,2016,premium unleaded (recommended),400,8,AUTOMATIC,rear wheel drive,4,Luxury,Large,4dr SUV,20,14,190,63250</t>
  </si>
  <si>
    <t>Infiniti,QX80,2016,premium unleaded (recommended),400,8,AUTOMATIC,four wheel drive,4,Luxury,Large,4dr SUV,19,13,190,88850</t>
  </si>
  <si>
    <t>Infiniti,QX,2012,premium unleaded (recommended),400,8,AUTOMATIC,rear wheel drive,4,Luxury,Large,4dr SUV,20,14,190,60000</t>
  </si>
  <si>
    <t>Infiniti,QX,2012,premium unleaded (recommended),400,8,AUTOMATIC,four wheel drive,4,Luxury,Large,4dr SUV,20,14,190,63100</t>
  </si>
  <si>
    <t>Infiniti,QX,2013,premium unleaded (recommended),400,8,AUTOMATIC,four wheel drive,4,Luxury,Large,4dr SUV,20,14,190,64450</t>
  </si>
  <si>
    <t>Infiniti,QX,2013,premium unleaded (recommended),400,8,AUTOMATIC,rear wheel drive,4,Luxury,Large,4dr SUV,20,14,190,61350</t>
  </si>
  <si>
    <t>Mercedes-Benz,R-Class,2010,premium unleaded (required),268,6,AUTOMATIC,all wheel drive,4,"Crossover,Luxury",Large,Wagon,19,14,617,49300</t>
  </si>
  <si>
    <t>Mercedes-Benz,R-Class,2010,diesel,210,6,AUTOMATIC,all wheel drive,4,"Crossover,Luxury,Diesel",Large,Wagon,24,18,617,50800</t>
  </si>
  <si>
    <t>Mercedes-Benz,R-Class,2011,premium unleaded (required),268,6,AUTOMATIC,all wheel drive,4,"Crossover,Luxury",Large,Wagon,19,15,617,50240</t>
  </si>
  <si>
    <t>Mercedes-Benz,R-Class,2011,diesel,210,6,AUTOMATIC,all wheel drive,4,"Crossover,Luxury,Diesel",Large,Wagon,24,18,617,51740</t>
  </si>
  <si>
    <t>Mercedes-Benz,R-Class,2012,premium unleaded (required),302,6,AUTOMATIC,all wheel drive,4,"Crossover,Luxury",Large,Wagon,21,16,617,52690</t>
  </si>
  <si>
    <t>Mercedes-Benz,R-Class,2012,diesel,210,6,AUTOMATIC,all wheel drive,4,"Crossover,Luxury,Diesel",Large,Wagon,23,18,617,53840</t>
  </si>
  <si>
    <t>Volkswagen,R32,2004,premium unleaded (recommended),240,6,MANUAL,all wheel drive,2,"Hatchback,Performance",Compact,2dr Hatchback,24,17,873,29100</t>
  </si>
  <si>
    <t>Volkswagen,R32,2008,premium unleaded (required),250,6,AUTOMATED_MANUAL,all wheel drive,2,"Hatchback,Performance",Compact,2dr Hatchback,23,18,873,32990</t>
  </si>
  <si>
    <t>Audi,R8,2014,premium unleaded (required),525,10,MANUAL,all wheel drive,2,"Luxury,High-Performance",Compact,Convertible,19,12,3105,164700</t>
  </si>
  <si>
    <t>Audi,R8,2014,premium unleaded (required),430,8,MANUAL,all wheel drive,2,"Luxury,High-Performance",Compact,Convertible,20,11,3105,128400</t>
  </si>
  <si>
    <t>Audi,R8,2014,premium unleaded (required),550,10,AUTOMATED_MANUAL,all wheel drive,2,"Luxury,High-Performance",Compact,Coupe,22,13,3105,179645</t>
  </si>
  <si>
    <t>Audi,R8,2014,premium unleaded (required),525,10,AUTOMATED_MANUAL,all wheel drive,2,"Luxury,High-Performance",Compact,Convertible,22,13,3105,173800</t>
  </si>
  <si>
    <t>Audi,R8,2014,premium unleaded (required),430,8,AUTOMATED_MANUAL,all wheel drive,2,"Luxury,High-Performance",Compact,Convertible,23,14,3105,137500</t>
  </si>
  <si>
    <t>Audi,R8,2014,premium unleaded (required),525,10,MANUAL,all wheel drive,2,"Luxury,High-Performance",Compact,Coupe,19,12,3105,151200</t>
  </si>
  <si>
    <t>Audi,R8,2014,premium unleaded (required),430,8,AUTOMATED_MANUAL,all wheel drive,2,"Luxury,High-Performance",Compact,Coupe,23,14,3105,124000</t>
  </si>
  <si>
    <t>Audi,R8,2014,premium unleaded (required),430,8,MANUAL,all wheel drive,2,"Luxury,High-Performance",Compact,Coupe,20,11,3105,114900</t>
  </si>
  <si>
    <t>Audi,R8,2014,premium unleaded (required),525,10,AUTOMATED_MANUAL,all wheel drive,2,"Luxury,High-Performance",Compact,Coupe,22,13,3105,160300</t>
  </si>
  <si>
    <t>Audi,R8,2014,premium unleaded (required),550,10,MANUAL,all wheel drive,2,"Luxury,High-Performance",Compact,Coupe,19,12,3105,170545</t>
  </si>
  <si>
    <t>Audi,R8,2015,premium unleaded (required),550,10,AUTOMATED_MANUAL,all wheel drive,2,"Luxury,High-Performance",Compact,Convertible,22,13,3105,199600</t>
  </si>
  <si>
    <t>Audi,R8,2015,premium unleaded (required),430,8,AUTOMATED_MANUAL,all wheel drive,2,"Luxury,High-Performance",Compact,Convertible,23,14,3105,138400</t>
  </si>
  <si>
    <t>Audi,R8,2015,premium unleaded (required),430,8,AUTOMATED_MANUAL,all wheel drive,2,"Luxury,High-Performance",Compact,Coupe,23,14,3105,124900</t>
  </si>
  <si>
    <t>Audi,R8,2015,premium unleaded (required),525,10,MANUAL,all wheel drive,2,"Luxury,High-Performance",Compact,Convertible,19,12,3105,166100</t>
  </si>
  <si>
    <t>Audi,R8,2015,premium unleaded (required),570,10,AUTOMATED_MANUAL,all wheel drive,2,"Luxury,High-Performance",Compact,Coupe,22,13,3105,199900</t>
  </si>
  <si>
    <t>Audi,R8,2015,premium unleaded (required),550,10,AUTOMATED_MANUAL,all wheel drive,2,"Luxury,High-Performance",Compact,Coupe,22,13,3105,182500</t>
  </si>
  <si>
    <t>Audi,R8,2015,premium unleaded (required),525,10,AUTOMATED_MANUAL,all wheel drive,2,"Luxury,High-Performance",Compact,Coupe,22,13,3105,162900</t>
  </si>
  <si>
    <t>Audi,R8,2015,premium unleaded (required),430,8,MANUAL,all wheel drive,2,"Luxury,High-Performance",Compact,Coupe,20,11,3105,115900</t>
  </si>
  <si>
    <t>Audi,R8,2015,premium unleaded (required),430,8,MANUAL,all wheel drive,2,"Luxury,High-Performance",Compact,Convertible,20,11,3105,129400</t>
  </si>
  <si>
    <t>Audi,R8,2015,premium unleaded (required),550,10,MANUAL,all wheel drive,2,"Luxury,High-Performance",Compact,Convertible,19,12,3105,190600</t>
  </si>
  <si>
    <t>Audi,R8,2015,premium unleaded (required),525,10,MANUAL,all wheel drive,2,"Luxury,High-Performance",Compact,Coupe,19,12,3105,153900</t>
  </si>
  <si>
    <t>Audi,R8,2015,premium unleaded (required),525,10,AUTOMATED_MANUAL,all wheel drive,2,"Luxury,High-Performance",Compact,Convertible,22,13,3105,175100</t>
  </si>
  <si>
    <t>Audi,R8,2015,premium unleaded (required),550,10,MANUAL,all wheel drive,2,"Luxury,High-Performance",Compact,Coupe,19,12,3105,173500</t>
  </si>
  <si>
    <t>Audi,R8,2017,premium unleaded (required),540,10,AUTOMATED_MANUAL,all wheel drive,2,"Luxury,High-Performance",Compact,Coupe,22,14,3105,162900</t>
  </si>
  <si>
    <t>Audi,R8,2017,premium unleaded (required),610,10,AUTOMATED_MANUAL,all wheel drive,2,"Luxury,High-Performance",Compact,Coupe,22,14,3105,189900</t>
  </si>
  <si>
    <t>Volkswagen,Rabbit,2007,regular unleaded,150,5,MANUAL,front wheel drive,4,Hatchback,Compact,4dr Hatchback,28,19,873,17110</t>
  </si>
  <si>
    <t>Volkswagen,Rabbit,2007,regular unleaded,150,5,AUTOMATIC,front wheel drive,4,Hatchback,Compact,4dr Hatchback,28,19,873,18185</t>
  </si>
  <si>
    <t>Volkswagen,Rabbit,2007,regular unleaded,150,5,MANUAL,front wheel drive,2,Hatchback,Compact,2dr Hatchback,28,19,873,14990</t>
  </si>
  <si>
    <t>Volkswagen,Rabbit,2007,regular unleaded,150,5,AUTOMATIC,front wheel drive,2,Hatchback,Compact,2dr Hatchback,28,19,873,16065</t>
  </si>
  <si>
    <t>Volkswagen,Rabbit,2008,regular unleaded,170,5,MANUAL,front wheel drive,4,Hatchback,Compact,4dr Hatchback,29,22,873,17575</t>
  </si>
  <si>
    <t>Volkswagen,Rabbit,2008,regular unleaded,170,5,AUTOMATIC,front wheel drive,2,Hatchback,Compact,2dr Hatchback,29,21,873,16675</t>
  </si>
  <si>
    <t>Volkswagen,Rabbit,2008,regular unleaded,170,5,AUTOMATIC,front wheel drive,4,Hatchback,Compact,4dr Hatchback,29,21,873,18650</t>
  </si>
  <si>
    <t>Volkswagen,Rabbit,2008,regular unleaded,170,5,MANUAL,front wheel drive,2,Hatchback,Compact,2dr Hatchback,29,22,873,15600</t>
  </si>
  <si>
    <t>Volkswagen,Rabbit,2009,regular unleaded,170,5,AUTOMATIC,front wheel drive,4,Hatchback,Compact,4dr Hatchback,29,20,873,19340</t>
  </si>
  <si>
    <t>Volkswagen,Rabbit,2009,regular unleaded,170,5,MANUAL,front wheel drive,2,Hatchback,Compact,2dr Hatchback,30,21,873,16300</t>
  </si>
  <si>
    <t>Volkswagen,Rabbit,2009,regular unleaded,170,5,AUTOMATIC,front wheel drive,2,Hatchback,Compact,2dr Hatchback,29,20,873,17400</t>
  </si>
  <si>
    <t>Mitsubishi,Raider,2007,regular unleaded,210,6,AUTOMATIC,rear wheel drive,4,N/A,Compact,Crew Cab Pickup,20,15,436,24005</t>
  </si>
  <si>
    <t>Mitsubishi,Raider,2007,regular unleaded,235,8,AUTOMATIC,rear wheel drive,4,N/A,Compact,Crew Cab Pickup,19,14,436,24005</t>
  </si>
  <si>
    <t>Mitsubishi,Raider,2007,regular unleaded,210,6,AUTOMATIC,rear wheel drive,4,N/A,Compact,Extended Cab Pickup,20,15,436,23020</t>
  </si>
  <si>
    <t>Mitsubishi,Raider,2007,regular unleaded,210,6,AUTOMATIC,rear wheel drive,4,N/A,Compact,Crew Cab Pickup,20,15,436,26750</t>
  </si>
  <si>
    <t>Mitsubishi,Raider,2007,regular unleaded,210,6,MANUAL,rear wheel drive,4,N/A,Compact,Extended Cab Pickup,20,14,436,19890</t>
  </si>
  <si>
    <t>Mitsubishi,Raider,2007,regular unleaded,210,6,AUTOMATIC,four wheel drive,4,N/A,Compact,Crew Cab Pickup,18,14,436,26855</t>
  </si>
  <si>
    <t>Mitsubishi,Raider,2007,regular unleaded,235,8,AUTOMATIC,four wheel drive,4,N/A,Compact,Crew Cab Pickup,19,14,436,28445</t>
  </si>
  <si>
    <t>Mitsubishi,Raider,2008,regular unleaded,210,6,MANUAL,rear wheel drive,4,N/A,Compact,Extended Cab Pickup,20,16,436,20490</t>
  </si>
  <si>
    <t>Mitsubishi,Raider,2008,regular unleaded,210,6,AUTOMATIC,four wheel drive,4,N/A,Compact,Crew Cab Pickup,18,14,436,28780</t>
  </si>
  <si>
    <t>Mitsubishi,Raider,2008,regular unleaded,210,6,AUTOMATIC,rear wheel drive,4,N/A,Compact,Crew Cab Pickup,20,15,436,25650</t>
  </si>
  <si>
    <t>Mitsubishi,Raider,2008,regular unleaded,210,6,AUTOMATIC,rear wheel drive,4,N/A,Compact,Extended Cab Pickup,20,15,436,23590</t>
  </si>
  <si>
    <t>Mitsubishi,Raider,2009,regular unleaded,210,6,AUTOMATIC,rear wheel drive,4,N/A,Compact,Extended Cab Pickup,20,15,436,24235</t>
  </si>
  <si>
    <t>Mitsubishi,Raider,2009,regular unleaded,210,6,AUTOMATIC,rear wheel drive,4,N/A,Compact,Crew Cab Pickup,20,15,436,26295</t>
  </si>
  <si>
    <t>Mitsubishi,Raider,2009,regular unleaded,210,6,AUTOMATIC,four wheel drive,4,N/A,Compact,Crew Cab Pickup,18,14,436,29425</t>
  </si>
  <si>
    <t>Mitsubishi,Raider,2009,regular unleaded,210,6,MANUAL,rear wheel drive,4,N/A,Compact,Extended Cab Pickup,20,16,436,21135</t>
  </si>
  <si>
    <t>Buick,Rainier,2005,regular unleaded,275,6,AUTOMATIC,all wheel drive,4,N/A,Midsize,4dr SUV,19,14,155,35610</t>
  </si>
  <si>
    <t>Buick,Rainier,2005,regular unleaded,275,6,AUTOMATIC,rear wheel drive,4,N/A,Midsize,4dr SUV,20,14,155,33785</t>
  </si>
  <si>
    <t>Buick,Rainier,2006,regular unleaded,291,6,AUTOMATIC,all wheel drive,4,N/A,Midsize,4dr SUV,20,14,155,32580</t>
  </si>
  <si>
    <t>Buick,Rainier,2006,regular unleaded,291,6,AUTOMATIC,rear wheel drive,4,N/A,Midsize,4dr SUV,20,14,155,30580</t>
  </si>
  <si>
    <t>Buick,Rainier,2007,regular unleaded,291,6,AUTOMATIC,all wheel drive,4,N/A,Midsize,4dr SUV,20,14,155,33570</t>
  </si>
  <si>
    <t>Buick,Rainier,2007,regular unleaded,291,6,AUTOMATIC,rear wheel drive,4,N/A,Midsize,4dr SUV,20,14,155,31550</t>
  </si>
  <si>
    <t>GMC,Rally Wagon,1994,regular unleaded,195,8,AUTOMATIC,rear wheel drive,3,N/A,Large,Passenger Van,16,11,549,2000</t>
  </si>
  <si>
    <t>GMC,Rally Wagon,1994,regular unleaded,155,6,AUTOMATIC,rear wheel drive,3,N/A,Compact,Passenger Van,17,14,549,2000</t>
  </si>
  <si>
    <t>GMC,Rally Wagon,1994,regular unleaded,195,8,AUTOMATIC,rear wheel drive,3,N/A,Midsize,Passenger Van,16,11,549,2000</t>
  </si>
  <si>
    <t>GMC,Rally Wagon,1995,regular unleaded,165,6,AUTOMATIC,rear wheel drive,3,N/A,Compact,Passenger Van,15,13,549,2000</t>
  </si>
  <si>
    <t>Dodge,RAM 150,1991,regular unleaded,125,6,UNKNOWN,rear wheel drive,2,N/A,Large,Regular Cab Pickup,17,12,1851,2000</t>
  </si>
  <si>
    <t>Dodge,RAM 150,1991,regular unleaded,170,8,MANUAL,four wheel drive,2,N/A,Large,Extended Cab Pickup,13,10,1851,2000</t>
  </si>
  <si>
    <t>Dodge,RAM 150,1991,regular unleaded,170,8,MANUAL,rear wheel drive,2,N/A,Large,Extended Cab Pickup,14,11,1851,2000</t>
  </si>
  <si>
    <t>Dodge,RAM 150,1992,regular unleaded,180,6,MANUAL,four wheel drive,2,N/A,Large,Regular Cab Pickup,16,11,1851,2000</t>
  </si>
  <si>
    <t>Dodge,RAM 150,1992,regular unleaded,230,8,MANUAL,four wheel drive,2,N/A,Large,Extended Cab Pickup,15,12,1851,2000</t>
  </si>
  <si>
    <t>Dodge,RAM 150,1992,regular unleaded,180,6,MANUAL,rear wheel drive,2,N/A,Large,Regular Cab Pickup,17,14,1851,2000</t>
  </si>
  <si>
    <t>Dodge,RAM 150,1992,regular unleaded,230,8,MANUAL,rear wheel drive,2,N/A,Large,Extended Cab Pickup,16,11,1851,2000</t>
  </si>
  <si>
    <t>Dodge,RAM 150,1993,regular unleaded,180,6,MANUAL,four wheel drive,2,N/A,Large,Regular Cab Pickup,16,11,1851,2000</t>
  </si>
  <si>
    <t>Dodge,RAM 150,1993,regular unleaded,230,8,MANUAL,rear wheel drive,2,N/A,Large,Extended Cab Pickup,16,12,1851,2000</t>
  </si>
  <si>
    <t>Dodge,RAM 150,1993,regular unleaded,180,6,MANUAL,rear wheel drive,2,N/A,Large,Regular Cab Pickup,17,14,1851,2000</t>
  </si>
  <si>
    <t>Dodge,RAM 150,1993,regular unleaded,230,8,MANUAL,four wheel drive,2,N/A,Large,Extended Cab Pickup,15,12,1851,2008</t>
  </si>
  <si>
    <t>Dodge,RAM 150,1993,regular unleaded,230,8,MANUAL,four wheel drive,2,N/A,Large,Extended Cab Pickup,15,12,1851,2083</t>
  </si>
  <si>
    <t>Dodge,RAM 250,1991,regular unleaded,170,8,MANUAL,four wheel drive,2,N/A,Large,Regular Cab Pickup,13,10,1851,2000</t>
  </si>
  <si>
    <t>Dodge,RAM 250,1991,regular unleaded,170,8,MANUAL,rear wheel drive,2,N/A,Large,Extended Cab Pickup,13,11,1851,2000</t>
  </si>
  <si>
    <t>Dodge,RAM 250,1991,regular unleaded,170,8,MANUAL,four wheel drive,2,N/A,Large,Extended Cab Pickup,13,10,1851,2000</t>
  </si>
  <si>
    <t>Dodge,RAM 250,1991,regular unleaded,125,8,MANUAL,rear wheel drive,2,N/A,Large,Regular Cab Pickup,13,11,1851,2000</t>
  </si>
  <si>
    <t>Dodge,RAM 250,1992,regular unleaded,230,8,MANUAL,rear wheel drive,2,N/A,Large,Extended Cab Pickup,16,11,1851,2000</t>
  </si>
  <si>
    <t>Dodge,RAM 250,1992,regular unleaded,230,8,MANUAL,four wheel drive,2,N/A,Large,Regular Cab Pickup,15,12,1851,2000</t>
  </si>
  <si>
    <t>Dodge,RAM 250,1992,regular unleaded,230,8,MANUAL,four wheel drive,2,N/A,Large,Extended Cab Pickup,15,12,1851,2000</t>
  </si>
  <si>
    <t>Dodge,RAM 250,1992,regular unleaded,180,6,MANUAL,rear wheel drive,2,N/A,Large,Regular Cab Pickup,17,13,1851,2000</t>
  </si>
  <si>
    <t>Dodge,RAM 250,1992,regular unleaded,230,8,MANUAL,four wheel drive,2,N/A,Large,Extended Cab Pickup,15,12,1851,2093</t>
  </si>
  <si>
    <t>Dodge,RAM 250,1993,regular unleaded,230,8,MANUAL,four wheel drive,2,N/A,Large,Extended Cab Pickup,15,12,1851,2073</t>
  </si>
  <si>
    <t>Dodge,RAM 250,1993,regular unleaded,230,8,MANUAL,four wheel drive,2,N/A,Large,Extended Cab Pickup,15,12,1851,2220</t>
  </si>
  <si>
    <t>Dodge,RAM 250,1993,regular unleaded,180,6,MANUAL,rear wheel drive,2,N/A,Large,Regular Cab Pickup,16,11,1851,2000</t>
  </si>
  <si>
    <t>Dodge,RAM 250,1993,regular unleaded,230,8,MANUAL,four wheel drive,2,N/A,Large,Regular Cab Pickup,15,12,1851,2122</t>
  </si>
  <si>
    <t>Dodge,RAM 250,1993,regular unleaded,230,8,MANUAL,four wheel drive,2,N/A,Large,Regular Cab Pickup,15,12,1851,2046</t>
  </si>
  <si>
    <t>Dodge,RAM 250,1993,regular unleaded,230,8,MANUAL,rear wheel drive,2,N/A,Large,Extended Cab Pickup,16,12,1851,2000</t>
  </si>
  <si>
    <t>Dodge,Ram 50 Pickup,1991,regular unleaded,116,4,MANUAL,rear wheel drive,2,N/A,Compact,Extended Cab Pickup,22,17,1851,2000</t>
  </si>
  <si>
    <t>Dodge,Ram 50 Pickup,1991,regular unleaded,143,6,MANUAL,four wheel drive,2,N/A,Compact,Extended Cab Pickup,20,15,1851,2000</t>
  </si>
  <si>
    <t>Dodge,Ram 50 Pickup,1991,regular unleaded,143,6,MANUAL,four wheel drive,2,N/A,Compact,Regular Cab Pickup,20,15,1851,2000</t>
  </si>
  <si>
    <t>Dodge,Ram 50 Pickup,1991,regular unleaded,116,4,MANUAL,rear wheel drive,2,N/A,Compact,Regular Cab Pickup,22,17,1851,2000</t>
  </si>
  <si>
    <t>Dodge,Ram 50 Pickup,1991,regular unleaded,116,4,MANUAL,four wheel drive,2,N/A,Compact,Regular Cab Pickup,20,17,1851,2000</t>
  </si>
  <si>
    <t>Dodge,Ram 50 Pickup,1992,regular unleaded,116,4,MANUAL,four wheel drive,2,N/A,Compact,Regular Cab Pickup,20,17,1851,2000</t>
  </si>
  <si>
    <t>Dodge,Ram 50 Pickup,1992,regular unleaded,116,4,MANUAL,rear wheel drive,2,N/A,Compact,Regular Cab Pickup,22,17,1851,2000</t>
  </si>
  <si>
    <t>Dodge,Ram 50 Pickup,1992,regular unleaded,115,4,MANUAL,rear wheel drive,2,N/A,Compact,Regular Cab Pickup,22,17,1851,2000</t>
  </si>
  <si>
    <t>Dodge,Ram 50 Pickup,1993,regular unleaded,116,4,MANUAL,rear wheel drive,2,N/A,Compact,Regular Cab Pickup,22,17,1851,2000</t>
  </si>
  <si>
    <t>Dodge,Ram 50 Pickup,1993,regular unleaded,116,4,MANUAL,four wheel drive,2,N/A,Compact,Regular Cab Pickup,20,17,1851,2000</t>
  </si>
  <si>
    <t>Dodge,Ram Cargo,2001,regular unleaded,225,8,AUTOMATIC,rear wheel drive,3,N/A,Midsize,Cargo Van,17,12,1851,20240</t>
  </si>
  <si>
    <t>Dodge,Ram Cargo,2001,regular unleaded,175,6,AUTOMATIC,rear wheel drive,3,N/A,Midsize,Cargo Van,15,13,1851,18740</t>
  </si>
  <si>
    <t>Dodge,Ram Cargo,2001,regular unleaded,175,6,AUTOMATIC,rear wheel drive,3,N/A,Compact,Cargo Van,15,13,1851,18695</t>
  </si>
  <si>
    <t>Dodge,Ram Cargo,2001,regular unleaded,225,8,AUTOMATIC,rear wheel drive,3,N/A,Large,Cargo Van,17,12,1851,22305</t>
  </si>
  <si>
    <t>Dodge,Ram Cargo,2001,regular unleaded,175,6,AUTOMATIC,rear wheel drive,3,N/A,Large,Cargo Van,15,13,1851,20850</t>
  </si>
  <si>
    <t>Dodge,Ram Cargo,2002,regular unleaded,225,8,AUTOMATIC,rear wheel drive,3,N/A,Large,Cargo Van,14,12,1851,22885</t>
  </si>
  <si>
    <t>Dodge,Ram Cargo,2002,regular unleaded,175,6,AUTOMATIC,rear wheel drive,3,N/A,Large,Cargo Van,15,13,1851,21430</t>
  </si>
  <si>
    <t>Dodge,Ram Cargo,2002,regular unleaded,175,6,AUTOMATIC,rear wheel drive,3,N/A,Compact,Cargo Van,15,13,1851,19275</t>
  </si>
  <si>
    <t>Dodge,Ram Cargo,2002,regular unleaded,225,8,AUTOMATIC,rear wheel drive,3,N/A,Midsize,Cargo Van,14,12,1851,20820</t>
  </si>
  <si>
    <t>Dodge,Ram Cargo,2002,regular unleaded,175,6,AUTOMATIC,rear wheel drive,3,N/A,Midsize,Cargo Van,15,13,1851,19320</t>
  </si>
  <si>
    <t>Dodge,Ram Cargo,2003,regular unleaded,175,6,AUTOMATIC,rear wheel drive,3,N/A,Large,Cargo Van,15,13,1851,22190</t>
  </si>
  <si>
    <t>Dodge,Ram Cargo,2003,regular unleaded,175,6,AUTOMATIC,rear wheel drive,3,N/A,Compact,Cargo Van,15,13,1851,20035</t>
  </si>
  <si>
    <t>Dodge,Ram Cargo,2003,regular unleaded,175,6,AUTOMATIC,rear wheel drive,3,N/A,Midsize,Cargo Van,15,13,1851,20080</t>
  </si>
  <si>
    <t>Dodge,Ram Cargo,2003,regular unleaded,225,8,AUTOMATIC,rear wheel drive,3,N/A,Large,Cargo Van,15,13,1851,23645</t>
  </si>
  <si>
    <t>Dodge,Ram Cargo,2003,regular unleaded,225,8,AUTOMATIC,rear wheel drive,3,N/A,Midsize,Cargo Van,15,13,1851,21580</t>
  </si>
  <si>
    <t>Dodge,Ram Pickup 1500,2008,regular unleaded,215,6,MANUAL,rear wheel drive,2,Flex Fuel,Large,Regular Cab Pickup,19,16,1851,22150</t>
  </si>
  <si>
    <t>Dodge,Ram Pickup 1500,2008,regular unleaded,345,8,AUTOMATIC,rear wheel drive,4,N/A,Large,Crew Cab Pickup,19,13,1851,38100</t>
  </si>
  <si>
    <t>Dodge,Ram Pickup 1500,2008,regular unleaded,310,8,MANUAL,four wheel drive,2,Flex Fuel,Large,Regular Cab Pickup,16,12,1851,29395</t>
  </si>
  <si>
    <t>Dodge,Ram Pickup 1500,2008,flex-fuel (unleaded/E85),310,8,AUTOMATIC,rear wheel drive,4,Flex Fuel,Large,Crew Cab Pickup,18,13,1851,28755</t>
  </si>
  <si>
    <t>Dodge,Ram Pickup 1500,2008,regular unleaded,345,8,AUTOMATIC,rear wheel drive,4,N/A,Large,Crew Cab Pickup,19,13,1851,36230</t>
  </si>
  <si>
    <t>Dodge,Ram Pickup 1500,2008,regular unleaded,310,8,MANUAL,four wheel drive,2,Flex Fuel,Large,Regular Cab Pickup,16,12,1851,26705</t>
  </si>
  <si>
    <t>Dodge,Ram Pickup 1500,2008,regular unleaded,310,8,MANUAL,rear wheel drive,4,Flex Fuel,Large,Crew Cab Pickup,17,13,1851,30775</t>
  </si>
  <si>
    <t>Dodge,Ram Pickup 1500,2008,regular unleaded,310,8,MANUAL,rear wheel drive,2,Flex Fuel,Large,Regular Cab Pickup,17,13,1851,25435</t>
  </si>
  <si>
    <t>Dodge,Ram Pickup 1500,2008,flex-fuel (unleaded/E85),310,8,AUTOMATIC,four wheel drive,4,Flex Fuel,Large,Crew Cab Pickup,17,13,1851,34865</t>
  </si>
  <si>
    <t>Dodge,Ram Pickup 1500,2008,regular unleaded,310,8,MANUAL,four wheel drive,4,Flex Fuel,Large,Crew Cab Pickup,16,12,1851,30655</t>
  </si>
  <si>
    <t>Dodge,Ram Pickup 1500,2008,regular unleaded,215,6,MANUAL,rear wheel drive,4,Flex Fuel,Large,Crew Cab Pickup,19,16,1851,26320</t>
  </si>
  <si>
    <t>Dodge,Ram Pickup 1500,2008,regular unleaded,345,8,AUTOMATIC,rear wheel drive,4,N/A,Large,Crew Cab Pickup,19,13,1851,33730</t>
  </si>
  <si>
    <t>Dodge,Ram Pickup 1500,2008,regular unleaded,310,8,MANUAL,four wheel drive,2,Flex Fuel,Large,Regular Cab Pickup,16,12,1851,27045</t>
  </si>
  <si>
    <t>Dodge,Ram Pickup 1500,2008,flex-fuel (unleaded/E85),310,8,AUTOMATIC,four wheel drive,4,Flex Fuel,Large,Crew Cab Pickup,17,13,1851,32155</t>
  </si>
  <si>
    <t>Dodge,Ram Pickup 1500,2008,regular unleaded,345,8,AUTOMATIC,four wheel drive,4,N/A,Large,Crew Cab Pickup,17,13,1851,41350</t>
  </si>
  <si>
    <t>Dodge,Ram Pickup 1500,2008,regular unleaded,310,8,MANUAL,rear wheel drive,2,Flex Fuel,Large,Regular Cab Pickup,17,13,1851,25720</t>
  </si>
  <si>
    <t>Dodge,Ram Pickup 1500,2008,regular unleaded,345,8,AUTOMATIC,four wheel drive,4,N/A,Large,Crew Cab Pickup,17,13,1851,36980</t>
  </si>
  <si>
    <t>Dodge,Ram Pickup 1500,2008,regular unleaded,345,8,AUTOMATIC,four wheel drive,4,N/A,Large,Crew Cab Pickup,17,13,1851,39780</t>
  </si>
  <si>
    <t>Dodge,Ram Pickup 1500,2008,regular unleaded,215,6,MANUAL,rear wheel drive,2,Flex Fuel,Large,Regular Cab Pickup,19,16,1851,22435</t>
  </si>
  <si>
    <t>Dodge,Ram Pickup 1500,2008,regular unleaded,310,8,MANUAL,four wheel drive,4,Flex Fuel,Large,Crew Cab Pickup,16,12,1851,34275</t>
  </si>
  <si>
    <t>Dodge,Ram Pickup 1500,2008,regular unleaded,310,8,MANUAL,four wheel drive,2,Flex Fuel,Large,Regular Cab Pickup,16,12,1851,29055</t>
  </si>
  <si>
    <t>Dodge,Ram Pickup 1500,2008,flex-fuel (unleaded/E85),310,8,AUTOMATIC,rear wheel drive,4,Flex Fuel,Large,Crew Cab Pickup,18,13,1851,31445</t>
  </si>
  <si>
    <t>Dodge,Ram Pickup 1500,2009,regular unleaded,390,8,AUTOMATIC,four wheel drive,4,N/A,Large,Crew Cab Pickup,18,13,1851,43490</t>
  </si>
  <si>
    <t>Dodge,Ram Pickup 1500,2009,flex-fuel (unleaded/E85),310,8,AUTOMATIC,rear wheel drive,4,Flex Fuel,Large,Crew Cab Pickup,19,14,1851,31880</t>
  </si>
  <si>
    <t>Dodge,Ram Pickup 1500,2009,regular unleaded,390,8,AUTOMATIC,rear wheel drive,4,N/A,Large,Crew Cab Pickup,20,14,1851,38120</t>
  </si>
  <si>
    <t>Dodge,Ram Pickup 1500,2009,flex-fuel (unleaded/E85),310,8,AUTOMATIC,four wheel drive,4,Flex Fuel,Large,Crew Cab Pickup,18,13,1851,32750</t>
  </si>
  <si>
    <t>Dodge,Ram Pickup 1500,2009,flex-fuel (unleaded/E85),310,8,AUTOMATIC,four wheel drive,2,Flex Fuel,Large,Regular Cab Pickup,18,13,1851,26275</t>
  </si>
  <si>
    <t>Dodge,Ram Pickup 1500,2009,flex-fuel (unleaded/E85),310,8,AUTOMATIC,four wheel drive,4,Flex Fuel,Large,Crew Cab Pickup,18,13,1851,29985</t>
  </si>
  <si>
    <t>Dodge,Ram Pickup 1500,2009,regular unleaded,210,6,AUTOMATIC,rear wheel drive,4,Flex Fuel,Large,Crew Cab Pickup,20,14,1851,25575</t>
  </si>
  <si>
    <t>Dodge,Ram Pickup 1500,2009,flex-fuel (unleaded/E85),310,8,AUTOMATIC,four wheel drive,2,Flex Fuel,Large,Regular Cab Pickup,18,13,1851,29285</t>
  </si>
  <si>
    <t>Dodge,Ram Pickup 1500,2009,flex-fuel (unleaded/E85),310,8,AUTOMATIC,rear wheel drive,4,Flex Fuel,Large,Crew Cab Pickup,19,14,1851,29530</t>
  </si>
  <si>
    <t>Dodge,Ram Pickup 1500,2009,flex-fuel (unleaded/E85),310,8,AUTOMATIC,four wheel drive,4,Flex Fuel,Large,Crew Cab Pickup,18,13,1851,35100</t>
  </si>
  <si>
    <t>Dodge,Ram Pickup 1500,2009,flex-fuel (unleaded/E85),310,8,AUTOMATIC,rear wheel drive,2,Flex Fuel,Large,Regular Cab Pickup,19,14,1851,26015</t>
  </si>
  <si>
    <t>Dodge,Ram Pickup 1500,2009,flex-fuel (unleaded/E85),310,8,AUTOMATIC,four wheel drive,2,Flex Fuel,Large,Regular Cab Pickup,18,13,1851,29585</t>
  </si>
  <si>
    <t>Dodge,Ram Pickup 1500,2009,flex-fuel (unleaded/E85),310,8,AUTOMATIC,rear wheel drive,4,Flex Fuel,Large,Crew Cab Pickup,19,14,1851,29725</t>
  </si>
  <si>
    <t>Dodge,Ram Pickup 1500,2009,regular unleaded,390,8,AUTOMATIC,rear wheel drive,4,N/A,Large,Crew Cab Pickup,20,14,1851,40270</t>
  </si>
  <si>
    <t>Dodge,Ram Pickup 1500,2009,regular unleaded,210,6,AUTOMATIC,rear wheel drive,2,Flex Fuel,Large,Regular Cab Pickup,20,14,1851,21820</t>
  </si>
  <si>
    <t>Dodge,Ram Pickup 1500,2009,regular unleaded,210,6,AUTOMATIC,rear wheel drive,2,Flex Fuel,Large,Regular Cab Pickup,20,14,1851,21520</t>
  </si>
  <si>
    <t>Dodge,Ram Pickup 1500,2009,flex-fuel (unleaded/E85),310,8,AUTOMATIC,four wheel drive,2,Flex Fuel,Large,Regular Cab Pickup,18,13,1851,25975</t>
  </si>
  <si>
    <t>Dodge,Ram Pickup 1500,2009,flex-fuel (unleaded/E85),310,8,AUTOMATIC,rear wheel drive,2,Flex Fuel,Large,Regular Cab Pickup,19,14,1851,25715</t>
  </si>
  <si>
    <t>Dodge,Ram Pickup 1500,2009,flex-fuel (unleaded/E85),310,8,AUTOMATIC,four wheel drive,4,Flex Fuel,Large,Crew Cab Pickup,18,13,1851,32945</t>
  </si>
  <si>
    <t>Dodge,Ram Pickup 1500,2009,regular unleaded,390,8,AUTOMATIC,four wheel drive,4,N/A,Large,Crew Cab Pickup,18,13,1851,41340</t>
  </si>
  <si>
    <t>Dodge,Ram Pickup 1500,2010,flex-fuel (unleaded/E85),310,8,AUTOMATIC,four wheel drive,4,Flex Fuel,Large,Crew Cab Pickup,18,13,1851,31730</t>
  </si>
  <si>
    <t>Dodge,Ram Pickup 1500,2010,flex-fuel (unleaded/E85),310,8,AUTOMATIC,four wheel drive,2,Flex Fuel,Large,Regular Cab Pickup,18,13,1851,25065</t>
  </si>
  <si>
    <t>Dodge,Ram Pickup 1500,2010,flex-fuel (unleaded/E85),310,8,AUTOMATIC,four wheel drive,2,Flex Fuel,Large,Regular Cab Pickup,18,13,1851,28725</t>
  </si>
  <si>
    <t>Dodge,Ram Pickup 1500,2010,regular unleaded,215,6,AUTOMATIC,rear wheel drive,4,Flex Fuel,Large,Crew Cab Pickup,20,14,1851,24665</t>
  </si>
  <si>
    <t>Dodge,Ram Pickup 1500,2010,flex-fuel (unleaded/E85),310,8,AUTOMATIC,rear wheel drive,2,Flex Fuel,Large,Regular Cab Pickup,19,14,1851,25155</t>
  </si>
  <si>
    <t>Dodge,Ram Pickup 1500,2010,flex-fuel (unleaded/E85),310,8,AUTOMATIC,rear wheel drive,2,Flex Fuel,Large,Regular Cab Pickup,19,14,1851,24855</t>
  </si>
  <si>
    <t>Dodge,Ram Pickup 1500,2010,flex-fuel (unleaded/E85),310,8,AUTOMATIC,rear wheel drive,4,Flex Fuel,Large,Crew Cab Pickup,19,14,1851,28865</t>
  </si>
  <si>
    <t>Dodge,Ram Pickup 1500,2010,regular unleaded,215,6,AUTOMATIC,rear wheel drive,2,Flex Fuel,Large,Regular Cab Pickup,20,14,1851,20610</t>
  </si>
  <si>
    <t>Dodge,Ram Pickup 1500,2010,flex-fuel (unleaded/E85),310,8,AUTOMATIC,rear wheel drive,4,Flex Fuel,Large,Crew Cab Pickup,19,14,1851,28510</t>
  </si>
  <si>
    <t>Dodge,Ram Pickup 1500,2010,flex-fuel (unleaded/E85),310,8,AUTOMATIC,four wheel drive,2,Flex Fuel,Large,Regular Cab Pickup,18,13,1851,25365</t>
  </si>
  <si>
    <t>Dodge,Ram Pickup 1500,2010,regular unleaded,390,8,AUTOMATIC,rear wheel drive,4,N/A,Large,Crew Cab Pickup,20,14,1851,36880</t>
  </si>
  <si>
    <t>Dodge,Ram Pickup 1500,2010,regular unleaded,215,6,AUTOMATIC,rear wheel drive,2,Flex Fuel,Large,Regular Cab Pickup,20,14,1851,20910</t>
  </si>
  <si>
    <t>Dodge,Ram Pickup 1500,2010,regular unleaded,390,8,AUTOMATIC,rear wheel drive,4,N/A,Large,Crew Cab Pickup,20,14,1851,39035</t>
  </si>
  <si>
    <t>Dodge,Ram Pickup 1500,2010,flex-fuel (unleaded/E85),310,8,AUTOMATIC,four wheel drive,2,Flex Fuel,Large,Regular Cab Pickup,18,13,1851,28425</t>
  </si>
  <si>
    <t>Dodge,Ram Pickup 1500,2010,regular unleaded,390,8,AUTOMATIC,four wheel drive,4,N/A,Large,Crew Cab Pickup,18,13,1851,40495</t>
  </si>
  <si>
    <t>Dodge,Ram Pickup 1500,2010,flex-fuel (unleaded/E85),310,8,AUTOMATIC,rear wheel drive,4,Flex Fuel,Large,Crew Cab Pickup,19,14,1851,31020</t>
  </si>
  <si>
    <t>Dodge,Ram Pickup 1500,2010,flex-fuel (unleaded/E85),310,8,AUTOMATIC,four wheel drive,4,Flex Fuel,Large,Crew Cab Pickup,18,13,1851,34240</t>
  </si>
  <si>
    <t>Dodge,Ram Pickup 1500,2010,flex-fuel (unleaded/E85),310,8,AUTOMATIC,four wheel drive,4,Flex Fuel,Large,Crew Cab Pickup,18,13,1851,32085</t>
  </si>
  <si>
    <t>Dodge,Ram Pickup 1500,2010,regular unleaded,390,8,AUTOMATIC,four wheel drive,4,N/A,Large,Crew Cab Pickup,18,13,1851,42650</t>
  </si>
  <si>
    <t>Dodge,Ram Pickup 1500,2010,flex-fuel (unleaded/E85),310,8,AUTOMATIC,four wheel drive,4,Flex Fuel,Large,Crew Cab Pickup,18,13,1851,29075</t>
  </si>
  <si>
    <t>Dodge,Ram Van,1998,regular unleaded,230,8,AUTOMATIC,rear wheel drive,3,N/A,Large,Cargo Van,17,12,1851,2245</t>
  </si>
  <si>
    <t>Dodge,Ram Van,1998,regular unleaded,175,6,AUTOMATIC,rear wheel drive,3,N/A,Midsize,Cargo Van,16,13,1851,2034</t>
  </si>
  <si>
    <t>Dodge,Ram Van,1998,regular unleaded,230,8,AUTOMATIC,rear wheel drive,3,N/A,Midsize,Cargo Van,17,12,1851,2239</t>
  </si>
  <si>
    <t>Dodge,Ram Van,1998,regular unleaded,175,6,AUTOMATIC,rear wheel drive,3,N/A,Compact,Cargo Van,16,13,1851,2000</t>
  </si>
  <si>
    <t>Dodge,Ram Van,1999,regular unleaded,230,8,AUTOMATIC,rear wheel drive,3,N/A,Large,Cargo Van,18,12,1851,2316</t>
  </si>
  <si>
    <t>Dodge,Ram Van,1999,regular unleaded,175,6,AUTOMATIC,rear wheel drive,3,N/A,Midsize,Cargo Van,16,14,1851,2118</t>
  </si>
  <si>
    <t>Dodge,Ram Van,1999,regular unleaded,175,6,AUTOMATIC,rear wheel drive,3,N/A,Compact,Cargo Van,16,14,1851,2041</t>
  </si>
  <si>
    <t>Dodge,Ram Van,2000,regular unleaded,175,6,AUTOMATIC,rear wheel drive,3,N/A,Midsize,Cargo Van,16,13,1851,2237</t>
  </si>
  <si>
    <t>Dodge,Ram Van,2000,regular unleaded,175,6,AUTOMATIC,rear wheel drive,3,N/A,Large,Cargo Van,16,13,1851,2348</t>
  </si>
  <si>
    <t>Dodge,Ram Van,2000,regular unleaded,225,8,AUTOMATIC,rear wheel drive,3,N/A,Midsize,Cargo Van,17,12,1851,2320</t>
  </si>
  <si>
    <t>Dodge,Ram Van,2000,regular unleaded,225,8,AUTOMATIC,rear wheel drive,3,N/A,Large,Cargo Van,17,12,1851,2422</t>
  </si>
  <si>
    <t>Dodge,Ram Van,2000,regular unleaded,175,6,AUTOMATIC,rear wheel drive,3,N/A,Compact,Cargo Van,16,13,1851,2087</t>
  </si>
  <si>
    <t>Dodge,Ram Wagon,2000,regular unleaded,175,6,AUTOMATIC,rear wheel drive,3,N/A,Compact,Passenger Van,15,13,1851,2326</t>
  </si>
  <si>
    <t>Dodge,Ram Wagon,2000,regular unleaded,225,8,AUTOMATIC,rear wheel drive,3,N/A,Midsize,Passenger Van,14,11,1851,2332</t>
  </si>
  <si>
    <t>Dodge,Ram Wagon,2001,regular unleaded,225,8,AUTOMATIC,rear wheel drive,3,N/A,Midsize,Passenger Van,15,11,1851,23360</t>
  </si>
  <si>
    <t>Dodge,Ram Wagon,2001,regular unleaded,175,6,AUTOMATIC,rear wheel drive,3,N/A,Compact,Passenger Van,15,12,1851,21345</t>
  </si>
  <si>
    <t>Dodge,Ram Wagon,2002,regular unleaded,175,6,AUTOMATIC,rear wheel drive,3,N/A,Compact,Passenger Van,15,13,1851,21345</t>
  </si>
  <si>
    <t>Dodge,Ramcharger,1991,regular unleaded,170,8,MANUAL,four wheel drive,2,N/A,Midsize,2dr SUV,13,10,1851,2000</t>
  </si>
  <si>
    <t>Dodge,Ramcharger,1991,regular unleaded,170,8,AUTOMATIC,rear wheel drive,2,N/A,Midsize,2dr SUV,12,11,1851,2000</t>
  </si>
  <si>
    <t>Dodge,Ramcharger,1992,regular unleaded,230,8,MANUAL,four wheel drive,2,N/A,Midsize,2dr SUV,14,11,1851,2000</t>
  </si>
  <si>
    <t>Dodge,Ramcharger,1992,regular unleaded,230,8,AUTOMATIC,rear wheel drive,2,N/A,Midsize,2dr SUV,15,11,1851,2000</t>
  </si>
  <si>
    <t>Dodge,Ramcharger,1993,regular unleaded,230,8,AUTOMATIC,four wheel drive,2,N/A,Midsize,2dr SUV,15,11,1851,2000</t>
  </si>
  <si>
    <t>Dodge,Ramcharger,1993,regular unleaded,230,8,AUTOMATIC,rear wheel drive,2,N/A,Midsize,2dr SUV,16,11,1851,2000</t>
  </si>
  <si>
    <t>Land Rover,Range Rover Evoque,2015,premium unleaded (recommended),240,4,AUTOMATIC,all wheel drive,4,"Crossover,Luxury",Compact,4dr SUV,30,21,258,60000</t>
  </si>
  <si>
    <t>Land Rover,Range Rover Evoque,2015,premium unleaded (recommended),240,4,AUTOMATIC,all wheel drive,2,"Crossover,Luxury",Compact,2dr SUV,30,21,258,57600</t>
  </si>
  <si>
    <t>Land Rover,Range Rover Evoque,2015,premium unleaded (recommended),240,4,AUTOMATIC,all wheel drive,4,"Crossover,Luxury",Compact,4dr SUV,30,21,258,48300</t>
  </si>
  <si>
    <t>Land Rover,Range Rover Evoque,2015,premium unleaded (recommended),240,4,AUTOMATIC,all wheel drive,4,"Crossover,Luxury",Compact,4dr SUV,30,21,258,41100</t>
  </si>
  <si>
    <t>Land Rover,Range Rover Evoque,2015,premium unleaded (recommended),240,4,AUTOMATIC,all wheel drive,2,"Crossover,Luxury",Compact,2dr SUV,30,21,258,45100</t>
  </si>
  <si>
    <t>Land Rover,Range Rover Evoque,2015,premium unleaded (recommended),240,4,AUTOMATIC,all wheel drive,4,"Crossover,Luxury",Compact,4dr SUV,30,21,258,44100</t>
  </si>
  <si>
    <t>Land Rover,Range Rover Evoque,2015,premium unleaded (recommended),240,4,AUTOMATIC,all wheel drive,2,"Crossover,Luxury",Compact,2dr SUV,30,21,258,49900</t>
  </si>
  <si>
    <t>Land Rover,Range Rover Evoque,2015,premium unleaded (recommended),240,4,AUTOMATIC,all wheel drive,4,"Crossover,Luxury",Compact,4dr SUV,30,21,258,56600</t>
  </si>
  <si>
    <t>Land Rover,Range Rover Evoque,2015,premium unleaded (recommended),240,4,AUTOMATIC,all wheel drive,4,"Crossover,Luxury",Compact,4dr SUV,30,21,258,55700</t>
  </si>
  <si>
    <t>Land Rover,Range Rover Evoque,2015,premium unleaded (recommended),240,4,AUTOMATIC,all wheel drive,4,"Crossover,Luxury",Compact,4dr SUV,30,21,258,48900</t>
  </si>
  <si>
    <t>Land Rover,Range Rover Evoque,2016,premium unleaded (recommended),240,4,AUTOMATIC,all wheel drive,4,"Crossover,Luxury",Compact,4dr SUV,30,21,258,50475</t>
  </si>
  <si>
    <t>Land Rover,Range Rover Evoque,2016,premium unleaded (recommended),240,4,AUTOMATIC,all wheel drive,4,"Crossover,Luxury",Compact,4dr SUV,30,21,258,53775</t>
  </si>
  <si>
    <t>Land Rover,Range Rover Evoque,2016,premium unleaded (recommended),240,4,AUTOMATIC,all wheel drive,2,"Crossover,Luxury",Compact,2dr SUV,30,21,258,46675</t>
  </si>
  <si>
    <t>Land Rover,Range Rover Evoque,2016,premium unleaded (recommended),240,4,AUTOMATIC,all wheel drive,2,"Crossover,Luxury",Compact,2dr SUV,30,21,258,53775</t>
  </si>
  <si>
    <t>Land Rover,Range Rover Evoque,2016,premium unleaded (recommended),240,4,AUTOMATIC,all wheel drive,4,"Crossover,Luxury",Compact,4dr SUV,30,21,258,41475</t>
  </si>
  <si>
    <t>Land Rover,Range Rover Evoque,2016,premium unleaded (recommended),240,4,AUTOMATIC,all wheel drive,4,"Crossover,Luxury",Compact,4dr SUV,30,21,258,60775</t>
  </si>
  <si>
    <t>Land Rover,Range Rover Evoque,2016,premium unleaded (recommended),240,4,AUTOMATIC,all wheel drive,4,"Crossover,Luxury",Compact,4dr SUV,30,21,258,45675</t>
  </si>
  <si>
    <t>Land Rover,Range Rover Evoque,2017,premium unleaded (recommended),240,4,AUTOMATIC,all wheel drive,4,"Crossover,Luxury",Compact,4dr SUV,29,21,258,51000</t>
  </si>
  <si>
    <t>Land Rover,Range Rover Evoque,2017,premium unleaded (recommended),240,4,AUTOMATIC,all wheel drive,2,"Crossover,Luxury",Compact,2dr SUV,29,21,258,45700</t>
  </si>
  <si>
    <t>Land Rover,Range Rover Evoque,2017,premium unleaded (recommended),240,4,AUTOMATIC,all wheel drive,4,"Crossover,Luxury",Compact,4dr SUV,29,21,258,45800</t>
  </si>
  <si>
    <t>Land Rover,Range Rover Evoque,2017,premium unleaded (recommended),240,4,AUTOMATIC,all wheel drive,2,"Crossover,Luxury",Compact,Convertible SUV,28,20,258,57700</t>
  </si>
  <si>
    <t>Land Rover,Range Rover Evoque,2017,premium unleaded (recommended),240,4,AUTOMATIC,all wheel drive,4,"Crossover,Luxury",Compact,4dr SUV,29,21,258,62500</t>
  </si>
  <si>
    <t>Land Rover,Range Rover Evoque,2017,premium unleaded (recommended),240,4,AUTOMATIC,all wheel drive,2,"Crossover,Luxury",Compact,Convertible SUV,28,20,258,51100</t>
  </si>
  <si>
    <t>Land Rover,Range Rover Evoque,2017,premium unleaded (recommended),240,4,AUTOMATIC,all wheel drive,4,"Crossover,Luxury",Compact,4dr SUV,29,21,258,41800</t>
  </si>
  <si>
    <t>Land Rover,Range Rover Evoque,2017,premium unleaded (recommended),240,4,AUTOMATIC,all wheel drive,4,"Crossover,Luxury",Compact,4dr SUV,29,21,258,54200</t>
  </si>
  <si>
    <t>Land Rover,Range Rover Sport,2014,flex-fuel (premium unleaded required/E85),510,8,AUTOMATIC,four wheel drive,4,"Flex Fuel,Luxury,High-Performance",Midsize,4dr SUV,19,14,258,79100</t>
  </si>
  <si>
    <t>Land Rover,Range Rover Sport,2014,premium unleaded (required),340,6,AUTOMATIC,four wheel drive,4,"Luxury,Performance",Midsize,4dr SUV,23,17,258,67600</t>
  </si>
  <si>
    <t>Land Rover,Range Rover Sport,2014,flex-fuel (premium unleaded required/E85),340,6,AUTOMATIC,four wheel drive,4,"Flex Fuel,Luxury,Performance",Midsize,4dr SUV,23,17,258,62600</t>
  </si>
  <si>
    <t>Land Rover,Range Rover Sport,2014,flex-fuel (premium unleaded required/E85),510,8,AUTOMATIC,four wheel drive,4,"Flex Fuel,Luxury,High-Performance",Midsize,4dr SUV,19,14,258,92400</t>
  </si>
  <si>
    <t>Land Rover,Range Rover Sport,2014,premium unleaded (required),510,8,AUTOMATIC,four wheel drive,4,"Luxury,High-Performance",Midsize,4dr SUV,19,14,258,92400</t>
  </si>
  <si>
    <t>Land Rover,Range Rover Sport,2014,premium unleaded (required),510,8,AUTOMATIC,four wheel drive,4,"Luxury,High-Performance",Midsize,4dr SUV,19,14,258,79100</t>
  </si>
  <si>
    <t>Land Rover,Range Rover Sport,2014,flex-fuel (premium unleaded required/E85),340,6,AUTOMATIC,four wheel drive,4,"Flex Fuel,Luxury,Performance",Midsize,4dr SUV,23,17,258,67600</t>
  </si>
  <si>
    <t>Land Rover,Range Rover Sport,2014,premium unleaded (required),340,6,AUTOMATIC,four wheel drive,4,"Luxury,Performance",Midsize,4dr SUV,23,17,258,62600</t>
  </si>
  <si>
    <t>Land Rover,Range Rover Sport,2015,flex-fuel (premium unleaded required/E85),340,6,AUTOMATIC,four wheel drive,4,"Flex Fuel,Luxury,Performance",Midsize,4dr SUV,23,17,258,63350</t>
  </si>
  <si>
    <t>Land Rover,Range Rover Sport,2015,flex-fuel (premium unleaded required/E85),340,6,AUTOMATIC,four wheel drive,4,"Flex Fuel,Luxury,Performance",Midsize,4dr SUV,23,17,258,68295</t>
  </si>
  <si>
    <t>Land Rover,Range Rover Sport,2015,flex-fuel (premium unleaded required/E85),510,8,AUTOMATIC,four wheel drive,4,"Flex Fuel,Luxury,High-Performance",Midsize,4dr SUV,19,14,258,79995</t>
  </si>
  <si>
    <t>Land Rover,Range Rover Sport,2015,flex-fuel (premium unleaded required/E85),550,8,AUTOMATIC,four wheel drive,4,"Flex Fuel,Factory Tuner,Luxury,High-Performance",Midsize,4dr SUV,19,14,258,110475</t>
  </si>
  <si>
    <t>Land Rover,Range Rover Sport,2015,flex-fuel (premium unleaded required/E85),510,8,AUTOMATIC,four wheel drive,4,"Flex Fuel,Luxury,High-Performance",Midsize,4dr SUV,19,14,258,92495</t>
  </si>
  <si>
    <t>Land Rover,Range Rover Sport,2015,flex-fuel (premium unleaded required/E85),340,6,AUTOMATIC,four wheel drive,4,"Flex Fuel,Luxury,Performance",Midsize,4dr SUV,23,17,258,76875</t>
  </si>
  <si>
    <t>Land Rover,Range Rover Sport,2016,premium unleaded (recommended),510,8,AUTOMATIC,four wheel drive,4,"Luxury,High-Performance",Midsize,4dr SUV,19,14,258,93075</t>
  </si>
  <si>
    <t>Land Rover,Range Rover Sport,2016,premium unleaded (recommended),510,8,AUTOMATIC,four wheel drive,4,"Luxury,High-Performance",Midsize,4dr SUV,19,14,258,79950</t>
  </si>
  <si>
    <t>Land Rover,Range Rover Sport,2016,premium unleaded (recommended),510,8,AUTOMATIC,four wheel drive,4,"Luxury,High-Performance",Midsize,4dr SUV,19,14,258,93295</t>
  </si>
  <si>
    <t>Land Rover,Range Rover Sport,2016,premium unleaded (recommended),550,8,AUTOMATIC,four wheel drive,4,"Factory Tuner,Luxury,High-Performance",Midsize,4dr SUV,19,14,258,111350</t>
  </si>
  <si>
    <t>Land Rover,Range Rover Sport,2016,premium unleaded (recommended),340,6,AUTOMATIC,four wheel drive,4,"Luxury,Performance",Midsize,4dr SUV,23,17,258,64950</t>
  </si>
  <si>
    <t>Land Rover,Range Rover Sport,2016,diesel,254,6,AUTOMATIC,four wheel drive,4,"Diesel,Luxury",Midsize,4dr SUV,29,22,258,66450</t>
  </si>
  <si>
    <t>Land Rover,Range Rover Sport,2016,premium unleaded (recommended),340,6,AUTOMATIC,four wheel drive,4,"Luxury,Performance",Midsize,4dr SUV,23,17,258,69950</t>
  </si>
  <si>
    <t>Land Rover,Range Rover Sport,2016,diesel,254,6,AUTOMATIC,four wheel drive,4,"Diesel,Luxury",Midsize,4dr SUV,29,22,258,71450</t>
  </si>
  <si>
    <t>Land Rover,Range Rover Sport,2016,premium unleaded (recommended),510,8,AUTOMATIC,four wheel drive,4,"Luxury,High-Performance",Midsize,4dr SUV,19,14,258,82695</t>
  </si>
  <si>
    <t>Land Rover,Range Rover,2014,flex-fuel (premium unleaded required/E85),510,8,AUTOMATIC,four wheel drive,4,"Flex Fuel,Luxury,High-Performance",Large,4dr SUV,19,13,258,142100</t>
  </si>
  <si>
    <t>Land Rover,Range Rover,2014,premium unleaded (required),510,8,AUTOMATIC,four wheel drive,4,"Luxury,High-Performance",Large,4dr SUV,19,13,258,105300</t>
  </si>
  <si>
    <t>Land Rover,Range Rover,2014,flex-fuel (premium unleaded required/E85),510,8,AUTOMATIC,four wheel drive,4,"Flex Fuel,Luxury,High-Performance",Large,4dr SUV,19,13,258,184105</t>
  </si>
  <si>
    <t>Land Rover,Range Rover,2014,flex-fuel (premium unleaded required/E85),340,6,AUTOMATIC,four wheel drive,4,"Flex Fuel,Luxury",Large,4dr SUV,23,17,258,83300</t>
  </si>
  <si>
    <t>Land Rover,Range Rover,2014,flex-fuel (premium unleaded required/E85),510,8,AUTOMATIC,four wheel drive,4,"Flex Fuel,Luxury,High-Performance",Large,4dr SUV,19,13,258,136750</t>
  </si>
  <si>
    <t>Land Rover,Range Rover,2014,flex-fuel (premium unleaded required/E85),510,8,AUTOMATIC,four wheel drive,4,"Flex Fuel,Luxury,High-Performance",Large,4dr SUV,19,13,258,105300</t>
  </si>
  <si>
    <t>Land Rover,Range Rover,2014,flex-fuel (premium unleaded required/E85),510,8,AUTOMATIC,four wheel drive,4,"Flex Fuel,Luxury,High-Performance",Large,4dr SUV,19,13,258,100100</t>
  </si>
  <si>
    <t>Land Rover,Range Rover,2014,premium unleaded (required),340,6,AUTOMATIC,four wheel drive,4,Luxury,Large,4dr SUV,23,17,258,83300</t>
  </si>
  <si>
    <t>Land Rover,Range Rover,2014,premium unleaded (required),510,8,AUTOMATIC,four wheel drive,4,"Luxury,High-Performance",Large,4dr SUV,19,13,258,100100</t>
  </si>
  <si>
    <t>Land Rover,Range Rover,2014,premium unleaded (required),510,8,AUTOMATIC,four wheel drive,4,"Luxury,High-Performance",Large,4dr SUV,19,13,258,184105</t>
  </si>
  <si>
    <t>Land Rover,Range Rover,2014,premium unleaded (required),510,8,AUTOMATIC,four wheel drive,4,"Luxury,High-Performance",Large,4dr SUV,19,13,258,136750</t>
  </si>
  <si>
    <t>Land Rover,Range Rover,2014,flex-fuel (premium unleaded required/E85),340,6,AUTOMATIC,four wheel drive,4,"Flex Fuel,Luxury",Large,4dr SUV,23,17,258,88300</t>
  </si>
  <si>
    <t>Land Rover,Range Rover,2014,flex-fuel (premium unleaded required/E85),510,8,AUTOMATIC,four wheel drive,4,"Flex Fuel,Luxury,High-Performance",Large,4dr SUV,19,13,258,118605</t>
  </si>
  <si>
    <t>Land Rover,Range Rover,2014,premium unleaded (required),510,8,AUTOMATIC,four wheel drive,4,"Luxury,High-Performance",Large,4dr SUV,19,13,258,142100</t>
  </si>
  <si>
    <t>Land Rover,Range Rover,2014,premium unleaded (required),340,6,AUTOMATIC,four wheel drive,4,Luxury,Large,4dr SUV,23,17,258,88300</t>
  </si>
  <si>
    <t>Land Rover,Range Rover,2015,flex-fuel (premium unleaded required/E85),340,6,AUTOMATIC,four wheel drive,4,"Flex Fuel,Luxury",Large,4dr SUV,23,17,258,83495</t>
  </si>
  <si>
    <t>Land Rover,Range Rover,2015,flex-fuel (premium unleaded required/E85),510,8,AUTOMATIC,four wheel drive,4,"Flex Fuel,Luxury,High-Performance",Large,4dr SUV,19,13,258,101995</t>
  </si>
  <si>
    <t>Land Rover,Range Rover,2015,flex-fuel (premium unleaded required/E85),510,8,AUTOMATIC,four wheel drive,4,"Flex Fuel,Luxury,High-Performance",Large,4dr SUV,19,13,258,106995</t>
  </si>
  <si>
    <t>Land Rover,Range Rover,2015,flex-fuel (premium unleaded required/E85),510,8,AUTOMATIC,four wheel drive,4,"Flex Fuel,Luxury,High-Performance",Large,4dr SUV,19,13,258,118845</t>
  </si>
  <si>
    <t>Land Rover,Range Rover,2015,flex-fuel (premium unleaded required/E85),510,8,AUTOMATIC,four wheel drive,4,"Flex Fuel,Luxury,High-Performance",Large,4dr SUV,19,13,258,186495</t>
  </si>
  <si>
    <t>Land Rover,Range Rover,2015,flex-fuel (premium unleaded required/E85),340,6,AUTOMATIC,four wheel drive,4,"Flex Fuel,Luxury",Large,4dr SUV,23,17,258,98995</t>
  </si>
  <si>
    <t>Land Rover,Range Rover,2015,flex-fuel (premium unleaded required/E85),340,6,AUTOMATIC,four wheel drive,4,"Flex Fuel,Luxury",Large,4dr SUV,23,17,258,89995</t>
  </si>
  <si>
    <t>Land Rover,Range Rover,2015,flex-fuel (premium unleaded required/E85),340,6,AUTOMATIC,four wheel drive,4,"Flex Fuel,Luxury",Large,4dr SUV,23,17,258,95195</t>
  </si>
  <si>
    <t>Land Rover,Range Rover,2015,flex-fuel (premium unleaded required/E85),510,8,AUTOMATIC,four wheel drive,4,"Flex Fuel,Luxury,High-Performance",Large,4dr SUV,19,13,258,137995</t>
  </si>
  <si>
    <t>Land Rover,Range Rover,2015,flex-fuel (premium unleaded required/E85),510,8,AUTOMATIC,four wheel drive,4,"Flex Fuel,Luxury,High-Performance",Large,4dr SUV,19,13,258,142995</t>
  </si>
  <si>
    <t>Land Rover,Range Rover,2015,flex-fuel (premium unleaded required/E85),510,8,AUTOMATIC,four wheel drive,4,"Flex Fuel,Luxury,High-Performance",Large,4dr SUV,19,13,258,123845</t>
  </si>
  <si>
    <t>Land Rover,Range Rover,2016,diesel,254,6,AUTOMATIC,four wheel drive,4,"Diesel,Luxury",Large,4dr SUV,29,22,258,86450</t>
  </si>
  <si>
    <t>Land Rover,Range Rover,2016,premium unleaded (recommended),510,8,AUTOMATIC,four wheel drive,4,"Luxury,High-Performance",Large,4dr SUV,19,14,258,139995</t>
  </si>
  <si>
    <t>Land Rover,Range Rover,2016,premium unleaded (recommended),510,8,AUTOMATIC,four wheel drive,4,"Luxury,High-Performance",Large,4dr SUV,19,14,258,103195</t>
  </si>
  <si>
    <t>Land Rover,Range Rover,2016,premium unleaded (recommended),510,8,AUTOMATIC,four wheel drive,4,"Luxury,High-Performance",Large,4dr SUV,19,14,258,144995</t>
  </si>
  <si>
    <t>Land Rover,Range Rover,2016,premium unleaded (recommended),340,6,AUTOMATIC,four wheel drive,4,Luxury,Large,4dr SUV,23,17,258,84950</t>
  </si>
  <si>
    <t>Land Rover,Range Rover,2016,premium unleaded (recommended),550,8,AUTOMATIC,four wheel drive,4,"Factory Tuner,Luxury,High-Performance",Large,4dr SUV,19,14,258,199495</t>
  </si>
  <si>
    <t>Land Rover,Range Rover,2016,premium unleaded (recommended),510,8,AUTOMATIC,four wheel drive,4,"Luxury,High-Performance",Large,4dr SUV,19,14,258,108195</t>
  </si>
  <si>
    <t>Land Rover,Range Rover,2016,premium unleaded (recommended),380,6,AUTOMATIC,four wheel drive,4,"Luxury,Performance",Large,4dr SUV,23,17,258,91950</t>
  </si>
  <si>
    <t>Land Rover,Range Rover,2016,diesel,254,6,AUTOMATIC,four wheel drive,4,"Diesel,Luxury",Large,4dr SUV,29,22,258,93450</t>
  </si>
  <si>
    <t>Ford,Ranger,2009,regular unleaded,143,4,MANUAL,rear wheel drive,2,N/A,Compact,Regular Cab Pickup,26,21,5657,17990</t>
  </si>
  <si>
    <t>Ford,Ranger,2009,regular unleaded,143,4,MANUAL,rear wheel drive,2,N/A,Compact,Regular Cab Pickup,26,21,5657,17680</t>
  </si>
  <si>
    <t>Ford,Ranger,2009,regular unleaded,207,6,MANUAL,rear wheel drive,4,N/A,Compact,Extended Cab Pickup,21,15,5657,21050</t>
  </si>
  <si>
    <t>Ford,Ranger,2009,regular unleaded,207,6,MANUAL,four wheel drive,2,N/A,Compact,Extended Cab Pickup,19,15,5657,22305</t>
  </si>
  <si>
    <t>Ford,Ranger,2009,regular unleaded,207,6,MANUAL,four wheel drive,4,N/A,Compact,Extended Cab Pickup,19,15,5657,24255</t>
  </si>
  <si>
    <t>Ford,Ranger,2009,regular unleaded,143,4,MANUAL,rear wheel drive,2,N/A,Compact,Regular Cab Pickup,26,21,5657,16395</t>
  </si>
  <si>
    <t>Ford,Ranger,2009,regular unleaded,207,6,MANUAL,four wheel drive,2,N/A,Compact,Extended Cab Pickup,19,15,5657,24535</t>
  </si>
  <si>
    <t>Ford,Ranger,2009,regular unleaded,143,4,MANUAL,rear wheel drive,2,N/A,Compact,Regular Cab Pickup,26,21,5657,18805</t>
  </si>
  <si>
    <t>Ford,Ranger,2009,regular unleaded,207,6,MANUAL,four wheel drive,4,N/A,Compact,Extended Cab Pickup,19,15,5657,23575</t>
  </si>
  <si>
    <t>Ford,Ranger,2009,regular unleaded,207,6,MANUAL,four wheel drive,2,N/A,Compact,Extended Cab Pickup,19,15,5657,22985</t>
  </si>
  <si>
    <t>Ford,Ranger,2009,regular unleaded,207,6,MANUAL,four wheel drive,4,N/A,Compact,Extended Cab Pickup,19,15,5657,25805</t>
  </si>
  <si>
    <t>Ford,Ranger,2009,regular unleaded,143,4,MANUAL,rear wheel drive,2,N/A,Compact,Regular Cab Pickup,26,21,5657,17665</t>
  </si>
  <si>
    <t>Ford,Ranger,2009,regular unleaded,207,6,MANUAL,rear wheel drive,4,N/A,Compact,Extended Cab Pickup,21,15,5657,21675</t>
  </si>
  <si>
    <t>Ford,Ranger,2009,regular unleaded,207,6,MANUAL,four wheel drive,2,N/A,Compact,Extended Cab Pickup,19,15,5657,21810</t>
  </si>
  <si>
    <t>Ford,Ranger,2009,regular unleaded,143,4,MANUAL,rear wheel drive,2,N/A,Compact,Extended Cab Pickup,26,21,5657,17890</t>
  </si>
  <si>
    <t>Ford,Ranger,2009,regular unleaded,207,6,MANUAL,rear wheel drive,2,N/A,Compact,Extended Cab Pickup,21,15,5657,20405</t>
  </si>
  <si>
    <t>Ford,Ranger,2009,regular unleaded,143,4,MANUAL,rear wheel drive,2,N/A,Compact,Extended Cab Pickup,26,21,5657,19080</t>
  </si>
  <si>
    <t>Ford,Ranger,2010,regular unleaded,143,4,MANUAL,rear wheel drive,2,N/A,Compact,Extended Cab Pickup,27,22,5657,20580</t>
  </si>
  <si>
    <t>Ford,Ranger,2010,regular unleaded,207,6,MANUAL,rear wheel drive,4,N/A,Compact,Extended Cab Pickup,21,15,5657,23220</t>
  </si>
  <si>
    <t>Ford,Ranger,2010,regular unleaded,207,6,MANUAL,rear wheel drive,4,N/A,Compact,Extended Cab Pickup,21,15,5657,22485</t>
  </si>
  <si>
    <t>Ford,Ranger,2010,regular unleaded,207,6,MANUAL,rear wheel drive,2,N/A,Compact,Extended Cab Pickup,21,15,5657,22155</t>
  </si>
  <si>
    <t>Ford,Ranger,2010,regular unleaded,207,6,MANUAL,four wheel drive,4,N/A,Compact,Extended Cab Pickup,19,15,5657,25800</t>
  </si>
  <si>
    <t>Ford,Ranger,2010,regular unleaded,143,4,MANUAL,rear wheel drive,2,N/A,Compact,Extended Cab Pickup,27,22,5657,19515</t>
  </si>
  <si>
    <t>Ford,Ranger,2010,regular unleaded,143,4,MANUAL,rear wheel drive,2,N/A,Compact,Regular Cab Pickup,27,22,5657,17820</t>
  </si>
  <si>
    <t>Ford,Ranger,2010,regular unleaded,207,6,MANUAL,four wheel drive,4,N/A,Compact,Extended Cab Pickup,19,15,5657,24905</t>
  </si>
  <si>
    <t>Ford,Ranger,2010,regular unleaded,143,4,MANUAL,rear wheel drive,2,N/A,Compact,Regular Cab Pickup,27,22,5657,18960</t>
  </si>
  <si>
    <t>Ford,Ranger,2010,regular unleaded,143,4,MANUAL,rear wheel drive,2,N/A,Compact,Regular Cab Pickup,27,22,5657,19105</t>
  </si>
  <si>
    <t>Ford,Ranger,2010,regular unleaded,207,6,MANUAL,four wheel drive,2,N/A,Compact,Extended Cab Pickup,19,15,5657,23570</t>
  </si>
  <si>
    <t>Ford,Ranger,2011,regular unleaded,143,4,MANUAL,rear wheel drive,2,N/A,Compact,Regular Cab Pickup,27,22,5657,18160</t>
  </si>
  <si>
    <t>Ford,Ranger,2011,regular unleaded,207,6,MANUAL,rear wheel drive,4,N/A,Compact,Extended Cab Pickup,21,16,5657,23495</t>
  </si>
  <si>
    <t>Ford,Ranger,2011,regular unleaded,207,6,MANUAL,rear wheel drive,4,N/A,Compact,Extended Cab Pickup,21,16,5657,22640</t>
  </si>
  <si>
    <t>Ford,Ranger,2011,regular unleaded,143,4,MANUAL,rear wheel drive,2,N/A,Compact,Extended Cab Pickup,27,22,5657,20740</t>
  </si>
  <si>
    <t>Ford,Ranger,2011,regular unleaded,207,6,MANUAL,four wheel drive,4,N/A,Compact,Extended Cab Pickup,19,15,5657,26070</t>
  </si>
  <si>
    <t>Ford,Ranger,2011,regular unleaded,143,4,MANUAL,rear wheel drive,2,N/A,Compact,Extended Cab Pickup,27,22,5657,19855</t>
  </si>
  <si>
    <t>Ford,Ranger,2011,regular unleaded,207,6,MANUAL,four wheel drive,4,N/A,Compact,Extended Cab Pickup,19,15,5657,25060</t>
  </si>
  <si>
    <t>Ford,Ranger,2011,regular unleaded,207,6,MANUAL,rear wheel drive,2,N/A,Compact,Extended Cab Pickup,21,16,5657,22425</t>
  </si>
  <si>
    <t>Ford,Ranger,2011,regular unleaded,143,4,MANUAL,rear wheel drive,2,N/A,Compact,Regular Cab Pickup,27,22,5657,19120</t>
  </si>
  <si>
    <t>Aston Martin,Rapide S,2014,premium unleaded (required),550,12,AUTOMATIC,rear wheel drive,4,"Exotic,High-Performance",Large,Sedan,19,13,259,198250</t>
  </si>
  <si>
    <t>Aston Martin,Rapide S,2015,premium unleaded (required),552,12,AUTOMATIC,rear wheel drive,4,"Exotic,High-Performance",Large,Sedan,22,14,259,203995</t>
  </si>
  <si>
    <t>Aston Martin,Rapide S,2016,premium unleaded (required),552,12,AUTOMATIC,rear wheel drive,4,"Exotic,High-Performance",Large,Sedan,22,14,259,206000</t>
  </si>
  <si>
    <t>Aston Martin,Rapide,2010,premium unleaded (required),470,12,AUTOMATIC,rear wheel drive,4,"Exotic,High-Performance",Large,Sedan,19,13,259,197850</t>
  </si>
  <si>
    <t>Aston Martin,Rapide,2011,premium unleaded (required),470,12,AUTOMATIC,rear wheel drive,4,"Exotic,High-Performance",Large,Sedan,19,13,259,207895</t>
  </si>
  <si>
    <t>Aston Martin,Rapide,2012,premium unleaded (required),470,12,AUTOMATIC,rear wheel drive,4,"Exotic,High-Performance",Large,Sedan,19,13,259,226850</t>
  </si>
  <si>
    <t>Aston Martin,Rapide,2012,premium unleaded (required),470,12,AUTOMATIC,rear wheel drive,4,"Exotic,High-Performance",Large,Sedan,19,13,259,207895</t>
  </si>
  <si>
    <t>Toyota,RAV4 EV,2012,electric,154,,DIRECT_DRIVE,front wheel drive,4,Crossover,Midsize,4dr SUV,74,78,2031,49800</t>
  </si>
  <si>
    <t>Toyota,RAV4 EV,2013,electric,,0,DIRECT_DRIVE,front wheel drive,4,Crossover,Midsize,4dr SUV,74,78,2031,49800</t>
  </si>
  <si>
    <t>Toyota,RAV4 EV,2014,electric,,0,DIRECT_DRIVE,front wheel drive,4,Crossover,Midsize,4dr SUV,74,78,2031,49800</t>
  </si>
  <si>
    <t>Toyota,RAV4 Hybrid,2016,regular unleaded,194,4,AUTOMATIC,all wheel drive,4,"Crossover,Hybrid",Midsize,4dr SUV,31,34,2031,28370</t>
  </si>
  <si>
    <t>Toyota,RAV4 Hybrid,2016,regular unleaded,194,4,AUTOMATIC,all wheel drive,4,"Crossover,Hybrid",Midsize,4dr SUV,31,34,2031,33610</t>
  </si>
  <si>
    <t>Toyota,RAV4 Hybrid,2017,regular unleaded,194,4,AUTOMATIC,all wheel drive,4,"Crossover,Hybrid",Midsize,4dr SUV,30,34,2031,34030</t>
  </si>
  <si>
    <t>Toyota,RAV4 Hybrid,2017,regular unleaded,194,4,AUTOMATIC,all wheel drive,4,"Crossover,Hybrid",Midsize,4dr SUV,30,34,2031,29030</t>
  </si>
  <si>
    <t>Toyota,RAV4 Hybrid,2017,regular unleaded,194,4,AUTOMATIC,all wheel drive,4,"Crossover,Hybrid",Midsize,4dr SUV,30,34,2031,32185</t>
  </si>
  <si>
    <t>Toyota,RAV4,2015,regular unleaded,176,4,AUTOMATIC,front wheel drive,4,Crossover,Midsize,4dr SUV,31,24,2031,25240</t>
  </si>
  <si>
    <t>Toyota,RAV4,2015,regular unleaded,176,4,AUTOMATIC,all wheel drive,4,Crossover,Midsize,4dr SUV,29,22,2031,29850</t>
  </si>
  <si>
    <t>Toyota,RAV4,2015,regular unleaded,176,4,AUTOMATIC,front wheel drive,4,Crossover,Midsize,4dr SUV,31,24,2031,28450</t>
  </si>
  <si>
    <t>Toyota,RAV4,2015,regular unleaded,176,4,AUTOMATIC,all wheel drive,4,Crossover,Midsize,4dr SUV,29,22,2031,26640</t>
  </si>
  <si>
    <t>Toyota,RAV4,2015,regular unleaded,176,4,AUTOMATIC,front wheel drive,4,Crossover,Midsize,4dr SUV,31,24,2031,23680</t>
  </si>
  <si>
    <t>Toyota,RAV4,2015,regular unleaded,176,4,AUTOMATIC,all wheel drive,4,Crossover,Midsize,4dr SUV,29,22,2031,25080</t>
  </si>
  <si>
    <t>Toyota,RAV4,2016,regular unleaded,176,4,AUTOMATIC,front wheel drive,4,Crossover,Midsize,4dr SUV,31,24,2031,29265</t>
  </si>
  <si>
    <t>Toyota,RAV4,2016,regular unleaded,176,4,AUTOMATIC,all wheel drive,4,Crossover,Midsize,4dr SUV,29,22,2031,25750</t>
  </si>
  <si>
    <t>Toyota,RAV4,2016,regular unleaded,176,4,AUTOMATIC,front wheel drive,4,Crossover,Midsize,4dr SUV,31,24,2031,26270</t>
  </si>
  <si>
    <t>Toyota,RAV4,2016,regular unleaded,176,4,AUTOMATIC,front wheel drive,4,Crossover,Midsize,4dr SUV,31,24,2031,24350</t>
  </si>
  <si>
    <t>Toyota,RAV4,2016,regular unleaded,176,4,AUTOMATIC,all wheel drive,4,Crossover,Midsize,4dr SUV,29,22,2031,30665</t>
  </si>
  <si>
    <t>Toyota,RAV4,2016,regular unleaded,176,4,AUTOMATIC,front wheel drive,4,Crossover,Midsize,4dr SUV,31,24,2031,31510</t>
  </si>
  <si>
    <t>Toyota,RAV4,2016,regular unleaded,176,4,AUTOMATIC,all wheel drive,4,Crossover,Midsize,4dr SUV,29,22,2031,32910</t>
  </si>
  <si>
    <t>Toyota,RAV4,2016,regular unleaded,176,4,AUTOMATIC,all wheel drive,4,Crossover,Midsize,4dr SUV,29,22,2031,27670</t>
  </si>
  <si>
    <t>Toyota,RAV4,2017,regular unleaded,176,4,AUTOMATIC,front wheel drive,4,Crossover,Midsize,4dr SUV,29,23,2031,31830</t>
  </si>
  <si>
    <t>Toyota,RAV4,2017,regular unleaded,176,4,AUTOMATIC,all wheel drive,4,Crossover,Midsize,4dr SUV,28,22,2031,28230</t>
  </si>
  <si>
    <t>Toyota,RAV4,2017,regular unleaded,176,4,AUTOMATIC,all wheel drive,4,Crossover,Midsize,4dr SUV,28,22,2031,26310</t>
  </si>
  <si>
    <t>Toyota,RAV4,2017,regular unleaded,176,4,AUTOMATIC,front wheel drive,4,Crossover,Midsize,4dr SUV,30,23,2031,24910</t>
  </si>
  <si>
    <t>Toyota,RAV4,2017,regular unleaded,176,4,AUTOMATIC,all wheel drive,4,Crossover,Midsize,4dr SUV,28,22,2031,36150</t>
  </si>
  <si>
    <t>Toyota,RAV4,2017,regular unleaded,176,4,AUTOMATIC,all wheel drive,4,Crossover,Midsize,4dr SUV,28,22,2031,33230</t>
  </si>
  <si>
    <t>Toyota,RAV4,2017,regular unleaded,176,4,AUTOMATIC,front wheel drive,4,Crossover,Midsize,4dr SUV,29,23,2031,34750</t>
  </si>
  <si>
    <t>Toyota,RAV4,2017,regular unleaded,176,4,AUTOMATIC,front wheel drive,4,Crossover,Midsize,4dr SUV,30,23,2031,26830</t>
  </si>
  <si>
    <t>Toyota,RAV4,2017,regular unleaded,176,4,AUTOMATIC,front wheel drive,4,Crossover,Midsize,4dr SUV,30,23,2031,29985</t>
  </si>
  <si>
    <t>Toyota,RAV4,2017,regular unleaded,176,4,AUTOMATIC,all wheel drive,4,Crossover,Midsize,4dr SUV,28,22,2031,31385</t>
  </si>
  <si>
    <t>Lexus,RC 200t,2016,premium unleaded (required),241,4,AUTOMATIC,rear wheel drive,2,Luxury,Midsize,Coupe,32,22,454,39995</t>
  </si>
  <si>
    <t>Lexus,RC 200t,2017,premium unleaded (required),241,4,AUTOMATIC,rear wheel drive,2,Luxury,Midsize,Coupe,32,22,454,40155</t>
  </si>
  <si>
    <t>Lexus,RC 300,2016,premium unleaded (required),255,6,AUTOMATIC,all wheel drive,2,Luxury,Midsize,Coupe,26,19,454,42610</t>
  </si>
  <si>
    <t>Lexus,RC 300,2017,premium unleaded (required),255,6,AUTOMATIC,all wheel drive,2,Luxury,Midsize,Coupe,26,19,454,42770</t>
  </si>
  <si>
    <t>Lexus,RC 350,2015,premium unleaded (required),306,6,AUTOMATIC,rear wheel drive,2,"Luxury,Performance",Midsize,Coupe,28,19,454,42790</t>
  </si>
  <si>
    <t>Lexus,RC 350,2015,premium unleaded (required),306,6,AUTOMATIC,all wheel drive,2,"Luxury,Performance",Midsize,Coupe,26,19,454,45025</t>
  </si>
  <si>
    <t>Lexus,RC 350,2016,premium unleaded (required),306,6,AUTOMATIC,all wheel drive,2,"Luxury,Performance",Midsize,Coupe,26,19,454,45015</t>
  </si>
  <si>
    <t>Lexus,RC 350,2016,premium unleaded (required),306,6,AUTOMATIC,rear wheel drive,2,"Luxury,Performance",Midsize,Coupe,28,19,454,42780</t>
  </si>
  <si>
    <t>Lexus,RC 350,2017,premium unleaded (required),306,6,AUTOMATIC,all wheel drive,2,"Luxury,Performance",Midsize,Coupe,26,19,454,45175</t>
  </si>
  <si>
    <t>Lexus,RC 350,2017,premium unleaded (required),306,6,AUTOMATIC,rear wheel drive,2,"Luxury,Performance",Midsize,Coupe,28,19,454,43010</t>
  </si>
  <si>
    <t>Lexus,RC F,2015,premium unleaded (required),467,8,AUTOMATIC,rear wheel drive,2,"Factory Tuner,Luxury,High-Performance",Midsize,Coupe,25,16,454,62400</t>
  </si>
  <si>
    <t>Lexus,RC F,2016,premium unleaded (required),467,8,AUTOMATIC,rear wheel drive,2,"Factory Tuner,Luxury,High-Performance",Midsize,Coupe,25,16,454,62805</t>
  </si>
  <si>
    <t>Lexus,RC F,2017,premium unleaded (required),467,8,AUTOMATIC,rear wheel drive,2,"Factory Tuner,Luxury,High-Performance",Midsize,Coupe,25,16,454,64165</t>
  </si>
  <si>
    <t>Acura,RDX,2015,premium unleaded (recommended),273,6,AUTOMATIC,all wheel drive,4,"Crossover,Luxury",Midsize,4dr SUV,27,19,204,36495</t>
  </si>
  <si>
    <t>Acura,RDX,2015,premium unleaded (recommended),273,6,AUTOMATIC,all wheel drive,4,"Crossover,Luxury",Midsize,4dr SUV,27,19,204,40195</t>
  </si>
  <si>
    <t>Acura,RDX,2015,premium unleaded (recommended),273,6,AUTOMATIC,front wheel drive,4,"Crossover,Luxury",Midsize,4dr SUV,28,20,204,38795</t>
  </si>
  <si>
    <t>Acura,RDX,2015,premium unleaded (recommended),273,6,AUTOMATIC,front wheel drive,4,"Crossover,Luxury",Midsize,4dr SUV,28,20,204,35095</t>
  </si>
  <si>
    <t>Acura,RDX,2016,premium unleaded (recommended),279,6,AUTOMATIC,front wheel drive,4,"Crossover,Luxury",Midsize,4dr SUV,29,20,204,36670</t>
  </si>
  <si>
    <t>Acura,RDX,2016,premium unleaded (recommended),279,6,AUTOMATIC,all wheel drive,4,"Crossover,Luxury",Midsize,4dr SUV,28,19,204,36870</t>
  </si>
  <si>
    <t>Acura,RDX,2016,premium unleaded (recommended),279,6,AUTOMATIC,all wheel drive,4,"Crossover,Luxury",Midsize,4dr SUV,28,19,204,41870</t>
  </si>
  <si>
    <t>Acura,RDX,2016,premium unleaded (recommended),279,6,AUTOMATIC,front wheel drive,4,"Crossover,Luxury",Midsize,4dr SUV,29,20,204,39070</t>
  </si>
  <si>
    <t>Acura,RDX,2016,premium unleaded (recommended),279,6,AUTOMATIC,front wheel drive,4,"Crossover,Luxury",Midsize,4dr SUV,29,20,204,35370</t>
  </si>
  <si>
    <t>Acura,RDX,2016,premium unleaded (recommended),279,6,AUTOMATIC,all wheel drive,4,"Crossover,Luxury",Midsize,4dr SUV,28,19,204,38170</t>
  </si>
  <si>
    <t>Acura,RDX,2016,premium unleaded (recommended),279,6,AUTOMATIC,front wheel drive,4,"Crossover,Luxury",Midsize,4dr SUV,29,20,204,40370</t>
  </si>
  <si>
    <t>Acura,RDX,2016,premium unleaded (recommended),279,6,AUTOMATIC,front wheel drive,4,"Crossover,Luxury",Midsize,4dr SUV,29,20,204,42020</t>
  </si>
  <si>
    <t>Acura,RDX,2016,premium unleaded (recommended),279,6,AUTOMATIC,all wheel drive,4,"Crossover,Luxury",Midsize,4dr SUV,28,19,204,40570</t>
  </si>
  <si>
    <t>Acura,RDX,2016,premium unleaded (recommended),279,6,AUTOMATIC,all wheel drive,4,"Crossover,Luxury",Midsize,4dr SUV,28,19,204,43520</t>
  </si>
  <si>
    <t>Acura,RDX,2017,premium unleaded (recommended),279,6,AUTOMATIC,all wheel drive,4,"Crossover,Luxury",Midsize,4dr SUV,27,19,204,38370</t>
  </si>
  <si>
    <t>Acura,RDX,2017,premium unleaded (recommended),279,6,AUTOMATIC,front wheel drive,4,"Crossover,Luxury",Midsize,4dr SUV,28,20,204,39270</t>
  </si>
  <si>
    <t>Acura,RDX,2017,premium unleaded (recommended),279,6,AUTOMATIC,front wheel drive,4,"Crossover,Luxury",Midsize,4dr SUV,28,20,204,42220</t>
  </si>
  <si>
    <t>Acura,RDX,2017,premium unleaded (recommended),279,6,AUTOMATIC,all wheel drive,4,"Crossover,Luxury",Midsize,4dr SUV,27,19,204,42070</t>
  </si>
  <si>
    <t>Acura,RDX,2017,premium unleaded (recommended),279,6,AUTOMATIC,front wheel drive,4,"Crossover,Luxury",Midsize,4dr SUV,28,20,204,36870</t>
  </si>
  <si>
    <t>Acura,RDX,2017,premium unleaded (recommended),279,6,AUTOMATIC,all wheel drive,4,"Crossover,Luxury",Midsize,4dr SUV,27,19,204,37070</t>
  </si>
  <si>
    <t>Acura,RDX,2017,premium unleaded (recommended),279,6,AUTOMATIC,all wheel drive,4,"Crossover,Luxury",Midsize,4dr SUV,27,19,204,43720</t>
  </si>
  <si>
    <t>Acura,RDX,2017,premium unleaded (recommended),279,6,AUTOMATIC,all wheel drive,4,"Crossover,Luxury",Midsize,4dr SUV,27,19,204,40770</t>
  </si>
  <si>
    <t>Acura,RDX,2017,premium unleaded (recommended),279,6,AUTOMATIC,front wheel drive,4,"Crossover,Luxury",Midsize,4dr SUV,28,20,204,40570</t>
  </si>
  <si>
    <t>Acura,RDX,2017,premium unleaded (recommended),279,6,AUTOMATIC,front wheel drive,4,"Crossover,Luxury",Midsize,4dr SUV,28,20,204,35570</t>
  </si>
  <si>
    <t>Buick,Reatta,1990,regular unleaded,165,6,AUTOMATIC,front wheel drive,2,N/A,Compact,Coupe,25,16,155,2000</t>
  </si>
  <si>
    <t>Buick,Reatta,1990,regular unleaded,165,6,AUTOMATIC,front wheel drive,2,Luxury,Compact,Convertible,25,16,155,2000</t>
  </si>
  <si>
    <t>Buick,Reatta,1991,regular unleaded,170,6,AUTOMATIC,front wheel drive,2,Luxury,Compact,Convertible,25,16,155,2000</t>
  </si>
  <si>
    <t>Buick,Reatta,1991,regular unleaded,170,6,AUTOMATIC,front wheel drive,2,N/A,Compact,Coupe,25,16,155,2000</t>
  </si>
  <si>
    <t>Buick,Regal,2016,premium unleaded (recommended),259,4,AUTOMATIC,front wheel drive,4,Performance,Midsize,Sedan,30,21,155,28565</t>
  </si>
  <si>
    <t>Buick,Regal,2016,premium unleaded (recommended),259,4,AUTOMATIC,front wheel drive,4,Performance,Midsize,Sedan,30,21,155,34065</t>
  </si>
  <si>
    <t>Buick,Regal,2016,premium unleaded (recommended),259,4,AUTOMATIC,front wheel drive,4,Performance,Midsize,Sedan,30,21,155,31565</t>
  </si>
  <si>
    <t>Buick,Regal,2016,premium unleaded (recommended),259,4,AUTOMATIC,front wheel drive,4,Performance,Midsize,Sedan,30,21,155,28990</t>
  </si>
  <si>
    <t>Buick,Regal,2016,premium unleaded (recommended),259,4,AUTOMATIC,all wheel drive,4,Performance,Midsize,Sedan,27,19,155,36490</t>
  </si>
  <si>
    <t>Buick,Regal,2016,premium unleaded (recommended),259,4,AUTOMATIC,all wheel drive,4,Performance,Midsize,Sedan,27,19,155,31415</t>
  </si>
  <si>
    <t>Buick,Regal,2016,premium unleaded (recommended),259,4,AUTOMATIC,all wheel drive,4,Performance,Midsize,Sedan,27,19,155,33990</t>
  </si>
  <si>
    <t>Buick,Regal,2016,flex-fuel (unleaded/E85),182,4,AUTOMATIC,front wheel drive,4,Flex Fuel,Midsize,Sedan,31,19,155,27065</t>
  </si>
  <si>
    <t>Buick,Regal,2016,premium unleaded (recommended),259,4,AUTOMATIC,all wheel drive,4,Performance,Midsize,Sedan,27,19,155,34325</t>
  </si>
  <si>
    <t>Buick,Regal,2016,premium unleaded (recommended),259,4,AUTOMATIC,front wheel drive,4,"Performance,Hybrid",Midsize,Sedan,30,21,155,31900</t>
  </si>
  <si>
    <t>Buick,Regal,2017,premium unleaded (recommended),259,4,AUTOMATIC,front wheel drive,4,Performance,Midsize,Sedan,29,21,155,31615</t>
  </si>
  <si>
    <t>Buick,Regal,2017,premium unleaded (recommended),259,4,AUTOMATIC,all wheel drive,4,Performance,Midsize,Sedan,27,19,155,36540</t>
  </si>
  <si>
    <t>Buick,Regal,2017,premium unleaded (recommended),259,4,AUTOMATIC,front wheel drive,4,Performance,Midsize,Sedan,29,21,155,34115</t>
  </si>
  <si>
    <t>Buick,Regal,2017,premium unleaded (recommended),259,4,AUTOMATIC,all wheel drive,4,Performance,Midsize,Sedan,27,19,155,34040</t>
  </si>
  <si>
    <t>Buick,Regal,2017,premium unleaded (recommended),259,4,AUTOMATIC,front wheel drive,4,Performance,Midsize,Sedan,29,21,155,28615</t>
  </si>
  <si>
    <t>Buick,Regal,2017,flex-fuel (unleaded/E85),182,4,AUTOMATIC,front wheel drive,4,Flex Fuel,Midsize,Sedan,30,19,155,27065</t>
  </si>
  <si>
    <t>Buick,Regal,2017,premium unleaded (recommended),259,4,AUTOMATIC,all wheel drive,4,Performance,Midsize,Sedan,27,19,155,31465</t>
  </si>
  <si>
    <t>Oldsmobile,Regency,1997,regular unleaded,205,6,AUTOMATIC,front wheel drive,4,N/A,Large,Sedan,26,17,26,2000</t>
  </si>
  <si>
    <t>Oldsmobile,Regency,1998,regular unleaded,205,6,AUTOMATIC,front wheel drive,4,N/A,Large,Sedan,27,17,26,2084</t>
  </si>
  <si>
    <t>Buick,Rendezvous,2005,regular unleaded,185,6,AUTOMATIC,all wheel drive,4,Crossover,Midsize,4dr SUV,22,16,155,29970</t>
  </si>
  <si>
    <t>Buick,Rendezvous,2005,regular unleaded,185,6,AUTOMATIC,front wheel drive,4,Crossover,Midsize,4dr SUV,24,17,155,26780</t>
  </si>
  <si>
    <t>Buick,Rendezvous,2006,regular unleaded,195,6,AUTOMATIC,front wheel drive,4,Crossover,Midsize,4dr SUV,23,17,155,24280</t>
  </si>
  <si>
    <t>Buick,Rendezvous,2006,regular unleaded,195,6,AUTOMATIC,all wheel drive,4,Crossover,Midsize,4dr SUV,21,16,155,27780</t>
  </si>
  <si>
    <t>Buick,Rendezvous,2007,regular unleaded,196,6,AUTOMATIC,front wheel drive,4,Crossover,Midsize,4dr SUV,23,17,155,28765</t>
  </si>
  <si>
    <t>Buick,Rendezvous,2007,regular unleaded,196,6,AUTOMATIC,front wheel drive,4,Crossover,Midsize,4dr SUV,23,17,155,25190</t>
  </si>
  <si>
    <t>Suzuki,Reno,2006,regular unleaded,126,4,MANUAL,front wheel drive,4,Hatchback,Compact,4dr Hatchback,28,20,481,15399</t>
  </si>
  <si>
    <t>Suzuki,Reno,2006,regular unleaded,126,4,AUTOMATIC,front wheel drive,4,Hatchback,Compact,4dr Hatchback,28,19,481,16299</t>
  </si>
  <si>
    <t>Suzuki,Reno,2006,regular unleaded,126,4,MANUAL,front wheel drive,4,Hatchback,Compact,4dr Hatchback,28,20,481,14249</t>
  </si>
  <si>
    <t>Suzuki,Reno,2006,regular unleaded,126,4,MANUAL,front wheel drive,4,Hatchback,Compact,4dr Hatchback,28,20,481,13299</t>
  </si>
  <si>
    <t>Suzuki,Reno,2006,regular unleaded,126,4,AUTOMATIC,front wheel drive,4,Hatchback,Compact,4dr Hatchback,28,19,481,15149</t>
  </si>
  <si>
    <t>Suzuki,Reno,2006,regular unleaded,126,4,AUTOMATIC,front wheel drive,4,Hatchback,Compact,4dr Hatchback,28,19,481,14199</t>
  </si>
  <si>
    <t>Suzuki,Reno,2007,regular unleaded,127,4,AUTOMATIC,front wheel drive,4,Hatchback,Compact,4dr Hatchback,28,19,481,14699</t>
  </si>
  <si>
    <t>Suzuki,Reno,2007,regular unleaded,127,4,AUTOMATIC,front wheel drive,4,Hatchback,Compact,4dr Hatchback,28,19,481,15049</t>
  </si>
  <si>
    <t>Suzuki,Reno,2007,regular unleaded,127,4,AUTOMATIC,front wheel drive,4,Hatchback,Compact,4dr Hatchback,28,19,481,15199</t>
  </si>
  <si>
    <t>Suzuki,Reno,2007,regular unleaded,127,4,MANUAL,front wheel drive,4,Hatchback,Compact,4dr Hatchback,28,20,481,13599</t>
  </si>
  <si>
    <t>Suzuki,Reno,2007,regular unleaded,127,4,MANUAL,front wheel drive,4,Hatchback,Compact,4dr Hatchback,28,20,481,14099</t>
  </si>
  <si>
    <t>Suzuki,Reno,2008,regular unleaded,127,4,MANUAL,front wheel drive,4,Hatchback,Compact,4dr Hatchback,28,20,481,13839</t>
  </si>
  <si>
    <t>Suzuki,Reno,2008,regular unleaded,127,4,MANUAL,front wheel drive,4,Hatchback,Compact,4dr Hatchback,28,20,481,14339</t>
  </si>
  <si>
    <t>Suzuki,Reno,2008,regular unleaded,127,4,AUTOMATIC,front wheel drive,4,Hatchback,Compact,4dr Hatchback,28,19,481,15349</t>
  </si>
  <si>
    <t>Suzuki,Reno,2008,regular unleaded,127,4,AUTOMATIC,front wheel drive,4,Hatchback,Compact,4dr Hatchback,28,19,481,14939</t>
  </si>
  <si>
    <t>Lamborghini,Reventon,2008,premium unleaded (required),650,12,AUTOMATED_MANUAL,all wheel drive,2,"Exotic,High-Performance",Compact,Coupe,14,9,1158,1500000</t>
  </si>
  <si>
    <t>Honda,Ridgeline,2013,regular unleaded,250,6,AUTOMATIC,four wheel drive,4,N/A,Large,Crew Cab Pickup,21,15,2202,37380</t>
  </si>
  <si>
    <t>Honda,Ridgeline,2013,regular unleaded,250,6,AUTOMATIC,four wheel drive,4,N/A,Large,Crew Cab Pickup,21,15,2202,30195</t>
  </si>
  <si>
    <t>Honda,Ridgeline,2013,regular unleaded,250,6,AUTOMATIC,four wheel drive,4,N/A,Large,Crew Cab Pickup,21,15,2202,32155</t>
  </si>
  <si>
    <t>Honda,Ridgeline,2013,regular unleaded,250,6,AUTOMATIC,four wheel drive,4,N/A,Large,Crew Cab Pickup,21,15,2202,35030</t>
  </si>
  <si>
    <t>Honda,Ridgeline,2013,regular unleaded,250,6,AUTOMATIC,four wheel drive,4,N/A,Large,Crew Cab Pickup,21,15,2202,29450</t>
  </si>
  <si>
    <t>Honda,Ridgeline,2014,regular unleaded,250,6,AUTOMATIC,four wheel drive,4,N/A,Large,Crew Cab Pickup,21,15,2202,37505</t>
  </si>
  <si>
    <t>Honda,Ridgeline,2014,regular unleaded,250,6,AUTOMATIC,four wheel drive,4,N/A,Large,Crew Cab Pickup,21,15,2202,30720</t>
  </si>
  <si>
    <t>Honda,Ridgeline,2014,regular unleaded,250,6,AUTOMATIC,four wheel drive,4,N/A,Large,Crew Cab Pickup,21,15,2202,35155</t>
  </si>
  <si>
    <t>Honda,Ridgeline,2014,regular unleaded,250,6,AUTOMATIC,four wheel drive,4,N/A,Large,Crew Cab Pickup,21,15,2202,29575</t>
  </si>
  <si>
    <t>Honda,Ridgeline,2014,regular unleaded,250,6,AUTOMATIC,four wheel drive,4,N/A,Large,Crew Cab Pickup,21,15,2202,32380</t>
  </si>
  <si>
    <t>Honda,Ridgeline,2017,regular unleaded,280,6,AUTOMATIC,all wheel drive,4,N/A,Large,Crew Cab Pickup,25,18,2202,37730</t>
  </si>
  <si>
    <t>Honda,Ridgeline,2017,regular unleaded,280,6,AUTOMATIC,all wheel drive,4,N/A,Large,Crew Cab Pickup,25,18,2202,42870</t>
  </si>
  <si>
    <t>Honda,Ridgeline,2017,regular unleaded,280,6,AUTOMATIC,all wheel drive,4,N/A,Large,Crew Cab Pickup,25,18,2202,33315</t>
  </si>
  <si>
    <t>Honda,Ridgeline,2017,regular unleaded,280,6,AUTOMATIC,front wheel drive,4,N/A,Large,Crew Cab Pickup,26,19,2202,35930</t>
  </si>
  <si>
    <t>Honda,Ridgeline,2017,regular unleaded,280,6,AUTOMATIC,front wheel drive,4,N/A,Large,Crew Cab Pickup,26,19,2202,33015</t>
  </si>
  <si>
    <t>Honda,Ridgeline,2017,regular unleaded,280,6,AUTOMATIC,front wheel drive,4,N/A,Large,Crew Cab Pickup,26,19,2202,31515</t>
  </si>
  <si>
    <t>Honda,Ridgeline,2017,regular unleaded,280,6,AUTOMATIC,front wheel drive,4,N/A,Large,Crew Cab Pickup,26,19,2202,33780</t>
  </si>
  <si>
    <t>Honda,Ridgeline,2017,regular unleaded,280,6,AUTOMATIC,front wheel drive,4,N/A,Large,Crew Cab Pickup,26,19,2202,29475</t>
  </si>
  <si>
    <t>Honda,Ridgeline,2017,regular unleaded,280,6,AUTOMATIC,all wheel drive,4,N/A,Large,Crew Cab Pickup,25,18,2202,35580</t>
  </si>
  <si>
    <t>Honda,Ridgeline,2017,regular unleaded,280,6,AUTOMATIC,all wheel drive,4,N/A,Large,Crew Cab Pickup,25,18,2202,31275</t>
  </si>
  <si>
    <t>Honda,Ridgeline,2017,regular unleaded,280,6,AUTOMATIC,all wheel drive,4,N/A,Large,Crew Cab Pickup,25,18,2202,41370</t>
  </si>
  <si>
    <t>Honda,Ridgeline,2017,regular unleaded,280,6,AUTOMATIC,all wheel drive,4,N/A,Large,Crew Cab Pickup,25,18,2202,34815</t>
  </si>
  <si>
    <t>Kia,Rio,2015,regular unleaded,138,4,AUTOMATIC,front wheel drive,4,N/A,Compact,Sedan,37,27,1720,15190</t>
  </si>
  <si>
    <t>Kia,Rio,2015,regular unleaded,138,4,AUTOMATIC,front wheel drive,4,Hatchback,Compact,4dr Hatchback,37,27,1720,18290</t>
  </si>
  <si>
    <t>Kia,Rio,2015,regular unleaded,138,4,MANUAL,front wheel drive,4,Hatchback,Compact,4dr Hatchback,37,27,1720,13990</t>
  </si>
  <si>
    <t>Kia,Rio,2015,regular unleaded,138,4,AUTOMATIC,front wheel drive,4,N/A,Compact,Sedan,37,27,1720,18090</t>
  </si>
  <si>
    <t>Kia,Rio,2015,regular unleaded,138,4,AUTOMATIC,front wheel drive,4,Hatchback,Compact,4dr Hatchback,37,27,1720,17190</t>
  </si>
  <si>
    <t>Kia,Rio,2015,regular unleaded,138,4,AUTOMATIC,front wheel drive,4,N/A,Compact,Sedan,37,27,1720,16990</t>
  </si>
  <si>
    <t>Kia,Rio,2015,regular unleaded,138,4,AUTOMATIC,front wheel drive,4,Hatchback,Compact,4dr Hatchback,37,27,1720,15290</t>
  </si>
  <si>
    <t>Kia,Rio,2015,regular unleaded,138,4,MANUAL,front wheel drive,4,N/A,Compact,Sedan,37,27,1720,13990</t>
  </si>
  <si>
    <t>Kia,Rio,2016,regular unleaded,138,4,AUTOMATIC,front wheel drive,4,N/A,Compact,Sedan,37,27,1720,20755</t>
  </si>
  <si>
    <t>Kia,Rio,2016,regular unleaded,138,4,AUTOMATIC,front wheel drive,4,N/A,Compact,Sedan,37,27,1720,15395</t>
  </si>
  <si>
    <t>Kia,Rio,2016,regular unleaded,138,4,MANUAL,front wheel drive,4,N/A,Compact,Sedan,38,27,1720,14165</t>
  </si>
  <si>
    <t>Kia,Rio,2016,regular unleaded,138,4,AUTOMATIC,front wheel drive,4,N/A,Compact,Sedan,37,27,1720,17755</t>
  </si>
  <si>
    <t>Kia,Rio,2016,regular unleaded,138,4,AUTOMATIC,front wheel drive,4,Hatchback,Compact,4dr Hatchback,37,27,1720,17905</t>
  </si>
  <si>
    <t>Kia,Rio,2016,regular unleaded,138,4,AUTOMATIC,front wheel drive,4,Hatchback,Compact,4dr Hatchback,37,27,1720,15495</t>
  </si>
  <si>
    <t>Kia,Rio,2016,regular unleaded,138,4,AUTOMATIC,front wheel drive,4,Hatchback,Compact,4dr Hatchback,37,27,1720,20905</t>
  </si>
  <si>
    <t>Kia,Rio,2017,regular unleaded,138,4,AUTOMATIC,front wheel drive,4,N/A,Compact,Sedan,36,27,1720,17755</t>
  </si>
  <si>
    <t>Kia,Rio,2017,regular unleaded,138,4,AUTOMATIC,front wheel drive,4,Hatchback,Compact,4dr Hatchback,36,27,1720,15495</t>
  </si>
  <si>
    <t>Kia,Rio,2017,regular unleaded,138,4,AUTOMATIC,front wheel drive,4,Hatchback,Compact,4dr Hatchback,36,27,1720,17905</t>
  </si>
  <si>
    <t>Kia,Rio,2017,regular unleaded,138,4,MANUAL,front wheel drive,4,N/A,Compact,Sedan,36,27,1720,14165</t>
  </si>
  <si>
    <t>Kia,Rio,2017,regular unleaded,138,4,AUTOMATIC,front wheel drive,4,Hatchback,Compact,4dr Hatchback,36,27,1720,20905</t>
  </si>
  <si>
    <t>Kia,Rio,2017,regular unleaded,138,4,AUTOMATIC,front wheel drive,4,N/A,Compact,Sedan,36,27,1720,15395</t>
  </si>
  <si>
    <t>Buick,Riviera,1997,regular unleaded,205,6,AUTOMATIC,front wheel drive,2,N/A,Large,Coupe,26,17,155,2000</t>
  </si>
  <si>
    <t>Buick,Riviera,1997,regular unleaded,240,6,AUTOMATIC,front wheel drive,2,N/A,Large,Coupe,24,16,155,2000</t>
  </si>
  <si>
    <t>Buick,Riviera,1998,regular unleaded,240,6,AUTOMATIC,front wheel drive,2,N/A,Large,Coupe,25,16,155,2155</t>
  </si>
  <si>
    <t>Buick,Riviera,1999,regular unleaded,240,6,AUTOMATIC,front wheel drive,2,N/A,Large,Coupe,25,16,155,2379</t>
  </si>
  <si>
    <t>Acura,RL,2010,premium unleaded (required),300,6,AUTOMATIC,all wheel drive,4,"Luxury,Performance",Midsize,Sedan,22,16,204,54250</t>
  </si>
  <si>
    <t>Acura,RL,2010,premium unleaded (required),300,6,AUTOMATIC,all wheel drive,4,"Luxury,Performance",Midsize,Sedan,22,16,204,50450</t>
  </si>
  <si>
    <t>Acura,RL,2010,premium unleaded (required),300,6,AUTOMATIC,all wheel drive,4,"Luxury,Performance",Midsize,Sedan,22,16,204,46830</t>
  </si>
  <si>
    <t>Acura,RL,2011,premium unleaded (required),300,6,AUTOMATIC,all wheel drive,4,"Luxury,Performance",Midsize,Sedan,24,17,204,51350</t>
  </si>
  <si>
    <t>Acura,RL,2011,premium unleaded (required),300,6,AUTOMATIC,all wheel drive,4,"Luxury,Performance",Midsize,Sedan,24,17,204,55150</t>
  </si>
  <si>
    <t>Acura,RL,2011,premium unleaded (required),300,6,AUTOMATIC,all wheel drive,4,"Luxury,Performance",Midsize,Sedan,24,17,204,47200</t>
  </si>
  <si>
    <t>Acura,RL,2012,premium unleaded (required),300,6,AUTOMATIC,all wheel drive,4,"Luxury,Performance",Midsize,Sedan,24,17,204,48200</t>
  </si>
  <si>
    <t>Acura,RL,2012,premium unleaded (required),300,6,AUTOMATIC,all wheel drive,4,"Luxury,Performance",Midsize,Sedan,24,17,204,52350</t>
  </si>
  <si>
    <t>Acura,RL,2012,premium unleaded (required),300,6,AUTOMATIC,all wheel drive,4,"Luxury,Performance",Midsize,Sedan,24,17,204,56150</t>
  </si>
  <si>
    <t>Acura,RLX,2015,premium unleaded (recommended),310,6,AUTOMATIC,front wheel drive,4,"Luxury,Performance",Midsize,Sedan,31,20,204,50950</t>
  </si>
  <si>
    <t>Acura,RLX,2015,premium unleaded (recommended),310,6,AUTOMATIC,front wheel drive,4,"Luxury,Performance",Midsize,Sedan,31,20,204,60450</t>
  </si>
  <si>
    <t>Acura,RLX,2015,premium unleaded (recommended),310,6,AUTOMATIC,front wheel drive,4,"Luxury,Performance",Midsize,Sedan,31,20,204,48450</t>
  </si>
  <si>
    <t>Acura,RLX,2015,premium unleaded (recommended),310,6,AUTOMATIC,front wheel drive,4,"Luxury,Performance",Midsize,Sedan,31,20,204,54450</t>
  </si>
  <si>
    <t>Acura,RLX,2015,premium unleaded (recommended),310,6,AUTOMATIC,front wheel drive,4,"Luxury,Performance",Midsize,Sedan,31,20,204,56950</t>
  </si>
  <si>
    <t>Acura,RLX,2016,premium unleaded (recommended),310,6,AUTOMATIC,front wheel drive,4,"Luxury,Performance",Midsize,Sedan,31,20,204,54450</t>
  </si>
  <si>
    <t>Acura,RLX,2016,premium unleaded (recommended),377,6,AUTOMATED_MANUAL,all wheel drive,4,"Luxury,High-Performance,Hybrid",Midsize,Sedan,32,28,204,59950</t>
  </si>
  <si>
    <t>Acura,RLX,2016,premium unleaded (recommended),310,6,AUTOMATIC,front wheel drive,4,"Luxury,Performance",Midsize,Sedan,31,20,204,60450</t>
  </si>
  <si>
    <t>Acura,RLX,2016,premium unleaded (recommended),377,6,AUTOMATED_MANUAL,all wheel drive,4,"Luxury,High-Performance,Hybrid",Midsize,Sedan,32,28,204,65950</t>
  </si>
  <si>
    <t>Acura,RLX,2016,premium unleaded (recommended),310,6,AUTOMATIC,front wheel drive,4,"Luxury,Performance",Midsize,Sedan,31,20,204,50950</t>
  </si>
  <si>
    <t>Acura,RLX,2017,premium unleaded (recommended),310,6,AUTOMATIC,front wheel drive,4,"Luxury,Performance",Midsize,Sedan,30,20,204,54450</t>
  </si>
  <si>
    <t>Acura,RLX,2017,premium unleaded (recommended),310,6,AUTOMATIC,front wheel drive,4,"Luxury,Performance",Midsize,Sedan,30,20,204,60450</t>
  </si>
  <si>
    <t>Buick,Roadmaster,1994,regular unleaded,260,8,AUTOMATIC,rear wheel drive,4,N/A,Large,Sedan,23,15,155,2000</t>
  </si>
  <si>
    <t>Buick,Roadmaster,1994,regular unleaded,260,8,AUTOMATIC,rear wheel drive,4,N/A,Large,Wagon,23,15,155,2000</t>
  </si>
  <si>
    <t>Buick,Roadmaster,1995,regular unleaded,260,8,AUTOMATIC,rear wheel drive,4,N/A,Large,Sedan,23,15,155,2000</t>
  </si>
  <si>
    <t>Buick,Roadmaster,1995,regular unleaded,260,8,AUTOMATIC,rear wheel drive,4,N/A,Large,Wagon,23,15,155,2000</t>
  </si>
  <si>
    <t>Buick,Roadmaster,1996,regular unleaded,260,8,AUTOMATIC,rear wheel drive,4,N/A,Large,Sedan,24,15,155,2190</t>
  </si>
  <si>
    <t>Buick,Roadmaster,1996,regular unleaded,260,8,AUTOMATIC,rear wheel drive,4,N/A,Large,Sedan,24,15,155,2000</t>
  </si>
  <si>
    <t>Buick,Roadmaster,1996,regular unleaded,260,8,AUTOMATIC,rear wheel drive,4,N/A,Large,Wagon,24,15,155,2212</t>
  </si>
  <si>
    <t>Nissan,Rogue Select,2014,regular unleaded,170,4,AUTOMATIC,front wheel drive,4,Crossover,Midsize,4dr SUV,28,23,2009,20150</t>
  </si>
  <si>
    <t>Nissan,Rogue Select,2014,regular unleaded,170,4,AUTOMATIC,all wheel drive,4,Crossover,Midsize,4dr SUV,27,22,2009,21500</t>
  </si>
  <si>
    <t>Nissan,Rogue Select,2015,regular unleaded,170,4,AUTOMATIC,all wheel drive,4,Crossover,Midsize,4dr SUV,27,22,2009,21500</t>
  </si>
  <si>
    <t>Nissan,Rogue Select,2015,regular unleaded,170,4,AUTOMATIC,front wheel drive,4,Crossover,Midsize,4dr SUV,28,23,2009,20150</t>
  </si>
  <si>
    <t>Nissan,Rogue,2015,regular unleaded,170,4,AUTOMATIC,all wheel drive,4,Crossover,Midsize,4dr SUV,32,25,2009,24140</t>
  </si>
  <si>
    <t>Nissan,Rogue,2015,regular unleaded,170,4,AUTOMATIC,all wheel drive,4,Crossover,Midsize,4dr SUV,32,25,2009,29630</t>
  </si>
  <si>
    <t>Nissan,Rogue,2015,regular unleaded,170,4,AUTOMATIC,all wheel drive,4,Crossover,Midsize,4dr SUV,32,25,2009,24390</t>
  </si>
  <si>
    <t>Nissan,Rogue,2015,regular unleaded,170,4,AUTOMATIC,front wheel drive,4,Crossover,Midsize,4dr SUV,33,26,2009,28280</t>
  </si>
  <si>
    <t>Nissan,Rogue,2015,regular unleaded,170,4,AUTOMATIC,front wheel drive,4,Crossover,Midsize,4dr SUV,33,26,2009,24490</t>
  </si>
  <si>
    <t>Nissan,Rogue,2015,regular unleaded,170,4,AUTOMATIC,front wheel drive,4,Crossover,Midsize,4dr SUV,33,26,2009,22790</t>
  </si>
  <si>
    <t>Nissan,Rogue,2015,regular unleaded,170,4,AUTOMATIC,all wheel drive,4,Crossover,Midsize,4dr SUV,32,25,2009,25840</t>
  </si>
  <si>
    <t>Nissan,Rogue,2015,regular unleaded,170,4,AUTOMATIC,front wheel drive,4,Crossover,Midsize,4dr SUV,33,26,2009,23040</t>
  </si>
  <si>
    <t>Nissan,Rogue,2016,regular unleaded,170,4,AUTOMATIC,all wheel drive,4,Crossover,Midsize,4dr SUV,32,25,2009,30080</t>
  </si>
  <si>
    <t>Nissan,Rogue,2016,regular unleaded,170,4,AUTOMATIC,all wheel drive,4,Crossover,Midsize,4dr SUV,32,25,2009,24680</t>
  </si>
  <si>
    <t>Nissan,Rogue,2016,regular unleaded,170,4,AUTOMATIC,all wheel drive,4,Crossover,Midsize,4dr SUV,32,25,2009,26130</t>
  </si>
  <si>
    <t>Nissan,Rogue,2016,regular unleaded,170,4,AUTOMATIC,front wheel drive,4,Crossover,Midsize,4dr SUV,33,26,2009,28730</t>
  </si>
  <si>
    <t>Nissan,Rogue,2016,regular unleaded,170,4,AUTOMATIC,front wheel drive,4,Crossover,Midsize,4dr SUV,33,26,2009,24780</t>
  </si>
  <si>
    <t>Nissan,Rogue,2016,regular unleaded,170,4,AUTOMATIC,front wheel drive,4,Crossover,Midsize,4dr SUV,33,26,2009,23330</t>
  </si>
  <si>
    <t>Nissan,Rogue,2017,regular unleaded,170,4,AUTOMATIC,front wheel drive,4,Crossover,Midsize,4dr SUV,33,26,2009,23820</t>
  </si>
  <si>
    <t>Nissan,Rogue,2017,regular unleaded,170,4,AUTOMATIC,all wheel drive,4,Crossover,Midsize,4dr SUV,32,25,2009,26590</t>
  </si>
  <si>
    <t>Nissan,Rogue,2017,regular unleaded,170,4,AUTOMATIC,front wheel drive,4,Crossover,Midsize,4dr SUV,33,26,2009,25240</t>
  </si>
  <si>
    <t>Nissan,Rogue,2017,regular unleaded,170,4,AUTOMATIC,all wheel drive,4,Crossover,Midsize,4dr SUV,32,25,2009,25170</t>
  </si>
  <si>
    <t>Nissan,Rogue,2017,regular unleaded,170,4,AUTOMATIC,all wheel drive,4,Crossover,Midsize,4dr SUV,32,25,2009,31310</t>
  </si>
  <si>
    <t>Nissan,Rogue,2017,regular unleaded,170,4,AUTOMATIC,front wheel drive,4,Crossover,Midsize,4dr SUV,33,26,2009,29960</t>
  </si>
  <si>
    <t>Kia,Rondo,2007,regular unleaded,162,4,AUTOMATIC,front wheel drive,4,N/A,Compact,Wagon,26,19,1720,19195</t>
  </si>
  <si>
    <t>Kia,Rondo,2007,regular unleaded,182,6,AUTOMATIC,front wheel drive,4,N/A,Compact,Wagon,25,18,1720,20195</t>
  </si>
  <si>
    <t>Kia,Rondo,2007,regular unleaded,162,4,AUTOMATIC,front wheel drive,4,N/A,Compact,Wagon,26,19,1720,16395</t>
  </si>
  <si>
    <t>Kia,Rondo,2007,regular unleaded,182,6,AUTOMATIC,front wheel drive,4,N/A,Compact,Wagon,25,18,1720,18895</t>
  </si>
  <si>
    <t>Kia,Rondo,2007,regular unleaded,162,4,AUTOMATIC,front wheel drive,4,N/A,Compact,Wagon,26,19,1720,17895</t>
  </si>
  <si>
    <t>Kia,Rondo,2008,regular unleaded,162,4,AUTOMATIC,front wheel drive,4,N/A,Compact,Wagon,26,19,1720,16395</t>
  </si>
  <si>
    <t>Kia,Rondo,2008,regular unleaded,182,6,AUTOMATIC,front wheel drive,4,N/A,Compact,Wagon,26,18,1720,18895</t>
  </si>
  <si>
    <t>Kia,Rondo,2008,regular unleaded,162,4,AUTOMATIC,front wheel drive,4,N/A,Compact,Wagon,26,19,1720,19195</t>
  </si>
  <si>
    <t>Kia,Rondo,2008,regular unleaded,182,6,AUTOMATIC,front wheel drive,4,N/A,Compact,Wagon,26,18,1720,20195</t>
  </si>
  <si>
    <t>Kia,Rondo,2008,regular unleaded,162,4,AUTOMATIC,front wheel drive,4,N/A,Compact,Wagon,26,19,1720,17895</t>
  </si>
  <si>
    <t>Kia,Rondo,2009,regular unleaded,192,6,AUTOMATIC,front wheel drive,4,N/A,Compact,Wagon,26,18,1720,19495</t>
  </si>
  <si>
    <t>Kia,Rondo,2009,regular unleaded,175,4,AUTOMATIC,front wheel drive,4,N/A,Compact,Wagon,27,20,1720,21295</t>
  </si>
  <si>
    <t>Kia,Rondo,2009,regular unleaded,192,6,AUTOMATIC,front wheel drive,4,N/A,Compact,Wagon,26,18,1720,22295</t>
  </si>
  <si>
    <t>Kia,Rondo,2009,regular unleaded,175,4,AUTOMATIC,front wheel drive,4,N/A,Compact,Wagon,27,20,1720,18495</t>
  </si>
  <si>
    <t>Kia,Rondo,2009,regular unleaded,175,4,AUTOMATIC,front wheel drive,4,N/A,Compact,Wagon,27,20,1720,17495</t>
  </si>
  <si>
    <t>Volkswagen,Routan,2010,regular unleaded,197,6,AUTOMATIC,front wheel drive,4,N/A,Midsize,Passenger Minivan,23,16,873,33600</t>
  </si>
  <si>
    <t>Volkswagen,Routan,2010,regular unleaded,251,6,AUTOMATIC,front wheel drive,4,N/A,Midsize,Passenger Minivan,25,17,873,42500</t>
  </si>
  <si>
    <t>Volkswagen,Routan,2010,regular unleaded,251,6,AUTOMATIC,front wheel drive,4,N/A,Midsize,Passenger Minivan,25,17,873,38600</t>
  </si>
  <si>
    <t>Volkswagen,Routan,2010,regular unleaded,197,6,AUTOMATIC,front wheel drive,4,N/A,Midsize,Passenger Minivan,23,16,873,25900</t>
  </si>
  <si>
    <t>Volkswagen,Routan,2010,regular unleaded,197,6,AUTOMATIC,front wheel drive,4,N/A,Midsize,Passenger Minivan,23,16,873,30600</t>
  </si>
  <si>
    <t>Volkswagen,Routan,2010,regular unleaded,197,6,AUTOMATIC,front wheel drive,4,N/A,Midsize,Passenger Minivan,23,16,873,32600</t>
  </si>
  <si>
    <t>Volkswagen,Routan,2010,regular unleaded,251,6,AUTOMATIC,front wheel drive,4,N/A,Midsize,Passenger Minivan,25,17,873,36600</t>
  </si>
  <si>
    <t>Volkswagen,Routan,2011,regular unleaded,283,6,AUTOMATIC,front wheel drive,4,N/A,Midsize,Passenger Minivan,25,17,873,43240</t>
  </si>
  <si>
    <t>Volkswagen,Routan,2011,regular unleaded,283,6,AUTOMATIC,front wheel drive,4,N/A,Midsize,Passenger Minivan,25,17,873,34750</t>
  </si>
  <si>
    <t>Volkswagen,Routan,2011,regular unleaded,283,6,AUTOMATIC,front wheel drive,4,N/A,Midsize,Passenger Minivan,25,17,873,37390</t>
  </si>
  <si>
    <t>Volkswagen,Routan,2011,regular unleaded,283,6,AUTOMATIC,front wheel drive,4,N/A,Midsize,Passenger Minivan,25,17,873,33790</t>
  </si>
  <si>
    <t>Volkswagen,Routan,2011,regular unleaded,283,6,AUTOMATIC,front wheel drive,4,N/A,Midsize,Passenger Minivan,25,17,873,26930</t>
  </si>
  <si>
    <t>Volkswagen,Routan,2011,regular unleaded,283,6,AUTOMATIC,front wheel drive,4,N/A,Midsize,Passenger Minivan,25,17,873,39390</t>
  </si>
  <si>
    <t>Volkswagen,Routan,2011,regular unleaded,283,6,AUTOMATIC,front wheel drive,4,N/A,Midsize,Passenger Minivan,25,17,873,31770</t>
  </si>
  <si>
    <t>Volkswagen,Routan,2012,flex-fuel (unleaded/E85),283,6,AUTOMATIC,front wheel drive,4,Flex Fuel,Midsize,Passenger Minivan,25,17,873,34490</t>
  </si>
  <si>
    <t>Volkswagen,Routan,2012,flex-fuel (unleaded/E85),283,6,AUTOMATIC,front wheel drive,4,Flex Fuel,Midsize,Passenger Minivan,25,17,873,39890</t>
  </si>
  <si>
    <t>Volkswagen,Routan,2012,flex-fuel (unleaded/E85),283,6,AUTOMATIC,front wheel drive,4,Flex Fuel,Midsize,Passenger Minivan,25,17,873,32010</t>
  </si>
  <si>
    <t>Volkswagen,Routan,2012,flex-fuel (unleaded/E85),283,6,AUTOMATIC,front wheel drive,4,Flex Fuel,Midsize,Passenger Minivan,25,17,873,33490</t>
  </si>
  <si>
    <t>Volkswagen,Routan,2012,flex-fuel (unleaded/E85),283,6,AUTOMATIC,front wheel drive,4,Flex Fuel,Midsize,Passenger Minivan,25,17,873,37890</t>
  </si>
  <si>
    <t>Volkswagen,Routan,2012,flex-fuel (unleaded/E85),283,6,AUTOMATIC,front wheel drive,4,Flex Fuel,Midsize,Passenger Minivan,25,17,873,44280</t>
  </si>
  <si>
    <t>Volkswagen,Routan,2012,flex-fuel (unleaded/E85),283,6,AUTOMATIC,front wheel drive,4,Flex Fuel,Midsize,Passenger Minivan,25,17,873,27020</t>
  </si>
  <si>
    <t>Audi,RS 4,2007,premium unleaded (required),420,8,MANUAL,all wheel drive,4,"Factory Tuner,Luxury,High-Performance",Compact,Sedan,20,13,3105,66000</t>
  </si>
  <si>
    <t>Audi,RS 4,2008,premium unleaded (required),420,8,MANUAL,all wheel drive,2,"Factory Tuner,Luxury,High-Performance",Compact,Convertible,19,12,3105,81900</t>
  </si>
  <si>
    <t>Audi,RS 4,2008,premium unleaded (required),420,8,MANUAL,all wheel drive,4,"Factory Tuner,Luxury,High-Performance",Compact,Sedan,20,13,3105,66910</t>
  </si>
  <si>
    <t>Audi,RS 5,2013,premium unleaded (required),450,8,AUTOMATED_MANUAL,all wheel drive,2,"Factory Tuner,Luxury,High-Performance",Midsize,Convertible,23,16,3105,77900</t>
  </si>
  <si>
    <t>Audi,RS 5,2013,premium unleaded (required),450,8,AUTOMATED_MANUAL,all wheel drive,2,"Factory Tuner,Luxury,High-Performance",Midsize,Coupe,23,16,3105,68900</t>
  </si>
  <si>
    <t>Audi,RS 5,2014,premium unleaded (required),450,8,AUTOMATED_MANUAL,all wheel drive,2,"Factory Tuner,Luxury,High-Performance",Midsize,Coupe,23,16,3105,69600</t>
  </si>
  <si>
    <t>Audi,RS 5,2014,premium unleaded (required),450,8,AUTOMATED_MANUAL,all wheel drive,2,"Factory Tuner,Luxury,High-Performance",Midsize,Convertible,22,16,3105,77900</t>
  </si>
  <si>
    <t>Audi,RS 5,2015,premium unleaded (required),450,8,AUTOMATED_MANUAL,all wheel drive,2,"Factory Tuner,Luxury,High-Performance",Midsize,Convertible,22,16,3105,79200</t>
  </si>
  <si>
    <t>Audi,RS 5,2015,premium unleaded (required),450,8,AUTOMATED_MANUAL,all wheel drive,2,"Factory Tuner,Luxury,High-Performance",Midsize,Coupe,23,16,3105,70900</t>
  </si>
  <si>
    <t>Audi,RS 6,2003,premium unleaded (required),450,8,AUTOMATIC,all wheel drive,4,"Factory Tuner,Luxury,High-Performance",Midsize,Sedan,20,14,3105,82700</t>
  </si>
  <si>
    <t>Audi,RS 7,2015,premium unleaded (required),560,8,AUTOMATIC,all wheel drive,4,"Factory Tuner,Luxury,High-Performance",Large,Sedan,27,16,3105,106500</t>
  </si>
  <si>
    <t>Audi,RS 7,2016,premium unleaded (required),560,8,AUTOMATIC,all wheel drive,4,"Factory Tuner,Luxury,High-Performance",Large,Sedan,25,15,3105,108900</t>
  </si>
  <si>
    <t>Audi,RS 7,2017,premium unleaded (required),560,8,AUTOMATIC,all wheel drive,4,"Factory Tuner,Luxury,High-Performance",Large,Sedan,25,15,3105,110700</t>
  </si>
  <si>
    <t>Acura,RSX,2004,regular unleaded,160,4,MANUAL,front wheel drive,2,"Hatchback,Luxury,Performance",Compact,2dr Hatchback,30,24,204,21100</t>
  </si>
  <si>
    <t>Acura,RSX,2004,regular unleaded,160,4,MANUAL,front wheel drive,2,"Hatchback,Luxury,Performance",Compact,2dr Hatchback,30,24,204,20025</t>
  </si>
  <si>
    <t>Acura,RSX,2004,regular unleaded,160,4,AUTOMATIC,front wheel drive,2,"Hatchback,Luxury,Performance",Compact,2dr Hatchback,31,22,204,22000</t>
  </si>
  <si>
    <t>Acura,RSX,2004,regular unleaded,160,4,AUTOMATIC,front wheel drive,2,"Hatchback,Luxury,Performance",Compact,2dr Hatchback,31,22,204,20925</t>
  </si>
  <si>
    <t>Acura,RSX,2004,premium unleaded (required),200,4,MANUAL,front wheel drive,2,"Hatchback,Factory Tuner,Luxury,Performance",Compact,2dr Hatchback,28,21,204,23320</t>
  </si>
  <si>
    <t>Acura,RSX,2005,regular unleaded,160,4,MANUAL,front wheel drive,2,"Hatchback,Luxury,Performance",Compact,2dr Hatchback,31,24,204,20275</t>
  </si>
  <si>
    <t>Acura,RSX,2005,regular unleaded,160,4,AUTOMATIC,front wheel drive,2,"Hatchback,Luxury,Performance",Compact,2dr Hatchback,31,22,204,22250</t>
  </si>
  <si>
    <t>Acura,RSX,2005,regular unleaded,160,4,AUTOMATIC,front wheel drive,2,"Hatchback,Luxury,Performance",Compact,2dr Hatchback,31,22,204,21175</t>
  </si>
  <si>
    <t>Acura,RSX,2005,regular unleaded,160,4,MANUAL,front wheel drive,2,"Hatchback,Luxury,Performance",Compact,2dr Hatchback,31,24,204,21350</t>
  </si>
  <si>
    <t>Acura,RSX,2005,premium unleaded (required),210,4,MANUAL,front wheel drive,2,"Hatchback,Factory Tuner,Luxury,Performance",Compact,2dr Hatchback,28,20,204,23670</t>
  </si>
  <si>
    <t>Acura,RSX,2006,regular unleaded,155,4,MANUAL,front wheel drive,2,"Hatchback,Luxury",Compact,2dr Hatchback,31,24,204,20325</t>
  </si>
  <si>
    <t>Acura,RSX,2006,regular unleaded,155,4,MANUAL,front wheel drive,2,"Hatchback,Luxury",Compact,2dr Hatchback,31,24,204,21475</t>
  </si>
  <si>
    <t>Acura,RSX,2006,premium unleaded (required),201,4,MANUAL,front wheel drive,2,"Hatchback,Factory Tuner,Luxury,Performance",Compact,2dr Hatchback,28,20,204,23845</t>
  </si>
  <si>
    <t>Acura,RSX,2006,regular unleaded,155,4,AUTOMATIC,front wheel drive,2,"Hatchback,Luxury",Compact,2dr Hatchback,31,22,204,21225</t>
  </si>
  <si>
    <t>Acura,RSX,2006,regular unleaded,155,4,AUTOMATIC,front wheel drive,2,"Hatchback,Luxury",Compact,2dr Hatchback,31,22,204,22375</t>
  </si>
  <si>
    <t>Lexus,RX 300,2001,premium unleaded (required),220,6,AUTOMATIC,front wheel drive,4,"Crossover,Luxury",Midsize,4dr SUV,21,17,454,33955</t>
  </si>
  <si>
    <t>Lexus,RX 300,2001,premium unleaded (required),220,6,AUTOMATIC,four wheel drive,4,"Crossover,Luxury",Midsize,4dr SUV,21,16,454,35705</t>
  </si>
  <si>
    <t>Lexus,RX 300,2002,regular unleaded,220,6,AUTOMATIC,all wheel drive,4,"Crossover,Luxury",Midsize,4dr SUV,21,16,454,35705</t>
  </si>
  <si>
    <t>Lexus,RX 300,2002,regular unleaded,220,6,AUTOMATIC,front wheel drive,4,"Crossover,Luxury",Midsize,4dr SUV,21,17,454,33955</t>
  </si>
  <si>
    <t>Lexus,RX 300,2003,regular unleaded,220,6,AUTOMATIC,all wheel drive,4,"Crossover,Luxury",Midsize,4dr SUV,21,16,454,36925</t>
  </si>
  <si>
    <t>Lexus,RX 300,2003,regular unleaded,220,6,AUTOMATIC,front wheel drive,4,"Crossover,Luxury",Midsize,4dr SUV,21,17,454,35125</t>
  </si>
  <si>
    <t>Lexus,RX 330,2004,regular unleaded,230,6,AUTOMATIC,front wheel drive,4,"Crossover,Luxury,Performance",Midsize,4dr SUV,24,17,454,35275</t>
  </si>
  <si>
    <t>Lexus,RX 330,2004,regular unleaded,230,6,AUTOMATIC,all wheel drive,4,"Crossover,Luxury",Midsize,4dr SUV,22,16,454,36675</t>
  </si>
  <si>
    <t>Lexus,RX 330,2005,regular unleaded,230,6,AUTOMATIC,front wheel drive,4,"Crossover,Luxury",Midsize,4dr SUV,23,17,454,36025</t>
  </si>
  <si>
    <t>Lexus,RX 330,2005,regular unleaded,230,6,AUTOMATIC,all wheel drive,4,"Crossover,Luxury",Midsize,4dr SUV,22,16,454,37425</t>
  </si>
  <si>
    <t>Lexus,RX 330,2006,regular unleaded,223,6,AUTOMATIC,front wheel drive,4,"Crossover,Luxury",Midsize,4dr SUV,23,17,454,36370</t>
  </si>
  <si>
    <t>Lexus,RX 330,2006,regular unleaded,223,6,AUTOMATIC,all wheel drive,4,"Crossover,Luxury",Midsize,4dr SUV,22,16,454,37770</t>
  </si>
  <si>
    <t>Lexus,RX 350,2015,regular unleaded,270,6,AUTOMATIC,front wheel drive,4,"Crossover,Luxury",Midsize,4dr SUV,25,18,454,40970</t>
  </si>
  <si>
    <t>Lexus,RX 350,2015,regular unleaded,270,6,AUTOMATIC,all wheel drive,4,"Crossover,Luxury",Midsize,4dr SUV,26,18,454,50220</t>
  </si>
  <si>
    <t>Lexus,RX 350,2015,regular unleaded,270,6,AUTOMATIC,all wheel drive,4,"Crossover,Luxury",Midsize,4dr SUV,26,18,454,48710</t>
  </si>
  <si>
    <t>Lexus,RX 350,2015,regular unleaded,270,6,AUTOMATIC,all wheel drive,4,"Crossover,Luxury",Midsize,4dr SUV,24,18,454,42370</t>
  </si>
  <si>
    <t>Lexus,RX 350,2016,regular unleaded,295,6,AUTOMATIC,all wheel drive,4,"Crossover,Luxury",Midsize,4dr SUV,26,19,454,49125</t>
  </si>
  <si>
    <t>Lexus,RX 350,2016,regular unleaded,295,6,AUTOMATIC,front wheel drive,4,"Crossover,Luxury",Midsize,4dr SUV,28,20,454,41900</t>
  </si>
  <si>
    <t>Lexus,RX 350,2016,regular unleaded,295,6,AUTOMATIC,all wheel drive,4,"Crossover,Luxury",Midsize,4dr SUV,26,19,454,43300</t>
  </si>
  <si>
    <t>Lexus,RX 350,2017,regular unleaded,295,6,AUTOMATIC,all wheel drive,4,"Crossover,Luxury",Midsize,4dr SUV,26,19,454,50320</t>
  </si>
  <si>
    <t>Lexus,RX 350,2017,regular unleaded,295,6,AUTOMATIC,front wheel drive,4,"Crossover,Luxury",Midsize,4dr SUV,27,20,454,48920</t>
  </si>
  <si>
    <t>Lexus,RX 350,2017,regular unleaded,295,6,AUTOMATIC,front wheel drive,4,"Crossover,Luxury",Midsize,4dr SUV,27,20,454,43020</t>
  </si>
  <si>
    <t>Lexus,RX 350,2017,regular unleaded,295,6,AUTOMATIC,all wheel drive,4,"Crossover,Luxury",Midsize,4dr SUV,26,19,454,44420</t>
  </si>
  <si>
    <t>Lexus,RX 400h,2006,regular unleaded,268,6,AUTOMATIC,all wheel drive,4,"Crossover,Luxury,Hybrid",Midsize,4dr SUV,25,27,454,46060</t>
  </si>
  <si>
    <t>Lexus,RX 400h,2006,regular unleaded,268,6,AUTOMATIC,front wheel drive,4,"Crossover,Luxury,Hybrid",Midsize,4dr SUV,25,28,454,44660</t>
  </si>
  <si>
    <t>Lexus,RX 400h,2007,regular unleaded,268,6,AUTOMATIC,front wheel drive,4,"Crossover,Luxury,Hybrid",Midsize,4dr SUV,25,28,454,41180</t>
  </si>
  <si>
    <t>Lexus,RX 400h,2007,regular unleaded,268,6,AUTOMATIC,all wheel drive,4,"Crossover,Luxury,Hybrid",Midsize,4dr SUV,25,27,454,42580</t>
  </si>
  <si>
    <t>Lexus,RX 400h,2008,premium unleaded (required),268,6,AUTOMATIC,front wheel drive,4,"Crossover,Luxury,Hybrid",Midsize,4dr SUV,24,27,454,42080</t>
  </si>
  <si>
    <t>Lexus,RX 400h,2008,premium unleaded (required),268,6,AUTOMATIC,all wheel drive,4,"Crossover,Luxury,Hybrid",Midsize,4dr SUV,24,26,454,43480</t>
  </si>
  <si>
    <t>Lexus,RX 450h,2015,premium unleaded (required),295,6,AUTOMATIC,front wheel drive,4,"Crossover,Luxury,Hybrid",Midsize,4dr SUV,28,32,454,47620</t>
  </si>
  <si>
    <t>Lexus,RX 450h,2015,premium unleaded (required),295,6,AUTOMATIC,all wheel drive,4,"Crossover,Luxury,Hybrid",Midsize,4dr SUV,28,30,454,49020</t>
  </si>
  <si>
    <t>Lexus,RX 450h,2016,premium unleaded (recommended),308,6,AUTOMATIC,all wheel drive,4,"Crossover,Luxury,Hybrid",Midsize,4dr SUV,28,30,454,57045</t>
  </si>
  <si>
    <t>Lexus,RX 450h,2016,premium unleaded (recommended),308,6,AUTOMATIC,all wheel drive,4,"Crossover,Luxury,Hybrid",Midsize,4dr SUV,28,30,454,53635</t>
  </si>
  <si>
    <t>Lexus,RX 450h,2016,premium unleaded (recommended),308,6,AUTOMATIC,front wheel drive,4,"Crossover,Luxury,Hybrid",Midsize,4dr SUV,30,31,454,52235</t>
  </si>
  <si>
    <t>Lexus,RX 450h,2017,premium unleaded (recommended),308,6,AUTOMATIC,all wheel drive,4,"Crossover,Luxury,Hybrid",Midsize,4dr SUV,28,31,454,53035</t>
  </si>
  <si>
    <t>Lexus,RX 450h,2017,premium unleaded (recommended),308,6,AUTOMATIC,all wheel drive,4,"Crossover,Luxury,Hybrid",Midsize,4dr SUV,28,31,454,56495</t>
  </si>
  <si>
    <t>Mazda,RX-7,1993,regular unleaded,255,,MANUAL,rear wheel drive,2,"Factory Tuner,Performance",Compact,Coupe,23,15,586,7523</t>
  </si>
  <si>
    <t>Mazda,RX-7,1994,regular unleaded,255,,MANUAL,rear wheel drive,2,"Factory Tuner,Performance",Compact,Coupe,23,15,586,8147</t>
  </si>
  <si>
    <t>Mazda,RX-7,1995,regular unleaded,255,,MANUAL,rear wheel drive,2,"Factory Tuner,Performance",Compact,Coupe,23,15,586,8839</t>
  </si>
  <si>
    <t>Mazda,RX-8,2009,premium unleaded (required),232,,MANUAL,rear wheel drive,4,Performance,Compact,Coupe,22,16,586,31930</t>
  </si>
  <si>
    <t>Mazda,RX-8,2009,premium unleaded (required),212,,AUTOMATIC,rear wheel drive,4,Performance,Compact,Coupe,23,16,586,26435</t>
  </si>
  <si>
    <t>Mazda,RX-8,2009,premium unleaded (required),232,,MANUAL,rear wheel drive,4,Performance,Compact,Coupe,22,16,586,27860</t>
  </si>
  <si>
    <t>Mazda,RX-8,2009,premium unleaded (required),232,,MANUAL,rear wheel drive,4,Performance,Compact,Coupe,22,16,586,31000</t>
  </si>
  <si>
    <t>Mazda,RX-8,2009,premium unleaded (required),232,,MANUAL,rear wheel drive,4,Performance,Compact,Coupe,22,16,586,26435</t>
  </si>
  <si>
    <t>Mazda,RX-8,2009,premium unleaded (required),212,,AUTOMATIC,rear wheel drive,4,Performance,Compact,Coupe,23,16,586,31700</t>
  </si>
  <si>
    <t>Mazda,RX-8,2009,premium unleaded (required),212,,AUTOMATIC,rear wheel drive,4,Performance,Compact,Coupe,23,16,586,28560</t>
  </si>
  <si>
    <t>Mazda,RX-8,2010,premium unleaded (required),232,,MANUAL,rear wheel drive,4,Performance,Compact,Coupe,22,16,586,32140</t>
  </si>
  <si>
    <t>Mazda,RX-8,2010,premium unleaded (required),212,,AUTOMATIC,rear wheel drive,4,Performance,Compact,Coupe,23,16,586,26645</t>
  </si>
  <si>
    <t>Mazda,RX-8,2010,premium unleaded (required),212,,AUTOMATIC,rear wheel drive,4,Performance,Compact,Coupe,23,16,586,32810</t>
  </si>
  <si>
    <t>Mazda,RX-8,2010,premium unleaded (required),232,,MANUAL,rear wheel drive,4,Performance,Compact,Coupe,22,16,586,26645</t>
  </si>
  <si>
    <t>Mazda,RX-8,2010,premium unleaded (required),232,,MANUAL,rear wheel drive,4,Performance,Compact,Coupe,22,16,586,32110</t>
  </si>
  <si>
    <t>Mazda,RX-8,2011,premium unleaded (required),212,,AUTOMATIC,rear wheel drive,4,Performance,Compact,Coupe,23,16,586,32960</t>
  </si>
  <si>
    <t>Mazda,RX-8,2011,premium unleaded (required),232,,MANUAL,rear wheel drive,4,Performance,Compact,Coupe,22,16,586,32260</t>
  </si>
  <si>
    <t>Mazda,RX-8,2011,premium unleaded (required),232,,MANUAL,rear wheel drive,4,Performance,Compact,Coupe,22,16,586,32290</t>
  </si>
  <si>
    <t>Mazda,RX-8,2011,premium unleaded (required),232,,MANUAL,rear wheel drive,4,Performance,Compact,Coupe,22,16,586,26795</t>
  </si>
  <si>
    <t>Mazda,RX-8,2011,premium unleaded (required),212,,AUTOMATIC,rear wheel drive,4,Performance,Compact,Coupe,23,16,586,26795</t>
  </si>
  <si>
    <t>Chevrolet,S-10 Blazer,1992,regular unleaded,160,6,MANUAL,four wheel drive,2,N/A,Compact,2dr SUV,20,15,1385,2000</t>
  </si>
  <si>
    <t>Chevrolet,S-10 Blazer,1992,regular unleaded,160,6,MANUAL,rear wheel drive,2,N/A,Compact,2dr SUV,22,16,1385,2000</t>
  </si>
  <si>
    <t>Chevrolet,S-10 Blazer,1992,regular unleaded,160,6,MANUAL,rear wheel drive,4,N/A,Midsize,4dr SUV,22,16,1385,2000</t>
  </si>
  <si>
    <t>Chevrolet,S-10 Blazer,1992,regular unleaded,160,6,MANUAL,four wheel drive,4,N/A,Midsize,4dr SUV,20,15,1385,2000</t>
  </si>
  <si>
    <t>Chevrolet,S-10 Blazer,1993,regular unleaded,165,6,MANUAL,rear wheel drive,4,N/A,Midsize,4dr SUV,22,16,1385,2000</t>
  </si>
  <si>
    <t>Chevrolet,S-10 Blazer,1993,regular unleaded,165,6,MANUAL,four wheel drive,4,N/A,Midsize,4dr SUV,20,15,1385,2000</t>
  </si>
  <si>
    <t>Chevrolet,S-10 Blazer,1993,regular unleaded,165,6,MANUAL,four wheel drive,2,N/A,Compact,2dr SUV,20,15,1385,2000</t>
  </si>
  <si>
    <t>Chevrolet,S-10 Blazer,1993,regular unleaded,165,6,MANUAL,rear wheel drive,2,N/A,Compact,2dr SUV,22,16,1385,2000</t>
  </si>
  <si>
    <t>Chevrolet,S-10 Blazer,1994,regular unleaded,165,6,MANUAL,rear wheel drive,2,N/A,Compact,2dr SUV,20,15,1385,2000</t>
  </si>
  <si>
    <t>Chevrolet,S-10 Blazer,1994,regular unleaded,165,6,MANUAL,four wheel drive,4,N/A,Midsize,4dr SUV,20,15,1385,2000</t>
  </si>
  <si>
    <t>Chevrolet,S-10 Blazer,1994,regular unleaded,165,6,MANUAL,rear wheel drive,4,N/A,Midsize,4dr SUV,20,15,1385,2000</t>
  </si>
  <si>
    <t>Chevrolet,S-10 Blazer,1994,regular unleaded,165,6,MANUAL,four wheel drive,2,N/A,Compact,2dr SUV,20,15,1385,2000</t>
  </si>
  <si>
    <t>Chevrolet,S-10,2002,regular unleaded,190,6,AUTOMATIC,rear wheel drive,3,Performance,Compact,Extended Cab Pickup,20,15,1385,20984</t>
  </si>
  <si>
    <t>Chevrolet,S-10,2002,flex-fuel (unleaded/E85),120,4,AUTOMATIC,rear wheel drive,2,Flex Fuel,Compact,Regular Cab Pickup,23,17,1385,15406</t>
  </si>
  <si>
    <t>Chevrolet,S-10,2002,flex-fuel (unleaded/E85),120,4,AUTOMATIC,rear wheel drive,3,Flex Fuel,Compact,Extended Cab Pickup,23,17,1385,21474</t>
  </si>
  <si>
    <t>Chevrolet,S-10,2002,regular unleaded,190,6,MANUAL,four wheel drive,3,N/A,Compact,Extended Cab Pickup,16,12,1385,19757</t>
  </si>
  <si>
    <t>Chevrolet,S-10,2002,regular unleaded,190,6,AUTOMATIC,rear wheel drive,3,Performance,Compact,Extended Cab Pickup,20,15,1385,23539</t>
  </si>
  <si>
    <t>Chevrolet,S-10,2002,flex-fuel (unleaded/E85),120,4,MANUAL,rear wheel drive,3,Flex Fuel,Compact,Extended Cab Pickup,25,19,1385,15943</t>
  </si>
  <si>
    <t>Chevrolet,S-10,2002,regular unleaded,190,6,MANUAL,rear wheel drive,3,N/A,Compact,Extended Cab Pickup,20,14,1385,17284</t>
  </si>
  <si>
    <t>Chevrolet,S-10,2002,regular unleaded,190,6,AUTOMATIC,rear wheel drive,2,N/A,Compact,Regular Cab Pickup,20,15,1385,18169</t>
  </si>
  <si>
    <t>Chevrolet,S-10,2002,flex-fuel (unleaded/E85),120,4,AUTOMATIC,rear wheel drive,2,Flex Fuel,Compact,Regular Cab Pickup,23,17,1385,19434</t>
  </si>
  <si>
    <t>Chevrolet,S-10,2002,flex-fuel (unleaded/E85),120,4,MANUAL,rear wheel drive,2,Flex Fuel,Compact,Regular Cab Pickup,25,19,1385,13961</t>
  </si>
  <si>
    <t>Chevrolet,S-10,2002,regular unleaded,190,6,AUTOMATIC,four wheel drive,3,N/A,Compact,Extended Cab Pickup,18,14,1385,24063</t>
  </si>
  <si>
    <t>Chevrolet,S-10,2002,regular unleaded,190,6,AUTOMATIC,rear wheel drive,2,Flex Fuel,Compact,Regular Cab Pickup,20,15,1385,18519</t>
  </si>
  <si>
    <t>Chevrolet,S-10,2002,regular unleaded,190,6,AUTOMATIC,four wheel drive,4,N/A,Compact,Crew Cab Pickup,18,14,1385,24462</t>
  </si>
  <si>
    <t>Chevrolet,S-10,2002,regular unleaded,190,6,AUTOMATIC,four wheel drive,3,N/A,Compact,Extended Cab Pickup,18,14,1385,25990</t>
  </si>
  <si>
    <t>Chevrolet,S-10,2002,flex-fuel (unleaded/E85),120,4,AUTOMATIC,rear wheel drive,2,Flex Fuel,Compact,Regular Cab Pickup,23,17,1385,17169</t>
  </si>
  <si>
    <t>Chevrolet,S-10,2002,regular unleaded,190,6,AUTOMATIC,rear wheel drive,3,N/A,Compact,Extended Cab Pickup,20,15,1385,20209</t>
  </si>
  <si>
    <t>Chevrolet,S-10,2002,flex-fuel (unleaded/E85),120,4,AUTOMATIC,rear wheel drive,3,Flex Fuel,Compact,Extended Cab Pickup,23,17,1385,19209</t>
  </si>
  <si>
    <t>Chevrolet,S-10,2002,regular unleaded,190,6,AUTOMATIC,rear wheel drive,2,Performance,Compact,Regular Cab Pickup,20,15,1385,21499</t>
  </si>
  <si>
    <t>Chevrolet,S-10,2002,regular unleaded,190,6,MANUAL,rear wheel drive,2,N/A,Compact,Regular Cab Pickup,20,14,1385,14961</t>
  </si>
  <si>
    <t>Chevrolet,S-10,2002,regular unleaded,190,6,AUTOMATIC,rear wheel drive,2,Performance,Compact,Regular Cab Pickup,20,15,1385,18944</t>
  </si>
  <si>
    <t>Chevrolet,S-10,2003,flex-fuel (unleaded/E85),120,4,MANUAL,rear wheel drive,3,Flex Fuel,Compact,Extended Cab Pickup,25,19,1385,20780</t>
  </si>
  <si>
    <t>Chevrolet,S-10,2003,regular unleaded,190,6,MANUAL,four wheel drive,3,N/A,Compact,Extended Cab Pickup,17,12,1385,20270</t>
  </si>
  <si>
    <t>Chevrolet,S-10,2003,flex-fuel (unleaded/E85),120,4,MANUAL,rear wheel drive,2,Flex Fuel,Compact,Regular Cab Pickup,25,19,1385,16905</t>
  </si>
  <si>
    <t>Chevrolet,S-10,2003,flex-fuel (unleaded/E85),120,4,MANUAL,rear wheel drive,2,Flex Fuel,Compact,Regular Cab Pickup,25,19,1385,18780</t>
  </si>
  <si>
    <t>Chevrolet,S-10,2003,regular unleaded,190,6,AUTOMATIC,four wheel drive,4,N/A,Compact,Crew Cab Pickup,18,14,1385,24370</t>
  </si>
  <si>
    <t>Chevrolet,S-10,2003,flex-fuel (unleaded/E85),120,4,AUTOMATIC,rear wheel drive,2,Flex Fuel,Compact,Regular Cab Pickup,23,17,1385,17570</t>
  </si>
  <si>
    <t>Chevrolet,S-10,2003,flex-fuel (unleaded/E85),120,4,MANUAL,rear wheel drive,3,Flex Fuel,Compact,Extended Cab Pickup,25,19,1385,16570</t>
  </si>
  <si>
    <t>Chevrolet,S-10,2003,regular unleaded,190,6,MANUAL,four wheel drive,3,N/A,Compact,Extended Cab Pickup,17,12,1385,23985</t>
  </si>
  <si>
    <t>Chevrolet,S-10,2003,flex-fuel (unleaded/E85),120,4,AUTOMATIC,rear wheel drive,2,Flex Fuel,Compact,Regular Cab Pickup,23,17,1385,16220</t>
  </si>
  <si>
    <t>Chevrolet,S-10,2003,flex-fuel (unleaded/E85),120,4,MANUAL,rear wheel drive,3,Flex Fuel,Compact,Extended Cab Pickup,25,19,1385,18905</t>
  </si>
  <si>
    <t>Chevrolet,S-10,2003,flex-fuel (unleaded/E85),120,4,MANUAL,rear wheel drive,2,Flex Fuel,Compact,Regular Cab Pickup,25,19,1385,16120</t>
  </si>
  <si>
    <t>Chevrolet,S-10,2003,regular unleaded,190,6,MANUAL,four wheel drive,3,N/A,Compact,Extended Cab Pickup,17,12,1385,21820</t>
  </si>
  <si>
    <t>Chevrolet,S-10,2003,flex-fuel (unleaded/E85),120,4,MANUAL,rear wheel drive,2,Flex Fuel,Compact,Regular Cab Pickup,25,19,1385,14770</t>
  </si>
  <si>
    <t>Chevrolet,S-10,2003,flex-fuel (unleaded/E85),120,4,MANUAL,rear wheel drive,3,Flex Fuel,Compact,Extended Cab Pickup,25,19,1385,18120</t>
  </si>
  <si>
    <t>Chevrolet,S-10,2004,regular unleaded,190,6,AUTOMATIC,four wheel drive,4,N/A,Compact,Crew Cab Pickup,18,14,1385,24660</t>
  </si>
  <si>
    <t>GMC,S-15 Jimmy,1990,regular unleaded,160,6,MANUAL,four wheel drive,2,N/A,Compact,2dr SUV,18,15,549,2000</t>
  </si>
  <si>
    <t>GMC,S-15 Jimmy,1990,regular unleaded,160,6,MANUAL,rear wheel drive,2,N/A,Compact,2dr SUV,22,15,549,2000</t>
  </si>
  <si>
    <t>GMC,S-15 Jimmy,1991,regular unleaded,150,6,MANUAL,rear wheel drive,2,N/A,Compact,2dr SUV,22,15,549,2000</t>
  </si>
  <si>
    <t>GMC,S-15 Jimmy,1991,regular unleaded,150,6,MANUAL,rear wheel drive,4,N/A,Midsize,4dr SUV,22,15,549,2000</t>
  </si>
  <si>
    <t>GMC,S-15 Jimmy,1991,regular unleaded,150,6,MANUAL,four wheel drive,4,N/A,Midsize,4dr SUV,18,14,549,2000</t>
  </si>
  <si>
    <t>GMC,S-15 Jimmy,1991,regular unleaded,150,6,MANUAL,four wheel drive,2,N/A,Compact,2dr SUV,18,14,549,2000</t>
  </si>
  <si>
    <t>GMC,S-15,1990,regular unleaded,105,4,MANUAL,rear wheel drive,2,N/A,Compact,Regular Cab Pickup,25,21,549,2000</t>
  </si>
  <si>
    <t>GMC,S-15,1990,regular unleaded,160,6,MANUAL,four wheel drive,2,N/A,Compact,Regular Cab Pickup,19,15,549,2000</t>
  </si>
  <si>
    <t>GMC,S-15,1990,regular unleaded,105,4,MANUAL,rear wheel drive,2,N/A,Compact,Extended Cab Pickup,25,21,549,2000</t>
  </si>
  <si>
    <t>GMC,S-15,1990,regular unleaded,160,6,MANUAL,four wheel drive,2,N/A,Compact,Extended Cab Pickup,19,15,549,2000</t>
  </si>
  <si>
    <t>Mercedes-Benz,S-Class,2015,premium unleaded (required),449,8,AUTOMATIC,rear wheel drive,4,"Luxury,High-Performance",Large,Sedan,26,17,617,94400</t>
  </si>
  <si>
    <t>Mercedes-Benz,S-Class,2015,premium unleaded (required),577,8,AUTOMATIC,all wheel drive,4,"Factory Tuner,Luxury,High-Performance",Large,Sedan,23,15,617,141450</t>
  </si>
  <si>
    <t>Mercedes-Benz,S-Class,2015,premium unleaded (required),449,8,AUTOMATIC,all wheel drive,4,"Luxury,High-Performance",Large,Sedan,26,16,617,97400</t>
  </si>
  <si>
    <t>Mercedes-Benz,S-Class,2015,premium unleaded (required),577,8,AUTOMATIC,all wheel drive,2,"Factory Tuner,Luxury,High-Performance",Large,Coupe,23,15,617,160900</t>
  </si>
  <si>
    <t>Mercedes-Benz,S-Class,2015,premium unleaded (required),621,12,AUTOMATIC,rear wheel drive,4,"Factory Tuner,Luxury,High-Performance",Large,Sedan,20,13,617,222000</t>
  </si>
  <si>
    <t>Mercedes-Benz,S-Class,2015,premium unleaded (required),621,12,AUTOMATIC,rear wheel drive,2,"Factory Tuner,Luxury,High-Performance",Large,Coupe,20,13,617,230900</t>
  </si>
  <si>
    <t>Mercedes-Benz,S-Class,2015,premium unleaded (required),523,12,AUTOMATIC,rear wheel drive,4,"Luxury,High-Performance",Large,Sedan,21,12,617,166900</t>
  </si>
  <si>
    <t>Mercedes-Benz,S-Class,2015,premium unleaded (required),449,8,AUTOMATIC,all wheel drive,2,"Luxury,High-Performance",Large,Coupe,24,16,617,119900</t>
  </si>
  <si>
    <t>Mercedes-Benz,S-Class,2016,premium unleaded (required),621,12,AUTOMATIC,rear wheel drive,2,"Factory Tuner,Luxury,High-Performance",Large,Coupe,20,13,617,234050</t>
  </si>
  <si>
    <t>Mercedes-Benz,S-Class,2016,premium unleaded (required),449,8,AUTOMATIC,all wheel drive,2,"Luxury,High-Performance",Large,Coupe,24,16,617,121550</t>
  </si>
  <si>
    <t>Mercedes-Benz,S-Class,2016,premium unleaded (required),577,8,AUTOMATIC,all wheel drive,4,"Factory Tuner,Luxury,High-Performance",Large,Sedan,23,15,617,143250</t>
  </si>
  <si>
    <t>Mercedes-Benz,S-Class,2016,premium unleaded (required),449,8,AUTOMATIC,rear wheel drive,4,"Luxury,High-Performance",Large,Sedan,26,17,617,95650</t>
  </si>
  <si>
    <t>Mercedes-Benz,S-Class,2016,premium unleaded (required),523,12,AUTOMATIC,rear wheel drive,4,"Luxury,High-Performance",Large,Sedan,21,12,617,169050</t>
  </si>
  <si>
    <t>Mercedes-Benz,S-Class,2016,premium unleaded (required),449,8,AUTOMATIC,all wheel drive,4,"Luxury,High-Performance",Large,Sedan,26,16,617,98650</t>
  </si>
  <si>
    <t>Mercedes-Benz,S-Class,2016,premium unleaded (required),577,8,AUTOMATIC,all wheel drive,2,"Factory Tuner,Luxury,High-Performance",Large,Coupe,23,15,617,163150</t>
  </si>
  <si>
    <t>Mercedes-Benz,S-Class,2016,premium unleaded (required),621,12,AUTOMATIC,rear wheel drive,4,"Factory Tuner,Luxury,High-Performance",Large,Sedan,20,13,617,224650</t>
  </si>
  <si>
    <t>Mercedes-Benz,S-Class,2017,premium unleaded (required),577,8,AUTOMATIC,all wheel drive,4,"Factory Tuner,Luxury,High-Performance",Large,Sedan,23,15,617,144700</t>
  </si>
  <si>
    <t>Mercedes-Benz,S-Class,2017,premium unleaded (required),449,8,AUTOMATIC,all wheel drive,4,"Luxury,High-Performance",Large,Sedan,25,16,617,99600</t>
  </si>
  <si>
    <t>Mercedes-Benz,S-Class,2017,premium unleaded (required),449,8,AUTOMATIC,rear wheel drive,2,"Luxury,High-Performance",Large,Convertible,25,17,617,131400</t>
  </si>
  <si>
    <t>Mercedes-Benz,S-Class,2017,premium unleaded (required),523,12,AUTOMATIC,rear wheel drive,4,"Luxury,High-Performance",Large,Sedan,22,13,617,170750</t>
  </si>
  <si>
    <t>Mercedes-Benz,S-Class,2017,premium unleaded (required),577,8,AUTOMATIC,all wheel drive,2,"Factory Tuner,Luxury,High-Performance",Large,Convertible,22,14,617,176400</t>
  </si>
  <si>
    <t>Mercedes-Benz,S-Class,2017,premium unleaded (required),621,12,AUTOMATIC,rear wheel drive,4,"Factory Tuner,Luxury,High-Performance",Large,Sedan,22,13,617,226900</t>
  </si>
  <si>
    <t>Mercedes-Benz,S-Class,2017,premium unleaded (required),621,12,AUTOMATIC,rear wheel drive,2,"Factory Tuner,Luxury,High-Performance",Large,Convertible,21,14,617,247900</t>
  </si>
  <si>
    <t>Mercedes-Benz,S-Class,2017,premium unleaded (required),449,8,AUTOMATIC,rear wheel drive,4,"Luxury,High-Performance",Large,Sedan,26,18,617,96600</t>
  </si>
  <si>
    <t>Honda,S2000,2007,premium unleaded (required),237,4,MANUAL,rear wheel drive,2,Performance,Compact,Convertible,24,18,2202,34250</t>
  </si>
  <si>
    <t>Honda,S2000,2008,premium unleaded (required),237,4,MANUAL,rear wheel drive,2,"Factory Tuner,Performance",Compact,Convertible,25,18,2202,37300</t>
  </si>
  <si>
    <t>Honda,S2000,2008,premium unleaded (required),237,4,MANUAL,rear wheel drive,2,"Factory Tuner,High-Performance",Compact,Convertible,25,18,2202,36300</t>
  </si>
  <si>
    <t>Honda,S2000,2008,premium unleaded (required),237,4,MANUAL,rear wheel drive,2,Performance,Compact,Convertible,25,18,2202,34300</t>
  </si>
  <si>
    <t>Honda,S2000,2009,premium unleaded (required),237,4,MANUAL,rear wheel drive,2,"Factory Tuner,High-Performance",Compact,Convertible,25,18,2202,36995</t>
  </si>
  <si>
    <t>Honda,S2000,2009,premium unleaded (required),237,4,MANUAL,rear wheel drive,2,Performance,Compact,Convertible,25,18,2202,34995</t>
  </si>
  <si>
    <t>Honda,S2000,2009,premium unleaded (required),237,4,MANUAL,rear wheel drive,2,"Factory Tuner,Performance",Compact,Convertible,25,18,2202,37995</t>
  </si>
  <si>
    <t>Audi,S3,2015,premium unleaded (required),292,4,AUTOMATED_MANUAL,all wheel drive,4,"Factory Tuner,Luxury,High-Performance",Compact,Sedan,31,23,3105,41100</t>
  </si>
  <si>
    <t>Audi,S3,2015,premium unleaded (required),292,4,AUTOMATED_MANUAL,all wheel drive,4,"Factory Tuner,Luxury,High-Performance",Compact,Sedan,31,23,3105,47000</t>
  </si>
  <si>
    <t>Audi,S3,2016,premium unleaded (required),292,4,AUTOMATED_MANUAL,all wheel drive,4,"Factory Tuner,Luxury,High-Performance",Compact,Sedan,31,23,3105,42500</t>
  </si>
  <si>
    <t>Audi,S3,2016,premium unleaded (required),292,4,AUTOMATED_MANUAL,all wheel drive,4,"Factory Tuner,Luxury,High-Performance",Compact,Sedan,31,23,3105,48650</t>
  </si>
  <si>
    <t>Audi,S3,2017,premium unleaded (required),292,4,AUTOMATED_MANUAL,all wheel drive,4,"Factory Tuner,Luxury,High-Performance",Compact,Sedan,28,21,3105,48400</t>
  </si>
  <si>
    <t>Audi,S3,2017,premium unleaded (required),292,4,AUTOMATED_MANUAL,all wheel drive,4,"Factory Tuner,Luxury,High-Performance",Compact,Sedan,28,21,3105,42900</t>
  </si>
  <si>
    <t>Volvo,S40,2009,premium unleaded (recommended),227,5,AUTOMATIC,all wheel drive,4,Luxury,Compact,Sedan,26,18,870,33800</t>
  </si>
  <si>
    <t>Volvo,S40,2009,premium unleaded (recommended),227,5,AUTOMATIC,front wheel drive,4,"Luxury,Performance",Compact,Sedan,28,19,870,32350</t>
  </si>
  <si>
    <t>Volvo,S40,2009,premium unleaded (recommended),168,5,AUTOMATIC,front wheel drive,4,Luxury,Compact,Sedan,31,20,870,28550</t>
  </si>
  <si>
    <t>Volvo,S40,2010,premium unleaded (recommended),227,5,MANUAL,all wheel drive,4,Luxury,Compact,Sedan,27,20,870,31350</t>
  </si>
  <si>
    <t>Volvo,S40,2010,premium unleaded (recommended),168,5,MANUAL,front wheel drive,4,Luxury,Compact,Sedan,29,21,870,26200</t>
  </si>
  <si>
    <t>Volvo,S40,2010,premium unleaded (recommended),227,5,AUTOMATIC,front wheel drive,4,"Luxury,Performance",Compact,Sedan,30,21,870,31150</t>
  </si>
  <si>
    <t>Volvo,S40,2011,regular unleaded,227,5,AUTOMATIC,front wheel drive,4,Luxury,Compact,Sedan,30,21,870,27750</t>
  </si>
  <si>
    <t>Volvo,S40,2011,regular unleaded,227,5,AUTOMATIC,front wheel drive,4,Luxury,Compact,Sedan,30,21,870,31150</t>
  </si>
  <si>
    <t>Audi,S4,2014,premium unleaded (required),333,6,AUTOMATED_MANUAL,all wheel drive,4,"Factory Tuner,Luxury,High-Performance",Midsize,Sedan,28,18,3105,49500</t>
  </si>
  <si>
    <t>Audi,S4,2014,premium unleaded (required),333,6,MANUAL,all wheel drive,4,"Factory Tuner,Luxury,High-Performance",Midsize,Sedan,26,17,3105,54000</t>
  </si>
  <si>
    <t>Audi,S4,2014,premium unleaded (required),333,6,MANUAL,all wheel drive,4,"Factory Tuner,Luxury,High-Performance",Midsize,Sedan,26,17,3105,48100</t>
  </si>
  <si>
    <t>Audi,S4,2014,premium unleaded (required),333,6,AUTOMATED_MANUAL,all wheel drive,4,"Factory Tuner,Luxury,High-Performance",Midsize,Sedan,28,18,3105,55400</t>
  </si>
  <si>
    <t>Audi,S4,2015,premium unleaded (required),333,6,MANUAL,all wheel drive,4,"Factory Tuner,Luxury,High-Performance",Midsize,Sedan,26,17,3105,48400</t>
  </si>
  <si>
    <t>Audi,S4,2015,premium unleaded (required),333,6,MANUAL,all wheel drive,4,"Factory Tuner,Luxury,High-Performance",Midsize,Sedan,26,17,3105,54300</t>
  </si>
  <si>
    <t>Audi,S4,2015,premium unleaded (required),333,6,AUTOMATED_MANUAL,all wheel drive,4,"Factory Tuner,Luxury,High-Performance",Midsize,Sedan,28,18,3105,55700</t>
  </si>
  <si>
    <t>Audi,S4,2015,premium unleaded (required),333,6,AUTOMATED_MANUAL,all wheel drive,4,"Factory Tuner,Luxury,High-Performance",Midsize,Sedan,28,18,3105,49800</t>
  </si>
  <si>
    <t>Audi,S4,2016,premium unleaded (required),333,6,AUTOMATED_MANUAL,all wheel drive,4,"Factory Tuner,Luxury,High-Performance",Midsize,Sedan,28,18,3105,56100</t>
  </si>
  <si>
    <t>Audi,S4,2016,premium unleaded (required),333,6,MANUAL,all wheel drive,4,"Factory Tuner,Luxury,High-Performance",Midsize,Sedan,26,17,3105,55100</t>
  </si>
  <si>
    <t>Audi,S4,2016,premium unleaded (required),333,6,AUTOMATED_MANUAL,all wheel drive,4,"Factory Tuner,Luxury,High-Performance",Midsize,Sedan,28,18,3105,50200</t>
  </si>
  <si>
    <t>Audi,S4,2016,premium unleaded (required),333,6,MANUAL,all wheel drive,4,"Factory Tuner,Luxury,High-Performance",Midsize,Sedan,26,17,3105,49200</t>
  </si>
  <si>
    <t>Audi,S5,2016,premium unleaded (required),333,6,AUTOMATED_MANUAL,all wheel drive,2,"Factory Tuner,Luxury,Performance",Midsize,Convertible,26,18,3105,67350</t>
  </si>
  <si>
    <t>Audi,S5,2016,premium unleaded (required),333,6,MANUAL,all wheel drive,2,"Factory Tuner,Luxury,High-Performance",Midsize,Coupe,26,17,3105,59350</t>
  </si>
  <si>
    <t>Audi,S5,2016,premium unleaded (required),333,6,AUTOMATED_MANUAL,all wheel drive,2,"Factory Tuner,Luxury,Performance",Midsize,Convertible,26,18,3105,61100</t>
  </si>
  <si>
    <t>Audi,S5,2016,premium unleaded (required),333,6,AUTOMATED_MANUAL,all wheel drive,2,"Factory Tuner,Luxury,Performance",Midsize,Coupe,28,18,3105,54100</t>
  </si>
  <si>
    <t>Audi,S5,2016,premium unleaded (required),333,6,AUTOMATED_MANUAL,all wheel drive,2,"Factory Tuner,Luxury,Performance",Midsize,Coupe,28,18,3105,60350</t>
  </si>
  <si>
    <t>Audi,S5,2016,premium unleaded (required),333,6,MANUAL,all wheel drive,2,"Factory Tuner,Luxury,High-Performance",Midsize,Coupe,26,17,3105,53100</t>
  </si>
  <si>
    <t>Audi,S5,2017,premium unleaded (required),333,6,MANUAL,all wheel drive,2,"Factory Tuner,Luxury,High-Performance",Midsize,Coupe,26,17,3105,53100</t>
  </si>
  <si>
    <t>Audi,S5,2017,premium unleaded (required),333,6,AUTOMATED_MANUAL,all wheel drive,2,"Factory Tuner,Luxury,Performance",Midsize,Convertible,26,18,3105,61100</t>
  </si>
  <si>
    <t>Audi,S5,2017,premium unleaded (required),333,6,AUTOMATED_MANUAL,all wheel drive,2,"Factory Tuner,Luxury,Performance",Midsize,Coupe,28,18,3105,54100</t>
  </si>
  <si>
    <t>Volvo,S60 Cross Country,2017,regular unleaded,240,4,AUTOMATIC,all wheel drive,4,Luxury,Midsize,Sedan,30,22,870,44200</t>
  </si>
  <si>
    <t>Volvo,S60,2015,regular unleaded,250,5,AUTOMATIC,all wheel drive,4,"Luxury,Performance",Midsize,Sedan,29,20,870,35450</t>
  </si>
  <si>
    <t>Volvo,S60,2015,regular unleaded,302,4,AUTOMATIC,front wheel drive,4,"Luxury,High-Performance",Midsize,Sedan,35,24,870,39250</t>
  </si>
  <si>
    <t>Volvo,S60,2015,regular unleaded,250,5,AUTOMATIC,all wheel drive,4,"Luxury,Performance",Midsize,Sedan,29,20,870,34800</t>
  </si>
  <si>
    <t>Volvo,S60,2015,regular unleaded,325,6,AUTOMATIC,all wheel drive,4,"Factory Tuner,Luxury,High-Performance",Midsize,Sedan,28,19,870,43800</t>
  </si>
  <si>
    <t>Volvo,S60,2015,regular unleaded,325,6,AUTOMATIC,all wheel drive,4,"Factory Tuner,Luxury,High-Performance",Midsize,Sedan,28,19,870,42700</t>
  </si>
  <si>
    <t>Volvo,S60,2015,regular unleaded,240,4,AUTOMATIC,front wheel drive,4,"Luxury,Performance",Midsize,Sedan,37,25,870,33950</t>
  </si>
  <si>
    <t>Volvo,S60,2015,regular unleaded,240,4,AUTOMATIC,front wheel drive,4,"Luxury,Performance",Midsize,Sedan,37,25,870,33300</t>
  </si>
  <si>
    <t>Volvo,S60,2015,regular unleaded,302,4,AUTOMATIC,front wheel drive,4,"Luxury,High-Performance",Midsize,Sedan,35,24,870,38150</t>
  </si>
  <si>
    <t>Volvo,S60,2016,regular unleaded,240,4,AUTOMATIC,front wheel drive,4,"Luxury,Performance",Midsize,Sedan,37,25,870,38900</t>
  </si>
  <si>
    <t>Volvo,S60,2016,regular unleaded,302,4,AUTOMATIC,front wheel drive,4,"Luxury,High-Performance",Midsize,Sedan,33,23,870,39450</t>
  </si>
  <si>
    <t>Volvo,S60,2016,regular unleaded,345,6,AUTOMATIC,all wheel drive,4,"Factory Tuner,Luxury,High-Performance",Midsize,Sedan,27,18,870,59700</t>
  </si>
  <si>
    <t>Volvo,S60,2016,regular unleaded,302,4,AUTOMATIC,all wheel drive,4,"Luxury,High-Performance",Midsize,Sedan,31,22,870,44400</t>
  </si>
  <si>
    <t>Volvo,S60,2016,regular unleaded,250,5,AUTOMATIC,all wheel drive,4,"Luxury,Performance",Midsize,Sedan,29,20,870,35650</t>
  </si>
  <si>
    <t>Volvo,S60,2016,regular unleaded,250,5,AUTOMATIC,all wheel drive,4,"Luxury,Performance",Midsize,Sedan,29,20,870,40400</t>
  </si>
  <si>
    <t>Volvo,S60,2016,regular unleaded,302,4,AUTOMATIC,all wheel drive,4,"Luxury,High-Performance",Midsize,Sedan,31,22,870,47900</t>
  </si>
  <si>
    <t>Volvo,S60,2016,regular unleaded,240,4,AUTOMATIC,front wheel drive,4,"Luxury,Performance",Midsize,Sedan,38,26,870,34150</t>
  </si>
  <si>
    <t>Volvo,S60,2016,regular unleaded,250,5,AUTOMATIC,all wheel drive,4,"Luxury,Performance",Midsize,Sedan,29,20,870,38300</t>
  </si>
  <si>
    <t>Volvo,S60,2016,regular unleaded,240,4,AUTOMATIC,front wheel drive,4,"Luxury,Performance",Midsize,Sedan,38,26,870,36800</t>
  </si>
  <si>
    <t>Volvo,S60,2016,regular unleaded,250,5,AUTOMATIC,all wheel drive,4,"Luxury,Performance",Midsize,Sedan,28,20,870,43700</t>
  </si>
  <si>
    <t>Volvo,S60,2016,regular unleaded,302,4,AUTOMATIC,front wheel drive,4,"Luxury,High-Performance",Midsize,Sedan,33,23,870,43300</t>
  </si>
  <si>
    <t>Volvo,S60,2016,regular unleaded,250,5,AUTOMATIC,all wheel drive,4,"Luxury,Performance",Midsize,Sedan,29,20,870,43400</t>
  </si>
  <si>
    <t>Volvo,S60,2016,regular unleaded,240,4,AUTOMATIC,front wheel drive,4,"Luxury,Performance",Midsize,Sedan,37,25,870,41900</t>
  </si>
  <si>
    <t>Volvo,S60,2016,regular unleaded,325,6,AUTOMATIC,all wheel drive,4,"Luxury,High-Performance",Midsize,Sedan,27,18,870,44200</t>
  </si>
  <si>
    <t>Volvo,S60,2016,regular unleaded,325,6,AUTOMATIC,all wheel drive,4,"Luxury,High-Performance",Midsize,Sedan,27,18,870,47700</t>
  </si>
  <si>
    <t>Volvo,S60,2017,regular unleaded,240,4,AUTOMATIC,front wheel drive,4,Luxury,Midsize,Sedan,36,25,870,33950</t>
  </si>
  <si>
    <t>Volvo,S60,2017,regular unleaded,240,4,AUTOMATIC,front wheel drive,4,Luxury,Midsize,Sedan,36,25,870,40800</t>
  </si>
  <si>
    <t>Volvo,S60,2017,regular unleaded,240,4,AUTOMATIC,front wheel drive,4,Luxury,Midsize,Sedan,36,25,870,36800</t>
  </si>
  <si>
    <t>Volvo,S60,2017,regular unleaded,302,4,AUTOMATIC,all wheel drive,4,"Luxury,Performance",Midsize,Sedan,31,23,870,47400</t>
  </si>
  <si>
    <t>Audi,S6,2015,premium unleaded (required),420,8,AUTOMATED_MANUAL,all wheel drive,4,"Factory Tuner,Luxury,High-Performance",Midsize,Sedan,27,17,3105,75500</t>
  </si>
  <si>
    <t>Audi,S6,2016,premium unleaded (required),450,8,AUTOMATED_MANUAL,all wheel drive,4,"Factory Tuner,Luxury,High-Performance",Midsize,Sedan,27,18,3105,70900</t>
  </si>
  <si>
    <t>Audi,S6,2016,premium unleaded (required),450,8,AUTOMATED_MANUAL,all wheel drive,4,"Factory Tuner,Luxury,High-Performance",Midsize,Sedan,27,18,3105,75300</t>
  </si>
  <si>
    <t>Audi,S6,2017,premium unleaded (required),450,8,AUTOMATED_MANUAL,all wheel drive,4,"Factory Tuner,Luxury,High-Performance",Midsize,Sedan,27,18,3105,74100</t>
  </si>
  <si>
    <t>Audi,S6,2017,premium unleaded (required),450,8,AUTOMATED_MANUAL,all wheel drive,4,"Factory Tuner,Luxury,High-Performance",Midsize,Sedan,27,18,3105,70900</t>
  </si>
  <si>
    <t>Volvo,S70,1998,regular unleaded,168,5,MANUAL,front wheel drive,4,Luxury,Midsize,Sedan,27,17,870,2000</t>
  </si>
  <si>
    <t>Volvo,S70,1998,regular unleaded,190,5,AUTOMATIC,front wheel drive,4,Luxury,Midsize,Sedan,24,17,870,2112</t>
  </si>
  <si>
    <t>Volvo,S70,1998,regular unleaded,236,5,MANUAL,front wheel drive,4,"Luxury,Performance",Midsize,Sedan,23,17,870,2232</t>
  </si>
  <si>
    <t>Volvo,S70,1999,regular unleaded,162,5,MANUAL,front wheel drive,4,Luxury,Midsize,Sedan,26,19,870,2172</t>
  </si>
  <si>
    <t>Volvo,S70,1999,regular unleaded,190,5,AUTOMATIC,front wheel drive,4,Luxury,Midsize,Sedan,25,18,870,2286</t>
  </si>
  <si>
    <t>Volvo,S70,1999,regular unleaded,236,5,MANUAL,front wheel drive,4,"Luxury,Performance",Midsize,Sedan,25,18,870,2382</t>
  </si>
  <si>
    <t>Volvo,S70,1999,regular unleaded,190,5,AUTOMATIC,all wheel drive,4,Luxury,Midsize,Sedan,23,16,870,2384</t>
  </si>
  <si>
    <t>Volvo,S70,2000,regular unleaded,190,5,AUTOMATIC,front wheel drive,4,Luxury,Midsize,Sedan,24,17,870,2430</t>
  </si>
  <si>
    <t>Volvo,S70,2000,regular unleaded,190,5,AUTOMATIC,all wheel drive,4,Luxury,Midsize,Sedan,23,16,870,2637</t>
  </si>
  <si>
    <t>Volvo,S70,2000,regular unleaded,168,5,MANUAL,front wheel drive,4,Luxury,Midsize,Sedan,26,19,870,2305</t>
  </si>
  <si>
    <t>Volvo,S70,2000,regular unleaded,190,5,AUTOMATIC,front wheel drive,4,Luxury,Midsize,Sedan,24,17,870,2500</t>
  </si>
  <si>
    <t>Volvo,S70,2000,regular unleaded,168,5,MANUAL,front wheel drive,4,Luxury,Midsize,Sedan,26,19,870,2403</t>
  </si>
  <si>
    <t>Volvo,S70,2000,regular unleaded,236,5,MANUAL,front wheel drive,4,"Luxury,Performance",Midsize,Sedan,25,18,870,2608</t>
  </si>
  <si>
    <t>Audi,S7,2015,premium unleaded (required),420,8,AUTOMATED_MANUAL,all wheel drive,4,"Factory Tuner,Luxury,High-Performance",Large,Sedan,27,17,3105,82500</t>
  </si>
  <si>
    <t>Audi,S7,2016,premium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</si>
  <si>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</si>
  <si>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Tuner,Luxury,High-Performance",Large,Sedan,27,17,3105,79900</t>
  </si>
  <si>
    <t>Volvo,S80,2014,regular unleaded,240,6,AUTOMATIC,front wheel drive,4,Luxury,Midsize,Sedan,29,20,870,39900</t>
  </si>
  <si>
    <t>Volvo,S80,2014,regular unleaded,300,6,AUTOMATIC,all wheel drive,4,"Luxury,Performance",Midsize,Sedan,25,18,870,43950</t>
  </si>
  <si>
    <t>Volvo,S80,2015,regular unleaded,300,6,AUTOMATIC,all wheel drive,4,"Luxury,Performance",Midsize,Sedan,28,19,870,45100</t>
  </si>
  <si>
    <t>Volvo,S80,2015,regular unleaded,300,6,AUTOMATIC,all wheel drive,4,"Luxury,Performance",Midsize,Sedan,28,19,870,43950</t>
  </si>
  <si>
    <t>Volvo,S80,2015,regular unleaded,240,4,AUTOMATIC,front wheel drive,4,Luxury,Midsize,Sedan,38,26,870,41700</t>
  </si>
  <si>
    <t>Volvo,S80,2015,regular unleaded,240,4,AUTOMATIC,front wheel drive,4,Luxury,Midsize,Sedan,38,26,870,40500</t>
  </si>
  <si>
    <t>Volvo,S80,2016,regular unleaded,240,4,AUTOMATIC,front wheel drive,4,Luxury,Midsize,Sedan,37,25,870,48375</t>
  </si>
  <si>
    <t>Volvo,S80,2016,regular unleaded,240,4,AUTOMATIC,front wheel drive,4,Luxury,Midsize,Sedan,37,25,870,43450</t>
  </si>
  <si>
    <t>Audi,S8,2015,premium unleaded (required),520,8,AUTOMATIC,all wheel drive,4,"Factory Tuner,Luxury,High-Performance",Large,Sedan,27,17,3105,114900</t>
  </si>
  <si>
    <t>Audi,S8,2016,premium unleaded (required),520,8,AUTOMATIC,all wheel drive,4,"Factory Tuner,Luxury,High-Performance",Large,Sedan,25,16,3105,114900</t>
  </si>
  <si>
    <t>Audi,S8,2016,premium unleaded (required),605,8,AUTOMATIC,all wheel drive,4,"Factory Tuner,Luxury,High-Performance",Large,Sedan,25,15,3105,114900</t>
  </si>
  <si>
    <t>Audi,S8,2017,premium unleaded (recommended),605,8,AUTOMATIC,all wheel drive,4,"Factory Tuner,Luxury,High-Performance",Large,Sedan,24,15,3105,115900</t>
  </si>
  <si>
    <t>Volvo,S90,1998,regular unleaded,181,6,AUTOMATIC,rear wheel drive,4,Luxury,Midsize,Sedan,23,16,870,2269</t>
  </si>
  <si>
    <t>Volvo,S90,2017,premium unleaded (recommended),250,4,AUTOMATIC,front wheel drive,4,Luxury,Large,Sedan,34,23,870,46950</t>
  </si>
  <si>
    <t>Volvo,S90,2017,premium unleaded (recommended),316,4,AUTOMATIC,all wheel drive,4,"Luxury,Performance",Large,Sedan,31,22,870,52950</t>
  </si>
  <si>
    <t>Volvo,S90,2017,premium unleaded (recommended),250,4,AUTOMATIC,front wheel drive,4,Luxury,Large,Sedan,34,23,870,50450</t>
  </si>
  <si>
    <t>Volvo,S90,2017,premium unleaded (recommended),316,4,AUTOMATIC,all wheel drive,4,"Luxury,Performance",Large,Sedan,31,22,870,56250</t>
  </si>
  <si>
    <t>GMC,Safari Cargo,2003,regular unleaded,190,6,AUTOMATIC,all wheel drive,3,N/A,Large,Cargo Minivan,18,14,549,24450</t>
  </si>
  <si>
    <t>GMC,Safari Cargo,2003,regular unleaded,190,6,AUTOMATIC,rear wheel drive,3,N/A,Large,Cargo Minivan,21,15,549,22050</t>
  </si>
  <si>
    <t>GMC,Safari Cargo,2004,regular unleaded,190,6,AUTOMATIC,rear wheel drive,3,N/A,Large,Cargo Minivan,19,14,549,22695</t>
  </si>
  <si>
    <t>GMC,Safari Cargo,2004,regular unleaded,190,6,AUTOMATIC,all wheel drive,3,N/A,Large,Cargo Minivan,18,14,549,25195</t>
  </si>
  <si>
    <t>GMC,Safari Cargo,2005,regular unleaded,190,6,AUTOMATIC,rear wheel drive,3,N/A,Large,Cargo Minivan,20,15,549,22930</t>
  </si>
  <si>
    <t>GMC,Safari Cargo,2005,regular unleaded,190,6,AUTOMATIC,all wheel drive,3,N/A,Large,Cargo Minivan,18,14,549,25430</t>
  </si>
  <si>
    <t>GMC,Safari,2003,regular unleaded,190,6,AUTOMATIC,rear wheel drive,3,N/A,Large,Passenger Minivan,19,14,549,23690</t>
  </si>
  <si>
    <t>GMC,Safari,2003,regular unleaded,190,6,AUTOMATIC,all wheel drive,3,N/A,Large,Passenger Minivan,16,12,549,25690</t>
  </si>
  <si>
    <t>GMC,Safari,2004,regular unleaded,190,6,AUTOMATIC,rear wheel drive,3,N/A,Large,Passenger Minivan,19,14,549,24195</t>
  </si>
  <si>
    <t>GMC,Safari,2004,regular unleaded,190,6,AUTOMATIC,all wheel drive,3,N/A,Large,Passenger Minivan,16,12,549,26195</t>
  </si>
  <si>
    <t>GMC,Safari,2005,regular unleaded,190,6,AUTOMATIC,rear wheel drive,3,N/A,Large,Passenger Minivan,20,14,549,24430</t>
  </si>
  <si>
    <t>GMC,Safari,2005,regular unleaded,190,6,AUTOMATIC,all wheel drive,3,N/A,Large,Passenger Minivan,16,12,549,26430</t>
  </si>
  <si>
    <t>Suzuki,Samurai,1993,regular unleaded,66,4,MANUAL,four wheel drive,2,N/A,Compact,Convertible SUV,26,24,481,2000</t>
  </si>
  <si>
    <t>Suzuki,Samurai,1993,regular unleaded,66,4,MANUAL,rear wheel drive,2,N/A,Compact,Convertible SUV,26,24,481,2000</t>
  </si>
  <si>
    <t>Suzuki,Samurai,1994,regular unleaded,66,4,MANUAL,four wheel drive,2,N/A,Compact,Convertible SUV,26,24,481,2000</t>
  </si>
  <si>
    <t>Suzuki,Samurai,1995,regular unleaded,66,4,MANUAL,four wheel drive,2,N/A,Compact,Convertible SUV,26,24,481,2000</t>
  </si>
  <si>
    <t>Hyundai,Santa Fe Sport,2015,regular unleaded,264,4,AUTOMATIC,all wheel drive,4,Crossover,Midsize,4dr SUV,24,18,1439,33000</t>
  </si>
  <si>
    <t>Hyundai,Santa Fe Sport,2015,regular unleaded,264,4,AUTOMATIC,front wheel drive,4,Crossover,Midsize,4dr SUV,27,19,1439,31250</t>
  </si>
  <si>
    <t>Hyundai,Santa Fe Sport,2015,regular unleaded,190,4,AUTOMATIC,front wheel drive,4,Crossover,Midsize,4dr SUV,27,20,1439,24950</t>
  </si>
  <si>
    <t>Hyundai,Santa Fe Sport,2015,regular unleaded,190,4,AUTOMATIC,all wheel drive,4,Crossover,Midsize,4dr SUV,25,19,1439,26700</t>
  </si>
  <si>
    <t>Hyundai,Santa Fe Sport,2016,regular unleaded,265,4,AUTOMATIC,all wheel drive,4,Crossover,Midsize,4dr SUV,24,18,1439,33000</t>
  </si>
  <si>
    <t>Hyundai,Santa Fe Sport,2016,regular unleaded,190,4,AUTOMATIC,front wheel drive,4,Crossover,Midsize,4dr SUV,27,20,1439,24950</t>
  </si>
  <si>
    <t>Hyundai,Santa Fe Sport,2016,regular unleaded,190,4,AUTOMATIC,all wheel drive,4,Crossover,Midsize,4dr SUV,25,19,1439,26700</t>
  </si>
  <si>
    <t>Hyundai,Santa Fe Sport,2016,regular unleaded,265,4,AUTOMATIC,front wheel drive,4,Crossover,Midsize,4dr SUV,27,19,1439,31250</t>
  </si>
  <si>
    <t>Hyundai,Santa Fe Sport,2017,regular unleaded,265,4,AUTOMATIC,all wheel drive,4,Crossover,Midsize,4dr SUV,26,19,1439,33450</t>
  </si>
  <si>
    <t>Hyundai,Santa Fe Sport,2017,regular unleaded,265,4,AUTOMATIC,front wheel drive,4,Crossover,Midsize,4dr SUV,28,20,1439,31700</t>
  </si>
  <si>
    <t>Hyundai,Santa Fe Sport,2017,regular unleaded,265,4,AUTOMATIC,all wheel drive,4,Crossover,Midsize,4dr SUV,24,19,1439,38250</t>
  </si>
  <si>
    <t>Hyundai,Santa Fe Sport,2017,regular unleaded,190,4,AUTOMATIC,front wheel drive,4,Crossover,Midsize,4dr SUV,27,21,1439,25350</t>
  </si>
  <si>
    <t>Hyundai,Santa Fe Sport,2017,regular unleaded,190,4,AUTOMATIC,all wheel drive,4,Crossover,Midsize,4dr SUV,26,20,1439,27100</t>
  </si>
  <si>
    <t>Hyundai,Santa Fe Sport,2017,regular unleaded,265,4,AUTOMATIC,front wheel drive,4,Crossover,Midsize,4dr SUV,27,20,1439,36500</t>
  </si>
  <si>
    <t>Hyundai,Santa Fe,2015,regular unleaded,290,6,AUTOMATIC,front wheel drive,4,Crossover,Midsize,4dr SUV,25,18,1439,30150</t>
  </si>
  <si>
    <t>Hyundai,Santa Fe,2015,regular unleaded,290,6,AUTOMATIC,all wheel drive,4,Crossover,Midsize,4dr SUV,24,18,1439,36000</t>
  </si>
  <si>
    <t>Hyundai,Santa Fe,2015,regular unleaded,290,6,AUTOMATIC,all wheel drive,4,Crossover,Midsize,4dr SUV,24,18,1439,31900</t>
  </si>
  <si>
    <t>Hyundai,Santa Fe,2015,regular unleaded,290,6,AUTOMATIC,front wheel drive,4,Crossover,Midsize,4dr SUV,25,18,1439,34250</t>
  </si>
  <si>
    <t>Hyundai,Santa Fe,2016,regular unleaded,290,6,AUTOMATIC,all wheel drive,4,Crossover,Midsize,4dr SUV,24,18,1439,32150</t>
  </si>
  <si>
    <t>Hyundai,Santa Fe,2016,regular unleaded,290,6,AUTOMATIC,front wheel drive,4,Crossover,Midsize,4dr SUV,25,18,1439,30400</t>
  </si>
  <si>
    <t>Hyundai,Santa Fe,2016,regular unleaded,290,6,AUTOMATIC,all wheel drive,4,Crossover,Midsize,4dr SUV,24,18,1439,36250</t>
  </si>
  <si>
    <t>Hyundai,Santa Fe,2016,regular unleaded,290,6,AUTOMATIC,front wheel drive,4,Crossover,Midsize,4dr SUV,25,18,1439,34500</t>
  </si>
  <si>
    <t>Hyundai,Santa Fe,2017,regular unleaded,290,6,AUTOMATIC,all wheel drive,4,Crossover,Midsize,4dr SUV,22,17,1439,36700</t>
  </si>
  <si>
    <t>Hyundai,Santa Fe,2017,regular unleaded,290,6,AUTOMATIC,front wheel drive,4,Crossover,Midsize,4dr SUV,23,17,1439,38700</t>
  </si>
  <si>
    <t>Hyundai,Santa Fe,2017,regular unleaded,290,6,AUTOMATIC,all wheel drive,4,Crossover,Midsize,4dr SUV,22,17,1439,40450</t>
  </si>
  <si>
    <t>Hyundai,Santa Fe,2017,regular unleaded,290,6,AUTOMATIC,front wheel drive,4,Crossover,Midsize,4dr SUV,23,17,1439,34950</t>
  </si>
  <si>
    <t>Hyundai,Santa Fe,2017,regular unleaded,290,6,AUTOMATIC,all wheel drive,4,Crossover,Midsize,4dr SUV,22,17,1439,41150</t>
  </si>
  <si>
    <t>Hyundai,Santa Fe,2017,regular unleaded,290,6,AUTOMATIC,front wheel drive,4,Crossover,Midsize,4dr SUV,25,18,1439,30800</t>
  </si>
  <si>
    <t>Hyundai,Santa Fe,2017,regular unleaded,290,6,AUTOMATIC,all wheel drive,4,Crossover,Midsize,4dr SUV,24,18,1439,32550</t>
  </si>
  <si>
    <t>Hyundai,Santa Fe,2017,regular unleaded,290,6,AUTOMATIC,front wheel drive,4,Crossover,Midsize,4dr SUV,23,17,1439,39400</t>
  </si>
  <si>
    <t>GMC,Savana Cargo,2014,flex-fuel (unleaded/E85),285,8,AUTOMATIC,rear wheel drive,3,Flex Fuel,Midsize,Cargo Van,17,11,549,29215</t>
  </si>
  <si>
    <t>GMC,Savana Cargo,2014,flex-fuel (unleaded/E85),310,8,AUTOMATIC,all wheel drive,3,Flex Fuel,Midsize,Cargo Van,17,13,549,32760</t>
  </si>
  <si>
    <t>GMC,Savana Cargo,2014,flex-fuel (unleaded/E85),285,8,AUTOMATIC,rear wheel drive,3,Flex Fuel,Large,Cargo Van,17,11,549,33420</t>
  </si>
  <si>
    <t>GMC,Savana Cargo,2014,regular unleaded,195,6,AUTOMATIC,rear wheel drive,3,Flex Fuel,Midsize,Cargo Van,19,14,549,27710</t>
  </si>
  <si>
    <t>GMC,Savana Cargo,2014,flex-fuel (unleaded/E85),285,8,AUTOMATIC,rear wheel drive,3,Flex Fuel,Midsize,Cargo Van,17,11,549,32535</t>
  </si>
  <si>
    <t>GMC,Savana Cargo,2014,flex-fuel (unleaded/E85),285,8,AUTOMATIC,rear wheel drive,3,Flex Fuel,Large,Cargo Van,17,11,549,31075</t>
  </si>
  <si>
    <t>GMC,Savana Cargo,2015,flex-fuel (unleaded/E85),285,8,AUTOMATIC,rear wheel drive,3,Flex Fuel,Midsize,Cargo Van,17,11,549,32875</t>
  </si>
  <si>
    <t>GMC,Savana Cargo,2015,flex-fuel (unleaded/E85),285,8,AUTOMATIC,rear wheel drive,3,Flex Fuel,Large,Cargo Van,17,11,549,31415</t>
  </si>
  <si>
    <t>GMC,Savana Cargo,2015,flex-fuel (unleaded/E85),285,8,AUTOMATIC,rear wheel drive,3,Flex Fuel,Midsize,Cargo Van,17,11,549,29555</t>
  </si>
  <si>
    <t>GMC,Savana Cargo,2015,flex-fuel (unleaded/E85),285,8,AUTOMATIC,rear wheel drive,3,Flex Fuel,Large,Cargo Van,17,11,549,33760</t>
  </si>
  <si>
    <t>GMC,Savana Cargo,2016,flex-fuel (unleaded/E85),285,8,AUTOMATIC,rear wheel drive,3,Flex Fuel,Large,Cargo Van,16,11,549,32455</t>
  </si>
  <si>
    <t>GMC,Savana Cargo,2016,flex-fuel (unleaded/E85),285,8,AUTOMATIC,rear wheel drive,3,Flex Fuel,Midsize,Cargo Van,16,11,549,33915</t>
  </si>
  <si>
    <t>GMC,Savana Cargo,2016,flex-fuel (unleaded/E85),285,8,AUTOMATIC,rear wheel drive,3,Flex Fuel,Large,Cargo Van,16,11,549,34800</t>
  </si>
  <si>
    <t>GMC,Savana Cargo,2016,flex-fuel (unleaded/E85),285,8,AUTOMATIC,rear wheel drive,3,Flex Fuel,Midsize,Cargo Van,16,11,549,30595</t>
  </si>
  <si>
    <t>GMC,Savana,2014,flex-fuel (unleaded/E85),310,8,AUTOMATIC,rear wheel drive,3,Flex Fuel,Midsize,Passenger Van,17,13,549,30970</t>
  </si>
  <si>
    <t>GMC,Savana,2014,flex-fuel (unleaded/E85),280,8,AUTOMATIC,rear wheel drive,3,Flex Fuel,Large,Passenger Van,17,11,549,36030</t>
  </si>
  <si>
    <t>GMC,Savana,2014,flex-fuel (unleaded/E85),280,8,AUTOMATIC,rear wheel drive,3,Flex Fuel,Midsize,Passenger Van,17,11,549,31865</t>
  </si>
  <si>
    <t>GMC,Savana,2014,flex-fuel (unleaded/E85),310,8,AUTOMATIC,all wheel drive,3,Flex Fuel,Midsize,Passenger Van,17,13,549,34525</t>
  </si>
  <si>
    <t>GMC,Savana,2014,flex-fuel (unleaded/E85),280,8,AUTOMATIC,rear wheel drive,3,Flex Fuel,Midsize,Passenger Van,17,11,549,34160</t>
  </si>
  <si>
    <t>GMC,Savana,2015,flex-fuel (unleaded/E85),285,8,AUTOMATIC,rear wheel drive,3,Flex Fuel,Large,Passenger Van,17,11,549,36355</t>
  </si>
  <si>
    <t>GMC,Savana,2015,flex-fuel (unleaded/E85),285,8,AUTOMATIC,rear wheel drive,3,Flex Fuel,Midsize,Passenger Van,17,11,549,34015</t>
  </si>
  <si>
    <t>GMC,Savana,2015,flex-fuel (unleaded/E85),285,8,AUTOMATIC,rear wheel drive,3,Flex Fuel,Midsize,Passenger Van,17,11,549,35915</t>
  </si>
  <si>
    <t>GMC,Savana,2015,flex-fuel (unleaded/E85),285,8,AUTOMATIC,rear wheel drive,3,Flex Fuel,Large,Passenger Van,17,11,549,36700</t>
  </si>
  <si>
    <t>GMC,Savana,2015,flex-fuel (unleaded/E85),285,8,AUTOMATIC,rear wheel drive,3,Flex Fuel,Midsize,Passenger Van,17,11,549,32190</t>
  </si>
  <si>
    <t>GMC,Savana,2015,flex-fuel (unleaded/E85),285,8,AUTOMATIC,rear wheel drive,3,Flex Fuel,Midsize,Passenger Van,17,11,549,34485</t>
  </si>
  <si>
    <t>GMC,Savana,2016,flex-fuel (unleaded/E85),285,8,AUTOMATIC,rear wheel drive,3,Flex Fuel,Midsize,Passenger Van,16,11,549,32990</t>
  </si>
  <si>
    <t>GMC,Savana,2016,flex-fuel (unleaded/E85),285,8,AUTOMATIC,rear wheel drive,3,Flex Fuel,Large,Passenger Van,16,11,549,37155</t>
  </si>
  <si>
    <t>GMC,Savana,2016,flex-fuel (unleaded/E85),285,8,AUTOMATIC,rear wheel drive,3,Flex Fuel,Large,Passenger Van,16,11,549,37500</t>
  </si>
  <si>
    <t>GMC,Savana,2016,flex-fuel (unleaded/E85),285,8,AUTOMATIC,rear wheel drive,3,Flex Fuel,Midsize,Passenger Van,16,11,549,35285</t>
  </si>
  <si>
    <t>GMC,Savana,2016,flex-fuel (unleaded/E85),285,8,AUTOMATIC,rear wheel drive,3,Flex Fuel,Midsize,Passenger Van,16,11,549,36715</t>
  </si>
  <si>
    <t>GMC,Savana,2016,flex-fuel (unleaded/E85),285,8,AUTOMATIC,rear wheel drive,3,Flex Fuel,Midsize,Passenger Van,16,11,549,34815</t>
  </si>
  <si>
    <t>Lexus,SC 300,1998,regular unleaded,225,6,AUTOMATIC,rear wheel drive,2,"Luxury,Performance",Midsize,Coupe,22,17,454,3211</t>
  </si>
  <si>
    <t>Lexus,SC 300,1999,regular unleaded,225,6,AUTOMATIC,rear wheel drive,2,"Luxury,Performance",Midsize,Coupe,22,17,454,3665</t>
  </si>
  <si>
    <t>Lexus,SC 300,2000,regular unleaded,225,6,AUTOMATIC,rear wheel drive,2,"Luxury,Performance",Midsize,Coupe,22,17,454,4024</t>
  </si>
  <si>
    <t>Lexus,SC 400,1998,regular unleaded,290,8,AUTOMATIC,rear wheel drive,2,"Luxury,Performance",Midsize,Coupe,23,17,454,3442</t>
  </si>
  <si>
    <t>Lexus,SC 400,1999,regular unleaded,290,8,AUTOMATIC,rear wheel drive,2,"Luxury,Performance",Midsize,Coupe,23,16,454,4031</t>
  </si>
  <si>
    <t>Lexus,SC 400,2000,regular unleaded,290,8,AUTOMATIC,rear wheel drive,2,"Luxury,Performance",Midsize,Coupe,23,16,454,4404</t>
  </si>
  <si>
    <t>Lexus,SC 430,2008,premium unleaded (required),288,8,AUTOMATIC,rear wheel drive,2,"Luxury,Performance",Compact,Convertible,23,16,454,66355</t>
  </si>
  <si>
    <t>Lexus,SC 430,2009,premium unleaded (required),288,8,AUTOMATIC,rear wheel drive,2,"Luxury,Performance",Compact,Convertible,23,16,454,66805</t>
  </si>
  <si>
    <t>Lexus,SC 430,2010,premium unleaded (required),288,8,AUTOMATIC,rear wheel drive,2,"Luxury,Performance",Compact,Convertible,23,16,454,68405</t>
  </si>
  <si>
    <t>Hyundai,Scoupe,1993,regular unleaded,92,4,MANUAL,front wheel drive,2,N/A,Compact,Coupe,32,23,1439,2000</t>
  </si>
  <si>
    <t>Hyundai,Scoupe,1993,regular unleaded,115,4,MANUAL,front wheel drive,2,N/A,Compact,Coupe,29,23,1439,2000</t>
  </si>
  <si>
    <t>Hyundai,Scoupe,1994,regular unleaded,92,4,MANUAL,front wheel drive,2,N/A,Compact,Coupe,30,23,1439,2000</t>
  </si>
  <si>
    <t>Hyundai,Scoupe,1994,regular unleaded,115,4,MANUAL,front wheel drive,2,N/A,Compact,Coupe,29,23,1439,2000</t>
  </si>
  <si>
    <t>Hyundai,Scoupe,1995,regular unleaded,115,4,MANUAL,front wheel drive,2,N/A,Compact,Coupe,30,23,1439,2000</t>
  </si>
  <si>
    <t>Hyundai,Scoupe,1995,regular unleaded,92,4,MANUAL,front wheel drive,2,N/A,Compact,Coupe,33,24,1439,2000</t>
  </si>
  <si>
    <t>Chrysler,Sebring,2008,regular unleaded,235,6,AUTOMATIC,front wheel drive,2,N/A,Midsize,Convertible,26,16,1013,32715</t>
  </si>
  <si>
    <t>Chrysler,Sebring,2008,regular unleaded,173,4,AUTOMATIC,front wheel drive,2,N/A,Midsize,Convertible,30,21,1013,26600</t>
  </si>
  <si>
    <t>Chrysler,Sebring,2008,regular unleaded,173,4,AUTOMATIC,front wheel drive,4,N/A,Midsize,Sedan,30,21,1013,24415</t>
  </si>
  <si>
    <t>Chrysler,Sebring,2008,regular unleaded,173,4,AUTOMATIC,front wheel drive,4,Flex Fuel,Midsize,Sedan,30,21,1013,20865</t>
  </si>
  <si>
    <t>Chrysler,Sebring,2008,regular unleaded,173,4,AUTOMATIC,front wheel drive,4,Flex Fuel,Midsize,Sedan,30,21,1013,19840</t>
  </si>
  <si>
    <t>Chrysler,Sebring,2008,regular unleaded,235,6,AUTOMATIC,all wheel drive,4,N/A,Midsize,Sedan,24,15,1013,28415</t>
  </si>
  <si>
    <t>Chrysler,Sebring,2008,flex-fuel (unleaded/E85),186,6,AUTOMATIC,front wheel drive,2,Flex Fuel,Midsize,Convertible,26,18,1013,29275</t>
  </si>
  <si>
    <t>Chrysler,Sebring,2009,regular unleaded,173,4,AUTOMATIC,front wheel drive,4,N/A,Midsize,Sedan,30,21,1013,25920</t>
  </si>
  <si>
    <t>Chrysler,Sebring,2009,regular unleaded,173,4,AUTOMATIC,front wheel drive,4,Flex Fuel,Midsize,Sedan,30,21,1013,20915</t>
  </si>
  <si>
    <t>Chrysler,Sebring,2009,flex-fuel (unleaded/E85),186,6,AUTOMATIC,front wheel drive,2,Flex Fuel,Midsize,Convertible,26,18,1013,30270</t>
  </si>
  <si>
    <t>Chrysler,Sebring,2009,regular unleaded,235,6,AUTOMATIC,front wheel drive,2,N/A,Midsize,Convertible,27,16,1013,35125</t>
  </si>
  <si>
    <t>Chrysler,Sebring,2009,regular unleaded,173,4,AUTOMATIC,front wheel drive,4,Flex Fuel,Midsize,Sedan,30,21,1013,20515</t>
  </si>
  <si>
    <t>Chrysler,Sebring,2009,regular unleaded,173,4,AUTOMATIC,front wheel drive,2,N/A,Midsize,Convertible,29,20,1013,27790</t>
  </si>
  <si>
    <t>Chrysler,Sebring,2009,regular unleaded,173,4,AUTOMATIC,front wheel drive,4,Flex Fuel,Midsize,Sedan,30,21,1013,21810</t>
  </si>
  <si>
    <t>Chrysler,Sebring,2009,regular unleaded,173,4,AUTOMATIC,front wheel drive,4,Flex Fuel,Midsize,Sedan,30,21,1013,23040</t>
  </si>
  <si>
    <t>Chrysler,Sebring,2010,regular unleaded,235,6,AUTOMATIC,front wheel drive,2,N/A,Midsize,Convertible,27,16,1013,32710</t>
  </si>
  <si>
    <t>Chrysler,Sebring,2010,regular unleaded,173,4,AUTOMATIC,front wheel drive,4,Flex Fuel,Midsize,Sedan,30,21,1013,22115</t>
  </si>
  <si>
    <t>Chrysler,Sebring,2010,flex-fuel (unleaded/E85),186,6,AUTOMATIC,front wheel drive,2,Flex Fuel,Midsize,Convertible,26,18,1013,29210</t>
  </si>
  <si>
    <t>Chrysler,Sebring,2010,regular unleaded,173,4,AUTOMATIC,front wheel drive,2,N/A,Midsize,Convertible,29,20,1013,27850</t>
  </si>
  <si>
    <t>Chrysler,Sebring,2010,regular unleaded,173,4,AUTOMATIC,front wheel drive,4,N/A,Midsize,Sedan,30,21,1013,20120</t>
  </si>
  <si>
    <t>Kia,Sedona,2015,regular unleaded,276,6,AUTOMATIC,front wheel drive,4,N/A,Midsize,Passenger Minivan,25,18,1720,36300</t>
  </si>
  <si>
    <t>Kia,Sedona,2015,regular unleaded,276,6,AUTOMATIC,front wheel drive,4,N/A,Midsize,Passenger Minivan,24,18,1720,26100</t>
  </si>
  <si>
    <t>Kia,Sedona,2015,regular unleaded,276,6,AUTOMATIC,front wheel drive,4,N/A,Midsize,Passenger Minivan,24,18,1720,32300</t>
  </si>
  <si>
    <t>Kia,Sedona,2015,regular unleaded,276,6,AUTOMATIC,front wheel drive,4,N/A,Midsize,Passenger Minivan,22,17,1720,39700</t>
  </si>
  <si>
    <t>Kia,Sedona,2015,regular unleaded,276,6,AUTOMATIC,front wheel drive,4,N/A,Midsize,Passenger Minivan,24,18,1720,28300</t>
  </si>
  <si>
    <t>Kia,Sedona,2016,regular unleaded,276,6,AUTOMATIC,front wheel drive,4,N/A,Midsize,Passenger Minivan,24,18,1720,28500</t>
  </si>
  <si>
    <t>Kia,Sedona,2016,regular unleaded,276,6,AUTOMATIC,front wheel drive,4,N/A,Midsize,Passenger Minivan,24,18,1720,26400</t>
  </si>
  <si>
    <t>Kia,Sedona,2016,regular unleaded,276,6,AUTOMATIC,front wheel drive,4,N/A,Midsize,Passenger Minivan,22,17,1720,39900</t>
  </si>
  <si>
    <t>Kia,Sedona,2016,regular unleaded,276,6,AUTOMATIC,front wheel drive,4,N/A,Midsize,Passenger Minivan,24,18,1720,32700</t>
  </si>
  <si>
    <t>Kia,Sedona,2016,regular unleaded,276,6,AUTOMATIC,front wheel drive,4,N/A,Midsize,Passenger Minivan,25,18,1720,36400</t>
  </si>
  <si>
    <t>Kia,Sedona,2017,regular unleaded,276,6,AUTOMATIC,front wheel drive,4,N/A,Midsize,Passenger Minivan,22,17,1720,41900</t>
  </si>
  <si>
    <t>Kia,Sedona,2017,regular unleaded,276,6,AUTOMATIC,front wheel drive,4,N/A,Midsize,Passenger Minivan,24,18,1720,28850</t>
  </si>
  <si>
    <t>Kia,Sedona,2017,regular unleaded,276,6,AUTOMATIC,front wheel drive,4,N/A,Midsize,Passenger Minivan,24,18,1720,33600</t>
  </si>
  <si>
    <t>Kia,Sedona,2017,regular unleaded,276,6,AUTOMATIC,front wheel drive,4,N/A,Midsize,Passenger Minivan,25,18,1720,36900</t>
  </si>
  <si>
    <t>Kia,Sedona,2017,regular unleaded,276,6,AUTOMATIC,front wheel drive,4,N/A,Midsize,Passenger Minivan,24,18,1720,26800</t>
  </si>
  <si>
    <t>Nissan,Sentra,2015,regular unleaded,130,4,AUTOMATIC,front wheel drive,4,N/A,Midsize,Sedan,39,30,2009,20720</t>
  </si>
  <si>
    <t>Nissan,Sentra,2015,regular unleaded,130,4,AUTOMATIC,front wheel drive,4,N/A,Midsize,Sedan,40,30,2009,17780</t>
  </si>
  <si>
    <t>Nissan,Sentra,2015,regular unleaded,130,4,AUTOMATIC,front wheel drive,4,N/A,Midsize,Sedan,39,30,2009,18350</t>
  </si>
  <si>
    <t>Nissan,Sentra,2015,regular unleaded,130,4,MANUAL,front wheel drive,4,N/A,Midsize,Sedan,36,27,2009,16530</t>
  </si>
  <si>
    <t>Nissan,Sentra,2015,regular unleaded,130,4,AUTOMATIC,front wheel drive,4,N/A,Midsize,Sedan,39,30,2009,17380</t>
  </si>
  <si>
    <t>Nissan,Sentra,2015,regular unleaded,130,4,AUTOMATIC,front wheel drive,4,N/A,Midsize,Sedan,39,30,2009,19960</t>
  </si>
  <si>
    <t>Nissan,Sentra,2016,regular unleaded,130,4,AUTOMATIC,front wheel drive,4,N/A,Midsize,Sedan,38,29,2009,22170</t>
  </si>
  <si>
    <t>Nissan,Sentra,2016,regular unleaded,130,4,AUTOMATIC,front wheel drive,4,N/A,Midsize,Sedan,38,29,2009,20410</t>
  </si>
  <si>
    <t>Nissan,Sentra,2016,regular unleaded,130,4,MANUAL,front wheel drive,4,N/A,Midsize,Sedan,36,27,2009,16780</t>
  </si>
  <si>
    <t>Nissan,Sentra,2016,regular unleaded,130,4,AUTOMATIC,front wheel drive,4,N/A,Midsize,Sedan,38,29,2009,18550</t>
  </si>
  <si>
    <t>Nissan,Sentra,2016,regular unleaded,130,4,AUTOMATIC,front wheel drive,4,N/A,Midsize,Sedan,40,30,2009,18160</t>
  </si>
  <si>
    <t>Nissan,Sentra,2016,regular unleaded,130,4,AUTOMATIC,front wheel drive,4,N/A,Midsize,Sedan,38,29,2009,17760</t>
  </si>
  <si>
    <t>Nissan,Sentra,2017,regular unleaded,124,4,AUTOMATIC,front wheel drive,4,N/A,Midsize,Sedan,37,29,2009,21500</t>
  </si>
  <si>
    <t>Nissan,Sentra,2017,premium unleaded (recommended),188,4,AUTOMATIC,front wheel drive,4,N/A,Midsize,Sedan,33,27,2009,21990</t>
  </si>
  <si>
    <t>Nissan,Sentra,2017,regular unleaded,124,4,AUTOMATIC,front wheel drive,4,N/A,Midsize,Sedan,37,29,2009,18790</t>
  </si>
  <si>
    <t>Nissan,Sentra,2017,regular unleaded,130,4,MANUAL,front wheel drive,4,N/A,Midsize,Sedan,35,27,2009,16990</t>
  </si>
  <si>
    <t>Nissan,Sentra,2017,regular unleaded,124,4,AUTOMATIC,front wheel drive,4,N/A,Midsize,Sedan,37,29,2009,19990</t>
  </si>
  <si>
    <t>Nissan,Sentra,2017,regular unleaded,124,4,AUTOMATIC,front wheel drive,4,N/A,Midsize,Sedan,37,29,2009,17990</t>
  </si>
  <si>
    <t>Nissan,Sentra,2017,premium unleaded (recommended),188,4,MANUAL,front wheel drive,4,N/A,Midsize,Sedan,32,26,2009,21990</t>
  </si>
  <si>
    <t>Kia,Sephia,1999,regular unleaded,125,4,MANUAL,front wheel drive,4,N/A,Compact,Sedan,28,21,1720,2000</t>
  </si>
  <si>
    <t>Kia,Sephia,2000,regular unleaded,125,4,MANUAL,front wheel drive,4,N/A,Compact,Sedan,26,20,1720,2000</t>
  </si>
  <si>
    <t>Kia,Sephia,2001,regular unleaded,125,4,MANUAL,front wheel drive,4,N/A,Compact,Sedan,28,22,1720,10845</t>
  </si>
  <si>
    <t>Kia,Sephia,2001,regular unleaded,125,4,MANUAL,front wheel drive,4,N/A,Compact,Sedan,28,22,1720,12445</t>
  </si>
  <si>
    <t>Kia,Sephia,2001,regular unleaded,125,4,AUTOMATIC,front wheel drive,4,N/A,Compact,Sedan,28,19,1720,11820</t>
  </si>
  <si>
    <t>Kia,Sephia,2001,regular unleaded,125,4,AUTOMATIC,front wheel drive,4,N/A,Compact,Sedan,28,19,1720,13420</t>
  </si>
  <si>
    <t>Toyota,Sequoia,2015,regular unleaded,381,8,AUTOMATIC,four wheel drive,4,N/A,Large,4dr SUV,17,13,2031,64320</t>
  </si>
  <si>
    <t>Toyota,Sequoia,2015,regular unleaded,381,8,AUTOMATIC,four wheel drive,4,N/A,Large,4dr SUV,17,13,2031,47620</t>
  </si>
  <si>
    <t>Toyota,Sequoia,2015,flex-fuel (unleaded/E85),381,8,AUTOMATIC,four wheel drive,4,Flex Fuel,Large,4dr SUV,17,13,2031,56580</t>
  </si>
  <si>
    <t>Toyota,Sequoia,2015,regular unleaded,381,8,AUTOMATIC,rear wheel drive,4,N/A,Large,4dr SUV,17,13,2031,61095</t>
  </si>
  <si>
    <t>Toyota,Sequoia,2015,flex-fuel (unleaded/E85),381,8,AUTOMATIC,four wheel drive,4,Flex Fuel,Large,4dr SUV,17,13,2031,47620</t>
  </si>
  <si>
    <t>Toyota,Sequoia,2015,regular unleaded,381,8,AUTOMATIC,rear wheel drive,4,N/A,Large,4dr SUV,17,13,2031,53355</t>
  </si>
  <si>
    <t>Toyota,Sequoia,2015,regular unleaded,381,8,AUTOMATIC,four wheel drive,4,N/A,Large,4dr SUV,17,13,2031,56580</t>
  </si>
  <si>
    <t>Toyota,Sequoia,2015,flex-fuel (unleaded/E85),381,8,AUTOMATIC,four wheel drive,4,Flex Fuel,Large,4dr SUV,17,13,2031,64320</t>
  </si>
  <si>
    <t>Toyota,Sequoia,2015,regular unleaded,381,8,AUTOMATIC,rear wheel drive,4,N/A,Large,4dr SUV,17,13,2031,44395</t>
  </si>
  <si>
    <t>Toyota,Sequoia,2016,regular unleaded,381,8,AUTOMATIC,rear wheel drive,4,N/A,Large,4dr SUV,17,13,2031,61855</t>
  </si>
  <si>
    <t>Toyota,Sequoia,2016,flex-fuel (unleaded/E85),381,8,AUTOMATIC,four wheel drive,4,Flex Fuel,Large,4dr SUV,17,13,2031,57340</t>
  </si>
  <si>
    <t>Toyota,Sequoia,2016,regular unleaded,381,8,AUTOMATIC,rear wheel drive,4,N/A,Large,4dr SUV,17,13,2031,45325</t>
  </si>
  <si>
    <t>Toyota,Sequoia,2016,flex-fuel (unleaded/E85),381,8,AUTOMATIC,four wheel drive,4,Flex Fuel,Large,4dr SUV,17,13,2031,65080</t>
  </si>
  <si>
    <t>Toyota,Sequoia,2016,regular unleaded,381,8,AUTOMATIC,four wheel drive,4,N/A,Large,4dr SUV,17,13,2031,65080</t>
  </si>
  <si>
    <t>Toyota,Sequoia,2016,regular unleaded,381,8,AUTOMATIC,four wheel drive,4,N/A,Large,4dr SUV,17,13,2031,57340</t>
  </si>
  <si>
    <t>Toyota,Sequoia,2016,regular unleaded,381,8,AUTOMATIC,four wheel drive,4,N/A,Large,4dr SUV,17,13,2031,48550</t>
  </si>
  <si>
    <t>Toyota,Sequoia,2016,regular unleaded,381,8,AUTOMATIC,rear wheel drive,4,N/A,Large,4dr SUV,17,13,2031,54115</t>
  </si>
  <si>
    <t>Toyota,Sequoia,2016,flex-fuel (unleaded/E85),381,8,AUTOMATIC,four wheel drive,4,Flex Fuel,Large,4dr SUV,17,13,2031,48550</t>
  </si>
  <si>
    <t>Toyota,Sequoia,2017,regular unleaded,381,8,AUTOMATIC,four wheel drive,4,N/A,Large,4dr SUV,17,13,2031,48685</t>
  </si>
  <si>
    <t>Toyota,Sequoia,2017,flex-fuel (unleaded/E85),381,8,AUTOMATIC,four wheel drive,4,Flex Fuel,Large,4dr SUV,17,13,2031,65215</t>
  </si>
  <si>
    <t>Toyota,Sequoia,2017,regular unleaded,381,8,AUTOMATIC,rear wheel drive,4,N/A,Large,4dr SUV,17,13,2031,45460</t>
  </si>
  <si>
    <t>Toyota,Sequoia,2017,flex-fuel (unleaded/E85),381,8,AUTOMATIC,four wheel drive,4,Flex Fuel,Large,4dr SUV,17,13,2031,57475</t>
  </si>
  <si>
    <t>Toyota,Sequoia,2017,regular unleaded,381,8,AUTOMATIC,four wheel drive,4,N/A,Large,4dr SUV,17,13,2031,57475</t>
  </si>
  <si>
    <t>Toyota,Sequoia,2017,regular unleaded,381,8,AUTOMATIC,rear wheel drive,4,N/A,Large,4dr SUV,17,13,2031,54250</t>
  </si>
  <si>
    <t>Toyota,Sequoia,2017,flex-fuel (unleaded/E85),381,8,AUTOMATIC,four wheel drive,4,Flex Fuel,Large,4dr SUV,17,13,2031,48685</t>
  </si>
  <si>
    <t>Toyota,Sequoia,2017,regular unleaded,381,8,AUTOMATIC,four wheel drive,4,N/A,Large,4dr SUV,17,13,2031,65215</t>
  </si>
  <si>
    <t>Toyota,Sequoia,2017,regular unleaded,381,8,AUTOMATIC,rear wheel drive,4,N/A,Large,4dr SUV,17,13,2031,61990</t>
  </si>
  <si>
    <t>Cadillac,Seville,2002,regular unleaded,275,8,AUTOMATIC,front wheel drive,4,Luxury,Large,Sedan,25,16,1624,44399</t>
  </si>
  <si>
    <t>Cadillac,Seville,2002,regular unleaded,300,8,AUTOMATIC,front wheel drive,4,"Luxury,Performance",Large,Sedan,25,16,1624,49705</t>
  </si>
  <si>
    <t>Cadillac,Seville,2003,regular unleaded,300,8,AUTOMATIC,front wheel drive,4,"Luxury,Performance",Large,Sedan,25,16,1624,51650</t>
  </si>
  <si>
    <t>Cadillac,Seville,2003,regular unleaded,275,8,AUTOMATIC,front wheel drive,4,Luxury,Large,Sedan,25,16,1624,45535</t>
  </si>
  <si>
    <t>Cadillac,Seville,2004,regular unleaded,275,8,AUTOMATIC,front wheel drive,4,Luxury,Large,Sedan,24,16,1624,45975</t>
  </si>
  <si>
    <t>Dodge,Shadow,1992,regular unleaded,93,4,MANUAL,front wheel drive,2,Hatchback,Compact,2dr Hatchback,29,23,1851,2000</t>
  </si>
  <si>
    <t>Dodge,Shadow,1992,regular unleaded,100,4,MANUAL,front wheel drive,2,N/A,Compact,Convertible,29,20,1851,2000</t>
  </si>
  <si>
    <t>Dodge,Shadow,1992,regular unleaded,152,4,MANUAL,front wheel drive,4,"Hatchback,Performance",Compact,4dr Hatchback,24,18,1851,2000</t>
  </si>
  <si>
    <t>Dodge,Shadow,1992,regular unleaded,93,4,MANUAL,front wheel drive,4,Hatchback,Compact,4dr Hatchback,29,23,1851,2000</t>
  </si>
  <si>
    <t>Dodge,Shadow,1992,regular unleaded,152,4,MANUAL,front wheel drive,2,Performance,Compact,Convertible,24,18,1851,2000</t>
  </si>
  <si>
    <t>Dodge,Shadow,1992,regular unleaded,100,4,MANUAL,front wheel drive,4,Hatchback,Compact,4dr Hatchback,29,20,1851,2000</t>
  </si>
  <si>
    <t>Dodge,Shadow,1992,regular unleaded,152,4,MANUAL,front wheel drive,2,"Hatchback,Performance",Compact,2dr Hatchback,24,18,1851,2000</t>
  </si>
  <si>
    <t>Dodge,Shadow,1992,regular unleaded,100,4,MANUAL,front wheel drive,2,Hatchback,Compact,2dr Hatchback,29,20,1851,2000</t>
  </si>
  <si>
    <t>Dodge,Shadow,1993,regular unleaded,93,4,MANUAL,front wheel drive,2,Hatchback,Compact,2dr Hatchback,29,23,1851,2000</t>
  </si>
  <si>
    <t>Dodge,Shadow,1993,regular unleaded,93,4,MANUAL,front wheel drive,4,Hatchback,Compact,4dr Hatchback,29,23,1851,2000</t>
  </si>
  <si>
    <t>Dodge,Shadow,1993,regular unleaded,100,4,MANUAL,front wheel drive,2,Hatchback,Compact,2dr Hatchback,29,22,1851,2000</t>
  </si>
  <si>
    <t>Dodge,Shadow,1993,regular unleaded,100,4,MANUAL,front wheel drive,2,N/A,Compact,Convertible,29,22,1851,2000</t>
  </si>
  <si>
    <t>Dodge,Shadow,1993,regular unleaded,100,4,MANUAL,front wheel drive,4,Hatchback,Compact,4dr Hatchback,29,22,1851,2000</t>
  </si>
  <si>
    <t>Dodge,Shadow,1994,regular unleaded,100,4,MANUAL,front wheel drive,2,Hatchback,Compact,2dr Hatchback,27,21,1851,2000</t>
  </si>
  <si>
    <t>Dodge,Shadow,1994,regular unleaded,93,4,MANUAL,front wheel drive,2,Hatchback,Compact,2dr Hatchback,30,23,1851,2000</t>
  </si>
  <si>
    <t>Dodge,Shadow,1994,regular unleaded,93,4,MANUAL,front wheel drive,4,Hatchback,Compact,4dr Hatchback,30,23,1851,2000</t>
  </si>
  <si>
    <t>Dodge,Shadow,1994,regular unleaded,100,4,MANUAL,front wheel drive,4,Hatchback,Compact,4dr Hatchback,27,21,1851,2000</t>
  </si>
  <si>
    <t>Ford,Shelby GT350,2015,premium unleaded (recommended),526,8,MANUAL,rear wheel drive,2,"Factory Tuner,High-Performance",Midsize,Coupe,21,14,5657,61295</t>
  </si>
  <si>
    <t>Ford,Shelby GT350,2015,premium unleaded (recommended),526,8,MANUAL,rear wheel drive,2,"Factory Tuner,High-Performance",Midsize,Coupe,21,14,5657,47795</t>
  </si>
  <si>
    <t>Ford,Shelby GT350,2016,premium unleaded (recommended),526,8,MANUAL,rear wheel drive,2,"Factory Tuner,High-Performance",Midsize,Coupe,21,15,5657,61295</t>
  </si>
  <si>
    <t>Ford,Shelby GT350,2016,premium unleaded (recommended),526,8,MANUAL,rear wheel drive,2,"Factory Tuner,High-Performance",Midsize,Coupe,21,14,5657,47795</t>
  </si>
  <si>
    <t>Ford,Shelby GT350,2017,premium unleaded (recommended),526,8,MANUAL,rear wheel drive,2,"Factory Tuner,High-Performance",Midsize,Coupe,21,15,5657,61795</t>
  </si>
  <si>
    <t>Ford,Shelby GT350,2017,premium unleaded (recommended),526,8,MANUAL,rear wheel drive,2,"Factory Tuner,High-Performance",Midsize,Coupe,21,14,5657,54295</t>
  </si>
  <si>
    <t>Ford,Shelby GT500,2012,premium unleaded (required),550,8,MANUAL,rear wheel drive,2,"Factory Tuner,High-Performance",Midsize,Coupe,23,15,5657,48810</t>
  </si>
  <si>
    <t>Ford,Shelby GT500,2013,premium unleaded (required),662,8,MANUAL,rear wheel drive,2,"Factory Tuner,High-Performance",Midsize,Convertible,24,15,5657,59200</t>
  </si>
  <si>
    <t>Ford,Shelby GT500,2013,premium unleaded (required),662,8,MANUAL,rear wheel drive,2,"Factory Tuner,High-Performance",Midsize,Coupe,24,15,5657,54200</t>
  </si>
  <si>
    <t>Ford,Shelby GT500,2014,premium unleaded (required),662,8,MANUAL,rear wheel drive,2,"Factory Tuner,High-Performance",Midsize,Coupe,24,15,5657,55110</t>
  </si>
  <si>
    <t>Ford,Shelby GT500,2014,premium unleaded (required),662,8,MANUAL,rear wheel drive,2,"Factory Tuner,High-Performance",Midsize,Convertible,24,15,5657,60110</t>
  </si>
  <si>
    <t>Suzuki,Sidekick,1996,regular unleaded,120,4,MANUAL,four wheel drive,4,N/A,Compact,4dr SUV,23,20,481,2000</t>
  </si>
  <si>
    <t>Suzuki,Sidekick,1996,regular unleaded,95,4,MANUAL,rear wheel drive,4,N/A,Compact,4dr SUV,24,21,481,2000</t>
  </si>
  <si>
    <t>Suzuki,Sidekick,1996,regular unleaded,95,4,MANUAL,four wheel drive,2,N/A,Compact,Convertible SUV,24,21,481,2000</t>
  </si>
  <si>
    <t>Suzuki,Sidekick,1996,regular unleaded,95,4,MANUAL,rear wheel drive,2,N/A,Compact,Convertible SUV,24,21,481,2000</t>
  </si>
  <si>
    <t>Suzuki,Sidekick,1996,regular unleaded,95,4,MANUAL,four wheel drive,4,N/A,Compact,4dr SUV,24,21,481,2000</t>
  </si>
  <si>
    <t>Suzuki,Sidekick,1997,regular unleaded,95,4,MANUAL,four wheel drive,4,N/A,Compact,4dr SUV,24,21,481,2000</t>
  </si>
  <si>
    <t>Suzuki,Sidekick,1997,regular unleaded,120,4,MANUAL,rear wheel drive,4,N/A,Compact,4dr SUV,23,19,481,2000</t>
  </si>
  <si>
    <t>Suzuki,Sidekick,1997,regular unleaded,95,4,MANUAL,rear wheel drive,4,N/A,Compact,4dr SUV,24,21,481,2000</t>
  </si>
  <si>
    <t>Suzuki,Sidekick,1997,regular unleaded,120,4,MANUAL,four wheel drive,4,N/A,Compact,4dr SUV,23,19,481,2002</t>
  </si>
  <si>
    <t>Suzuki,Sidekick,1997,regular unleaded,95,4,MANUAL,rear wheel drive,2,N/A,Compact,Convertible SUV,24,21,481,2000</t>
  </si>
  <si>
    <t>Suzuki,Sidekick,1997,regular unleaded,120,4,MANUAL,four wheel drive,4,N/A,Compact,4dr SUV,23,19,481,2000</t>
  </si>
  <si>
    <t>Suzuki,Sidekick,1997,regular unleaded,95,4,MANUAL,four wheel drive,2,N/A,Compact,Convertible SUV,24,21,481,2000</t>
  </si>
  <si>
    <t>Suzuki,Sidekick,1998,regular unleaded,95,4,MANUAL,four wheel drive,2,N/A,Compact,Convertible SUV,24,21,481,2000</t>
  </si>
  <si>
    <t>Suzuki,Sidekick,1998,regular unleaded,95,4,MANUAL,rear wheel drive,4,N/A,Compact,4dr SUV,24,20,481,2000</t>
  </si>
  <si>
    <t>Suzuki,Sidekick,1998,regular unleaded,95,4,AUTOMATIC,four wheel drive,4,N/A,Compact,4dr SUV,24,19,481,2107</t>
  </si>
  <si>
    <t>Suzuki,Sidekick,1998,regular unleaded,120,4,MANUAL,four wheel drive,4,N/A,Compact,4dr SUV,23,20,481,2125</t>
  </si>
  <si>
    <t>Suzuki,Sidekick,1998,regular unleaded,120,4,MANUAL,four wheel drive,4,N/A,Compact,4dr SUV,23,20,481,2078</t>
  </si>
  <si>
    <t>Suzuki,Sidekick,1998,regular unleaded,95,4,MANUAL,four wheel drive,4,N/A,Compact,4dr SUV,24,20,481,2019</t>
  </si>
  <si>
    <t>Suzuki,Sidekick,1998,regular unleaded,95,4,MANUAL,rear wheel drive,2,N/A,Compact,Convertible SUV,24,21,481,2000</t>
  </si>
  <si>
    <t>Suzuki,Sidekick,1998,regular unleaded,120,4,MANUAL,rear wheel drive,4,N/A,Compact,4dr SUV,23,20,481,2027</t>
  </si>
  <si>
    <t>Suzuki,Sidekick,1998,regular unleaded,120,4,MANUAL,four wheel drive,4,N/A,Compact,4dr SUV,23,20,481,2153</t>
  </si>
  <si>
    <t>Toyota,Sienna,2015,regular unleaded,266,6,AUTOMATIC,all wheel drive,4,N/A,Large,Passenger Minivan,23,16,2031,42880</t>
  </si>
  <si>
    <t>Toyota,Sienna,2015,regular unleaded,266,6,AUTOMATIC,all wheel drive,4,N/A,Large,Passenger Minivan,23,16,2031,37400</t>
  </si>
  <si>
    <t>Toyota,Sienna,2015,regular unleaded,266,6,AUTOMATIC,all wheel drive,4,N/A,Large,Passenger Minivan,23,16,2031,40655</t>
  </si>
  <si>
    <t>Toyota,Sienna,2015,regular unleaded,266,6,AUTOMATIC,front wheel drive,4,N/A,Large,Passenger Minivan,25,18,2031,37445</t>
  </si>
  <si>
    <t>Toyota,Sienna,2015,regular unleaded,266,6,AUTOMATIC,front wheel drive,4,N/A,Large,Passenger Minivan,25,18,2031,35200</t>
  </si>
  <si>
    <t>Toyota,Sienna,2015,regular unleaded,266,6,AUTOMATIC,front wheel drive,4,N/A,Large,Passenger Minivan,25,18,2031,41035</t>
  </si>
  <si>
    <t>Toyota,Sienna,2015,regular unleaded,266,6,AUTOMATIC,front wheel drive,4,N/A,Large,Passenger Minivan,25,18,2031,35000</t>
  </si>
  <si>
    <t>Toyota,Sienna,2015,regular unleaded,266,6,AUTOMATIC,all wheel drive,4,N/A,Large,Passenger Minivan,23,16,2031,33960</t>
  </si>
  <si>
    <t>Toyota,Sienna,2015,regular unleaded,266,6,AUTOMATIC,all wheel drive,4,N/A,Large,Passenger Minivan,23,16,2031,46250</t>
  </si>
  <si>
    <t>Toyota,Sienna,2015,regular unleaded,266,6,AUTOMATIC,front wheel drive,4,N/A,Large,Passenger Minivan,25,18,2031,41750</t>
  </si>
  <si>
    <t>Toyota,Sienna,2015,regular unleaded,266,6,AUTOMATIC,front wheel drive,4,N/A,Large,Passenger Minivan,25,18,2031,28700</t>
  </si>
  <si>
    <t>Toyota,Sienna,2015,regular unleaded,266,6,AUTOMATIC,front wheel drive,4,N/A,Large,Passenger Minivan,25,18,2031,45120</t>
  </si>
  <si>
    <t>Toyota,Sienna,2015,regular unleaded,266,6,AUTOMATIC,front wheel drive,4,N/A,Large,Passenger Minivan,25,18,2031,31630</t>
  </si>
  <si>
    <t>Toyota,Sienna,2015,regular unleaded,266,6,AUTOMATIC,front wheel drive,4,N/A,Large,Passenger Minivan,25,18,2031,31430</t>
  </si>
  <si>
    <t>Toyota,Sienna,2015,regular unleaded,266,6,AUTOMATIC,front wheel drive,4,N/A,Large,Passenger Minivan,25,18,2031,38455</t>
  </si>
  <si>
    <t>Toyota,Sienna,2015,regular unleaded,266,6,AUTOMATIC,front wheel drive,4,N/A,Large,Passenger Minivan,25,18,2031,39780</t>
  </si>
  <si>
    <t>Toyota,Sienna,2015,regular unleaded,266,6,AUTOMATIC,front wheel drive,4,N/A,Large,Passenger Minivan,25,18,2031,26595</t>
  </si>
  <si>
    <t>Toyota,Sienna,2016,regular unleaded,266,6,AUTOMATIC,all wheel drive,4,N/A,Large,Passenger Minivan,23,16,2031,34180</t>
  </si>
  <si>
    <t>Toyota,Sienna,2016,regular unleaded,266,6,AUTOMATIC,front wheel drive,4,N/A,Large,Passenger Minivan,25,18,2031,38605</t>
  </si>
  <si>
    <t>Toyota,Sienna,2016,regular unleaded,266,6,AUTOMATIC,front wheel drive,4,N/A,Large,Passenger Minivan,25,18,2031,35410</t>
  </si>
  <si>
    <t>Toyota,Sienna,2016,regular unleaded,266,6,AUTOMATIC,front wheel drive,4,N/A,Large,Passenger Minivan,25,18,2031,31840</t>
  </si>
  <si>
    <t>Toyota,Sienna,2016,regular unleaded,266,6,AUTOMATIC,all wheel drive,4,N/A,Large,Passenger Minivan,23,16,2031,37620</t>
  </si>
  <si>
    <t>Toyota,Sienna,2016,regular unleaded,266,6,AUTOMATIC,front wheel drive,4,N/A,Large,Passenger Minivan,25,18,2031,31640</t>
  </si>
  <si>
    <t>Toyota,Sienna,2016,regular unleaded,266,6,AUTOMATIC,front wheel drive,4,N/A,Large,Passenger Minivan,25,18,2031,41245</t>
  </si>
  <si>
    <t>Toyota,Sienna,2016,regular unleaded,266,6,AUTOMATIC,all wheel drive,4,N/A,Large,Passenger Minivan,23,16,2031,40815</t>
  </si>
  <si>
    <t>Toyota,Sienna,2016,regular unleaded,266,6,AUTOMATIC,front wheel drive,4,N/A,Large,Passenger Minivan,25,18,2031,28850</t>
  </si>
  <si>
    <t>Toyota,Sienna,2016,regular unleaded,266,6,AUTOMATIC,front wheel drive,4,N/A,Large,Passenger Minivan,25,18,2031,41900</t>
  </si>
  <si>
    <t>Toyota,Sienna,2016,regular unleaded,266,6,AUTOMATIC,all wheel drive,4,N/A,Large,Passenger Minivan,23,16,2031,43040</t>
  </si>
  <si>
    <t>Toyota,Sienna,2016,regular unleaded,266,6,AUTOMATIC,front wheel drive,4,N/A,Large,Passenger Minivan,25,18,2031,39930</t>
  </si>
  <si>
    <t>Toyota,Sienna,2016,regular unleaded,266,6,AUTOMATIC,all wheel drive,4,N/A,Large,Passenger Minivan,23,16,2031,46410</t>
  </si>
  <si>
    <t>Toyota,Sienna,2016,regular unleaded,266,6,AUTOMATIC,front wheel drive,4,N/A,Large,Passenger Minivan,25,18,2031,37655</t>
  </si>
  <si>
    <t>Toyota,Sienna,2016,regular unleaded,266,6,AUTOMATIC,front wheel drive,4,N/A,Large,Passenger Minivan,25,18,2031,35210</t>
  </si>
  <si>
    <t>Toyota,Sienna,2016,regular unleaded,266,6,AUTOMATIC,front wheel drive,4,N/A,Large,Passenger Minivan,25,18,2031,45270</t>
  </si>
  <si>
    <t>Toyota,Sienna,2016,regular unleaded,266,6,AUTOMATIC,front wheel drive,4,N/A,Large,Passenger Minivan,25,18,2031,26745</t>
  </si>
  <si>
    <t>Toyota,Sienna,2017,regular unleaded,296,6,AUTOMATIC,front wheel drive,4,N/A,Large,Passenger Minivan,27,19,2031,29750</t>
  </si>
  <si>
    <t>Toyota,Sienna,2017,regular unleaded,296,6,AUTOMATIC,front wheel drive,4,N/A,Large,Passenger Minivan,27,19,2031,32740</t>
  </si>
  <si>
    <t>Toyota,Sienna,2017,regular unleaded,296,6,AUTOMATIC,all wheel drive,4,N/A,Large,Passenger Minivan,24,18,2031,35080</t>
  </si>
  <si>
    <t>Toyota,Sienna,2017,regular unleaded,296,6,AUTOMATIC,all wheel drive,4,N/A,Large,Passenger Minivan,24,18,2031,43940</t>
  </si>
  <si>
    <t>Toyota,Sienna,2017,regular unleaded,296,6,AUTOMATIC,front wheel drive,4,N/A,Large,Passenger Minivan,27,19,2031,42800</t>
  </si>
  <si>
    <t>Toyota,Sienna,2017,regular unleaded,296,6,AUTOMATIC,all wheel drive,4,N/A,Large,Passenger Minivan,24,18,2031,41715</t>
  </si>
  <si>
    <t>Toyota,Sienna,2017,regular unleaded,296,6,AUTOMATIC,front wheel drive,4,N/A,Large,Passenger Minivan,27,19,2031,38555</t>
  </si>
  <si>
    <t>Toyota,Sienna,2017,regular unleaded,296,6,AUTOMATIC,front wheel drive,4,N/A,Large,Passenger Minivan,27,19,2031,32540</t>
  </si>
  <si>
    <t>Toyota,Sienna,2017,regular unleaded,296,6,AUTOMATIC,front wheel drive,4,N/A,Large,Passenger Minivan,27,19,2031,42145</t>
  </si>
  <si>
    <t>Toyota,Sienna,2017,regular unleaded,296,6,AUTOMATIC,front wheel drive,4,N/A,Large,Passenger Minivan,27,19,2031,39505</t>
  </si>
  <si>
    <t>Toyota,Sienna,2017,regular unleaded,296,6,AUTOMATIC,front wheel drive,4,N/A,Large,Passenger Minivan,27,19,2031,36310</t>
  </si>
  <si>
    <t>Toyota,Sienna,2017,regular unleaded,296,6,AUTOMATIC,front wheel drive,4,N/A,Large,Passenger Minivan,27,19,2031,36110</t>
  </si>
  <si>
    <t>Toyota,Sienna,2017,regular unleaded,296,6,AUTOMATIC,front wheel drive,4,N/A,Large,Passenger Minivan,27,19,2031,40830</t>
  </si>
  <si>
    <t>Toyota,Sienna,2017,regular unleaded,296,6,AUTOMATIC,front wheel drive,4,N/A,Large,Passenger Minivan,27,19,2031,27645</t>
  </si>
  <si>
    <t>Toyota,Sienna,2017,regular unleaded,296,6,AUTOMATIC,all wheel drive,4,N/A,Large,Passenger Minivan,24,18,2031,38520</t>
  </si>
  <si>
    <t>Toyota,Sienna,2017,regular unleaded,296,6,AUTOMATIC,front wheel drive,4,N/A,Large,Passenger Minivan,27,19,2031,46170</t>
  </si>
  <si>
    <t>Toyota,Sienna,2017,regular unleaded,296,6,AUTOMATIC,all wheel drive,4,N/A,Large,Passenger Minivan,24,18,2031,47310</t>
  </si>
  <si>
    <t>GMC,Sierra 1500 Classic,2007,flex-fuel (unleaded/E85),295,8,AUTOMATIC,rear wheel drive,4,Flex Fuel,Large,Crew Cab Pickup,19,14,549,30930</t>
  </si>
  <si>
    <t>GMC,Sierra 1500 Classic,2007,flex-fuel (unleaded/E85),295,8,AUTOMATIC,rear wheel drive,4,Flex Fuel,Large,Extended Cab Pickup,19,14,549,24515</t>
  </si>
  <si>
    <t>GMC,Sierra 1500 Classic,2007,flex-fuel (unleaded/E85),295,8,AUTOMATIC,four wheel drive,4,Flex Fuel,Large,Extended Cab Pickup,17,13,549,30550</t>
  </si>
  <si>
    <t>GMC,Sierra 1500 Classic,2007,flex-fuel (unleaded/E85),295,8,AUTOMATIC,four wheel drive,4,Flex Fuel,Large,Extended Cab Pickup,17,13,549,33935</t>
  </si>
  <si>
    <t>GMC,Sierra 1500 Classic,2007,regular unleaded,310,8,AUTOMATIC,four wheel drive,4,Flex Fuel,Large,Extended Cab Pickup,17,13,549,32025</t>
  </si>
  <si>
    <t>GMC,Sierra 1500 Classic,2007,regular unleaded,295,8,AUTOMATIC,four wheel drive,4,N/A,Large,Extended Cab Pickup,17,13,549,31735</t>
  </si>
  <si>
    <t>GMC,Sierra 1500 Classic,2007,regular unleaded,195,6,MANUAL,rear wheel drive,2,Flex Fuel,Large,Regular Cab Pickup,21,15,549,20310</t>
  </si>
  <si>
    <t>GMC,Sierra 1500 Classic,2007,regular unleaded,285,8,AUTOMATIC,rear wheel drive,2,Flex Fuel,Large,Regular Cab Pickup,19,15,549,23850</t>
  </si>
  <si>
    <t>GMC,Sierra 1500 Classic,2007,flex-fuel (unleaded/E85),295,8,AUTOMATIC,rear wheel drive,4,Flex Fuel,Large,Extended Cab Pickup,19,14,549,29355</t>
  </si>
  <si>
    <t>GMC,Sierra 1500 Classic,2007,regular unleaded,195,6,AUTOMATIC,four wheel drive,2,Flex Fuel,Large,Regular Cab Pickup,17,14,549,20960</t>
  </si>
  <si>
    <t>GMC,Sierra 1500 Classic,2007,flex-fuel (unleaded/E85),295,8,AUTOMATIC,four wheel drive,4,Flex Fuel,Large,Crew Cab Pickup,17,13,549,31965</t>
  </si>
  <si>
    <t>GMC,Sierra 1500 Classic,2007,flex-fuel (unleaded/E85),295,8,AUTOMATIC,rear wheel drive,4,Flex Fuel,Large,Extended Cab Pickup,19,14,549,27730</t>
  </si>
  <si>
    <t>GMC,Sierra 1500 Classic,2007,regular unleaded,285,8,AUTOMATIC,rear wheel drive,4,Flex Fuel,Large,Extended Cab Pickup,19,15,549,25215</t>
  </si>
  <si>
    <t>GMC,Sierra 1500 Classic,2007,regular unleaded,195,6,MANUAL,rear wheel drive,2,Flex Fuel,Large,Regular Cab Pickup,21,15,549,15840</t>
  </si>
  <si>
    <t>GMC,Sierra 1500 Classic,2007,flex-fuel (unleaded/E85),295,8,AUTOMATIC,four wheel drive,4,Flex Fuel,Large,Extended Cab Pickup,17,13,549,27060</t>
  </si>
  <si>
    <t>GMC,Sierra 1500 Classic,2007,flex-fuel (unleaded/E85),295,8,AUTOMATIC,rear wheel drive,4,Flex Fuel,Large,Crew Cab Pickup,19,14,549,32690</t>
  </si>
  <si>
    <t>GMC,Sierra 1500 Classic,2007,regular unleaded,285,8,AUTOMATIC,four wheel drive,4,Flex Fuel,Large,Extended Cab Pickup,18,14,549,29380</t>
  </si>
  <si>
    <t>GMC,Sierra 1500 Classic,2007,regular unleaded,285,8,AUTOMATIC,rear wheel drive,4,N/A,Large,Crew Cab Pickup,19,15,549,26820</t>
  </si>
  <si>
    <t>GMC,Sierra 1500 Classic,2007,flex-fuel (unleaded/E85),295,8,AUTOMATIC,rear wheel drive,4,Flex Fuel,Large,Extended Cab Pickup,19,14,549,30825</t>
  </si>
  <si>
    <t>GMC,Sierra 1500 Classic,2007,regular unleaded,195,6,AUTOMATIC,rear wheel drive,4,Flex Fuel,Large,Extended Cab Pickup,20,14,549,21465</t>
  </si>
  <si>
    <t>GMC,Sierra 1500 Classic,2007,flex-fuel (unleaded/E85),295,8,AUTOMATIC,four wheel drive,4,Flex Fuel,Large,Extended Cab Pickup,17,13,549,28790</t>
  </si>
  <si>
    <t>GMC,Sierra 1500 Classic,2007,regular unleaded,285,8,AUTOMATIC,rear wheel drive,4,Flex Fuel,Large,Extended Cab Pickup,19,15,549,26555</t>
  </si>
  <si>
    <t>GMC,Sierra 1500 Classic,2007,regular unleaded,295,8,AUTOMATIC,rear wheel drive,4,N/A,Large,Extended Cab Pickup,19,14,549,28915</t>
  </si>
  <si>
    <t>GMC,Sierra 1500 Classic,2007,regular unleaded,295,8,AUTOMATIC,rear wheel drive,4,N/A,Large,Extended Cab Pickup,19,14,549,30675</t>
  </si>
  <si>
    <t>GMC,Sierra 1500 Classic,2007,regular unleaded,195,6,MANUAL,rear wheel drive,2,Flex Fuel,Large,Regular Cab Pickup,21,15,549,16115</t>
  </si>
  <si>
    <t>GMC,Sierra 1500 Classic,2007,regular unleaded,285,8,AUTOMATIC,four wheel drive,2,Flex Fuel,Large,Regular Cab Pickup,18,14,549,27850</t>
  </si>
  <si>
    <t>GMC,Sierra 1500 Classic,2007,flex-fuel (unleaded/E85),295,8,AUTOMATIC,rear wheel drive,4,Flex Fuel,Large,Extended Cab Pickup,19,14,549,29065</t>
  </si>
  <si>
    <t>GMC,Sierra 1500 Classic,2007,flex-fuel (unleaded/E85),295,8,AUTOMATIC,four wheel drive,4,Flex Fuel,Large,Crew Cab Pickup,17,13,549,35520</t>
  </si>
  <si>
    <t>GMC,Sierra 1500 Classic,2007,regular unleaded,285,8,AUTOMATIC,rear wheel drive,2,Flex Fuel,Large,Regular Cab Pickup,19,15,549,24140</t>
  </si>
  <si>
    <t>GMC,Sierra 1500 Classic,2007,regular unleaded,285,8,AUTOMATIC,rear wheel drive,4,N/A,Large,Crew Cab Pickup,19,15,549,25325</t>
  </si>
  <si>
    <t>GMC,Sierra 1500 Classic,2007,regular unleaded,295,8,AUTOMATIC,four wheel drive,4,N/A,Large,Extended Cab Pickup,17,13,549,30255</t>
  </si>
  <si>
    <t>GMC,Sierra 1500 Classic,2007,flex-fuel (unleaded/E85),295,8,AUTOMATIC,rear wheel drive,4,Flex Fuel,Large,Crew Cab Pickup,19,14,549,29015</t>
  </si>
  <si>
    <t>GMC,Sierra 1500 Classic,2007,flex-fuel (unleaded/E85),295,8,AUTOMATIC,four wheel drive,4,Flex Fuel,Large,Crew Cab Pickup,17,13,549,33755</t>
  </si>
  <si>
    <t>GMC,Sierra 1500 Classic,2007,regular unleaded,195,6,AUTOMATIC,four wheel drive,2,Flex Fuel,Large,Regular Cab Pickup,17,14,549,20715</t>
  </si>
  <si>
    <t>GMC,Sierra 1500 Classic,2007,regular unleaded,295,8,AUTOMATIC,four wheel drive,4,N/A,Large,Extended Cab Pickup,17,13,549,33495</t>
  </si>
  <si>
    <t>GMC,Sierra 1500 Classic,2007,regular unleaded,285,8,AUTOMATIC,four wheel drive,4,Flex Fuel,Large,Extended Cab Pickup,18,14,549,27580</t>
  </si>
  <si>
    <t>GMC,Sierra 1500 Classic,2007,regular unleaded,195,6,MANUAL,rear wheel drive,2,Flex Fuel,Large,Regular Cab Pickup,21,15,549,20750</t>
  </si>
  <si>
    <t>GMC,Sierra 1500 Classic,2007,regular unleaded,285,8,AUTOMATIC,four wheel drive,4,Flex Fuel,Large,Extended Cab Pickup,18,14,549,25845</t>
  </si>
  <si>
    <t>GMC,Sierra 1500 Classic,2007,regular unleaded,285,8,AUTOMATIC,four wheel drive,4,N/A,Large,Crew Cab Pickup,18,14,549,28845</t>
  </si>
  <si>
    <t>GMC,Sierra 1500 Classic,2007,regular unleaded,295,8,AUTOMATIC,rear wheel drive,4,N/A,Large,Extended Cab Pickup,19,14,549,27430</t>
  </si>
  <si>
    <t>GMC,Sierra 1500 Classic,2007,flex-fuel (unleaded/E85),295,8,AUTOMATIC,rear wheel drive,4,Flex Fuel,Large,Extended Cab Pickup,19,14,549,31115</t>
  </si>
  <si>
    <t>GMC,Sierra 1500 Classic,2007,regular unleaded,310,8,AUTOMATIC,four wheel drive,4,Flex Fuel,Large,Extended Cab Pickup,17,13,549,33785</t>
  </si>
  <si>
    <t>GMC,Sierra 1500 Classic,2007,flex-fuel (unleaded/E85),295,8,AUTOMATIC,rear wheel drive,4,Flex Fuel,Large,Extended Cab Pickup,19,14,549,26245</t>
  </si>
  <si>
    <t>GMC,Sierra 1500 Classic,2007,regular unleaded,285,8,AUTOMATIC,four wheel drive,4,N/A,Large,Crew Cab Pickup,18,14,549,30340</t>
  </si>
  <si>
    <t>GMC,Sierra 1500 Classic,2007,regular unleaded,285,8,AUTOMATIC,four wheel drive,2,Flex Fuel,Large,Regular Cab Pickup,18,14,549,27560</t>
  </si>
  <si>
    <t>GMC,Sierra 1500 Classic,2007,regular unleaded,285,8,AUTOMATIC,four wheel drive,2,Flex Fuel,Large,Regular Cab Pickup,18,14,549,26295</t>
  </si>
  <si>
    <t>GMC,Sierra 1500 Classic,2007,regular unleaded,285,8,AUTOMATIC,four wheel drive,2,Flex Fuel,Large,Regular Cab Pickup,18,14,549,25850</t>
  </si>
  <si>
    <t>GMC,Sierra 1500 Classic,2007,regular unleaded,345,8,AUTOMATIC,all wheel drive,4,N/A,Large,Crew Cab Pickup,16,13,549,39125</t>
  </si>
  <si>
    <t>GMC,Sierra 1500 Classic,2007,flex-fuel (unleaded/E85),295,8,AUTOMATIC,four wheel drive,4,Flex Fuel,Large,Extended Cab Pickup,17,13,549,32170</t>
  </si>
  <si>
    <t>GMC,Sierra 1500 Hybrid,2011,regular unleaded,332,8,AUTOMATIC,rear wheel drive,4,Hybrid,Large,Crew Cab Pickup,23,20,549,45425</t>
  </si>
  <si>
    <t>GMC,Sierra 1500 Hybrid,2011,regular unleaded,332,8,AUTOMATIC,four wheel drive,4,Hybrid,Large,Crew Cab Pickup,23,20,549,48575</t>
  </si>
  <si>
    <t>GMC,Sierra 1500 Hybrid,2011,regular unleaded,332,8,AUTOMATIC,rear wheel drive,4,Hybrid,Large,Crew Cab Pickup,23,20,549,39095</t>
  </si>
  <si>
    <t>GMC,Sierra 1500 Hybrid,2011,regular unleaded,332,8,AUTOMATIC,four wheel drive,4,Hybrid,Large,Crew Cab Pickup,23,20,549,42245</t>
  </si>
  <si>
    <t>GMC,Sierra 1500 Hybrid,2012,regular unleaded,332,8,AUTOMATIC,rear wheel drive,4,Hybrid,Large,Crew Cab Pickup,23,20,549,46790</t>
  </si>
  <si>
    <t>GMC,Sierra 1500 Hybrid,2012,regular unleaded,332,8,AUTOMATIC,rear wheel drive,4,Hybrid,Large,Crew Cab Pickup,23,20,549,40010</t>
  </si>
  <si>
    <t>GMC,Sierra 1500 Hybrid,2012,regular unleaded,332,8,AUTOMATIC,four wheel drive,4,Hybrid,Large,Crew Cab Pickup,23,20,549,43210</t>
  </si>
  <si>
    <t>GMC,Sierra 1500 Hybrid,2012,regular unleaded,332,8,AUTOMATIC,four wheel drive,4,Hybrid,Large,Crew Cab Pickup,23,20,549,49990</t>
  </si>
  <si>
    <t>GMC,Sierra 1500 Hybrid,2013,regular unleaded,332,8,AUTOMATIC,four wheel drive,4,Hybrid,Large,Crew Cab Pickup,23,20,549,51935</t>
  </si>
  <si>
    <t>GMC,Sierra 1500 Hybrid,2013,regular unleaded,332,8,AUTOMATIC,rear wheel drive,4,Hybrid,Large,Crew Cab Pickup,23,20,549,48335</t>
  </si>
  <si>
    <t>GMC,Sierra 1500 Hybrid,2013,regular unleaded,332,8,AUTOMATIC,rear wheel drive,4,Hybrid,Large,Crew Cab Pickup,23,20,549,41555</t>
  </si>
  <si>
    <t>GMC,Sierra 1500 Hybrid,2013,regular unleaded,332,8,AUTOMATIC,four wheel drive,4,Hybrid,Large,Crew Cab Pickup,23,20,549,45155</t>
  </si>
  <si>
    <t>GMC,Sierra 1500,2015,regular unleaded,355,8,AUTOMATIC,rear wheel drive,4,N/A,Large,Crew Cab Pickup,23,16,549,43360</t>
  </si>
  <si>
    <t>GMC,Sierra 1500,2015,flex-fuel (unleaded/E85),285,6,AUTOMATIC,four wheel drive,4,Flex Fuel,Large,Crew Cab Pickup,22,17,549,38540</t>
  </si>
  <si>
    <t>GMC,Sierra 1500,2015,regular unleaded,355,8,AUTOMATIC,rear wheel drive,4,N/A,Large,Crew Cab Pickup,23,16,549,49965</t>
  </si>
  <si>
    <t>GMC,Sierra 1500,2015,flex-fuel (unleaded/E85),285,6,AUTOMATIC,rear wheel drive,4,Flex Fuel,Large,Extended Cab Pickup,24,18,549,36200</t>
  </si>
  <si>
    <t>GMC,Sierra 1500,2015,flex-fuel (unleaded/E85),285,6,AUTOMATIC,four wheel drive,4,Flex Fuel,Large,Crew Cab Pickup,22,17,549,38840</t>
  </si>
  <si>
    <t>GMC,Sierra 1500,2015,flex-fuel (unleaded/E85),285,6,AUTOMATIC,four wheel drive,4,Flex Fuel,Large,Crew Cab Pickup,22,17,549,42635</t>
  </si>
  <si>
    <t>GMC,Sierra 1500,2015,regular unleaded,355,8,AUTOMATIC,rear wheel drive,4,N/A,Large,Crew Cab Pickup,23,16,549,43660</t>
  </si>
  <si>
    <t>GMC,Sierra 1500,2015,flex-fuel (unleaded/E85),285,6,AUTOMATIC,four wheel drive,2,Flex Fuel,Large,Regular Cab Pickup,22,17,549,30610</t>
  </si>
  <si>
    <t>GMC,Sierra 1500,2015,flex-fuel (unleaded/E85),285,6,AUTOMATIC,rear wheel drive,4,Flex Fuel,Large,Crew Cab Pickup,24,18,549,35390</t>
  </si>
  <si>
    <t>GMC,Sierra 1500,2015,regular unleaded,355,8,AUTOMATIC,four wheel drive,4,N/A,Large,Crew Cab Pickup,22,16,549,46510</t>
  </si>
  <si>
    <t>GMC,Sierra 1500,2015,regular unleaded,355,8,AUTOMATIC,four wheel drive,4,N/A,Large,Crew Cab Pickup,22,16,549,53115</t>
  </si>
  <si>
    <t>GMC,Sierra 1500,2015,flex-fuel (unleaded/E85),285,6,AUTOMATIC,four wheel drive,4,Flex Fuel,Large,Extended Cab Pickup,22,17,549,40045</t>
  </si>
  <si>
    <t>GMC,Sierra 1500,2015,flex-fuel (unleaded/E85),285,6,AUTOMATIC,rear wheel drive,2,Flex Fuel,Large,Regular Cab Pickup,24,18,549,27060</t>
  </si>
  <si>
    <t>GMC,Sierra 1500,2015,flex-fuel (unleaded/E85),285,6,AUTOMATIC,rear wheel drive,2,Flex Fuel,Large,Regular Cab Pickup,24,18,549,26670</t>
  </si>
  <si>
    <t>GMC,Sierra 1500,2015,flex-fuel (unleaded/E85),285,6,AUTOMATIC,rear wheel drive,4,Flex Fuel,Large,Crew Cab Pickup,24,18,549,38665</t>
  </si>
  <si>
    <t>GMC,Sierra 1500,2015,flex-fuel (unleaded/E85),285,6,AUTOMATIC,rear wheel drive,4,Flex Fuel,Large,Extended Cab Pickup,24,18,549,30695</t>
  </si>
  <si>
    <t>GMC,Sierra 1500,2015,flex-fuel (unleaded/E85),285,6,AUTOMATIC,rear wheel drive,4,Flex Fuel,Large,Crew Cab Pickup,24,18,549,38965</t>
  </si>
  <si>
    <t>GMC,Sierra 1500,2015,flex-fuel (unleaded/E85),285,6,AUTOMATIC,four wheel drive,2,Flex Fuel,Large,Regular Cab Pickup,22,17,549,37800</t>
  </si>
  <si>
    <t>GMC,Sierra 1500,2015,flex-fuel (unleaded/E85),285,6,AUTOMATIC,four wheel drive,4,Flex Fuel,Large,Crew Cab Pickup,22,17,549,42935</t>
  </si>
  <si>
    <t>GMC,Sierra 1500,2015,flex-fuel (unleaded/E85),285,6,AUTOMATIC,rear wheel drive,2,Flex Fuel,Large,Regular Cab Pickup,24,18,549,33595</t>
  </si>
  <si>
    <t>GMC,Sierra 1500,2015,flex-fuel (unleaded/E85),285,6,AUTOMATIC,four wheel drive,4,Flex Fuel,Large,Extended Cab Pickup,22,17,549,34675</t>
  </si>
  <si>
    <t>GMC,Sierra 1500,2015,regular unleaded,355,8,AUTOMATIC,rear wheel drive,4,N/A,Large,Extended Cab Pickup,23,16,549,40900</t>
  </si>
  <si>
    <t>GMC,Sierra 1500,2015,regular unleaded,355,8,AUTOMATIC,four wheel drive,4,N/A,Large,Extended Cab Pickup,22,16,549,44150</t>
  </si>
  <si>
    <t>GMC,Sierra 1500,2015,flex-fuel (unleaded/E85),285,6,AUTOMATIC,rear wheel drive,4,Flex Fuel,Large,Crew Cab Pickup,24,18,549,35690</t>
  </si>
  <si>
    <t>GMC,Sierra 1500,2015,regular unleaded,355,8,AUTOMATIC,four wheel drive,4,N/A,Large,Crew Cab Pickup,22,16,549,46810</t>
  </si>
  <si>
    <t>GMC,Sierra 1500,2015,flex-fuel (unleaded/E85),285,6,AUTOMATIC,four wheel drive,2,Flex Fuel,Large,Regular Cab Pickup,22,17,549,30910</t>
  </si>
  <si>
    <t>GMC,Sierra 1500,2015,flex-fuel (unleaded/E85),285,6,AUTOMATIC,four wheel drive,2,Flex Fuel,Large,Regular Cab Pickup,22,17,549,37500</t>
  </si>
  <si>
    <t>GMC,Sierra 1500,2015,regular unleaded,355,8,AUTOMATIC,four wheel drive,4,N/A,Large,Crew Cab Pickup,22,16,549,52815</t>
  </si>
  <si>
    <t>GMC,Sierra 1500,2015,regular unleaded,355,8,AUTOMATIC,rear wheel drive,4,N/A,Large,Crew Cab Pickup,23,16,549,49665</t>
  </si>
  <si>
    <t>GMC,Sierra 1500,2015,flex-fuel (unleaded/E85),285,6,AUTOMATIC,rear wheel drive,2,Flex Fuel,Large,Regular Cab Pickup,24,18,549,33720</t>
  </si>
  <si>
    <t>GMC,Sierra 1500,2016,regular unleaded,355,8,AUTOMATIC,four wheel drive,4,N/A,Large,Crew Cab Pickup,22,16,549,54240</t>
  </si>
  <si>
    <t>GMC,Sierra 1500,2016,flex-fuel (unleaded/E85),285,6,AUTOMATIC,rear wheel drive,4,Flex Fuel,Large,Crew Cab Pickup,24,18,549,36230</t>
  </si>
  <si>
    <t>GMC,Sierra 1500,2016,regular unleaded,355,8,AUTOMATIC,four wheel drive,4,N/A,Large,Crew Cab Pickup,22,16,549,47570</t>
  </si>
  <si>
    <t>GMC,Sierra 1500,2016,flex-fuel (unleaded/E85),285,6,AUTOMATIC,rear wheel drive,2,Flex Fuel,Large,Regular Cab Pickup,24,18,549,34590</t>
  </si>
  <si>
    <t>GMC,Sierra 1500,2016,regular unleaded,355,8,AUTOMATIC,rear wheel drive,4,N/A,Large,Crew Cab Pickup,23,16,549,51390</t>
  </si>
  <si>
    <t>GMC,Sierra 1500,2016,regular unleaded,355,8,AUTOMATIC,four wheel drive,4,N/A,Large,Extended Cab Pickup,22,16,549,44910</t>
  </si>
  <si>
    <t>GMC,Sierra 1500,2016,flex-fuel (unleaded/E85),285,6,AUTOMATIC,rear wheel drive,2,Flex Fuel,Large,Regular Cab Pickup,24,18,549,34465</t>
  </si>
  <si>
    <t>GMC,Sierra 1500,2016,flex-fuel (unleaded/E85),285,6,AUTOMATIC,rear wheel drive,2,Flex Fuel,Large,Regular Cab Pickup,24,18,549,27715</t>
  </si>
  <si>
    <t>GMC,Sierra 1500,2016,flex-fuel (unleaded/E85),285,6,AUTOMATIC,four wheel drive,4,Flex Fuel,Large,Crew Cab Pickup,22,17,549,43505</t>
  </si>
  <si>
    <t>GMC,Sierra 1500,2016,regular unleaded,355,8,AUTOMATIC,four wheel drive,4,N/A,Large,Crew Cab Pickup,22,16,549,47270</t>
  </si>
  <si>
    <t>GMC,Sierra 1500,2016,regular unleaded,355,8,AUTOMATIC,rear wheel drive,4,N/A,Large,Extended Cab Pickup,23,16,549,41660</t>
  </si>
  <si>
    <t>GMC,Sierra 1500,2016,flex-fuel (unleaded/E85),285,6,AUTOMATIC,four wheel drive,4,Flex Fuel,Large,Crew Cab Pickup,22,17,549,39380</t>
  </si>
  <si>
    <t>GMC,Sierra 1500,2016,flex-fuel (unleaded/E85),285,6,AUTOMATIC,four wheel drive,2,Flex Fuel,Large,Regular Cab Pickup,22,17,549,31955</t>
  </si>
  <si>
    <t>GMC,Sierra 1500,2016,regular unleaded,355,8,AUTOMATIC,four wheel drive,4,Flex Fuel,Large,Crew Cab Pickup,22,16,549,44900</t>
  </si>
  <si>
    <t>GMC,Sierra 1500,2016,flex-fuel (unleaded/E85),285,6,AUTOMATIC,rear wheel drive,4,Flex Fuel,Large,Crew Cab Pickup,24,18,549,39535</t>
  </si>
  <si>
    <t>GMC,Sierra 1500,2016,flex-fuel (unleaded/E85),285,6,AUTOMATIC,rear wheel drive,2,Flex Fuel,Large,Regular Cab Pickup,24,18,549,28105</t>
  </si>
  <si>
    <t>GMC,Sierra 1500,2016,flex-fuel (unleaded/E85),285,6,AUTOMATIC,rear wheel drive,4,Flex Fuel,Large,Extended Cab Pickup,24,18,549,37070</t>
  </si>
  <si>
    <t>GMC,Sierra 1500,2016,regular unleaded,355,8,AUTOMATIC,rear wheel drive,4,Flex Fuel,Large,Crew Cab Pickup,23,16,549,40930</t>
  </si>
  <si>
    <t>GMC,Sierra 1500,2016,regular unleaded,355,8,AUTOMATIC,four wheel drive,4,N/A,Large,Crew Cab Pickup,22,16,549,54540</t>
  </si>
  <si>
    <t>GMC,Sierra 1500,2016,regular unleaded,355,8,AUTOMATIC,rear wheel drive,4,N/A,Large,Crew Cab Pickup,23,16,549,44420</t>
  </si>
  <si>
    <t>GMC,Sierra 1500,2016,flex-fuel (unleaded/E85),285,6,AUTOMATIC,rear wheel drive,4,Flex Fuel,Large,Extended Cab Pickup,24,18,549,31390</t>
  </si>
  <si>
    <t>GMC,Sierra 1500,2016,flex-fuel (unleaded/E85),285,6,AUTOMATIC,four wheel drive,4,Flex Fuel,Large,Extended Cab Pickup,22,17,549,40915</t>
  </si>
  <si>
    <t>GMC,Sierra 1500,2016,regular unleaded,355,8,AUTOMATIC,four wheel drive,4,Flex Fuel,Large,Crew Cab Pickup,22,16,549,40775</t>
  </si>
  <si>
    <t>GMC,Sierra 1500,2016,flex-fuel (unleaded/E85),285,6,AUTOMATIC,four wheel drive,2,Flex Fuel,Large,Regular Cab Pickup,22,17,549,31655</t>
  </si>
  <si>
    <t>GMC,Sierra 1500,2016,regular unleaded,355,8,AUTOMATIC,rear wheel drive,4,N/A,Large,Crew Cab Pickup,23,16,549,51090</t>
  </si>
  <si>
    <t>GMC,Sierra 1500,2016,flex-fuel (unleaded/E85),285,6,AUTOMATIC,four wheel drive,2,Flex Fuel,Large,Regular Cab Pickup,22,17,549,38370</t>
  </si>
  <si>
    <t>GMC,Sierra 1500,2016,flex-fuel (unleaded/E85),285,6,AUTOMATIC,four wheel drive,2,Flex Fuel,Large,Regular Cab Pickup,22,17,549,38670</t>
  </si>
  <si>
    <t>GMC,Sierra 1500,2016,flex-fuel (unleaded/E85),285,6,AUTOMATIC,four wheel drive,4,Flex Fuel,Large,Extended Cab Pickup,22,17,549,35370</t>
  </si>
  <si>
    <t>GMC,Sierra 1500,2016,regular unleaded,355,8,AUTOMATIC,rear wheel drive,4,Flex Fuel,Large,Crew Cab Pickup,23,16,549,37625</t>
  </si>
  <si>
    <t>GMC,Sierra 1500,2016,regular unleaded,355,8,AUTOMATIC,rear wheel drive,4,N/A,Large,Crew Cab Pickup,23,16,549,44120</t>
  </si>
  <si>
    <t>GMC,Sierra 1500,2017,regular unleaded,355,8,AUTOMATIC,rear wheel drive,4,N/A,Large,Crew Cab Pickup,23,16,549,44840</t>
  </si>
  <si>
    <t>GMC,Sierra 1500,2017,regular unleaded,355,8,AUTOMATIC,rear wheel drive,4,N/A,Large,Crew Cab Pickup,22,16,549,52155</t>
  </si>
  <si>
    <t>GMC,Sierra 1500,2017,regular unleaded,355,8,AUTOMATIC,four wheel drive,4,N/A,Large,Extended Cab Pickup,22,16,549,45330</t>
  </si>
  <si>
    <t>GMC,Sierra 1500,2017,flex-fuel (unleaded/E85),285,6,AUTOMATIC,rear wheel drive,4,Flex Fuel,Large,Extended Cab Pickup,24,18,549,32230</t>
  </si>
  <si>
    <t>GMC,Sierra 1500,2017,flex-fuel (unleaded/E85),285,6,AUTOMATIC,rear wheel drive,2,Flex Fuel,Large,Regular Cab Pickup,24,18,549,28205</t>
  </si>
  <si>
    <t>GMC,Sierra 1500,2017,regular unleaded,355,8,AUTOMATIC,four wheel drive,4,N/A,Large,Crew Cab Pickup,22,16,549,45390</t>
  </si>
  <si>
    <t>GMC,Sierra 1500,2017,flex-fuel (unleaded/E85),285,6,AUTOMATIC,four wheel drive,2,Flex Fuel,Large,Regular Cab Pickup,22,17,549,39160</t>
  </si>
  <si>
    <t>GMC,Sierra 1500,2017,regular unleaded,355,8,AUTOMATIC,rear wheel drive,4,N/A,Large,Crew Cab Pickup,23,16,549,41420</t>
  </si>
  <si>
    <t>GMC,Sierra 1500,2017,flex-fuel (unleaded/E85),285,6,AUTOMATIC,four wheel drive,4,Flex Fuel,Large,Extended Cab Pickup,22,17,549,41405</t>
  </si>
  <si>
    <t>GMC,Sierra 1500,2017,regular unleaded,355,8,AUTOMATIC,rear wheel drive,4,N/A,Large,Crew Cab Pickup,23,16,549,44540</t>
  </si>
  <si>
    <t>GMC,Sierra 1500,2017,regular unleaded,355,8,AUTOMATIC,rear wheel drive,4,N/A,Large,Crew Cab Pickup,23,16,549,38115</t>
  </si>
  <si>
    <t>GMC,Sierra 1500,2017,flex-fuel (unleaded/E85),285,6,AUTOMATIC,four wheel drive,2,Flex Fuel,Large,Regular Cab Pickup,22,17,549,32145</t>
  </si>
  <si>
    <t>GMC,Sierra 1500,2017,flex-fuel (unleaded/E85),285,6,AUTOMATIC,four wheel drive,4,Flex Fuel,Large,Crew Cab Pickup,22,17,549,43995</t>
  </si>
  <si>
    <t>GMC,Sierra 1500,2017,regular unleaded,355,8,AUTOMATIC,rear wheel drive,4,N/A,Large,Crew Cab Pickup,22,16,549,52455</t>
  </si>
  <si>
    <t>GMC,Sierra 1500,2017,flex-fuel (unleaded/E85),285,6,AUTOMATIC,rear wheel drive,4,Flex Fuel,Large,Extended Cab Pickup,24,18,549,37560</t>
  </si>
  <si>
    <t>GMC,Sierra 1500,2017,regular unleaded,355,8,AUTOMATIC,four wheel drive,4,N/A,Large,Crew Cab Pickup,22,16,549,47690</t>
  </si>
  <si>
    <t>GMC,Sierra 1500,2017,flex-fuel (unleaded/E85),285,6,AUTOMATIC,rear wheel drive,2,Flex Fuel,Large,Regular Cab Pickup,24,18,549,28595</t>
  </si>
  <si>
    <t>GMC,Sierra 1500,2017,regular unleaded,355,8,AUTOMATIC,four wheel drive,4,N/A,Large,Crew Cab Pickup,20,15,549,55605</t>
  </si>
  <si>
    <t>GMC,Sierra 1500,2017,flex-fuel (unleaded/E85),285,6,AUTOMATIC,four wheel drive,4,Flex Fuel,Large,Extended Cab Pickup,22,17,549,36210</t>
  </si>
  <si>
    <t>GMC,Sierra 1500,2017,flex-fuel (unleaded/E85),285,6,AUTOMATIC,rear wheel drive,2,Flex Fuel,Large,Regular Cab Pickup,24,18,549,34955</t>
  </si>
  <si>
    <t>GMC,Sierra 1500,2017,flex-fuel (unleaded/E85),285,6,AUTOMATIC,rear wheel drive,4,Flex Fuel,Large,Crew Cab Pickup,24,18,549,36720</t>
  </si>
  <si>
    <t>GMC,Sierra 1500,2017,flex-fuel (unleaded/E85),285,6,AUTOMATIC,rear wheel drive,4,Flex Fuel,Large,Crew Cab Pickup,24,18,549,40025</t>
  </si>
  <si>
    <t>GMC,Sierra 1500,2017,flex-fuel (unleaded/E85),285,6,AUTOMATIC,four wheel drive,2,Flex Fuel,Large,Regular Cab Pickup,22,17,549,38860</t>
  </si>
  <si>
    <t>GMC,Sierra 1500,2017,regular unleaded,355,8,AUTOMATIC,four wheel drive,4,N/A,Large,Crew Cab Pickup,22,16,549,41265</t>
  </si>
  <si>
    <t>GMC,Sierra 1500,2017,regular unleaded,355,8,AUTOMATIC,four wheel drive,4,N/A,Large,Crew Cab Pickup,20,15,549,55305</t>
  </si>
  <si>
    <t>GMC,Sierra 1500,2017,regular unleaded,355,8,AUTOMATIC,four wheel drive,4,N/A,Large,Crew Cab Pickup,22,16,549,47990</t>
  </si>
  <si>
    <t>GMC,Sierra 1500,2017,flex-fuel (unleaded/E85),285,6,AUTOMATIC,four wheel drive,2,Flex Fuel,Large,Regular Cab Pickup,22,17,549,32445</t>
  </si>
  <si>
    <t>GMC,Sierra 1500,2017,regular unleaded,355,8,AUTOMATIC,rear wheel drive,4,N/A,Large,Extended Cab Pickup,23,16,549,42080</t>
  </si>
  <si>
    <t>GMC,Sierra 1500,2017,flex-fuel (unleaded/E85),285,6,AUTOMATIC,four wheel drive,4,Flex Fuel,Large,Crew Cab Pickup,22,17,549,39870</t>
  </si>
  <si>
    <t>GMC,Sierra 1500,2017,flex-fuel (unleaded/E85),285,6,AUTOMATIC,rear wheel drive,2,Flex Fuel,Large,Regular Cab Pickup,24,18,549,35080</t>
  </si>
  <si>
    <t>GMC,Sierra 1500HD,2006,regular unleaded,300,8,AUTOMATIC,four wheel drive,4,N/A,Large,Crew Cab Pickup,16,13,549,34640</t>
  </si>
  <si>
    <t>GMC,Sierra 1500HD,2006,regular unleaded,300,8,AUTOMATIC,rear wheel drive,4,N/A,Large,Crew Cab Pickup,18,13,549,31405</t>
  </si>
  <si>
    <t>GMC,Sierra 1500HD,2006,regular unleaded,300,8,AUTOMATIC,rear wheel drive,4,N/A,Large,Crew Cab Pickup,18,13,549,33330</t>
  </si>
  <si>
    <t>GMC,Sierra 1500HD,2006,regular unleaded,300,8,AUTOMATIC,four wheel drive,4,N/A,Large,Crew Cab Pickup,16,13,549,36525</t>
  </si>
  <si>
    <t>GMC,Sierra 1500HD,2006,regular unleaded,300,8,AUTOMATIC,four wheel drive,4,N/A,Large,Crew Cab Pickup,16,13,549,33115</t>
  </si>
  <si>
    <t>GMC,Sierra 1500HD,2006,regular unleaded,300,8,AUTOMATIC,rear wheel drive,4,N/A,Large,Crew Cab Pickup,18,13,549,29745</t>
  </si>
  <si>
    <t>GMC,Sierra C3,2001,regular unleaded,325,8,AUTOMATIC,all wheel drive,4,N/A,Large,Extended Cab Pickup,13,10,549,38370</t>
  </si>
  <si>
    <t>GMC,Sierra Classic 1500,1999,regular unleaded,200,8,AUTOMATIC,rear wheel drive,3,N/A,Large,Extended Cab Pickup,17,13,549,4439</t>
  </si>
  <si>
    <t>GMC,Sierra Classic 1500,1999,regular unleaded,200,8,AUTOMATIC,four wheel drive,3,N/A,Large,Extended Cab Pickup,16,12,549,4827</t>
  </si>
  <si>
    <t>GMC,Sierra Classic 1500,1999,regular unleaded,200,8,AUTOMATIC,four wheel drive,3,N/A,Large,Extended Cab Pickup,16,12,549,4715</t>
  </si>
  <si>
    <t>GMC,Sierra Classic 1500,1999,regular unleaded,200,8,AUTOMATIC,rear wheel drive,3,N/A,Large,Extended Cab Pickup,17,13,549,4287</t>
  </si>
  <si>
    <t>Mitsubishi,Sigma,1990,regular unleaded,142,6,AUTOMATIC,front wheel drive,4,N/A,Midsize,Sedan,20,16,436,2000</t>
  </si>
  <si>
    <t>Oldsmobile,Silhouette,2002,regular unleaded,185,6,AUTOMATIC,all wheel drive,4,N/A,Midsize,Passenger Minivan,22,16,26,35970</t>
  </si>
  <si>
    <t>Oldsmobile,Silhouette,2002,regular unleaded,185,6,AUTOMATIC,front wheel drive,4,N/A,Midsize,Passenger Minivan,24,17,26,26995</t>
  </si>
  <si>
    <t>Oldsmobile,Silhouette,2002,regular unleaded,185,6,AUTOMATIC,all wheel drive,4,N/A,Midsize,Passenger Minivan,22,16,26,33925</t>
  </si>
  <si>
    <t>Oldsmobile,Silhouette,2002,regular unleaded,185,6,AUTOMATIC,front wheel drive,4,N/A,Midsize,Passenger Minivan,24,17,26,31355</t>
  </si>
  <si>
    <t>Oldsmobile,Silhouette,2002,regular unleaded,185,6,AUTOMATIC,front wheel drive,4,N/A,Midsize,Passenger Minivan,24,17,26,33400</t>
  </si>
  <si>
    <t>Oldsmobile,Silhouette,2003,regular unleaded,185,6,AUTOMATIC,front wheel drive,4,N/A,Midsize,Passenger Minivan,24,17,26,33740</t>
  </si>
  <si>
    <t>Oldsmobile,Silhouette,2003,regular unleaded,185,6,AUTOMATIC,front wheel drive,4,N/A,Midsize,Passenger Minivan,24,17,26,28040</t>
  </si>
  <si>
    <t>Oldsmobile,Silhouette,2003,regular unleaded,185,6,AUTOMATIC,all wheel drive,4,N/A,Midsize,Passenger Minivan,22,16,26,36340</t>
  </si>
  <si>
    <t>Oldsmobile,Silhouette,2003,regular unleaded,185,6,AUTOMATIC,front wheel drive,4,N/A,Midsize,Passenger Minivan,24,17,26,31690</t>
  </si>
  <si>
    <t>Oldsmobile,Silhouette,2003,regular unleaded,185,6,AUTOMATIC,all wheel drive,4,N/A,Midsize,Passenger Minivan,22,16,26,34290</t>
  </si>
  <si>
    <t>Oldsmobile,Silhouette,2004,regular unleaded,185,6,AUTOMATIC,all wheel drive,4,N/A,Midsize,Passenger Minivan,22,16,26,36795</t>
  </si>
  <si>
    <t>Oldsmobile,Silhouette,2004,regular unleaded,185,6,AUTOMATIC,all wheel drive,4,N/A,Midsize,Passenger Minivan,22,16,26,34740</t>
  </si>
  <si>
    <t>Oldsmobile,Silhouette,2004,regular unleaded,185,6,AUTOMATIC,front wheel drive,4,N/A,Midsize,Passenger Minivan,24,17,26,32125</t>
  </si>
  <si>
    <t>Oldsmobile,Silhouette,2004,regular unleaded,185,6,AUTOMATIC,front wheel drive,4,N/A,Midsize,Passenger Minivan,24,17,26,34185</t>
  </si>
  <si>
    <t>Oldsmobile,Silhouette,2004,regular unleaded,185,6,AUTOMATIC,front wheel drive,4,N/A,Midsize,Passenger Minivan,24,17,26,28465</t>
  </si>
  <si>
    <t>Rolls-Royce,Silver Seraph,2001,premium unleaded (required),322,12,AUTOMATIC,rear wheel drive,4,"Exotic,Luxury",Large,Sedan,15,11,86,219900</t>
  </si>
  <si>
    <t>Rolls-Royce,Silver Seraph,2002,premium unleaded (required),322,12,AUTOMATIC,rear wheel drive,4,"Exotic,Luxury",Large,Sedan,15,11,86,229990</t>
  </si>
  <si>
    <t>Chevrolet,Silverado 1500 Classic,2007,regular unleaded,285,8,AUTOMATIC,four wheel drive,2,Flex Fuel,Large,Regular Cab Pickup,18,14,1385,26685</t>
  </si>
  <si>
    <t>Chevrolet,Silverado 1500 Classic,2007,regular unleaded,285,8,AUTOMATIC,rear wheel drive,2,Flex Fuel,Large,Regular Cab Pickup,19,15,1385,23350</t>
  </si>
  <si>
    <t>Chevrolet,Silverado 1500 Classic,2007,regular unleaded,295,8,AUTOMATIC,rear wheel drive,4,N/A,Large,Extended Cab Pickup,19,14,1385,26930</t>
  </si>
  <si>
    <t>Chevrolet,Silverado 1500 Classic,2007,flex-fuel (unleaded/E85),295,8,AUTOMATIC,rear wheel drive,4,Flex Fuel,Large,Extended Cab Pickup,19,14,1385,27135</t>
  </si>
  <si>
    <t>Chevrolet,Silverado 1500 Classic,2007,regular unleaded,285,8,AUTOMATIC,four wheel drive,4,Flex Fuel,Large,Extended Cab Pickup,18,14,1385,25845</t>
  </si>
  <si>
    <t>Chevrolet,Silverado 1500 Classic,2007,regular unleaded,295,8,AUTOMATIC,four wheel drive,4,N/A,Large,Extended Cab Pickup,18,13,1385,31375</t>
  </si>
  <si>
    <t>Chevrolet,Silverado 1500 Classic,2007,regular unleaded,195,6,MANUAL,four wheel drive,2,Flex Fuel,Large,Regular Cab Pickup,19,14,1385,24020</t>
  </si>
  <si>
    <t>Chevrolet,Silverado 1500 Classic,2007,flex-fuel (unleaded/E85),295,8,AUTOMATIC,rear wheel drive,4,Flex Fuel,Large,Crew Cab Pickup,19,14,1385,28515</t>
  </si>
  <si>
    <t>Chevrolet,Silverado 1500 Classic,2007,flex-fuel (unleaded/E85),295,8,AUTOMATIC,four wheel drive,4,Flex Fuel,Large,Extended Cab Pickup,17,13,1385,31810</t>
  </si>
  <si>
    <t>Chevrolet,Silverado 1500 Classic,2007,flex-fuel (unleaded/E85),295,8,AUTOMATIC,four wheel drive,4,Flex Fuel,Large,Extended Cab Pickup,17,13,1385,29580</t>
  </si>
  <si>
    <t>Chevrolet,Silverado 1500 Classic,2007,flex-fuel (unleaded/E85),295,8,AUTOMATIC,four wheel drive,4,Flex Fuel,Large,Crew Cab Pickup,17,13,1385,31465</t>
  </si>
  <si>
    <t>Chevrolet,Silverado 1500 Classic,2007,regular unleaded,195,6,MANUAL,rear wheel drive,2,Flex Fuel,Large,Regular Cab Pickup,21,15,1385,20515</t>
  </si>
  <si>
    <t>Chevrolet,Silverado 1500 Classic,2007,regular unleaded,195,6,MANUAL,four wheel drive,2,Flex Fuel,Large,Regular Cab Pickup,19,14,1385,19865</t>
  </si>
  <si>
    <t>Chevrolet,Silverado 1500 Classic,2007,regular unleaded,295,8,AUTOMATIC,four wheel drive,4,N/A,Large,Extended Cab Pickup,18,13,1385,29380</t>
  </si>
  <si>
    <t>Chevrolet,Silverado 1500 Classic,2007,regular unleaded,285,8,AUTOMATIC,four wheel drive,2,Flex Fuel,Large,Regular Cab Pickup,18,14,1385,26975</t>
  </si>
  <si>
    <t>Chevrolet,Silverado 1500 Classic,2007,regular unleaded,195,6,AUTOMATIC,rear wheel drive,4,Flex Fuel,Large,Extended Cab Pickup,20,14,1385,23940</t>
  </si>
  <si>
    <t>Chevrolet,Silverado 1500 Classic,2007,regular unleaded,285,8,AUTOMATIC,rear wheel drive,4,N/A,Large,Extended Cab Pickup,19,15,1385,25960</t>
  </si>
  <si>
    <t>Chevrolet,Silverado 1500 Classic,2007,flex-fuel (unleaded/E85),295,8,AUTOMATIC,rear wheel drive,4,Flex Fuel,Large,Extended Cab Pickup,19,14,1385,30755</t>
  </si>
  <si>
    <t>Chevrolet,Silverado 1500 Classic,2007,regular unleaded,285,8,AUTOMATIC,rear wheel drive,4,N/A,Large,Crew Cab Pickup,19,15,1385,26460</t>
  </si>
  <si>
    <t>Chevrolet,Silverado 1500 Classic,2007,regular unleaded,195,6,MANUAL,rear wheel drive,2,Flex Fuel,Large,Regular Cab Pickup,21,15,1385,20075</t>
  </si>
  <si>
    <t>Chevrolet,Silverado 1500 Classic,2007,flex-fuel (unleaded/E85),295,8,AUTOMATIC,rear wheel drive,4,Flex Fuel,Large,Crew Cab Pickup,19,14,1385,32330</t>
  </si>
  <si>
    <t>Chevrolet,Silverado 1500 Classic,2007,regular unleaded,285,8,AUTOMATIC,rear wheel drive,4,N/A,Large,Crew Cab Pickup,19,15,1385,24965</t>
  </si>
  <si>
    <t>Chevrolet,Silverado 1500 Classic,2007,flex-fuel (unleaded/E85),295,8,AUTOMATIC,four wheel drive,4,Flex Fuel,Large,Extended Cab Pickup,17,13,1385,27060</t>
  </si>
  <si>
    <t>Chevrolet,Silverado 1500 Classic,2007,flex-fuel (unleaded/E85),295,8,AUTOMATIC,rear wheel drive,4,Flex Fuel,Large,Extended Cab Pickup,19,14,1385,24515</t>
  </si>
  <si>
    <t>Chevrolet,Silverado 1500 Classic,2007,regular unleaded,195,6,MANUAL,four wheel drive,2,Flex Fuel,Large,Regular Cab Pickup,19,14,1385,23575</t>
  </si>
  <si>
    <t>Chevrolet,Silverado 1500 Classic,2007,regular unleaded,310,8,AUTOMATIC,four wheel drive,4,Flex Fuel,Large,Extended Cab Pickup,18,13,1385,33425</t>
  </si>
  <si>
    <t>Chevrolet,Silverado 1500 Classic,2007,flex-fuel (unleaded/E85),295,8,AUTOMATIC,four wheel drive,4,Flex Fuel,Large,Crew Cab Pickup,18,13,1385,33395</t>
  </si>
  <si>
    <t>Chevrolet,Silverado 1500 Classic,2007,regular unleaded,195,6,MANUAL,rear wheel drive,2,Flex Fuel,Large,Regular Cab Pickup,21,15,1385,15840</t>
  </si>
  <si>
    <t>Chevrolet,Silverado 1500 Classic,2007,regular unleaded,295,8,AUTOMATIC,four wheel drive,4,N/A,Large,Extended Cab Pickup,18,13,1385,33135</t>
  </si>
  <si>
    <t>Chevrolet,Silverado 1500 Classic,2007,regular unleaded,285,8,AUTOMATIC,four wheel drive,4,Flex Fuel,Large,Extended Cab Pickup,18,14,1385,28410</t>
  </si>
  <si>
    <t>Chevrolet,Silverado 1500 Classic,2007,flex-fuel (unleaded/E85),295,8,AUTOMATIC,rear wheel drive,4,Flex Fuel,Large,Extended Cab Pickup,19,14,1385,28705</t>
  </si>
  <si>
    <t>Chevrolet,Silverado 1500 Classic,2007,regular unleaded,285,8,AUTOMATIC,rear wheel drive,2,Flex Fuel,Large,Regular Cab Pickup,19,15,1385,23640</t>
  </si>
  <si>
    <t>Chevrolet,Silverado 1500 Classic,2007,regular unleaded,195,6,MANUAL,rear wheel drive,2,Flex Fuel,Large,Regular Cab Pickup,21,15,1385,16115</t>
  </si>
  <si>
    <t>Chevrolet,Silverado 1500 Classic,2007,flex-fuel (unleaded/E85),295,8,AUTOMATIC,four wheel drive,4,Flex Fuel,Large,Extended Cab Pickup,17,13,1385,28460</t>
  </si>
  <si>
    <t>Chevrolet,Silverado 1500 Classic,2007,flex-fuel (unleaded/E85),295,8,AUTOMATIC,rear wheel drive,4,Flex Fuel,Large,Crew Cab Pickup,19,14,1385,30570</t>
  </si>
  <si>
    <t>Chevrolet,Silverado 1500 Classic,2007,flex-fuel (unleaded/E85),295,8,AUTOMATIC,rear wheel drive,4,Flex Fuel,Large,Extended Cab Pickup,19,14,1385,25915</t>
  </si>
  <si>
    <t>Chevrolet,Silverado 1500 Classic,2007,flex-fuel (unleaded/E85),295,8,AUTOMATIC,rear wheel drive,4,Flex Fuel,Large,Extended Cab Pickup,19,14,1385,28995</t>
  </si>
  <si>
    <t>Chevrolet,Silverado 1500 Classic,2007,regular unleaded,295,8,AUTOMATIC,rear wheel drive,4,N/A,Large,Extended Cab Pickup,19,14,1385,30315</t>
  </si>
  <si>
    <t>Chevrolet,Silverado 1500 Classic,2007,flex-fuel (unleaded/E85),295,8,AUTOMATIC,rear wheel drive,4,Flex Fuel,Large,Extended Cab Pickup,19,14,1385,30465</t>
  </si>
  <si>
    <t>Chevrolet,Silverado 1500 Classic,2007,regular unleaded,345,8,AUTOMATIC,rear wheel drive,4,N/A,Large,Extended Cab Pickup,17,13,1385,33280</t>
  </si>
  <si>
    <t>Chevrolet,Silverado 1500 Classic,2007,regular unleaded,195,6,AUTOMATIC,rear wheel drive,4,Flex Fuel,Large,Extended Cab Pickup,20,14,1385,21465</t>
  </si>
  <si>
    <t>Chevrolet,Silverado 1500 Classic,2007,regular unleaded,310,8,AUTOMATIC,four wheel drive,4,Flex Fuel,Large,Extended Cab Pickup,18,13,1385,31665</t>
  </si>
  <si>
    <t>Chevrolet,Silverado 1500 Classic,2007,regular unleaded,285,8,AUTOMATIC,four wheel drive,4,N/A,Large,Crew Cab Pickup,18,14,1385,29980</t>
  </si>
  <si>
    <t>Chevrolet,Silverado 1500 Classic,2007,regular unleaded,195,6,MANUAL,four wheel drive,2,Flex Fuel,Large,Regular Cab Pickup,19,14,1385,19620</t>
  </si>
  <si>
    <t>Chevrolet,Silverado 1500 Classic,2007,flex-fuel (unleaded/E85),295,8,AUTOMATIC,four wheel drive,4,Flex Fuel,Large,Extended Cab Pickup,17,13,1385,33575</t>
  </si>
  <si>
    <t>Chevrolet,Silverado 1500 Classic,2007,regular unleaded,285,8,AUTOMATIC,four wheel drive,4,Flex Fuel,Large,Extended Cab Pickup,18,14,1385,27250</t>
  </si>
  <si>
    <t>Chevrolet,Silverado 1500 Classic,2007,regular unleaded,285,8,AUTOMATIC,four wheel drive,4,N/A,Large,Crew Cab Pickup,18,14,1385,28485</t>
  </si>
  <si>
    <t>Chevrolet,Silverado 1500 Classic,2007,flex-fuel (unleaded/E85),295,8,AUTOMATIC,four wheel drive,4,Flex Fuel,Large,Crew Cab Pickup,17,13,1385,35160</t>
  </si>
  <si>
    <t>Chevrolet,Silverado 1500 Classic,2007,regular unleaded,295,8,AUTOMATIC,rear wheel drive,4,N/A,Large,Extended Cab Pickup,19,14,1385,28555</t>
  </si>
  <si>
    <t>Chevrolet,Silverado 1500 Hybrid,2011,regular unleaded,332,8,AUTOMATIC,four wheel drive,4,Hybrid,Large,Crew Cab Pickup,23,20,1385,48205</t>
  </si>
  <si>
    <t>Chevrolet,Silverado 1500 Hybrid,2011,regular unleaded,332,8,AUTOMATIC,rear wheel drive,4,Hybrid,Large,Crew Cab Pickup,23,20,1385,45055</t>
  </si>
  <si>
    <t>Chevrolet,Silverado 1500 Hybrid,2011,regular unleaded,332,8,AUTOMATIC,rear wheel drive,4,Hybrid,Large,Crew Cab Pickup,23,20,1385,38725</t>
  </si>
  <si>
    <t>Chevrolet,Silverado 1500 Hybrid,2011,regular unleaded,332,8,AUTOMATIC,four wheel drive,4,Hybrid,Large,Crew Cab Pickup,23,20,1385,41875</t>
  </si>
  <si>
    <t>Chevrolet,Silverado 1500 Hybrid,2012,regular unleaded,332,8,AUTOMATIC,four wheel drive,4,Hybrid,Large,Crew Cab Pickup,23,20,1385,42840</t>
  </si>
  <si>
    <t>Chevrolet,Silverado 1500 Hybrid,2012,regular unleaded,332,8,AUTOMATIC,four wheel drive,4,Hybrid,Large,Crew Cab Pickup,23,20,1385,49620</t>
  </si>
  <si>
    <t>Chevrolet,Silverado 1500 Hybrid,2012,regular unleaded,332,8,AUTOMATIC,rear wheel drive,4,Hybrid,Large,Crew Cab Pickup,23,20,1385,39640</t>
  </si>
  <si>
    <t>Chevrolet,Silverado 1500 Hybrid,2012,regular unleaded,332,8,AUTOMATIC,rear wheel drive,4,Hybrid,Large,Crew Cab Pickup,23,20,1385,46420</t>
  </si>
  <si>
    <t>Chevrolet,Silverado 1500 Hybrid,2013,regular unleaded,332,8,AUTOMATIC,four wheel drive,4,Hybrid,Large,Crew Cab Pickup,23,20,1385,51490</t>
  </si>
  <si>
    <t>Chevrolet,Silverado 1500 Hybrid,2013,regular unleaded,332,8,AUTOMATIC,rear wheel drive,4,Hybrid,Large,Crew Cab Pickup,23,20,1385,47915</t>
  </si>
  <si>
    <t>Chevrolet,Silverado 1500 Hybrid,2013,regular unleaded,332,8,AUTOMATIC,rear wheel drive,4,Hybrid,Large,Crew Cab Pickup,23,20,1385,41135</t>
  </si>
  <si>
    <t>Chevrolet,Silverado 1500 Hybrid,2013,regular unleaded,332,8,AUTOMATIC,four wheel drive,4,Hybrid,Large,Crew Cab Pickup,23,20,1385,44710</t>
  </si>
  <si>
    <t>Chevrolet,Silverado 1500,2015,regular unleaded,355,8,AUTOMATIC,four wheel drive,4,N/A,Large,Crew Cab Pickup,22,16,1385,46110</t>
  </si>
  <si>
    <t>Chevrolet,Silverado 1500,2015,flex-fuel (unleaded/E85),285,6,AUTOMATIC,four wheel drive,4,Flex Fuel,Large,Extended Cab Pickup,22,17,1385,35920</t>
  </si>
  <si>
    <t>Chevrolet,Silverado 1500,2015,flex-fuel (unleaded/E85),285,6,AUTOMATIC,rear wheel drive,2,Flex Fuel,Large,Regular Cab Pickup,24,18,1385,28545</t>
  </si>
  <si>
    <t>Chevrolet,Silverado 1500,2015,regular unleaded,355,8,AUTOMATIC,four wheel drive,4,N/A,Large,Extended Cab Pickup,22,16,1385,43450</t>
  </si>
  <si>
    <t>Chevrolet,Silverado 1500,2015,flex-fuel (unleaded/E85),285,6,AUTOMATIC,four wheel drive,4,Flex Fuel,Large,Crew Cab Pickup,22,17,1385,37680</t>
  </si>
  <si>
    <t>Chevrolet,Silverado 1500,2015,flex-fuel (unleaded/E85),285,6,AUTOMATIC,four wheel drive,2,Flex Fuel,Large,Regular Cab Pickup,22,17,1385,35435</t>
  </si>
  <si>
    <t>Chevrolet,Silverado 1500,2015,flex-fuel (unleaded/E85),285,6,AUTOMATIC,rear wheel drive,2,Flex Fuel,Large,Regular Cab Pickup,24,18,1385,33340</t>
  </si>
  <si>
    <t>Chevrolet,Silverado 1500,2015,flex-fuel (unleaded/E85),285,6,AUTOMATIC,four wheel drive,4,Flex Fuel,Large,Crew Cab Pickup,22,17,1385,42010</t>
  </si>
  <si>
    <t>Chevrolet,Silverado 1500,2015,flex-fuel (unleaded/E85),285,6,AUTOMATIC,four wheel drive,4,Flex Fuel,Large,Crew Cab Pickup,22,17,1385,42310</t>
  </si>
  <si>
    <t>Chevrolet,Silverado 1500,2015,regular unleaded,355,8,AUTOMATIC,rear wheel drive,4,N/A,Large,Crew Cab Pickup,23,16,1385,47875</t>
  </si>
  <si>
    <t>Chevrolet,Silverado 1500,2015,regular unleaded,355,8,AUTOMATIC,rear wheel drive,4,N/A,Large,Crew Cab Pickup,23,16,1385,42270</t>
  </si>
  <si>
    <t>Chevrolet,Silverado 1500,2015,regular unleaded,355,8,AUTOMATIC,four wheel drive,4,N/A,Large,Crew Cab Pickup,22,16,1385,51150</t>
  </si>
  <si>
    <t>Chevrolet,Silverado 1500,2015,flex-fuel (unleaded/E85),285,6,AUTOMATIC,four wheel drive,4,Flex Fuel,Large,Extended Cab Pickup,22,17,1385,34110</t>
  </si>
  <si>
    <t>Chevrolet,Silverado 1500,2015,flex-fuel (unleaded/E85),285,6,AUTOMATIC,four wheel drive,2,Flex Fuel,Large,Regular Cab Pickup,22,17,1385,35135</t>
  </si>
  <si>
    <t>Chevrolet,Silverado 1500,2015,flex-fuel (unleaded/E85),285,6,AUTOMATIC,four wheel drive,2,Flex Fuel,Large,Regular Cab Pickup,22,17,1385,30345</t>
  </si>
  <si>
    <t>Chevrolet,Silverado 1500,2015,flex-fuel (unleaded/E85),285,6,AUTOMATIC,four wheel drive,2,Flex Fuel,Large,Regular Cab Pickup,22,17,1385,32095</t>
  </si>
  <si>
    <t>Chevrolet,Silverado 1500,2015,flex-fuel (unleaded/E85),285,6,AUTOMATIC,rear wheel drive,4,Flex Fuel,Large,Extended Cab Pickup,24,18,1385,30130</t>
  </si>
  <si>
    <t>Chevrolet,Silverado 1500,2015,regular unleaded,355,8,AUTOMATIC,rear wheel drive,4,N/A,Large,Crew Cab Pickup,23,16,1385,41970</t>
  </si>
  <si>
    <t>Chevrolet,Silverado 1500,2015,flex-fuel (unleaded/E85),285,6,AUTOMATIC,rear wheel drive,4,Flex Fuel,Large,Crew Cab Pickup,24,18,1385,34530</t>
  </si>
  <si>
    <t>Chevrolet,Silverado 1500,2015,regular unleaded,355,8,AUTOMATIC,four wheel drive,4,N/A,Large,Crew Cab Pickup,22,16,1385,45420</t>
  </si>
  <si>
    <t>Chevrolet,Silverado 1500,2015,regular unleaded,355,8,AUTOMATIC,four wheel drive,4,N/A,Large,Extended Cab Pickup,22,16,1385,42760</t>
  </si>
  <si>
    <t>Chevrolet,Silverado 1500,2015,flex-fuel (unleaded/E85),285,6,AUTOMATIC,four wheel drive,4,Flex Fuel,Large,Crew Cab Pickup,22,17,1385,40620</t>
  </si>
  <si>
    <t>Chevrolet,Silverado 1500,2015,flex-fuel (unleaded/E85),285,6,AUTOMATIC,rear wheel drive,4,Flex Fuel,Large,Crew Cab Pickup,24,18,1385,36090</t>
  </si>
  <si>
    <t>Chevrolet,Silverado 1500,2015,flex-fuel (unleaded/E85),285,6,AUTOMATIC,rear wheel drive,2,Flex Fuel,Large,Regular Cab Pickup,24,18,1385,26495</t>
  </si>
  <si>
    <t>Chevrolet,Silverado 1500,2015,flex-fuel (unleaded/E85),285,6,AUTOMATIC,four wheel drive,4,Flex Fuel,Large,Crew Cab Pickup,22,17,1385,40320</t>
  </si>
  <si>
    <t>Chevrolet,Silverado 1500,2015,flex-fuel (unleaded/E85),285,6,AUTOMATIC,rear wheel drive,2,Flex Fuel,Large,Regular Cab Pickup,24,18,1385,31625</t>
  </si>
  <si>
    <t>Chevrolet,Silverado 1500,2015,flex-fuel (unleaded/E85),285,6,AUTOMATIC,four wheel drive,2,Flex Fuel,Large,Regular Cab Pickup,22,17,1385,30045</t>
  </si>
  <si>
    <t>Chevrolet,Silverado 1500,2015,flex-fuel (unleaded/E85),285,6,AUTOMATIC,four wheel drive,4,Flex Fuel,Large,Extended Cab Pickup,22,17,1385,37730</t>
  </si>
  <si>
    <t>Chevrolet,Silverado 1500,2015,flex-fuel (unleaded/E85),285,6,AUTOMATIC,rear wheel drive,4,Flex Fuel,Large,Crew Cab Pickup,24,18,1385,34230</t>
  </si>
  <si>
    <t>Chevrolet,Silverado 1500,2015,regular unleaded,355,8,AUTOMATIC,four wheel drive,4,N/A,Large,Crew Cab Pickup,22,16,1385,45810</t>
  </si>
  <si>
    <t>Chevrolet,Silverado 1500,2015,flex-fuel (unleaded/E85),285,6,AUTOMATIC,rear wheel drive,4,Flex Fuel,Large,Crew Cab Pickup,24,18,1385,38635</t>
  </si>
  <si>
    <t>Chevrolet,Silverado 1500,2015,regular unleaded,355,8,AUTOMATIC,four wheel drive,4,N/A,Large,Crew Cab Pickup,22,16,1385,50850</t>
  </si>
  <si>
    <t>Chevrolet,Silverado 1500,2015,flex-fuel (unleaded/E85),285,6,AUTOMATIC,four wheel drive,4,Flex Fuel,Large,Extended Cab Pickup,22,17,1385,39420</t>
  </si>
  <si>
    <t>Chevrolet,Silverado 1500,2015,flex-fuel (unleaded/E85),285,6,AUTOMATIC,four wheel drive,4,Flex Fuel,Large,Crew Cab Pickup,22,17,1385,37380</t>
  </si>
  <si>
    <t>Chevrolet,Silverado 1500,2015,regular unleaded,355,8,AUTOMATIC,rear wheel drive,4,N/A,Large,Extended Cab Pickup,23,16,1385,40100</t>
  </si>
  <si>
    <t>Chevrolet,Silverado 1500,2015,regular unleaded,355,8,AUTOMATIC,rear wheel drive,4,N/A,Large,Crew Cab Pickup,23,16,1385,42560</t>
  </si>
  <si>
    <t>Chevrolet,Silverado 1500,2015,regular unleaded,355,8,AUTOMATIC,rear wheel drive,4,N/A,Large,Crew Cab Pickup,23,16,1385,42860</t>
  </si>
  <si>
    <t>Chevrolet,Silverado 1500,2015,regular unleaded,355,8,AUTOMATIC,four wheel drive,4,N/A,Large,Crew Cab Pickup,22,16,1385,45120</t>
  </si>
  <si>
    <t>Chevrolet,Silverado 1500,2015,regular unleaded,355,8,AUTOMATIC,rear wheel drive,4,N/A,Large,Crew Cab Pickup,23,16,1385,47575</t>
  </si>
  <si>
    <t>Chevrolet,Silverado 1500,2015,flex-fuel (unleaded/E85),285,6,AUTOMATIC,rear wheel drive,4,Flex Fuel,Large,Extended Cab Pickup,24,18,1385,31940</t>
  </si>
  <si>
    <t>Chevrolet,Silverado 1500,2015,flex-fuel (unleaded/E85),285,6,AUTOMATIC,rear wheel drive,4,Flex Fuel,Large,Crew Cab Pickup,24,18,1385,38335</t>
  </si>
  <si>
    <t>Chevrolet,Silverado 1500,2015,flex-fuel (unleaded/E85),285,6,AUTOMATIC,rear wheel drive,4,Flex Fuel,Large,Extended Cab Pickup,24,18,1385,35870</t>
  </si>
  <si>
    <t>Chevrolet,Silverado 1500,2015,flex-fuel (unleaded/E85),285,6,AUTOMATIC,rear wheel drive,2,Flex Fuel,Large,Regular Cab Pickup,24,18,1385,28155</t>
  </si>
  <si>
    <t>Chevrolet,Silverado 1500,2015,flex-fuel (unleaded/E85),285,6,AUTOMATIC,four wheel drive,2,Flex Fuel,Large,Regular Cab Pickup,22,17,1385,36825</t>
  </si>
  <si>
    <t>Chevrolet,Silverado 1500,2015,flex-fuel (unleaded/E85),285,6,AUTOMATIC,rear wheel drive,2,Flex Fuel,Large,Regular Cab Pickup,24,18,1385,26105</t>
  </si>
  <si>
    <t>Chevrolet,Silverado 1500,2015,flex-fuel (unleaded/E85),285,6,AUTOMATIC,four wheel drive,2,Flex Fuel,Large,Regular Cab Pickup,22,17,1385,37125</t>
  </si>
  <si>
    <t>Chevrolet,Silverado 1500,2015,flex-fuel (unleaded/E85),285,6,AUTOMATIC,rear wheel drive,2,Flex Fuel,Large,Regular Cab Pickup,24,18,1385,33215</t>
  </si>
  <si>
    <t>Chevrolet,Silverado 1500,2015,regular unleaded,355,8,AUTOMATIC,rear wheel drive,4,N/A,Large,Extended Cab Pickup,23,16,1385,39510</t>
  </si>
  <si>
    <t>Chevrolet,Silverado 1500,2015,flex-fuel (unleaded/E85),285,6,AUTOMATIC,rear wheel drive,4,Flex Fuel,Large,Crew Cab Pickup,24,18,1385,36390</t>
  </si>
  <si>
    <t>Chevrolet,Silverado 1500,2015,flex-fuel (unleaded/E85),285,6,AUTOMATIC,rear wheel drive,4,Flex Fuel,Large,Crew Cab Pickup,24,18,1385,36745</t>
  </si>
  <si>
    <t>Chevrolet,Silverado 1500,2015,flex-fuel (unleaded/E85),285,6,AUTOMATIC,rear wheel drive,4,Flex Fuel,Large,Extended Cab Pickup,24,18,1385,34280</t>
  </si>
  <si>
    <t>Chevrolet,Silverado 1500,2015,flex-fuel (unleaded/E85),285,6,AUTOMATIC,four wheel drive,2,Flex Fuel,Large,Regular Cab Pickup,22,17,1385,32395</t>
  </si>
  <si>
    <t>Chevrolet,Silverado 1500,2015,flex-fuel (unleaded/E85),285,6,AUTOMATIC,rear wheel drive,2,Flex Fuel,Large,Regular Cab Pickup,24,18,1385,31750</t>
  </si>
  <si>
    <t>Chevrolet,Silverado 1500,2015,flex-fuel (unleaded/E85),285,6,AUTOMATIC,rear wheel drive,4,Flex Fuel,Large,Crew Cab Pickup,24,18,1385,37045</t>
  </si>
  <si>
    <t>Chevrolet,Silverado 1500,2015,flex-fuel (unleaded/E85),285,6,AUTOMATIC,four wheel drive,4,Flex Fuel,Large,Crew Cab Pickup,22,17,1385,39540</t>
  </si>
  <si>
    <t>Chevrolet,Silverado 1500,2015,flex-fuel (unleaded/E85),285,6,AUTOMATIC,four wheel drive,4,Flex Fuel,Large,Crew Cab Pickup,22,17,1385,39240</t>
  </si>
  <si>
    <t>Chevrolet,Silverado 1500,2016,flex-fuel (unleaded/E85),285,6,AUTOMATIC,rear wheel drive,4,Flex Fuel,Large,Extended Cab Pickup,24,18,1385,35825</t>
  </si>
  <si>
    <t>Chevrolet,Silverado 1500,2016,regular unleaded,355,8,AUTOMATIC,rear wheel drive,4,Flex Fuel,Large,Crew Cab Pickup,23,16,1385,39685</t>
  </si>
  <si>
    <t>Chevrolet,Silverado 1500,2016,flex-fuel (unleaded/E85),285,6,AUTOMATIC,four wheel drive,2,Flex Fuel,Large,Regular Cab Pickup,22,17,1385,31035</t>
  </si>
  <si>
    <t>Chevrolet,Silverado 1500,2016,flex-fuel (unleaded/E85),285,6,AUTOMATIC,rear wheel drive,4,Flex Fuel,Large,Extended Cab Pickup,24,18,1385,32870</t>
  </si>
  <si>
    <t>Chevrolet,Silverado 1500,2016,flex-fuel (unleaded/E85),285,6,AUTOMATIC,four wheel drive,4,Flex Fuel,Large,Crew Cab Pickup,22,17,1385,43775</t>
  </si>
  <si>
    <t>Chevrolet,Silverado 1500,2016,flex-fuel (unleaded/E85),285,6,AUTOMATIC,rear wheel drive,4,Flex Fuel,Large,Crew Cab Pickup,24,18,1385,35545</t>
  </si>
  <si>
    <t>Chevrolet,Silverado 1500,2016,flex-fuel (unleaded/E85),285,6,AUTOMATIC,four wheel drive,4,Flex Fuel,Large,Extended Cab Pickup,22,17,1385,36935</t>
  </si>
  <si>
    <t>Chevrolet,Silverado 1500,2016,flex-fuel (unleaded/E85),285,6,AUTOMATIC,four wheel drive,2,Flex Fuel,Large,Regular Cab Pickup,22,17,1385,38590</t>
  </si>
  <si>
    <t>Chevrolet,Silverado 1500,2016,regular unleaded,355,8,AUTOMATIC,rear wheel drive,4,N/A,Large,Extended Cab Pickup,23,16,1385,41250</t>
  </si>
  <si>
    <t>Chevrolet,Silverado 1500,2016,flex-fuel (unleaded/E85),285,6,AUTOMATIC,rear wheel drive,4,Flex Fuel,Large,Extended Cab Pickup,24,18,1385,31120</t>
  </si>
  <si>
    <t>Chevrolet,Silverado 1500,2016,regular unleaded,355,8,AUTOMATIC,four wheel drive,4,N/A,Large,Crew Cab Pickup,22,16,1385,47135</t>
  </si>
  <si>
    <t>Chevrolet,Silverado 1500,2016,regular unleaded,355,8,AUTOMATIC,four wheel drive,4,N/A,Large,Crew Cab Pickup,22,16,1385,48500</t>
  </si>
  <si>
    <t>Chevrolet,Silverado 1500,2016,regular unleaded,355,8,AUTOMATIC,four wheel drive,4,N/A,Large,Extended Cab Pickup,22,16,1385,44475</t>
  </si>
  <si>
    <t>Chevrolet,Silverado 1500,2016,flex-fuel (unleaded/E85),285,6,AUTOMATIC,rear wheel drive,2,Flex Fuel,Large,Regular Cab Pickup,24,18,1385,33170</t>
  </si>
  <si>
    <t>Chevrolet,Silverado 1500,2016,regular unleaded,355,8,AUTOMATIC,four wheel drive,4,N/A,Large,Crew Cab Pickup,22,16,1385,46835</t>
  </si>
  <si>
    <t>Chevrolet,Silverado 1500,2016,flex-fuel (unleaded/E85),285,6,AUTOMATIC,four wheel drive,2,Flex Fuel,Large,Regular Cab Pickup,22,17,1385,33060</t>
  </si>
  <si>
    <t>Chevrolet,Silverado 1500,2016,regular unleaded,355,8,AUTOMATIC,four wheel drive,4,N/A,Large,Crew Cab Pickup,22,16,1385,53315</t>
  </si>
  <si>
    <t>Chevrolet,Silverado 1500,2016,flex-fuel (unleaded/E85),285,6,AUTOMATIC,rear wheel drive,4,Flex Fuel,Large,Crew Cab Pickup,24,18,1385,38290</t>
  </si>
  <si>
    <t>Chevrolet,Silverado 1500,2016,flex-fuel (unleaded/E85),285,6,AUTOMATIC,four wheel drive,2,Flex Fuel,Large,Regular Cab Pickup,22,17,1385,31335</t>
  </si>
  <si>
    <t>Chevrolet,Silverado 1500,2016,flex-fuel (unleaded/E85),285,6,AUTOMATIC,rear wheel drive,2,Flex Fuel,Large,Regular Cab Pickup,24,18,1385,33295</t>
  </si>
  <si>
    <t>Chevrolet,Silverado 1500,2016,regular unleaded,355,8,AUTOMATIC,rear wheel drive,4,Flex Fuel,Large,Crew Cab Pickup,23,16,1385,38740</t>
  </si>
  <si>
    <t>Chevrolet,Silverado 1500,2016,flex-fuel (unleaded/E85),285,6,AUTOMATIC,four wheel drive,4,Flex Fuel,Large,Extended Cab Pickup,22,17,1385,41185</t>
  </si>
  <si>
    <t>Chevrolet,Silverado 1500,2016,regular unleaded,355,8,AUTOMATIC,rear wheel drive,4,N/A,Large,Crew Cab Pickup,23,16,1385,43710</t>
  </si>
  <si>
    <t>Chevrolet,Silverado 1500,2016,flex-fuel (unleaded/E85),285,6,AUTOMATIC,rear wheel drive,2,Flex Fuel,Large,Regular Cab Pickup,24,18,1385,27485</t>
  </si>
  <si>
    <t>Chevrolet,Silverado 1500,2016,flex-fuel (unleaded/E85),285,6,AUTOMATIC,four wheel drive,2,Flex Fuel,Large,Regular Cab Pickup,22,17,1385,36980</t>
  </si>
  <si>
    <t>Chevrolet,Silverado 1500,2016,regular unleaded,355,8,AUTOMATIC,rear wheel drive,4,N/A,Large,Crew Cab Pickup,23,16,1385,44010</t>
  </si>
  <si>
    <t>Chevrolet,Silverado 1500,2016,flex-fuel (unleaded/E85),285,6,AUTOMATIC,four wheel drive,2,Flex Fuel,Large,Regular Cab Pickup,22,17,1385,33360</t>
  </si>
  <si>
    <t>Chevrolet,Silverado 1500,2016,regular unleaded,355,8,AUTOMATIC,four wheel drive,4,N/A,Large,Extended Cab Pickup,22,16,1385,45640</t>
  </si>
  <si>
    <t>Chevrolet,Silverado 1500,2016,regular unleaded,355,8,AUTOMATIC,four wheel drive,4,Flex Fuel,Large,Crew Cab Pickup,22,16,1385,45170</t>
  </si>
  <si>
    <t>Chevrolet,Silverado 1500,2016,flex-fuel (unleaded/E85),285,6,AUTOMATIC,four wheel drive,4,Flex Fuel,Large,Extended Cab Pickup,22,17,1385,35100</t>
  </si>
  <si>
    <t>Chevrolet,Silverado 1500,2016,flex-fuel (unleaded/E85),285,6,AUTOMATIC,four wheel drive,4,Flex Fuel,Large,Extended Cab Pickup,22,17,1385,39275</t>
  </si>
  <si>
    <t>Chevrolet,Silverado 1500,2016,regular unleaded,355,8,AUTOMATIC,rear wheel drive,4,N/A,Large,Crew Cab Pickup,23,16,1385,49740</t>
  </si>
  <si>
    <t>Chevrolet,Silverado 1500,2016,regular unleaded,355,8,AUTOMATIC,rear wheel drive,4,N/A,Large,Crew Cab Pickup,23,16,1385,50040</t>
  </si>
  <si>
    <t>Chevrolet,Silverado 1500,2016,flex-fuel (unleaded/E85),285,6,AUTOMATIC,rear wheel drive,2,Flex Fuel,Large,Regular Cab Pickup,24,18,1385,29510</t>
  </si>
  <si>
    <t>Chevrolet,Silverado 1500,2016,flex-fuel (unleaded/E85),285,6,AUTOMATIC,four wheel drive,4,Flex Fuel,Large,Extended Cab Pickup,22,17,1385,36850</t>
  </si>
  <si>
    <t>Chevrolet,Silverado 1500,2016,regular unleaded,355,8,AUTOMATIC,four wheel drive,4,N/A,Large,Crew Cab Pickup,22,16,1385,48200</t>
  </si>
  <si>
    <t>Chevrolet,Silverado 1500,2016,flex-fuel (unleaded/E85),285,6,AUTOMATIC,four wheel drive,2,Flex Fuel,Large,Regular Cab Pickup,22,17,1385,38890</t>
  </si>
  <si>
    <t>Chevrolet,Silverado 1500,2016,flex-fuel (unleaded/E85),285,6,AUTOMATIC,four wheel drive,4,Flex Fuel,Large,Crew Cab Pickup,22,17,1385,38695</t>
  </si>
  <si>
    <t>Chevrolet,Silverado 1500,2016,regular unleaded,355,8,AUTOMATIC,four wheel drive,4,Flex Fuel,Large,Crew Cab Pickup,22,16,1385,40090</t>
  </si>
  <si>
    <t>Chevrolet,Silverado 1500,2016,regular unleaded,355,8,AUTOMATIC,four wheel drive,4,Flex Fuel,Large,Crew Cab Pickup,22,16,1385,41890</t>
  </si>
  <si>
    <t>Chevrolet,Silverado 1500,2016,regular unleaded,355,8,AUTOMATIC,four wheel drive,4,Flex Fuel,Large,Crew Cab Pickup,22,16,1385,43260</t>
  </si>
  <si>
    <t>Chevrolet,Silverado 1500,2016,flex-fuel (unleaded/E85),285,6,AUTOMATIC,four wheel drive,4,Flex Fuel,Large,Crew Cab Pickup,22,17,1385,41865</t>
  </si>
  <si>
    <t>Chevrolet,Silverado 1500,2016,regular unleaded,355,8,AUTOMATIC,four wheel drive,4,N/A,Large,Crew Cab Pickup,22,16,1385,53015</t>
  </si>
  <si>
    <t>Chevrolet,Silverado 1500,2016,flex-fuel (unleaded/E85),285,6,AUTOMATIC,four wheel drive,2,Flex Fuel,Large,Regular Cab Pickup,22,17,1385,36680</t>
  </si>
  <si>
    <t>Chevrolet,Silverado 1500,2016,regular unleaded,355,8,AUTOMATIC,rear wheel drive,4,Flex Fuel,Large,Crew Cab Pickup,23,16,1385,36940</t>
  </si>
  <si>
    <t>Chevrolet,Silverado 1500,2016,flex-fuel (unleaded/E85),285,6,AUTOMATIC,rear wheel drive,4,Flex Fuel,Large,Extended Cab Pickup,24,18,1385,32955</t>
  </si>
  <si>
    <t>Chevrolet,Silverado 1500,2016,flex-fuel (unleaded/E85),285,6,AUTOMATIC,rear wheel drive,2,Flex Fuel,Large,Regular Cab Pickup,24,18,1385,29120</t>
  </si>
  <si>
    <t>Chevrolet,Silverado 1500,2016,flex-fuel (unleaded/E85),285,6,AUTOMATIC,rear wheel drive,4,Flex Fuel,Large,Crew Cab Pickup,24,18,1385,37345</t>
  </si>
  <si>
    <t>Chevrolet,Silverado 1500,2016,flex-fuel (unleaded/E85),285,6,AUTOMATIC,rear wheel drive,2,Flex Fuel,Large,Regular Cab Pickup,24,18,1385,27095</t>
  </si>
  <si>
    <t>Chevrolet,Silverado 1500,2016,flex-fuel (unleaded/E85),285,6,AUTOMATIC,four wheel drive,4,Flex Fuel,Large,Crew Cab Pickup,22,17,1385,40495</t>
  </si>
  <si>
    <t>Chevrolet,Silverado 1500,2017,flex-fuel (unleaded/E85),285,6,AUTOMATIC,rear wheel drive,4,Flex Fuel,Large,Crew Cab Pickup,24,18,1385,36035</t>
  </si>
  <si>
    <t>Chevrolet,Silverado 1500,2017,flex-fuel (unleaded/E85),285,6,AUTOMATIC,rear wheel drive,4,Flex Fuel,Large,Crew Cab Pickup,24,18,1385,37835</t>
  </si>
  <si>
    <t>Chevrolet,Silverado 1500,2017,regular unleaded,355,8,AUTOMATIC,rear wheel drive,4,Flex Fuel,Large,Crew Cab Pickup,23,16,1385,39230</t>
  </si>
  <si>
    <t>Chevrolet,Silverado 1500,2017,flex-fuel (unleaded/E85),285,6,AUTOMATIC,rear wheel drive,4,Flex Fuel,Large,Crew Cab Pickup,24,18,1385,38980</t>
  </si>
  <si>
    <t>Chevrolet,Silverado 1500,2017,flex-fuel (unleaded/E85),285,6,AUTOMATIC,rear wheel drive,4,Flex Fuel,Large,Extended Cab Pickup,24,18,1385,36515</t>
  </si>
  <si>
    <t>Chevrolet,Silverado 1500,2017,regular unleaded,355,8,AUTOMATIC,four wheel drive,4,Flex Fuel,Large,Crew Cab Pickup,22,16,1385,43950</t>
  </si>
  <si>
    <t>Chevrolet,Silverado 1500,2017,flex-fuel (unleaded/E85),285,6,AUTOMATIC,four wheel drive,2,Flex Fuel,Large,Regular Cab Pickup,22,17,1385,31525</t>
  </si>
  <si>
    <t>Chevrolet,Silverado 1500,2017,flex-fuel (unleaded/E85),285,6,AUTOMATIC,four wheel drive,2,Flex Fuel,Large,Regular Cab Pickup,22,17,1385,33850</t>
  </si>
  <si>
    <t>Chevrolet,Silverado 1500,2017,regular unleaded,355,8,AUTOMATIC,rear wheel drive,4,N/A,Large,Crew Cab Pickup,22,16,1385,44350</t>
  </si>
  <si>
    <t>Chevrolet,Silverado 1500,2017,regular unleaded,355,8,AUTOMATIC,four wheel drive,4,N/A,Large,Crew Cab Pickup,20,15,1385,47175</t>
  </si>
  <si>
    <t>Chevrolet,Silverado 1500,2017,flex-fuel (unleaded/E85),285,6,AUTOMATIC,four wheel drive,4,Flex Fuel,Large,Crew Cab Pickup,22,17,1385,44465</t>
  </si>
  <si>
    <t>Chevrolet,Silverado 1500,2017,flex-fuel (unleaded/E85),285,6,AUTOMATIC,four wheel drive,4,Flex Fuel,Large,Extended Cab Pickup,22,17,1385,42075</t>
  </si>
  <si>
    <t>Chevrolet,Silverado 1500,2017,regular unleaded,355,8,AUTOMATIC,four wheel drive,4,N/A,Large,Crew Cab Pickup,20,15,1385,47475</t>
  </si>
  <si>
    <t>Chevrolet,Silverado 1500,2017,regular unleaded,355,8,AUTOMATIC,four wheel drive,4,N/A,Large,Extended Cab Pickup,20,15,1385,46180</t>
  </si>
  <si>
    <t>Chevrolet,Silverado 1500,2017,flex-fuel (unleaded/E85),285,6,AUTOMATIC,four wheel drive,2,Flex Fuel,Large,Regular Cab Pickup,22,17,1385,33550</t>
  </si>
  <si>
    <t>Chevrolet,Silverado 1500,2017,flex-fuel (unleaded/E85),285,6,AUTOMATIC,four wheel drive,4,Flex Fuel,Large,Extended Cab Pickup,22,17,1385,39965</t>
  </si>
  <si>
    <t>Chevrolet,Silverado 1500,2017,flex-fuel (unleaded/E85),285,6,AUTOMATIC,four wheel drive,4,Flex Fuel,Large,Extended Cab Pickup,22,17,1385,35590</t>
  </si>
  <si>
    <t>Chevrolet,Silverado 1500,2017,flex-fuel (unleaded/E85),285,6,AUTOMATIC,rear wheel drive,2,Flex Fuel,Large,Regular Cab Pickup,24,18,1385,27975</t>
  </si>
  <si>
    <t>Chevrolet,Silverado 1500,2017,regular unleaded,355,8,AUTOMATIC,rear wheel drive,4,N/A,Large,Extended Cab Pickup,22,16,1385,41590</t>
  </si>
  <si>
    <t>Chevrolet,Silverado 1500,2017,regular unleaded,355,8,AUTOMATIC,rear wheel drive,4,N/A,Large,Crew Cab Pickup,22,16,1385,44050</t>
  </si>
  <si>
    <t>Chevrolet,Silverado 1500,2017,flex-fuel (unleaded/E85),285,6,AUTOMATIC,four wheel drive,2,Flex Fuel,Large,Regular Cab Pickup,22,17,1385,37370</t>
  </si>
  <si>
    <t>Chevrolet,Silverado 1500,2017,regular unleaded,355,8,AUTOMATIC,four wheel drive,4,N/A,Large,Crew Cab Pickup,22,15,1385,54925</t>
  </si>
  <si>
    <t>Chevrolet,Silverado 1500,2017,flex-fuel (unleaded/E85),285,6,AUTOMATIC,rear wheel drive,2,Flex Fuel,Large,Regular Cab Pickup,24,18,1385,27585</t>
  </si>
  <si>
    <t>Chevrolet,Silverado 1500,2017,flex-fuel (unleaded/E85),285,6,AUTOMATIC,rear wheel drive,2,Flex Fuel,Large,Regular Cab Pickup,24,18,1385,33860</t>
  </si>
  <si>
    <t>Chevrolet,Silverado 1500,2017,flex-fuel (unleaded/E85),285,6,AUTOMATIC,rear wheel drive,4,Flex Fuel,Large,Extended Cab Pickup,24,18,1385,33445</t>
  </si>
  <si>
    <t>Chevrolet,Silverado 1500,2017,regular unleaded,355,8,AUTOMATIC,four wheel drive,4,N/A,Large,Crew Cab Pickup,20,15,1385,48740</t>
  </si>
  <si>
    <t>Chevrolet,Silverado 1500,2017,regular unleaded,355,8,AUTOMATIC,four wheel drive,4,Flex Fuel,Large,Crew Cab Pickup,22,16,1385,45860</t>
  </si>
  <si>
    <t>Chevrolet,Silverado 1500,2017,regular unleaded,355,8,AUTOMATIC,rear wheel drive,4,Flex Fuel,Large,Crew Cab Pickup,23,16,1385,40375</t>
  </si>
  <si>
    <t>Chevrolet,Silverado 1500,2017,regular unleaded,355,8,AUTOMATIC,four wheel drive,4,N/A,Large,Crew Cab Pickup,22,15,1385,54625</t>
  </si>
  <si>
    <t>Chevrolet,Silverado 1500,2017,regular unleaded,355,8,AUTOMATIC,four wheel drive,4,Flex Fuel,Large,Crew Cab Pickup,22,16,1385,42380</t>
  </si>
  <si>
    <t>Chevrolet,Silverado 1500,2017,flex-fuel (unleaded/E85),285,6,AUTOMATIC,rear wheel drive,2,Flex Fuel,Large,Regular Cab Pickup,24,18,1385,29610</t>
  </si>
  <si>
    <t>Chevrolet,Silverado 1500,2017,regular unleaded,355,8,AUTOMATIC,rear wheel drive,4,N/A,Large,Crew Cab Pickup,22,16,1385,51350</t>
  </si>
  <si>
    <t>Chevrolet,Silverado 1500,2017,flex-fuel (unleaded/E85),285,6,AUTOMATIC,rear wheel drive,2,Flex Fuel,Large,Regular Cab Pickup,24,18,1385,30000</t>
  </si>
  <si>
    <t>Chevrolet,Silverado 1500,2017,regular unleaded,355,8,AUTOMATIC,rear wheel drive,4,Flex Fuel,Large,Crew Cab Pickup,23,16,1385,37430</t>
  </si>
  <si>
    <t>Chevrolet,Silverado 1500,2017,flex-fuel (unleaded/E85),285,6,AUTOMATIC,four wheel drive,4,Flex Fuel,Large,Crew Cab Pickup,22,17,1385,40985</t>
  </si>
  <si>
    <t>Chevrolet,Silverado 1500,2017,flex-fuel (unleaded/E85),285,6,AUTOMATIC,four wheel drive,4,Flex Fuel,Large,Crew Cab Pickup,22,17,1385,39185</t>
  </si>
  <si>
    <t>Chevrolet,Silverado 1500,2017,flex-fuel (unleaded/E85),285,6,AUTOMATIC,four wheel drive,2,Flex Fuel,Large,Regular Cab Pickup,22,17,1385,37670</t>
  </si>
  <si>
    <t>Chevrolet,Silverado 1500,2017,regular unleaded,355,8,AUTOMATIC,four wheel drive,4,N/A,Large,Extended Cab Pickup,20,15,1385,44815</t>
  </si>
  <si>
    <t>Chevrolet,Silverado 1500,2017,flex-fuel (unleaded/E85),285,6,AUTOMATIC,four wheel drive,2,Flex Fuel,Large,Regular Cab Pickup,22,17,1385,31825</t>
  </si>
  <si>
    <t>Chevrolet,Silverado 1500,2017,flex-fuel (unleaded/E85),285,6,AUTOMATIC,four wheel drive,4,Flex Fuel,Large,Extended Cab Pickup,22,17,1385,37425</t>
  </si>
  <si>
    <t>Chevrolet,Silverado 1500,2017,regular unleaded,355,8,AUTOMATIC,rear wheel drive,4,N/A,Large,Crew Cab Pickup,22,16,1385,51650</t>
  </si>
  <si>
    <t>Chevrolet,Silverado 1500,2017,regular unleaded,355,8,AUTOMATIC,four wheel drive,4,N/A,Large,Crew Cab Pickup,20,15,1385,49040</t>
  </si>
  <si>
    <t>Chevrolet,Silverado 1500,2017,flex-fuel (unleaded/E85),285,6,AUTOMATIC,four wheel drive,4,Flex Fuel,Large,Extended Cab Pickup,22,17,1385,37340</t>
  </si>
  <si>
    <t>Chevrolet,Silverado 1500,2017,flex-fuel (unleaded/E85),285,6,AUTOMATIC,four wheel drive,2,Flex Fuel,Large,Regular Cab Pickup,22,17,1385,39280</t>
  </si>
  <si>
    <t>Chevrolet,Silverado 1500,2017,flex-fuel (unleaded/E85),285,6,AUTOMATIC,rear wheel drive,2,Flex Fuel,Large,Regular Cab Pickup,24,18,1385,33985</t>
  </si>
  <si>
    <t>Chevrolet,Silverado 1500,2017,regular unleaded,355,8,AUTOMATIC,four wheel drive,4,Flex Fuel,Large,Crew Cab Pickup,22,16,1385,40580</t>
  </si>
  <si>
    <t>Chevrolet,Silverado 1500,2017,flex-fuel (unleaded/E85),285,6,AUTOMATIC,rear wheel drive,4,Flex Fuel,Large,Extended Cab Pickup,24,18,1385,31610</t>
  </si>
  <si>
    <t>Chevrolet,Silverado 1500,2017,flex-fuel (unleaded/E85),285,6,AUTOMATIC,four wheel drive,2,Flex Fuel,Large,Regular Cab Pickup,22,17,1385,39580</t>
  </si>
  <si>
    <t>Chevrolet,Silverado 1500,2017,flex-fuel (unleaded/E85),285,6,AUTOMATIC,four wheel drive,4,Flex Fuel,Large,Crew Cab Pickup,22,17,1385,42555</t>
  </si>
  <si>
    <t>Chevrolet,Silverado 1500,2017,flex-fuel (unleaded/E85),285,6,AUTOMATIC,rear wheel drive,4,Flex Fuel,Large,Extended Cab Pickup,24,18,1385,33360</t>
  </si>
  <si>
    <t>Cadillac,Sixty Special,1993,regular unleaded,200,8,AUTOMATIC,front wheel drive,4,Luxury,Large,Sedan,23,15,1624,2000</t>
  </si>
  <si>
    <t>Buick,Skylark,1996,regular unleaded,150,4,AUTOMATIC,front wheel drive,2,N/A,Midsize,Coupe,29,19,155,2000</t>
  </si>
  <si>
    <t>Buick,Skylark,1996,regular unleaded,155,4,AUTOMATIC,front wheel drive,4,N/A,Midsize,Sedan,29,19,155,2000</t>
  </si>
  <si>
    <t>Buick,Skylark,1997,regular unleaded,155,6,AUTOMATIC,front wheel drive,4,N/A,Midsize,Sedan,26,18,155,2000</t>
  </si>
  <si>
    <t>Buick,Skylark,1997,regular unleaded,155,6,AUTOMATIC,front wheel drive,2,N/A,Midsize,Coupe,26,18,155,2000</t>
  </si>
  <si>
    <t>Buick,Skylark,1997,regular unleaded,150,4,AUTOMATIC,front wheel drive,2,N/A,Midsize,Coupe,29,19,155,2000</t>
  </si>
  <si>
    <t>Buick,Skylark,1997,regular unleaded,150,4,AUTOMATIC,front wheel drive,4,N/A,Midsize,Sedan,29,19,155,2000</t>
  </si>
  <si>
    <t>Buick,Skylark,1998,regular unleaded,150,4,AUTOMATIC,front wheel drive,4,N/A,Midsize,Sedan,30,19,155,2000</t>
  </si>
  <si>
    <t>Mercedes-Benz,SL-Class,2015,premium unleaded (required),329,6,AUTOMATIC,rear wheel drive,2,"Luxury,High-Performance",Compact,Convertible,27,20,617,84000</t>
  </si>
  <si>
    <t>Mercedes-Benz,SL-Class,2015,premium unleaded (required),429,8,AUTOMATIC,rear wheel drive,2,"Luxury,High-Performance",Compact,Convertible,24,17,617,106700</t>
  </si>
  <si>
    <t>Mercedes-Benz,SL-Class,2015,premium unleaded (required),621,12,AUTOMATIC,rear wheel drive,2,"Factory Tuner,Luxury,High-Performance",Compact,Convertible,21,14,617,214500</t>
  </si>
  <si>
    <t>Mercedes-Benz,SL-Class,2015,premium unleaded (required),557,8,AUTOMATIC,rear wheel drive,2,"Factory Tuner,Luxury,High-Performance",Compact,Convertible,25,16,617,147300</t>
  </si>
  <si>
    <t>Mercedes-Benz,SL-Class,2016,premium unleaded (required),449,8,AUTOMATIC,rear wheel drive,2,"Luxury,High-Performance",Compact,Convertible,24,17,617,108050</t>
  </si>
  <si>
    <t>Mercedes-Benz,SL-Class,2016,premium unleaded (required),329,6,AUTOMATIC,rear wheel drive,2,"Luxury,High-Performance",Compact,Convertible,27,20,617,85050</t>
  </si>
  <si>
    <t>Mercedes-Benz,SL-Class,2016,premium unleaded (required),621,12,AUTOMATIC,rear wheel drive,2,"Factory Tuner,Luxury,High-Performance",Compact,Convertible,21,14,617,217550</t>
  </si>
  <si>
    <t>Mercedes-Benz,SL-Class,2016,premium unleaded (required),577,8,AUTOMATIC,rear wheel drive,2,"Factory Tuner,Luxury,High-Performance",Compact,Convertible,25,16,617,149700</t>
  </si>
  <si>
    <t>Mercedes-Benz,SL-Class,2017,premium unleaded (required),449,8,AUTOMATIC,rear wheel drive,2,"Luxury,High-Performance",Compact,Convertible,25,17,617,110800</t>
  </si>
  <si>
    <t>Mercedes-Benz,SL-Class,2017,premium unleaded (required),577,8,AUTOMATIC,rear wheel drive,2,"Factory Tuner,Luxury,High-Performance",Compact,Convertible,25,16,617,151350</t>
  </si>
  <si>
    <t>Mercedes-Benz,SL-Class,2017,premium unleaded (required),621,12,AUTOMATIC,rear wheel drive,2,"Factory Tuner,Luxury,High-Performance",Compact,Convertible,21,14,617,219850</t>
  </si>
  <si>
    <t>Mercedes-Benz,SL-Class,2017,premium unleaded (required),362,6,AUTOMATIC,rear wheel drive,2,"Luxury,High-Performance",Compact,Convertible,28,20,617,86950</t>
  </si>
  <si>
    <t>Mercedes-Benz,SLC-Class,2017,premium unleaded (required),362,6,AUTOMATIC,rear wheel drive,2,"Factory Tuner,Luxury,High-Performance",Compact,Convertible,29,20,617,60300</t>
  </si>
  <si>
    <t>Mercedes-Benz,SLC-Class,2017,premium unleaded (required),241,4,AUTOMATIC,rear wheel drive,2,"Luxury,Performance",Compact,Convertible,32,25,617,47950</t>
  </si>
  <si>
    <t>Mercedes-Benz,SLK-Class,2014,premium unleaded (required),302,6,AUTOMATIC,rear wheel drive,2,"Luxury,High-Performance",Compact,Convertible,29,21,617,56225</t>
  </si>
  <si>
    <t>Mercedes-Benz,SLK-Class,2014,premium unleaded (required),415,8,AUTOMATIC,rear wheel drive,2,"Factory Tuner,Luxury,High-Performance",Compact,Convertible,28,19,617,68925</t>
  </si>
  <si>
    <t>Mercedes-Benz,SLK-Class,2014,premium unleaded (required),201,4,MANUAL,rear wheel drive,2,Luxury,Compact,Convertible,32,22,617,43525</t>
  </si>
  <si>
    <t>Mercedes-Benz,SLK-Class,2015,premium unleaded (required),201,4,MANUAL,rear wheel drive,2,Luxury,Compact,Convertible,32,22,617,43950</t>
  </si>
  <si>
    <t>Mercedes-Benz,SLK-Class,2015,premium unleaded (required),302,6,AUTOMATIC,rear wheel drive,2,"Luxury,High-Performance",Compact,Convertible,29,21,617,57650</t>
  </si>
  <si>
    <t>Mercedes-Benz,SLK-Class,2015,premium unleaded (required),415,8,AUTOMATIC,rear wheel drive,2,"Factory Tuner,Luxury,High-Performance",Compact,Convertible,28,19,617,70850</t>
  </si>
  <si>
    <t>Mercedes-Benz,SLK-Class,2016,premium unleaded (required),302,6,AUTOMATIC,rear wheel drive,2,"Luxury,High-Performance",Compact,Convertible,29,21,617,59200</t>
  </si>
  <si>
    <t>Mercedes-Benz,SLK-Class,2016,premium unleaded (required),241,4,AUTOMATIC,rear wheel drive,2,Luxury,Compact,Convertible,32,25,617,47000</t>
  </si>
  <si>
    <t>Mercedes-Benz,SLK-Class,2016,premium unleaded (required),416,8,AUTOMATIC,rear wheel drive,2,"Factory Tuner,Luxury,High-Performance",Compact,Convertible,28,19,617,72600</t>
  </si>
  <si>
    <t>Mercedes-Benz,SLR McLaren,2007,premium unleaded (required),641,8,AUTOMATIC,rear wheel drive,2,"Exotic,Factory Tuner,Luxury,High-Performance",Compact,Coupe,16,11,617,480000</t>
  </si>
  <si>
    <t>Mercedes-Benz,SLR McLaren,2008,premium unleaded (required),617,8,AUTOMATIC,rear wheel drive,2,"Exotic,Factory Tuner,Luxury,High-Performance",Compact,Convertible,16,12,617,495000</t>
  </si>
  <si>
    <t>Mercedes-Benz,SLR McLaren,2009,premium unleaded (required),617,8,AUTOMATIC,rear wheel drive,2,"Exotic,Factory Tuner,Luxury,High-Performance",Compact,Convertible,16,12,617,495000</t>
  </si>
  <si>
    <t>Mercedes-Benz,SLS AMG GT Final Edition,2015,premium unleaded (required),583,8,AUTOMATED_MANUAL,rear wheel drive,2,"Exotic,Factory Tuner,Luxury,High-Performance",Compact,Coupe,19,13,617,221580</t>
  </si>
  <si>
    <t>Mercedes-Benz,SLS AMG GT Final Edition,2015,premium unleaded (required),583,8,AUTOMATED_MANUAL,rear wheel drive,2,"Exotic,Factory Tuner,Luxury,High-Performance",Compact,Convertible,19,13,617,228080</t>
  </si>
  <si>
    <t>Mercedes-Benz,SLS AMG GT,2013,premium unleaded (required),583,8,AUTOMATED_MANUAL,rear wheel drive,2,"Exotic,Factory Tuner,Luxury,High-Performance",Compact,Coupe,19,13,617,199500</t>
  </si>
  <si>
    <t>Mercedes-Benz,SLS AMG GT,2013,premium unleaded (required),583,8,AUTOMATED_MANUAL,rear wheel drive,2,"Exotic,Factory Tuner,Luxury,High-Performance",Compact,Convertible,19,13,617,206000</t>
  </si>
  <si>
    <t>Mercedes-Benz,SLS AMG GT,2014,premium unleaded (required),622,8,AUTOMATED_MANUAL,rear wheel drive,2,"Exotic,Factory Tuner,Luxury,High-Performance",Compact,Coupe,17,13,617,275000</t>
  </si>
  <si>
    <t>Mercedes-Benz,SLS AMG GT,2014,premium unleaded (required),583,8,AUTOMATED_MANUAL,rear wheel drive,2,"Exotic,Factory Tuner,Luxury,High-Performance",Compact,Coupe,19,13,617,201500</t>
  </si>
  <si>
    <t>Mercedes-Benz,SLS AMG GT,2014,premium unleaded (required),583,8,AUTOMATED_MANUAL,rear wheel drive,2,"Exotic,Factory Tuner,Luxury,High-Performance",Compact,Convertible,19,13,617,208000</t>
  </si>
  <si>
    <t>Mercedes-Benz,SLS AMG,2011,premium unleaded (required),563,8,AUTOMATED_MANUAL,rear wheel drive,2,"Exotic,Factory Tuner,Luxury,High-Performance",Compact,Coupe,20,14,617,183000</t>
  </si>
  <si>
    <t>Mercedes-Benz,SLS AMG,2012,premium unleaded (required),563,8,AUTOMATED_MANUAL,rear wheel drive,2,"Exotic,Factory Tuner,Luxury,High-Performance",Compact,Coupe,20,14,617,189600</t>
  </si>
  <si>
    <t>Mercedes-Benz,SLS AMG,2012,premium unleaded (required),563,8,AUTOMATED_MANUAL,rear wheel drive,2,"Exotic,Factory Tuner,Luxury,High-Performance",Compact,Convertible,20,14,617,196100</t>
  </si>
  <si>
    <t>Acura,SLX,1997,regular unleaded,190,6,AUTOMATIC,four wheel drive,4,Luxury,Midsize,4dr SUV,17,13,204,2397</t>
  </si>
  <si>
    <t>Acura,SLX,1997,regular unleaded,190,6,AUTOMATIC,four wheel drive,4,Luxury,Midsize,4dr SUV,17,13,204,2488</t>
  </si>
  <si>
    <t>Acura,SLX,1998,regular unleaded,215,6,AUTOMATIC,four wheel drive,4,Luxury,Midsize,4dr SUV,18,13,204,2816</t>
  </si>
  <si>
    <t>Acura,SLX,1999,regular unleaded,215,6,AUTOMATIC,four wheel drive,4,Luxury,Midsize,4dr SUV,18,13,204,2934</t>
  </si>
  <si>
    <t>Pontiac,Solstice,2007,regular unleaded,177,4,MANUAL,rear wheel drive,2,Performance,Compact,Convertible,26,17,210,21515</t>
  </si>
  <si>
    <t>Pontiac,Solstice,2007,premium unleaded (required),260,4,MANUAL,rear wheel drive,2,"Factory Tuner,High-Performance",Compact,Convertible,28,19,210,26515</t>
  </si>
  <si>
    <t>Pontiac,Solstice,2008,regular unleaded,173,4,MANUAL,rear wheel drive,2,Performance,Compact,Convertible,25,19,210,22455</t>
  </si>
  <si>
    <t>Pontiac,Solstice,2008,premium unleaded (required),260,4,MANUAL,rear wheel drive,2,"Factory Tuner,High-Performance",Compact,Convertible,28,19,210,28135</t>
  </si>
  <si>
    <t>Pontiac,Solstice,2008,premium unleaded (required),260,4,MANUAL,rear wheel drive,2,"Factory Tuner,High-Performance",Compact,Convertible,28,19,210,31750</t>
  </si>
  <si>
    <t>Pontiac,Solstice,2008,regular unleaded,173,4,MANUAL,rear wheel drive,2,Performance,Compact,Convertible,25,19,210,28400</t>
  </si>
  <si>
    <t>Pontiac,Solstice,2009,premium unleaded (recommended),173,4,MANUAL,rear wheel drive,2,Performance,Compact,Convertible,25,19,210,24275</t>
  </si>
  <si>
    <t>Pontiac,Solstice,2009,premium unleaded (recommended),260,4,MANUAL,rear wheel drive,2,"Factory Tuner,High-Performance",Compact,Coupe,28,19,210,30375</t>
  </si>
  <si>
    <t>Pontiac,Solstice,2009,premium unleaded (recommended),173,4,MANUAL,rear wheel drive,2,Performance,Compact,Convertible,25,19,210,29410</t>
  </si>
  <si>
    <t>Pontiac,Solstice,2009,premium unleaded (recommended),173,4,MANUAL,rear wheel drive,2,Performance,Compact,Coupe,25,19,210,26225</t>
  </si>
  <si>
    <t>Pontiac,Solstice,2009,premium unleaded (recommended),260,4,MANUAL,rear wheel drive,2,"Factory Tuner,High-Performance",Compact,Convertible,28,19,210,29485</t>
  </si>
  <si>
    <t>Hyundai,Sonata Hybrid,2015,regular unleaded,199,4,AUTOMATIC,front wheel drive,4,Hybrid,Midsize,Sedan,40,36,1439,26000</t>
  </si>
  <si>
    <t>Hyundai,Sonata Hybrid,2015,regular unleaded,199,4,AUTOMATIC,front wheel drive,4,Hybrid,Midsize,Sedan,40,36,1439,29500</t>
  </si>
  <si>
    <t>Hyundai,Sonata Hybrid,2016,regular unleaded,193,4,AUTOMATIC,front wheel drive,4,Hybrid,Midsize,Sedan,44,40,1439,26000</t>
  </si>
  <si>
    <t>Hyundai,Sonata Hybrid,2016,regular unleaded,193,4,AUTOMATIC,front wheel drive,4,Hybrid,Midsize,Sedan,43,39,1439,30100</t>
  </si>
  <si>
    <t>Hyundai,Sonata Hybrid,2017,regular unleaded,193,4,AUTOMATIC,front wheel drive,4,Hybrid,Midsize,Sedan,45,39,1439,26000</t>
  </si>
  <si>
    <t>Hyundai,Sonata Hybrid,2017,regular unleaded,193,4,AUTOMATIC,front wheel drive,4,Hybrid,Midsize,Sedan,43,38,1439,30100</t>
  </si>
  <si>
    <t>Hyundai,Sonata,2015,regular unleaded,185,4,AUTOMATIC,front wheel drive,4,N/A,Midsize,Sedan,35,24,1439,23175</t>
  </si>
  <si>
    <t>Hyundai,Sonata,2015,regular unleaded,185,4,AUTOMATIC,front wheel drive,4,N/A,Midsize,Sedan,35,24,1439,26525</t>
  </si>
  <si>
    <t>Hyundai,Sonata,2015,regular unleaded,245,4,AUTOMATIC,front wheel drive,4,Performance,Midsize,Sedan,32,23,1439,28575</t>
  </si>
  <si>
    <t>Hyundai,Sonata,2015,regular unleaded,245,4,AUTOMATIC,front wheel drive,4,Performance,Midsize,Sedan,31,21,1439,33525</t>
  </si>
  <si>
    <t>Hyundai,Sonata,2015,regular unleaded,185,4,AUTOMATIC,front wheel drive,4,N/A,Midsize,Sedan,37,25,1439,21150</t>
  </si>
  <si>
    <t>Hyundai,Sonata,2015,regular unleaded,177,4,AUTOMATED_MANUAL,front wheel drive,4,N/A,Midsize,Sedan,38,28,1439,23275</t>
  </si>
  <si>
    <t>Hyundai,Sonata,2016,regular unleaded,245,4,AUTOMATIC,front wheel drive,4,Performance,Midsize,Sedan,32,23,1439,28925</t>
  </si>
  <si>
    <t>Hyundai,Sonata,2016,regular unleaded,185,4,AUTOMATIC,front wheel drive,4,N/A,Midsize,Sedan,36,25,1439,27350</t>
  </si>
  <si>
    <t>Hyundai,Sonata,2016,regular unleaded,185,4,AUTOMATIC,front wheel drive,4,N/A,Midsize,Sedan,38,25,1439,21750</t>
  </si>
  <si>
    <t>Hyundai,Sonata,2016,regular unleaded,185,4,AUTOMATIC,front wheel drive,4,N/A,Midsize,Sedan,36,25,1439,23400</t>
  </si>
  <si>
    <t>Hyundai,Sonata,2016,regular unleaded,245,4,AUTOMATIC,front wheel drive,4,Performance,Midsize,Sedan,31,21,1439,34075</t>
  </si>
  <si>
    <t>Hyundai,Sonata,2016,regular unleaded,178,4,AUTOMATED_MANUAL,front wheel drive,4,N/A,Midsize,Sedan,38,28,1439,23725</t>
  </si>
  <si>
    <t>Hyundai,Sonata,2017,regular unleaded,185,4,AUTOMATIC,front wheel drive,4,N/A,Midsize,Sedan,36,25,1439,21600</t>
  </si>
  <si>
    <t>Hyundai,Sonata,2017,regular unleaded,185,4,AUTOMATIC,front wheel drive,4,N/A,Midsize,Sedan,36,25,1439,27150</t>
  </si>
  <si>
    <t>Hyundai,Sonata,2017,regular unleaded,185,4,AUTOMATIC,front wheel drive,4,N/A,Midsize,Sedan,36,25,1439,23400</t>
  </si>
  <si>
    <t>Hyundai,Sonata,2017,regular unleaded,245,4,AUTOMATIC,front wheel drive,4,Performance,Midsize,Sedan,31,22,1439,26600</t>
  </si>
  <si>
    <t>Hyundai,Sonata,2017,regular unleaded,178,4,AUTOMATED_MANUAL,front wheel drive,4,N/A,Midsize,Sedan,36,28,1439,23125</t>
  </si>
  <si>
    <t>Hyundai,Sonata,2017,regular unleaded,185,4,AUTOMATIC,front wheel drive,4,N/A,Midsize,Sedan,36,25,1439,21950</t>
  </si>
  <si>
    <t>Hyundai,Sonata,2017,regular unleaded,245,4,AUTOMATIC,front wheel drive,4,Performance,Midsize,Sedan,31,22,1439,34350</t>
  </si>
  <si>
    <t>Chevrolet,Sonic,2015,regular unleaded,138,4,AUTOMATIC,front wheel drive,4,N/A,Compact,Sedan,35,25,1385,15495</t>
  </si>
  <si>
    <t>Chevrolet,Sonic,2015,regular unleaded,138,4,AUTOMATIC,front wheel drive,4,Hatchback,Compact,4dr Hatchback,33,25,1385,21945</t>
  </si>
  <si>
    <t>Chevrolet,Sonic,2015,regular unleaded,138,4,AUTOMATIC,front wheel drive,4,Hatchback,Compact,4dr Hatchback,35,25,1385,16095</t>
  </si>
  <si>
    <t>Chevrolet,Sonic,2015,regular unleaded,138,4,MANUAL,front wheel drive,4,Hatchback,Compact,4dr Hatchback,40,29,1385,18835</t>
  </si>
  <si>
    <t>Chevrolet,Sonic,2015,regular unleaded,138,4,AUTOMATIC,front wheel drive,4,N/A,Compact,Sedan,33,25,1385,21345</t>
  </si>
  <si>
    <t>Chevrolet,Sonic,2015,regular unleaded,138,4,MANUAL,front wheel drive,4,Hatchback,Compact,4dr Hatchback,35,26,1385,14845</t>
  </si>
  <si>
    <t>Chevrolet,Sonic,2015,regular unleaded,138,4,MANUAL,front wheel drive,4,N/A,Compact,Sedan,40,29,1385,18235</t>
  </si>
  <si>
    <t>Chevrolet,Sonic,2015,regular unleaded,138,4,AUTOMATIC,front wheel drive,4,Hatchback,Compact,4dr Hatchback,35,25,1385,17845</t>
  </si>
  <si>
    <t>Chevrolet,Sonic,2015,regular unleaded,138,4,AUTOMATIC,front wheel drive,4,N/A,Compact,Sedan,35,25,1385,17245</t>
  </si>
  <si>
    <t>Chevrolet,Sonic,2015,regular unleaded,138,4,AUTOMATIC,front wheel drive,4,N/A,Compact,Sedan,37,27,1385,19680</t>
  </si>
  <si>
    <t>Chevrolet,Sonic,2015,regular unleaded,138,4,MANUAL,front wheel drive,4,Hatchback,Compact,4dr Hatchback,34,27,1385,20545</t>
  </si>
  <si>
    <t>Chevrolet,Sonic,2015,regular unleaded,138,4,MANUAL,front wheel drive,4,N/A,Compact,Sedan,35,26,1385,14245</t>
  </si>
  <si>
    <t>Chevrolet,Sonic,2015,regular unleaded,138,4,AUTOMATIC,front wheel drive,4,Hatchback,Compact,4dr Hatchback,37,27,1385,20245</t>
  </si>
  <si>
    <t>Chevrolet,Sonic,2015,regular unleaded,138,4,MANUAL,front wheel drive,4,N/A,Compact,Sedan,34,27,1385,19945</t>
  </si>
  <si>
    <t>Chevrolet,Sonic,2015,regular unleaded,138,4,MANUAL,front wheel drive,4,Hatchback,Compact,4dr Hatchback,35,26,1385,16455</t>
  </si>
  <si>
    <t>Chevrolet,Sonic,2015,regular unleaded,138,4,MANUAL,front wheel drive,4,N/A,Compact,Sedan,35,26,1385,15855</t>
  </si>
  <si>
    <t>Chevrolet,Sonic,2016,regular unleaded,138,4,MANUAL,front wheel drive,4,N/A,Compact,Sedan,35,26,1385,16155</t>
  </si>
  <si>
    <t>Chevrolet,Sonic,2016,regular unleaded,138,4,MANUAL,front wheel drive,4,N/A,Compact,Sedan,34,27,1385,20095</t>
  </si>
  <si>
    <t>Chevrolet,Sonic,2016,regular unleaded,138,4,AUTOMATIC,front wheel drive,4,Hatchback,Compact,4dr Hatchback,35,24,1385,18145</t>
  </si>
  <si>
    <t>Chevrolet,Sonic,2016,regular unleaded,138,4,AUTOMATIC,front wheel drive,4,N/A,Compact,Sedan,35,24,1385,15595</t>
  </si>
  <si>
    <t>Chevrolet,Sonic,2016,regular unleaded,138,4,AUTOMATIC,front wheel drive,4,Hatchback,Compact,4dr Hatchback,37,27,1385,20345</t>
  </si>
  <si>
    <t>Chevrolet,Sonic,2016,regular unleaded,138,4,MANUAL,front wheel drive,4,Hatchback,Compact,4dr Hatchback,35,26,1385,16755</t>
  </si>
  <si>
    <t>Chevrolet,Sonic,2016,regular unleaded,138,4,AUTOMATIC,front wheel drive,4,N/A,Compact,Sedan,37,27,1385,19780</t>
  </si>
  <si>
    <t>Chevrolet,Sonic,2016,regular unleaded,138,4,MANUAL,front wheel drive,4,Hatchback,Compact,4dr Hatchback,34,27,1385,20095</t>
  </si>
  <si>
    <t>Chevrolet,Sonic,2016,regular unleaded,138,4,AUTOMATIC,front wheel drive,4,N/A,Compact,Sedan,33,25,1385,21495</t>
  </si>
  <si>
    <t>Chevrolet,Sonic,2016,regular unleaded,138,4,MANUAL,front wheel drive,4,N/A,Compact,Sedan,35,26,1385,14345</t>
  </si>
  <si>
    <t>Chevrolet,Sonic,2016,regular unleaded,138,4,AUTOMATIC,front wheel drive,4,N/A,Compact,Sedan,35,24,1385,17545</t>
  </si>
  <si>
    <t>Chevrolet,Sonic,2016,regular unleaded,138,4,MANUAL,front wheel drive,4,Hatchback,Compact,4dr Hatchback,35,26,1385,14945</t>
  </si>
  <si>
    <t>Chevrolet,Sonic,2016,regular unleaded,138,4,AUTOMATIC,front wheel drive,4,Hatchback,Compact,4dr Hatchback,35,24,1385,16195</t>
  </si>
  <si>
    <t>Chevrolet,Sonic,2016,regular unleaded,138,4,AUTOMATIC,front wheel drive,4,Hatchback,Compact,4dr Hatchback,33,25,1385,21495</t>
  </si>
  <si>
    <t>Chevrolet,Sonic,2017,regular unleaded,138,4,AUTOMATIC,front wheel drive,4,N/A,Compact,Sedan,34,24,1385,18170</t>
  </si>
  <si>
    <t>Chevrolet,Sonic,2017,regular unleaded,138,4,AUTOMATIC,front wheel drive,4,Hatchback,Compact,4dr Hatchback,36,27,1385,21215</t>
  </si>
  <si>
    <t>Chevrolet,Sonic,2017,regular unleaded,138,4,MANUAL,front wheel drive,4,Hatchback,Compact,4dr Hatchback,33,25,1385,17580</t>
  </si>
  <si>
    <t>Chevrolet,Sonic,2017,regular unleaded,138,4,AUTOMATIC,front wheel drive,4,Hatchback,Compact,4dr Hatchback,34,24,1385,18970</t>
  </si>
  <si>
    <t>Chevrolet,Sonic,2017,regular unleaded,138,4,AUTOMATIC,front wheel drive,4,N/A,Compact,Sedan,34,24,1385,16395</t>
  </si>
  <si>
    <t>Chevrolet,Sonic,2017,regular unleaded,138,4,AUTOMATIC,front wheel drive,4,N/A,Compact,Sedan,36,27,1385,20415</t>
  </si>
  <si>
    <t>Chevrolet,Sonic,2017,regular unleaded,138,4,MANUAL,front wheel drive,4,N/A,Compact,Sedan,39,28,1385,19720</t>
  </si>
  <si>
    <t>Chevrolet,Sonic,2017,regular unleaded,138,4,MANUAL,front wheel drive,4,N/A,Compact,Sedan,39,28,1385,17530</t>
  </si>
  <si>
    <t>Chevrolet,Sonic,2017,regular unleaded,138,4,MANUAL,front wheel drive,4,Hatchback,Compact,4dr Hatchback,39,28,1385,19720</t>
  </si>
  <si>
    <t>Chevrolet,Sonic,2017,regular unleaded,138,4,MANUAL,front wheel drive,4,N/A,Compact,Sedan,33,25,1385,15145</t>
  </si>
  <si>
    <t>GMC,Sonoma,2002,regular unleaded,190,6,AUTOMATIC,rear wheel drive,2,Flex Fuel,Compact,Regular Cab Pickup,20,15,549,16538</t>
  </si>
  <si>
    <t>GMC,Sonoma,2002,flex-fuel (unleaded/E85),120,4,MANUAL,rear wheel drive,2,Flex Fuel,Compact,Regular Cab Pickup,25,19,549,13975</t>
  </si>
  <si>
    <t>GMC,Sonoma,2002,regular unleaded,190,6,AUTOMATIC,four wheel drive,3,N/A,Compact,Extended Cab Pickup,18,14,549,20793</t>
  </si>
  <si>
    <t>GMC,Sonoma,2002,flex-fuel (unleaded/E85),120,4,AUTOMATIC,rear wheel drive,3,Flex Fuel,Compact,Extended Cab Pickup,23,17,549,17093</t>
  </si>
  <si>
    <t>GMC,Sonoma,2002,flex-fuel (unleaded/E85),120,4,MANUAL,rear wheel drive,3,Flex Fuel,Compact,Extended Cab Pickup,25,19,549,15957</t>
  </si>
  <si>
    <t>GMC,Sonoma,2002,regular unleaded,190,6,AUTOMATIC,four wheel drive,4,N/A,Compact,Crew Cab Pickup,18,14,549,24492</t>
  </si>
  <si>
    <t>GMC,Sonoma,2002,flex-fuel (unleaded/E85),120,4,AUTOMATIC,rear wheel drive,2,Flex Fuel,Compact,Regular Cab Pickup,23,17,549,15093</t>
  </si>
  <si>
    <t>GMC,Sonoma,2002,flex-fuel (unleaded/E85),120,4,AUTOMATIC,rear wheel drive,2,Flex Fuel,Compact,Regular Cab Pickup,23,17,549,15420</t>
  </si>
  <si>
    <t>GMC,Sonoma,2002,regular unleaded,190,6,MANUAL,four wheel drive,3,N/A,Compact,Extended Cab Pickup,16,12,549,19675</t>
  </si>
  <si>
    <t>GMC,Sonoma,2003,flex-fuel (unleaded/E85),120,4,MANUAL,rear wheel drive,2,Flex Fuel,Compact,Regular Cab Pickup,25,19,549,14770</t>
  </si>
  <si>
    <t>GMC,Sonoma,2003,flex-fuel (unleaded/E85),120,4,MANUAL,rear wheel drive,3,Flex Fuel,Compact,Extended Cab Pickup,25,19,549,16570</t>
  </si>
  <si>
    <t>GMC,Sonoma,2003,regular unleaded,190,6,AUTOMATIC,four wheel drive,4,N/A,Compact,Crew Cab Pickup,18,14,549,24670</t>
  </si>
  <si>
    <t>GMC,Sonoma,2003,regular unleaded,190,6,MANUAL,four wheel drive,3,N/A,Compact,Extended Cab Pickup,17,12,549,21970</t>
  </si>
  <si>
    <t>GMC,Sonoma,2003,flex-fuel (unleaded/E85),120,4,MANUAL,rear wheel drive,2,Flex Fuel,Compact,Regular Cab Pickup,25,19,549,16270</t>
  </si>
  <si>
    <t>GMC,Sonoma,2003,flex-fuel (unleaded/E85),120,4,AUTOMATIC,rear wheel drive,2,Flex Fuel,Compact,Regular Cab Pickup,23,17,549,16220</t>
  </si>
  <si>
    <t>GMC,Sonoma,2003,regular unleaded,190,6,MANUAL,four wheel drive,3,N/A,Compact,Extended Cab Pickup,17,12,549,20320</t>
  </si>
  <si>
    <t>GMC,Sonoma,2003,flex-fuel (unleaded/E85),120,4,AUTOMATIC,rear wheel drive,2,Flex Fuel,Compact,Regular Cab Pickup,23,17,549,17670</t>
  </si>
  <si>
    <t>GMC,Sonoma,2003,flex-fuel (unleaded/E85),120,4,MANUAL,rear wheel drive,3,Flex Fuel,Compact,Extended Cab Pickup,25,19,549,18270</t>
  </si>
  <si>
    <t>Kia,Sorento,2015,regular unleaded,290,6,AUTOMATIC,all wheel drive,4,Crossover,Midsize,4dr SUV,24,18,1720,38500</t>
  </si>
  <si>
    <t>Kia,Sorento,2015,regular unleaded,191,4,AUTOMATIC,front wheel drive,4,Crossover,Midsize,4dr SUV,27,20,1720,24300</t>
  </si>
  <si>
    <t>Kia,Sorento,2015,regular unleaded,290,6,AUTOMATIC,front wheel drive,4,Crossover,Midsize,4dr SUV,25,18,1720,26700</t>
  </si>
  <si>
    <t>Kia,Sorento,2015,regular unleaded,290,6,AUTOMATIC,front wheel drive,4,Crossover,Midsize,4dr SUV,25,18,1720,36700</t>
  </si>
  <si>
    <t>Kia,Sorento,2015,regular unleaded,290,6,AUTOMATIC,all wheel drive,4,Crossover,Midsize,4dr SUV,24,18,1720,41700</t>
  </si>
  <si>
    <t>Kia,Sorento,2015,regular unleaded,290,6,AUTOMATIC,front wheel drive,4,Crossover,Midsize,4dr SUV,25,18,1720,31700</t>
  </si>
  <si>
    <t>Kia,Sorento,2015,regular unleaded,290,6,AUTOMATIC,all wheel drive,4,Crossover,Midsize,4dr SUV,24,18,1720,33500</t>
  </si>
  <si>
    <t>Kia,Sorento,2015,regular unleaded,191,4,AUTOMATIC,all wheel drive,4,Crossover,Midsize,4dr SUV,25,19,1720,26100</t>
  </si>
  <si>
    <t>Kia,Sorento,2015,regular unleaded,290,6,AUTOMATIC,front wheel drive,4,Crossover,Midsize,4dr SUV,25,18,1720,39900</t>
  </si>
  <si>
    <t>Kia,Sorento,2015,regular unleaded,290,6,AUTOMATIC,all wheel drive,4,Crossover,Midsize,4dr SUV,24,18,1720,28500</t>
  </si>
  <si>
    <t>Kia,Sorento,2016,regular unleaded,290,6,AUTOMATIC,front wheel drive,4,Crossover,Midsize,4dr SUV,26,18,1720,38300</t>
  </si>
  <si>
    <t>Kia,Sorento,2016,regular unleaded,185,4,AUTOMATIC,all wheel drive,4,Crossover,Midsize,4dr SUV,26,21,1720,28200</t>
  </si>
  <si>
    <t>Kia,Sorento,2016,regular unleaded,290,6,AUTOMATIC,all wheel drive,4,Crossover,Midsize,4dr SUV,26,18,1720,33900</t>
  </si>
  <si>
    <t>Kia,Sorento,2016,regular unleaded,290,6,AUTOMATIC,front wheel drive,4,Crossover,Midsize,4dr SUV,26,18,1720,28700</t>
  </si>
  <si>
    <t>Kia,Sorento,2016,regular unleaded,290,6,AUTOMATIC,all wheel drive,4,Crossover,Midsize,4dr SUV,23,17,1720,40100</t>
  </si>
  <si>
    <t>Kia,Sorento,2016,regular unleaded,240,4,AUTOMATIC,all wheel drive,4,Crossover,Midsize,4dr SUV,25,19,1720,32900</t>
  </si>
  <si>
    <t>Kia,Sorento,2016,regular unleaded,185,4,AUTOMATIC,front wheel drive,4,Crossover,Midsize,4dr SUV,29,21,1720,25100</t>
  </si>
  <si>
    <t>Kia,Sorento,2016,regular unleaded,290,6,AUTOMATIC,all wheel drive,4,Crossover,Midsize,4dr SUV,23,17,1720,43300</t>
  </si>
  <si>
    <t>Kia,Sorento,2016,regular unleaded,290,6,AUTOMATIC,front wheel drive,4,Crossover,Midsize,4dr SUV,26,18,1720,32100</t>
  </si>
  <si>
    <t>Kia,Sorento,2016,regular unleaded,185,4,AUTOMATIC,front wheel drive,4,Crossover,Midsize,4dr SUV,29,21,1720,26400</t>
  </si>
  <si>
    <t>Kia,Sorento,2016,regular unleaded,290,6,AUTOMATIC,front wheel drive,4,Crossover,Midsize,4dr SUV,26,18,1720,41500</t>
  </si>
  <si>
    <t>Kia,Sorento,2016,regular unleaded,240,4,AUTOMATIC,front wheel drive,4,Crossover,Midsize,4dr SUV,27,20,1720,31100</t>
  </si>
  <si>
    <t>Kia,Sorento,2016,regular unleaded,290,6,AUTOMATIC,all wheel drive,4,Crossover,Midsize,4dr SUV,26,18,1720,30500</t>
  </si>
  <si>
    <t>Kia,Sorento,2016,regular unleaded,240,4,AUTOMATIC,front wheel drive,4,Crossover,Midsize,4dr SUV,27,20,1720,39900</t>
  </si>
  <si>
    <t>Kia,Sorento,2016,regular unleaded,240,4,AUTOMATIC,all wheel drive,4,Crossover,Midsize,4dr SUV,25,19,1720,41700</t>
  </si>
  <si>
    <t>Kia,Sorento,2017,regular unleaded,185,4,AUTOMATIC,all wheel drive,4,Crossover,Midsize,4dr SUV,25,21,1720,28500</t>
  </si>
  <si>
    <t>Kia,Sorento,2017,regular unleaded,290,6,AUTOMATIC,front wheel drive,4,Crossover,Midsize,4dr SUV,25,18,1720,28990</t>
  </si>
  <si>
    <t>Kia,Sorento,2017,regular unleaded,290,6,AUTOMATIC,front wheel drive,4,Crossover,Midsize,4dr SUV,25,18,1720,33100</t>
  </si>
  <si>
    <t>Kia,Sorento,2017,regular unleaded,290,6,AUTOMATIC,all wheel drive,4,Crossover,Midsize,4dr SUV,23,17,1720,40400</t>
  </si>
  <si>
    <t>Kia,Sorento,2017,regular unleaded,240,4,AUTOMATIC,front wheel drive,4,Crossover,Midsize,4dr SUV,27,20,1720,31500</t>
  </si>
  <si>
    <t>Kia,Sorento,2017,regular unleaded,290,6,AUTOMATIC,front wheel drive,4,Crossover,Midsize,4dr SUV,25,18,1720,38600</t>
  </si>
  <si>
    <t>Kia,Sorento,2017,regular unleaded,290,6,AUTOMATIC,all wheel drive,4,Crossover,Midsize,4dr SUV,23,17,1720,45700</t>
  </si>
  <si>
    <t>Kia,Sorento,2017,regular unleaded,290,6,AUTOMATIC,front wheel drive,4,Crossover,Midsize,4dr SUV,25,18,1720,43900</t>
  </si>
  <si>
    <t>Kia,Sorento,2017,regular unleaded,290,6,AUTOMATIC,all wheel drive,4,Crossover,Midsize,4dr SUV,25,18,1720,30790</t>
  </si>
  <si>
    <t>Kia,Sorento,2017,regular unleaded,185,4,AUTOMATIC,front wheel drive,4,Crossover,Midsize,4dr SUV,28,21,1720,25400</t>
  </si>
  <si>
    <t>Kia,Sorento,2017,regular unleaded,290,6,AUTOMATIC,all wheel drive,4,Crossover,Midsize,4dr SUV,25,18,1720,34900</t>
  </si>
  <si>
    <t>Kia,Sorento,2017,regular unleaded,185,4,AUTOMATIC,front wheel drive,4,Crossover,Midsize,4dr SUV,28,21,1720,26700</t>
  </si>
  <si>
    <t>Kia,Sorento,2017,regular unleaded,240,4,AUTOMATIC,all wheel drive,4,Crossover,Midsize,4dr SUV,25,19,1720,33300</t>
  </si>
  <si>
    <t>Kia,Soul EV,2015,electric,,0,DIRECT_DRIVE,front wheel drive,4,N/A,Compact,Wagon,92,120,1720,35700</t>
  </si>
  <si>
    <t>Kia,Soul EV,2015,electric,,0,DIRECT_DRIVE,front wheel drive,4,N/A,Compact,Wagon,92,120,1720,33700</t>
  </si>
  <si>
    <t>Kia,Soul EV,2016,electric,,0,DIRECT_DRIVE,front wheel drive,4,N/A,Compact,Wagon,92,120,1720,33950</t>
  </si>
  <si>
    <t>Kia,Soul EV,2016,electric,,0,DIRECT_DRIVE,front wheel drive,4,N/A,Compact,Wagon,92,120,1720,31950</t>
  </si>
  <si>
    <t>Kia,Soul EV,2016,electric,,0,DIRECT_DRIVE,front wheel drive,4,N/A,Compact,Wagon,92,120,1720,35950</t>
  </si>
  <si>
    <t>Kia,Soul,2014,regular unleaded,130,4,AUTOMATIC,front wheel drive,4,N/A,Compact,Wagon,30,24,1720,16900</t>
  </si>
  <si>
    <t>Kia,Soul,2014,regular unleaded,164,4,AUTOMATIC,front wheel drive,4,N/A,Compact,Wagon,31,23,1720,20500</t>
  </si>
  <si>
    <t>Kia,Soul,2014,regular unleaded,164,4,AUTOMATIC,front wheel drive,4,N/A,Compact,Wagon,31,23,1720,18400</t>
  </si>
  <si>
    <t>Kia,Soul,2014,regular unleaded,130,4,MANUAL,front wheel drive,4,N/A,Compact,Wagon,30,24,1720,14900</t>
  </si>
  <si>
    <t>Kia,Soul,2015,regular unleaded,130,4,MANUAL,front wheel drive,4,N/A,Compact,Wagon,30,24,1720,15190</t>
  </si>
  <si>
    <t>Kia,Soul,2015,regular unleaded,130,4,AUTOMATIC,front wheel drive,4,N/A,Compact,Wagon,30,24,1720,17190</t>
  </si>
  <si>
    <t>Kia,Soul,2015,regular unleaded,164,4,AUTOMATIC,front wheel drive,4,N/A,Compact,Wagon,31,23,1720,20790</t>
  </si>
  <si>
    <t>Kia,Soul,2015,regular unleaded,164,4,AUTOMATIC,front wheel drive,4,N/A,Compact,Wagon,31,23,1720,18690</t>
  </si>
  <si>
    <t>Kia,Soul,2016,regular unleaded,130,4,AUTOMATIC,front wheel drive,4,N/A,Compact,Wagon,30,24,1720,17400</t>
  </si>
  <si>
    <t>Kia,Soul,2016,regular unleaded,130,4,MANUAL,front wheel drive,4,N/A,Compact,Wagon,30,24,1720,15900</t>
  </si>
  <si>
    <t>Kia,Soul,2016,regular unleaded,164,4,AUTOMATIC,front wheel drive,4,N/A,Compact,Wagon,31,24,1720,21300</t>
  </si>
  <si>
    <t>Kia,Soul,2016,regular unleaded,164,4,AUTOMATIC,front wheel drive,4,N/A,Compact,Wagon,31,24,1720,19400</t>
  </si>
  <si>
    <t>Chevrolet,Spark EV,2014,electric,140,0,DIRECT_DRIVE,front wheel drive,4,Hatchback,Compact,4dr Hatchback,109,128,1385,26685</t>
  </si>
  <si>
    <t>Chevrolet,Spark EV,2014,electric,140,0,DIRECT_DRIVE,front wheel drive,4,Hatchback,Compact,4dr Hatchback,109,128,1385,27010</t>
  </si>
  <si>
    <t>Chevrolet,Spark EV,2015,electric,140,0,DIRECT_DRIVE,front wheel drive,4,Hatchback,Compact,4dr Hatchback,109,128,1385,25170</t>
  </si>
  <si>
    <t>Chevrolet,Spark EV,2015,electric,140,0,DIRECT_DRIVE,front wheel drive,4,Hatchback,Compact,4dr Hatchback,109,128,1385,25560</t>
  </si>
  <si>
    <t>Chevrolet,Spark EV,2016,electric,140,0,DIRECT_DRIVE,front wheel drive,4,Hatchback,Compact,4dr Hatchback,109,128,1385,25510</t>
  </si>
  <si>
    <t>Chevrolet,Spark EV,2016,electric,140,0,DIRECT_DRIVE,front wheel drive,4,Hatchback,Compact,4dr Hatchback,109,128,1385,25120</t>
  </si>
  <si>
    <t>Chevrolet,Spark,2015,regular unleaded,84,4,MANUAL,front wheel drive,4,Hatchback,Compact,4dr Hatchback,39,31,1385,14040</t>
  </si>
  <si>
    <t>Chevrolet,Spark,2015,regular unleaded,84,4,AUTOMATIC,front wheel drive,4,Hatchback,Compact,4dr Hatchback,39,30,1385,15095</t>
  </si>
  <si>
    <t>Chevrolet,Spark,2015,regular unleaded,84,4,MANUAL,front wheel drive,4,Hatchback,Compact,4dr Hatchback,39,31,1385,15440</t>
  </si>
  <si>
    <t>Chevrolet,Spark,2015,regular unleaded,84,4,MANUAL,front wheel drive,4,Hatchback,Compact,4dr Hatchback,39,31,1385,12270</t>
  </si>
  <si>
    <t>Chevrolet,Spark,2015,regular unleaded,84,4,AUTOMATIC,front wheel drive,4,Hatchback,Compact,4dr Hatchback,39,30,1385,13580</t>
  </si>
  <si>
    <t>Chevrolet,Spark,2015,regular unleaded,84,4,AUTOMATIC,front wheel drive,4,Hatchback,Compact,4dr Hatchback,39,30,1385,16535</t>
  </si>
  <si>
    <t>Chevrolet,Spark,2016,regular unleaded,98,4,MANUAL,front wheel drive,4,Hatchback,Compact,4dr Hatchback,41,30,1385,14685</t>
  </si>
  <si>
    <t>Chevrolet,Spark,2016,regular unleaded,98,4,AUTOMATIC,front wheel drive,4,Hatchback,Compact,4dr Hatchback,41,31,1385,17285</t>
  </si>
  <si>
    <t>Chevrolet,Spark,2016,regular unleaded,98,4,AUTOMATIC,front wheel drive,4,Hatchback,Compact,4dr Hatchback,41,31,1385,15785</t>
  </si>
  <si>
    <t>Chevrolet,Spark,2016,regular unleaded,98,4,AUTOMATIC,front wheel drive,4,Hatchback,Compact,4dr Hatchback,41,31,1385,13760</t>
  </si>
  <si>
    <t>Chevrolet,Spark,2016,regular unleaded,98,4,MANUAL,front wheel drive,4,Hatchback,Compact,4dr Hatchback,41,30,1385,12660</t>
  </si>
  <si>
    <t>Chevrolet,Spark,2016,regular unleaded,98,4,MANUAL,front wheel drive,4,Hatchback,Compact,4dr Hatchback,41,30,1385,16185</t>
  </si>
  <si>
    <t>Chevrolet,Spark,2017,regular unleaded,98,4,MANUAL,front wheel drive,4,Hatchback,Compact,4dr Hatchback,38,29,1385,16325</t>
  </si>
  <si>
    <t>Chevrolet,Spark,2017,regular unleaded,98,4,MANUAL,front wheel drive,4,Hatchback,Compact,4dr Hatchback,38,29,1385,13000</t>
  </si>
  <si>
    <t>Chevrolet,Spark,2017,regular unleaded,98,4,AUTOMATIC,front wheel drive,4,Hatchback,Compact,4dr Hatchback,38,30,1385,14100</t>
  </si>
  <si>
    <t>Chevrolet,Spark,2017,regular unleaded,98,4,AUTOMATIC,front wheel drive,4,Hatchback,Compact,4dr Hatchback,38,30,1385,15925</t>
  </si>
  <si>
    <t>Chevrolet,Spark,2017,regular unleaded,98,4,MANUAL,front wheel drive,4,Hatchback,Compact,4dr Hatchback,38,29,1385,14825</t>
  </si>
  <si>
    <t>Chevrolet,Spark,2017,regular unleaded,98,4,AUTOMATIC,front wheel drive,4,Hatchback,Compact,4dr Hatchback,38,30,1385,17425</t>
  </si>
  <si>
    <t>Kia,Spectra,2007,regular unleaded,138,4,MANUAL,front wheel drive,4,N/A,Compact,Sedan,30,23,1720,12895</t>
  </si>
  <si>
    <t>Kia,Spectra,2007,regular unleaded,138,4,MANUAL,front wheel drive,4,N/A,Compact,Sedan,30,23,1720,15995</t>
  </si>
  <si>
    <t>Kia,Spectra,2007,regular unleaded,138,4,AUTOMATIC,front wheel drive,4,N/A,Compact,Sedan,32,23,1720,15895</t>
  </si>
  <si>
    <t>Kia,Spectra,2007,regular unleaded,138,4,MANUAL,front wheel drive,4,N/A,Compact,Wagon,30,23,1720,15995</t>
  </si>
  <si>
    <t>Kia,Spectra,2007,regular unleaded,138,4,MANUAL,front wheel drive,4,N/A,Compact,Sedan,30,23,1720,14895</t>
  </si>
  <si>
    <t>Kia,Spectra,2007,regular unleaded,138,4,AUTOMATIC,front wheel drive,4,N/A,Compact,Sedan,32,23,1720,16995</t>
  </si>
  <si>
    <t>Kia,Spectra,2007,regular unleaded,138,4,AUTOMATIC,front wheel drive,4,N/A,Compact,Wagon,32,23,1720,16995</t>
  </si>
  <si>
    <t>Kia,Spectra,2008,regular unleaded,138,4,AUTOMATIC,front wheel drive,4,N/A,Compact,Sedan,32,24,1720,15895</t>
  </si>
  <si>
    <t>Kia,Spectra,2008,regular unleaded,138,4,AUTOMATIC,front wheel drive,4,N/A,Compact,Wagon,32,24,1720,16995</t>
  </si>
  <si>
    <t>Kia,Spectra,2008,regular unleaded,138,4,MANUAL,front wheel drive,4,N/A,Compact,Wagon,30,23,1720,15995</t>
  </si>
  <si>
    <t>Kia,Spectra,2008,regular unleaded,138,4,MANUAL,front wheel drive,4,N/A,Compact,Sedan,30,23,1720,14895</t>
  </si>
  <si>
    <t>Kia,Spectra,2008,regular unleaded,138,4,MANUAL,front wheel drive,4,N/A,Compact,Sedan,30,23,1720,15995</t>
  </si>
  <si>
    <t>Kia,Spectra,2008,regular unleaded,138,4,AUTOMATIC,front wheel drive,4,N/A,Compact,Sedan,32,24,1720,16995</t>
  </si>
  <si>
    <t>Kia,Spectra,2008,regular unleaded,138,4,AUTOMATIC,front wheel drive,4,N/A,Compact,Sedan,32,24,1720,13895</t>
  </si>
  <si>
    <t>Kia,Spectra,2008,regular unleaded,138,4,MANUAL,front wheel drive,4,N/A,Compact,Sedan,30,23,1720,12895</t>
  </si>
  <si>
    <t>Kia,Spectra,2009,regular unleaded,138,4,MANUAL,front wheel drive,4,N/A,Compact,Sedan,30,23,1720,13550</t>
  </si>
  <si>
    <t>Kia,Spectra,2009,regular unleaded,138,4,MANUAL,front wheel drive,4,N/A,Compact,Sedan,30,23,1720,15550</t>
  </si>
  <si>
    <t>Kia,Spectra,2009,regular unleaded,138,4,AUTOMATIC,front wheel drive,4,N/A,Compact,Sedan,32,24,1720,17450</t>
  </si>
  <si>
    <t>Kia,Spectra,2009,regular unleaded,138,4,MANUAL,front wheel drive,4,N/A,Compact,Wagon,30,23,1720,16695</t>
  </si>
  <si>
    <t>Kia,Spectra,2009,regular unleaded,138,4,AUTOMATIC,front wheel drive,4,N/A,Compact,Sedan,32,24,1720,16550</t>
  </si>
  <si>
    <t>Kia,Spectra,2009,regular unleaded,138,4,MANUAL,front wheel drive,4,N/A,Compact,Sedan,30,23,1720,16450</t>
  </si>
  <si>
    <t>Kia,Spectra,2009,regular unleaded,138,4,AUTOMATIC,front wheel drive,4,N/A,Compact,Wagon,32,24,1720,17695</t>
  </si>
  <si>
    <t>Kia,Spectra,2009,regular unleaded,138,4,AUTOMATIC,front wheel drive,4,N/A,Compact,Sedan,32,24,1720,14550</t>
  </si>
  <si>
    <t>Dodge,Spirit,1993,regular unleaded,101,4,MANUAL,front wheel drive,4,N/A,Compact,Sedan,29,22,1851,2000</t>
  </si>
  <si>
    <t>Dodge,Spirit,1993,regular unleaded,101,4,AUTOMATIC,front wheel drive,4,N/A,Compact,Sedan,26,21,1851,2000</t>
  </si>
  <si>
    <t>Dodge,Spirit,1994,regular unleaded,100,4,AUTOMATIC,front wheel drive,4,N/A,Compact,Sedan,25,19,1851,2000</t>
  </si>
  <si>
    <t>Dodge,Spirit,1995,regular unleaded,100,4,AUTOMATIC,front wheel drive,4,N/A,Compact,Sedan,26,19,1851,2000</t>
  </si>
  <si>
    <t>Kia,Sportage,2015,regular unleaded,182,4,AUTOMATIC,front wheel drive,4,Crossover,Compact,4dr SUV,28,21,1720,21900</t>
  </si>
  <si>
    <t>Kia,Sportage,2015,regular unleaded,260,4,AUTOMATIC,front wheel drive,4,Crossover,Compact,4dr SUV,26,20,1720,28100</t>
  </si>
  <si>
    <t>Kia,Sportage,2015,regular unleaded,182,4,AUTOMATIC,front wheel drive,4,Crossover,Compact,4dr SUV,28,21,1720,25300</t>
  </si>
  <si>
    <t>Kia,Sportage,2015,regular unleaded,182,4,AUTOMATIC,all wheel drive,4,Crossover,Compact,4dr SUV,26,19,1720,26800</t>
  </si>
  <si>
    <t>Kia,Sportage,2015,regular unleaded,260,4,AUTOMATIC,all wheel drive,4,Crossover,Compact,4dr SUV,24,19,1720,29600</t>
  </si>
  <si>
    <t>Kia,Sportage,2015,regular unleaded,182,4,AUTOMATIC,all wheel drive,4,Crossover,Compact,4dr SUV,26,19,1720,23400</t>
  </si>
  <si>
    <t>Kia,Sportage,2016,regular unleaded,182,4,AUTOMATIC,all wheel drive,4,Crossover,Compact,4dr SUV,26,19,1720,23650</t>
  </si>
  <si>
    <t>Kia,Sportage,2016,regular unleaded,182,4,AUTOMATIC,front wheel drive,4,Crossover,Compact,4dr SUV,28,21,1720,22150</t>
  </si>
  <si>
    <t>Kia,Sportage,2016,regular unleaded,260,4,AUTOMATIC,all wheel drive,4,Crossover,Compact,4dr SUV,25,19,1720,31490</t>
  </si>
  <si>
    <t>Kia,Sportage,2016,regular unleaded,182,4,AUTOMATIC,front wheel drive,4,Crossover,Compact,4dr SUV,28,21,1720,25350</t>
  </si>
  <si>
    <t>Kia,Sportage,2016,regular unleaded,260,4,AUTOMATIC,front wheel drive,4,Crossover,Compact,4dr SUV,26,20,1720,29990</t>
  </si>
  <si>
    <t>Kia,Sportage,2016,regular unleaded,182,4,AUTOMATIC,all wheel drive,4,Crossover,Compact,4dr SUV,26,19,1720,26850</t>
  </si>
  <si>
    <t>Kia,Sportage,2017,regular unleaded,181,4,AUTOMATIC,all wheel drive,4,Crossover,Compact,4dr SUV,25,21,1720,27000</t>
  </si>
  <si>
    <t>Kia,Sportage,2017,regular unleaded,240,4,AUTOMATIC,front wheel drive,4,Crossover,Compact,4dr SUV,26,21,1720,32500</t>
  </si>
  <si>
    <t>Kia,Sportage,2017,regular unleaded,181,4,AUTOMATIC,front wheel drive,4,Crossover,Compact,4dr SUV,29,22,1720,22990</t>
  </si>
  <si>
    <t>Kia,Sportage,2017,regular unleaded,237,4,AUTOMATIC,all wheel drive,4,Crossover,Compact,4dr SUV,23,20,1720,34000</t>
  </si>
  <si>
    <t>Kia,Sportage,2017,regular unleaded,181,4,AUTOMATIC,front wheel drive,4,Crossover,Compact,4dr SUV,29,22,1720,25500</t>
  </si>
  <si>
    <t>Kia,Sportage,2017,regular unleaded,181,4,AUTOMATIC,all wheel drive,4,Crossover,Compact,4dr SUV,25,21,1720,24490</t>
  </si>
  <si>
    <t>Chevrolet,Sportvan,1994,regular unleaded,200,8,AUTOMATIC,rear wheel drive,3,N/A,Midsize,Passenger Van,16,11,1385,2000</t>
  </si>
  <si>
    <t>Chevrolet,Sportvan,1994,regular unleaded,200,8,AUTOMATIC,rear wheel drive,3,N/A,Large,Passenger Van,16,11,1385,2000</t>
  </si>
  <si>
    <t>Chevrolet,Sportvan,1994,regular unleaded,155,6,AUTOMATIC,rear wheel drive,3,N/A,Midsize,Passenger Van,17,14,1385,2000</t>
  </si>
  <si>
    <t>Chevrolet,Sportvan,1995,regular unleaded,163,6,AUTOMATIC,rear wheel drive,3,N/A,Midsize,Passenger Van,15,13,1385,2000</t>
  </si>
  <si>
    <t>Maserati,Spyder,2003,premium unleaded (required),390,8,MANUAL,rear wheel drive,2,"Exotic,Luxury,High-Performance",Compact,Convertible,15,10,238,85542</t>
  </si>
  <si>
    <t>Maserati,Spyder,2003,premium unleaded (required),390,8,AUTOMATED_MANUAL,rear wheel drive,2,"Exotic,Luxury,High-Performance",Compact,Convertible,16,10,238,89622</t>
  </si>
  <si>
    <t>Maserati,Spyder,2004,premium unleaded (required),390,8,AUTOMATED_MANUAL,rear wheel drive,2,"Exotic,Luxury,High-Performance",Compact,Convertible,16,10,238,89622</t>
  </si>
  <si>
    <t>Maserati,Spyder,2004,premium unleaded (required),390,8,MANUAL,rear wheel drive,2,"Exotic,Luxury,High-Performance",Compact,Convertible,15,10,238,85542</t>
  </si>
  <si>
    <t>Maserati,Spyder,2005,premium unleaded (required),385,8,MANUAL,rear wheel drive,2,"Exotic,Luxury,High-Performance",Compact,Convertible,15,10,238,87252</t>
  </si>
  <si>
    <t>Maserati,Spyder,2005,premium unleaded (required),385,8,AUTOMATED_MANUAL,rear wheel drive,2,"Exotic,Luxury,High-Performance",Compact,Convertible,16,11,238,91415</t>
  </si>
  <si>
    <t>Audi,SQ5,2015,premium unleaded (required),354,6,AUTOMATIC,all wheel drive,4,"Crossover,Factory Tuner,Luxury,High-Performance",Midsize,4dr SUV,24,17,3105,52700</t>
  </si>
  <si>
    <t>Audi,SQ5,2015,premium unleaded (required),354,6,AUTOMATIC,all wheel drive,4,"Crossover,Factory Tuner,Luxury,High-Performance",Midsize,4dr SUV,24,17,3105,60200</t>
  </si>
  <si>
    <t>Audi,SQ5,2016,premium unleaded (required),354,6,AUTOMATIC,all wheel drive,4,"Crossover,Factory Tuner,Luxury,Performance",Midsize,4dr SUV,24,17,3105,53300</t>
  </si>
  <si>
    <t>Audi,SQ5,2016,premium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</si>
  <si>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</si>
  <si>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SUV,24,17,3105,53300</t>
  </si>
  <si>
    <t>Dodge,SRT Viper,2013,premium unleaded (required),640,10,MANUAL,rear wheel drive,2,"Exotic,High-Performance",Compact,Coupe,19,12,1851,97395</t>
  </si>
  <si>
    <t>Dodge,SRT Viper,2013,premium unleaded (required),640,10,MANUAL,rear wheel drive,2,"Exotic,High-Performance",Compact,Coupe,19,12,1851,120395</t>
  </si>
  <si>
    <t>Dodge,SRT Viper,2014,premium unleaded (required),640,10,MANUAL,rear wheel drive,2,"Exotic,High-Performance",Compact,Coupe,19,12,1851,107385</t>
  </si>
  <si>
    <t>Dodge,SRT Viper,2014,premium unleaded (required),640,10,MANUAL,rear wheel drive,2,"Exotic,High-Performance",Compact,Coupe,19,12,1851,84885</t>
  </si>
  <si>
    <t>Cadillac,SRX,2014,regular unleaded,308,6,AUTOMATIC,all wheel drive,4,"Crossover,Luxury",Midsize,4dr SUV,23,16,1624,48065</t>
  </si>
  <si>
    <t>Cadillac,SRX,2014,regular unleaded,308,6,AUTOMATIC,all wheel drive,4,"Crossover,Luxury",Midsize,4dr SUV,23,16,1624,50955</t>
  </si>
  <si>
    <t>Cadillac,SRX,2014,regular unleaded,308,6,AUTOMATIC,front wheel drive,4,"Crossover,Luxury",Midsize,4dr SUV,24,17,1624,42880</t>
  </si>
  <si>
    <t>Cadillac,SRX,2014,regular unleaded,308,6,AUTOMATIC,front wheel drive,4,"Crossover,Luxury",Midsize,4dr SUV,24,17,1624,48145</t>
  </si>
  <si>
    <t>Cadillac,SRX,2014,regular unleaded,308,6,AUTOMATIC,front wheel drive,4,"Crossover,Luxury",Midsize,4dr SUV,24,17,1624,37505</t>
  </si>
  <si>
    <t>Cadillac,SRX,2014,regular unleaded,308,6,AUTOMATIC,all wheel drive,4,"Crossover,Luxury",Midsize,4dr SUV,23,16,1624,45375</t>
  </si>
  <si>
    <t>Cadillac,SRX,2014,regular unleaded,308,6,AUTOMATIC,front wheel drive,4,"Crossover,Luxury",Midsize,4dr SUV,24,17,1624,45255</t>
  </si>
  <si>
    <t>Cadillac,SRX,2015,regular unleaded,308,6,AUTOMATIC,front wheel drive,4,"Crossover,Luxury",Midsize,4dr SUV,24,17,1624,48920</t>
  </si>
  <si>
    <t>Cadillac,SRX,2015,regular unleaded,308,6,AUTOMATIC,all wheel drive,4,"Crossover,Luxury",Midsize,4dr SUV,23,16,1624,48840</t>
  </si>
  <si>
    <t>Cadillac,SRX,2015,regular unleaded,308,6,AUTOMATIC,front wheel drive,4,"Crossover,Luxury",Midsize,4dr SUV,24,17,1624,46030</t>
  </si>
  <si>
    <t>Cadillac,SRX,2015,regular unleaded,308,6,AUTOMATIC,all wheel drive,4,"Crossover,Luxury",Midsize,4dr SUV,23,16,1624,51730</t>
  </si>
  <si>
    <t>Cadillac,SRX,2015,regular unleaded,308,6,AUTOMATIC,front wheel drive,4,"Crossover,Luxury",Midsize,4dr SUV,24,17,1624,43640</t>
  </si>
  <si>
    <t>Cadillac,SRX,2015,regular unleaded,308,6,AUTOMATIC,all wheel drive,4,"Crossover,Luxury",Midsize,4dr SUV,23,16,1624,46135</t>
  </si>
  <si>
    <t>Cadillac,SRX,2015,regular unleaded,308,6,AUTOMATIC,front wheel drive,4,"Crossover,Luxury",Midsize,4dr SUV,24,17,1624,37605</t>
  </si>
  <si>
    <t>Cadillac,SRX,2016,regular unleaded,308,6,AUTOMATIC,front wheel drive,4,"Crossover,Luxury",Midsize,4dr SUV,24,17,1624,37605</t>
  </si>
  <si>
    <t>Cadillac,SRX,2016,regular unleaded,308,6,AUTOMATIC,all wheel drive,4,"Crossover,Luxury",Midsize,4dr SUV,23,16,1624,48840</t>
  </si>
  <si>
    <t>Cadillac,SRX,2016,regular unleaded,308,6,AUTOMATIC,all wheel drive,4,"Crossover,Luxury",Midsize,4dr SUV,23,16,1624,51730</t>
  </si>
  <si>
    <t>Cadillac,SRX,2016,regular unleaded,308,6,AUTOMATIC,front wheel drive,4,"Crossover,Luxury",Midsize,4dr SUV,24,17,1624,48920</t>
  </si>
  <si>
    <t>Cadillac,SRX,2016,regular unleaded,308,6,AUTOMATIC,all wheel drive,4,"Crossover,Luxury",Midsize,4dr SUV,23,16,1624,46135</t>
  </si>
  <si>
    <t>Cadillac,SRX,2016,regular unleaded,308,6,AUTOMATIC,front wheel drive,4,"Crossover,Luxury",Midsize,4dr SUV,24,17,1624,43640</t>
  </si>
  <si>
    <t>Cadillac,SRX,2016,regular unleaded,308,6,AUTOMATIC,front wheel drive,4,"Crossover,Luxury",Midsize,4dr SUV,24,17,1624,46030</t>
  </si>
  <si>
    <t>Chevrolet,SS,2014,premium unleaded (recommended),415,8,AUTOMATIC,rear wheel drive,4,High-Performance,Large,Sedan,21,14,1385,43475</t>
  </si>
  <si>
    <t>Chevrolet,SS,2015,premium unleaded (recommended),415,8,AUTOMATIC,rear wheel drive,4,High-Performance,Large,Sedan,21,14,1385,45745</t>
  </si>
  <si>
    <t>Chevrolet,SS,2016,premium unleaded (recommended),415,8,AUTOMATIC,rear wheel drive,4,High-Performance,Large,Sedan,20,14,1385,46575</t>
  </si>
  <si>
    <t>Chevrolet,SSR,2004,regular unleaded,300,8,AUTOMATIC,rear wheel drive,2,Performance,Compact,Regular Cab Pickup,18,14,1385,41620</t>
  </si>
  <si>
    <t>Chevrolet,SSR,2005,regular unleaded,395,8,AUTOMATIC,rear wheel drive,2,Performance,Compact,Regular Cab Pickup,18,14,1385,42555</t>
  </si>
  <si>
    <t>Chevrolet,SSR,2006,regular unleaded,395,8,AUTOMATIC,rear wheel drive,2,High-Performance,Compact,Regular Cab Pickup,18,14,1385,39240</t>
  </si>
  <si>
    <t>Nissan,Stanza,1990,regular unleaded,138,4,MANUAL,front wheel drive,4,N/A,Compact,Sedan,26,19,2009,2000</t>
  </si>
  <si>
    <t>Nissan,Stanza,1991,regular unleaded,138,4,MANUAL,front wheel drive,4,N/A,Compact,Sedan,26,19,2009,2000</t>
  </si>
  <si>
    <t>Nissan,Stanza,1992,regular unleaded,138,4,AUTOMATIC,front wheel drive,4,N/A,Compact,Sedan,25,18,2009,2000</t>
  </si>
  <si>
    <t>Nissan,Stanza,1992,regular unleaded,138,4,MANUAL,front wheel drive,4,N/A,Compact,Sedan,26,19,2009,2000</t>
  </si>
  <si>
    <t>Dodge,Stealth,1994,regular unleaded,320,6,MANUAL,all wheel drive,2,"Factory Tuner,Performance",Compact,Coupe,22,16,1851,2823</t>
  </si>
  <si>
    <t>Dodge,Stealth,1994,regular unleaded,222,6,MANUAL,front wheel drive,2,Performance,Compact,Coupe,23,17,1851,2350</t>
  </si>
  <si>
    <t>Dodge,Stealth,1994,regular unleaded,222,6,MANUAL,front wheel drive,2,Performance,Compact,Coupe,23,17,1851,2203</t>
  </si>
  <si>
    <t>Dodge,Stealth,1994,regular unleaded,164,6,MANUAL,front wheel drive,2,N/A,Compact,Coupe,22,17,1851,2000</t>
  </si>
  <si>
    <t>Dodge,Stealth,1995,regular unleaded,222,6,MANUAL,front wheel drive,2,Performance,Compact,Coupe,23,17,1851,2575</t>
  </si>
  <si>
    <t>Dodge,Stealth,1995,regular unleaded,320,6,MANUAL,all wheel drive,2,"Factory Tuner,Performance",Compact,Coupe,22,16,1851,3219</t>
  </si>
  <si>
    <t>Dodge,Stealth,1995,regular unleaded,164,6,MANUAL,front wheel drive,2,N/A,Compact,Coupe,22,17,1851,2000</t>
  </si>
  <si>
    <t>Dodge,Stealth,1996,regular unleaded,222,6,MANUAL,front wheel drive,2,Performance,Compact,Coupe,23,17,1851,3044</t>
  </si>
  <si>
    <t>Dodge,Stealth,1996,regular unleaded,164,6,MANUAL,front wheel drive,2,N/A,Compact,Coupe,22,17,1851,2231</t>
  </si>
  <si>
    <t>Dodge,Stealth,1996,regular unleaded,320,6,MANUAL,all wheel drive,2,"Factory Tuner,Performance",Compact,Coupe,22,16,1851,3732</t>
  </si>
  <si>
    <t>Dodge,Stratus,2004,regular unleaded,200,6,AUTOMATIC,front wheel drive,4,N/A,Midsize,Sedan,26,19,1851,21975</t>
  </si>
  <si>
    <t>Dodge,Stratus,2004,regular unleaded,200,6,AUTOMATIC,front wheel drive,4,Performance,Midsize,Sedan,25,19,1851,21450</t>
  </si>
  <si>
    <t>Dodge,Stratus,2004,regular unleaded,200,6,MANUAL,front wheel drive,2,Performance,Midsize,Coupe,26,18,1851,22695</t>
  </si>
  <si>
    <t>Dodge,Stratus,2004,regular unleaded,200,6,AUTOMATIC,front wheel drive,2,Performance,Midsize,Coupe,25,18,1851,23520</t>
  </si>
  <si>
    <t>Dodge,Stratus,2004,regular unleaded,200,6,AUTOMATIC,front wheel drive,4,N/A,Midsize,Sedan,26,19,1851,19690</t>
  </si>
  <si>
    <t>Dodge,Stratus,2004,regular unleaded,150,4,AUTOMATIC,front wheel drive,4,N/A,Midsize,Sedan,27,20,1851,19970</t>
  </si>
  <si>
    <t>Dodge,Stratus,2004,regular unleaded,200,6,AUTOMATIC,front wheel drive,4,N/A,Midsize,Sedan,25,19,1851,20820</t>
  </si>
  <si>
    <t>Dodge,Stratus,2004,regular unleaded,200,6,MANUAL,front wheel drive,4,Performance,Midsize,Sedan,25,17,1851,22370</t>
  </si>
  <si>
    <t>Dodge,Stratus,2004,regular unleaded,147,4,MANUAL,front wheel drive,2,N/A,Midsize,Coupe,29,21,1851,19850</t>
  </si>
  <si>
    <t>Dodge,Stratus,2004,regular unleaded,142,4,AUTOMATIC,front wheel drive,2,N/A,Midsize,Coupe,26,19,1851,20675</t>
  </si>
  <si>
    <t>Dodge,Stratus,2005,regular unleaded,200,6,AUTOMATIC,front wheel drive,4,Performance,Midsize,Sedan,25,19,1851,21735</t>
  </si>
  <si>
    <t>Dodge,Stratus,2005,regular unleaded,200,6,AUTOMATIC,front wheel drive,4,Performance,Midsize,Sedan,25,19,1851,23335</t>
  </si>
  <si>
    <t>Dodge,Stratus,2005,regular unleaded,200,6,MANUAL,front wheel drive,2,Performance,Midsize,Coupe,27,18,1851,22980</t>
  </si>
  <si>
    <t>Dodge,Stratus,2005,regular unleaded,150,4,AUTOMATIC,front wheel drive,4,Flex Fuel,Midsize,Sedan,26,19,1851,20255</t>
  </si>
  <si>
    <t>Dodge,Stratus,2005,regular unleaded,147,4,MANUAL,front wheel drive,2,N/A,Midsize,Coupe,29,21,1851,20135</t>
  </si>
  <si>
    <t>Dodge,Stratus,2006,regular unleaded,200,6,AUTOMATIC,front wheel drive,4,Performance,Midsize,Sedan,25,19,1851,23755</t>
  </si>
  <si>
    <t>Dodge,Stratus,2006,regular unleaded,150,4,AUTOMATIC,front wheel drive,4,Flex Fuel,Midsize,Sedan,27,20,1851,20825</t>
  </si>
  <si>
    <t>Cadillac,STS-V,2007,premium unleaded (required),469,8,AUTOMATIC,rear wheel drive,4,"Factory Tuner,Luxury,High-Performance",Large,Sedan,19,12,1624,75010</t>
  </si>
  <si>
    <t>Cadillac,STS-V,2008,premium unleaded (required),469,8,AUTOMATIC,rear wheel drive,4,"Factory Tuner,Luxury,High-Performance",Large,Sedan,19,13,1624,78775</t>
  </si>
  <si>
    <t>Cadillac,STS-V,2009,premium unleaded (required),469,8,AUTOMATIC,rear wheel drive,4,"Factory Tuner,Luxury,High-Performance",Large,Sedan,19,13,1624,81795</t>
  </si>
  <si>
    <t>Cadillac,STS,2009,premium unleaded (required),320,8,AUTOMATIC,rear wheel drive,4,"Luxury,Performance",Large,Sedan,24,15,1624,56345</t>
  </si>
  <si>
    <t>Cadillac,STS,2009,regular unleaded,302,6,AUTOMATIC,rear wheel drive,4,"Luxury,Performance",Large,Sedan,26,17,1624,46845</t>
  </si>
  <si>
    <t>Cadillac,STS,2010,regular unleaded,302,6,AUTOMATIC,rear wheel drive,4,"Luxury,Performance",Large,Sedan,27,18,1624,55945</t>
  </si>
  <si>
    <t>Cadillac,STS,2010,premium unleaded (recommended),320,8,AUTOMATIC,rear wheel drive,4,"Luxury,Performance",Large,Sedan,24,15,1624,68785</t>
  </si>
  <si>
    <t>Cadillac,STS,2010,regular unleaded,302,6,AUTOMATIC,rear wheel drive,4,"Luxury,Performance",Large,Sedan,27,18,1624,50385</t>
  </si>
  <si>
    <t>Cadillac,STS,2010,regular unleaded,302,6,AUTOMATIC,rear wheel drive,4,Luxury,Large,Sedan,27,18,1624,46845</t>
  </si>
  <si>
    <t>Cadillac,STS,2010,premium unleaded (recommended),320,8,AUTOMATIC,rear wheel drive,4,"Luxury,Performance",Large,Sedan,24,15,1624,56345</t>
  </si>
  <si>
    <t>Cadillac,STS,2011,regular unleaded,302,6,AUTOMATIC,rear wheel drive,4,Luxury,Large,Sedan,27,18,1624,47280</t>
  </si>
  <si>
    <t>Cadillac,STS,2011,regular unleaded,302,6,AUTOMATIC,rear wheel drive,4,"Luxury,Performance",Large,Sedan,27,18,1624,50820</t>
  </si>
  <si>
    <t>Cadillac,STS,2011,regular unleaded,302,6,AUTOMATIC,rear wheel drive,4,"Luxury,Performance",Large,Sedan,27,18,1624,56380</t>
  </si>
  <si>
    <t>Chevrolet,Suburban,2015,flex-fuel (unleaded/E85),355,8,AUTOMATIC,rear wheel drive,4,Flex Fuel,Large,4dr SUV,23,16,1385,54205</t>
  </si>
  <si>
    <t>Chevrolet,Suburban,2015,flex-fuel (unleaded/E85),355,8,AUTOMATIC,rear wheel drive,4,"Flex Fuel,Performance",Large,4dr SUV,23,16,1385,63785</t>
  </si>
  <si>
    <t>Chevrolet,Suburban,2015,flex-fuel (unleaded/E85),355,8,AUTOMATIC,four wheel drive,4,Flex Fuel,Large,4dr SUV,22,15,1385,57205</t>
  </si>
  <si>
    <t>Chevrolet,Suburban,2015,flex-fuel (unleaded/E85),355,8,AUTOMATIC,four wheel drive,4,"Flex Fuel,Performance",Large,4dr SUV,22,15,1385,66785</t>
  </si>
  <si>
    <t>Chevrolet,Suburban,2015,flex-fuel (unleaded/E85),355,8,AUTOMATIC,four wheel drive,4,Flex Fuel,Large,4dr SUV,22,15,1385,52000</t>
  </si>
  <si>
    <t>Chevrolet,Suburban,2015,flex-fuel (unleaded/E85),355,8,AUTOMATIC,rear wheel drive,4,Flex Fuel,Large,4dr SUV,23,16,1385,49000</t>
  </si>
  <si>
    <t>Chevrolet,Suburban,2016,flex-fuel (unleaded/E85),355,8,AUTOMATIC,rear wheel drive,4,"Flex Fuel,Performance",Large,4dr SUV,23,16,1385,54730</t>
  </si>
  <si>
    <t>Chevrolet,Suburban,2016,flex-fuel (unleaded/E85),355,8,AUTOMATIC,four wheel drive,4,"Flex Fuel,Performance",Large,4dr SUV,22,15,1385,57730</t>
  </si>
  <si>
    <t>Chevrolet,Suburban,2016,flex-fuel (unleaded/E85),355,8,AUTOMATIC,rear wheel drive,4,"Flex Fuel,Performance",Large,4dr SUV,23,16,1385,64440</t>
  </si>
  <si>
    <t>Chevrolet,Suburban,2016,flex-fuel (unleaded/E85),355,8,AUTOMATIC,four wheel drive,4,"Flex Fuel,Performance",Large,4dr SUV,22,15,1385,52700</t>
  </si>
  <si>
    <t>Chevrolet,Suburban,2016,flex-fuel (unleaded/E85),355,8,AUTOMATIC,rear wheel drive,4,"Flex Fuel,Performance",Large,4dr SUV,23,16,1385,49700</t>
  </si>
  <si>
    <t>Chevrolet,Suburban,2016,flex-fuel (unleaded/E85),355,8,AUTOMATIC,four wheel drive,4,"Flex Fuel,Performance",Large,4dr SUV,22,15,1385,67440</t>
  </si>
  <si>
    <t>Chevrolet,Suburban,2017,flex-fuel (unleaded/E85),355,8,AUTOMATIC,four wheel drive,4,"Flex Fuel,Performance",Large,4dr SUV,22,15,1385,58045</t>
  </si>
  <si>
    <t>Chevrolet,Suburban,2017,flex-fuel (unleaded/E85),355,8,AUTOMATIC,rear wheel drive,4,"Flex Fuel,Performance",Large,4dr SUV,23,16,1385,49915</t>
  </si>
  <si>
    <t>Chevrolet,Suburban,2017,flex-fuel (unleaded/E85),355,8,AUTOMATIC,four wheel drive,4,"Flex Fuel,Performance",Large,4dr SUV,22,15,1385,67730</t>
  </si>
  <si>
    <t>Chevrolet,Suburban,2017,flex-fuel (unleaded/E85),355,8,AUTOMATIC,four wheel drive,4,"Flex Fuel,Performance",Large,4dr SUV,22,15,1385,52915</t>
  </si>
  <si>
    <t>Chevrolet,Suburban,2017,flex-fuel (unleaded/E85),355,8,AUTOMATIC,rear wheel drive,4,"Flex Fuel,Performance",Large,4dr SUV,23,16,1385,55045</t>
  </si>
  <si>
    <t>Chevrolet,Suburban,2017,flex-fuel (unleaded/E85),355,8,AUTOMATIC,rear wheel drive,4,"Flex Fuel,Performance",Large,4dr SUV,23,16,1385,64730</t>
  </si>
  <si>
    <t>GMC,Suburban,1997,regular unleaded,255,8,AUTOMATIC,rear wheel drive,4,N/A,Large,4dr SUV,17,12,549,2468</t>
  </si>
  <si>
    <t>GMC,Suburban,1997,regular unleaded,255,8,AUTOMATIC,four wheel drive,4,N/A,Large,4dr SUV,15,11,549,2585</t>
  </si>
  <si>
    <t>GMC,Suburban,1998,regular unleaded,255,8,AUTOMATIC,rear wheel drive,4,N/A,Large,4dr SUV,17,12,549,2790</t>
  </si>
  <si>
    <t>GMC,Suburban,1999,regular unleaded,255,8,AUTOMATIC,rear wheel drive,4,N/A,Large,4dr SUV,17,12,549,3420</t>
  </si>
  <si>
    <t>GMC,Suburban,1999,regular unleaded,255,8,AUTOMATIC,rear wheel drive,4,N/A,Large,4dr SUV,17,12,549,3051</t>
  </si>
  <si>
    <t>GMC,Suburban,1999,regular unleaded,255,8,AUTOMATIC,rear wheel drive,4,N/A,Large,4dr SUV,17,12,549,3372</t>
  </si>
  <si>
    <t>Pontiac,Sunbird,1992,regular unleaded,111,4,MANUAL,front wheel drive,2,N/A,Compact,Coupe,32,22,210,2000</t>
  </si>
  <si>
    <t>Pontiac,Sunbird,1992,regular unleaded,140,6,MANUAL,front wheel drive,2,N/A,Compact,Coupe,26,17,210,2000</t>
  </si>
  <si>
    <t>Pontiac,Sunbird,1992,regular unleaded,111,4,MANUAL,front wheel drive,2,N/A,Compact,Convertible,32,22,210,2000</t>
  </si>
  <si>
    <t>Pontiac,Sunbird,1992,regular unleaded,111,4,MANUAL,front wheel drive,4,N/A,Compact,Sedan,32,22,210,2000</t>
  </si>
  <si>
    <t>Pontiac,Sunbird,1993,regular unleaded,110,4,MANUAL,front wheel drive,2,N/A,Compact,Coupe,32,22,210,2000</t>
  </si>
  <si>
    <t>Pontiac,Sunbird,1993,regular unleaded,110,4,MANUAL,front wheel drive,4,N/A,Compact,Sedan,32,22,210,2000</t>
  </si>
  <si>
    <t>Pontiac,Sunbird,1993,regular unleaded,110,4,MANUAL,front wheel drive,2,N/A,Compact,Convertible,32,22,210,2000</t>
  </si>
  <si>
    <t>Pontiac,Sunbird,1993,regular unleaded,140,6,MANUAL,front wheel drive,2,N/A,Compact,Coupe,26,17,210,2000</t>
  </si>
  <si>
    <t>Pontiac,Sunbird,1994,regular unleaded,110,4,MANUAL,front wheel drive,4,N/A,Compact,Sedan,32,22,210,2000</t>
  </si>
  <si>
    <t>Pontiac,Sunbird,1994,regular unleaded,110,4,MANUAL,front wheel drive,2,N/A,Compact,Convertible,32,22,210,2000</t>
  </si>
  <si>
    <t>Pontiac,Sunbird,1994,regular unleaded,110,4,MANUAL,front wheel drive,2,N/A,Compact,Coupe,32,22,210,2000</t>
  </si>
  <si>
    <t>Pontiac,Sunbird,1994,regular unleaded,140,6,MANUAL,front wheel drive,2,N/A,Compact,Coupe,26,17,210,2000</t>
  </si>
  <si>
    <t>Plymouth,Sundance,1992,regular unleaded,100,4,MANUAL,front wheel drive,4,Hatchback,Compact,4dr Hatchback,29,20,535,2000</t>
  </si>
  <si>
    <t>Plymouth,Sundance,1992,regular unleaded,93,4,MANUAL,front wheel drive,4,Hatchback,Compact,4dr Hatchback,29,23,535,2000</t>
  </si>
  <si>
    <t>Plymouth,Sundance,1992,regular unleaded,93,4,MANUAL,front wheel drive,2,Hatchback,Compact,2dr Hatchback,29,23,535,2000</t>
  </si>
  <si>
    <t>Plymouth,Sundance,1992,regular unleaded,100,4,MANUAL,front wheel drive,2,Hatchback,Compact,2dr Hatchback,29,20,535,2000</t>
  </si>
  <si>
    <t>Plymouth,Sundance,1993,regular unleaded,100,4,MANUAL,front wheel drive,2,Hatchback,Compact,2dr Hatchback,29,22,535,2000</t>
  </si>
  <si>
    <t>Plymouth,Sundance,1993,regular unleaded,93,4,MANUAL,front wheel drive,4,Hatchback,Compact,4dr Hatchback,29,23,535,2000</t>
  </si>
  <si>
    <t>Plymouth,Sundance,1993,regular unleaded,100,4,MANUAL,front wheel drive,4,Hatchback,Compact,4dr Hatchback,29,22,535,2000</t>
  </si>
  <si>
    <t>Plymouth,Sundance,1993,regular unleaded,93,4,MANUAL,front wheel drive,2,Hatchback,Compact,2dr Hatchback,29,23,535,2000</t>
  </si>
  <si>
    <t>Plymouth,Sundance,1994,regular unleaded,100,4,MANUAL,front wheel drive,4,Hatchback,Compact,4dr Hatchback,27,21,535,2000</t>
  </si>
  <si>
    <t>Plymouth,Sundance,1994,regular unleaded,100,4,MANUAL,front wheel drive,2,Hatchback,Compact,2dr Hatchback,27,21,535,2000</t>
  </si>
  <si>
    <t>Plymouth,Sundance,1994,regular unleaded,93,4,MANUAL,front wheel drive,2,Hatchback,Compact,2dr Hatchback,30,23,535,2000</t>
  </si>
  <si>
    <t>Plymouth,Sundance,1994,regular unleaded,93,4,MANUAL,front wheel drive,4,Hatchback,Compact,4dr Hatchback,30,23,535,2000</t>
  </si>
  <si>
    <t>Pontiac,Sunfire,2003,regular unleaded,140,4,MANUAL,front wheel drive,2,N/A,Compact,Coupe,30,22,210,14930</t>
  </si>
  <si>
    <t>Pontiac,Sunfire,2004,regular unleaded,140,4,MANUAL,front wheel drive,2,N/A,Compact,Coupe,33,23,210,10895</t>
  </si>
  <si>
    <t>Pontiac,Sunfire,2004,regular unleaded,140,4,MANUAL,front wheel drive,2,N/A,Compact,Coupe,33,23,210,14930</t>
  </si>
  <si>
    <t>Pontiac,Sunfire,2005,regular unleaded,140,4,MANUAL,front wheel drive,2,N/A,Compact,Coupe,32,23,210,15205</t>
  </si>
  <si>
    <t>Pontiac,Sunfire,2005,regular unleaded,140,4,MANUAL,front wheel drive,2,N/A,Compact,Coupe,32,23,210,10895</t>
  </si>
  <si>
    <t>Ferrari,Superamerica,2005,premium unleaded (required),532,12,MANUAL,rear wheel drive,2,"Exotic,High-Performance",Compact,Convertible,15,9,2774,281170</t>
  </si>
  <si>
    <t>Ferrari,Superamerica,2005,premium unleaded (required),532,12,AUTOMATED_MANUAL,rear wheel drive,2,"Exotic,High-Performance",Compact,Convertible,16,9,2774,294080</t>
  </si>
  <si>
    <t>Bentley,Supersports Convertible ISR,2013,flex-fuel (premium unleaded required/E85),631,12,AUTOMATIC,all wheel drive,2,"Exotic,Flex Fuel,Factory Tuner,Luxury,High-Performance",Midsize,Convertible,19,12,520,291900</t>
  </si>
  <si>
    <t>Toyota,Supra,1996,regular unleaded,320,6,AUTOMATIC,rear wheel drive,2,Performance,Compact,Coupe,22,16,2031,18255</t>
  </si>
  <si>
    <t>Toyota,Supra,1996,regular unleaded,220,6,MANUAL,rear wheel drive,2,Performance,Compact,Coupe,22,16,2031,14977</t>
  </si>
  <si>
    <t>Toyota,Supra,1997,regular unleaded,320,6,MANUAL,rear wheel drive,2,Performance,Compact,Coupe,22,15,2031,22001</t>
  </si>
  <si>
    <t>Toyota,Supra,1997,regular unleaded,220,6,MANUAL,rear wheel drive,2,Performance,Compact,Coupe,22,16,2031,17320</t>
  </si>
  <si>
    <t>Toyota,Supra,1998,regular unleaded,225,6,MANUAL,rear wheel drive,2,Performance,Compact,Coupe,22,17,2031,20596</t>
  </si>
  <si>
    <t>Toyota,Supra,1998,regular unleaded,320,6,MANUAL,rear wheel drive,2,Performance,Compact,Coupe,22,15,2031,25279</t>
  </si>
  <si>
    <t>Subaru,SVX,1995,regular unleaded,230,6,AUTOMATIC,all wheel drive,2,Performance,Compact,Coupe,23,15,640,2000</t>
  </si>
  <si>
    <t>Subaru,SVX,1995,regular unleaded,230,6,AUTOMATIC,front wheel drive,2,Performance,Compact,Coupe,23,15,640,2000</t>
  </si>
  <si>
    <t>Subaru,SVX,1995,regular unleaded,230,6,AUTOMATIC,all wheel drive,2,Performance,Compact,Coupe,23,15,640,2230</t>
  </si>
  <si>
    <t>Subaru,SVX,1996,regular unleaded,230,6,AUTOMATIC,all wheel drive,2,Performance,Compact,Coupe,22,15,640,2472</t>
  </si>
  <si>
    <t>Subaru,SVX,1996,regular unleaded,230,6,AUTOMATIC,all wheel drive,2,Performance,Compact,Coupe,22,15,640,2283</t>
  </si>
  <si>
    <t>Subaru,SVX,1997,regular unleaded,230,6,AUTOMATIC,all wheel drive,2,Performance,Compact,Coupe,22,15,640,2749</t>
  </si>
  <si>
    <t>Subaru,SVX,1997,regular unleaded,230,6,AUTOMATIC,all wheel drive,2,Performance,Compact,Coupe,22,15,640,2512</t>
  </si>
  <si>
    <t>Suzuki,Swift,1999,regular unleaded,79,4,MANUAL,front wheel drive,2,Hatchback,Compact,2dr Hatchback,39,33,481,2000</t>
  </si>
  <si>
    <t>Suzuki,Swift,2000,regular unleaded,79,4,MANUAL,front wheel drive,2,Hatchback,Compact,2dr Hatchback,38,31,481,2000</t>
  </si>
  <si>
    <t>Suzuki,Swift,2001,regular unleaded,79,4,AUTOMATIC,front wheel drive,2,Hatchback,Compact,2dr Hatchback,31,26,481,9949</t>
  </si>
  <si>
    <t>Suzuki,Swift,2001,regular unleaded,79,4,AUTOMATIC,front wheel drive,2,Hatchback,Compact,2dr Hatchback,31,26,481,10949</t>
  </si>
  <si>
    <t>Suzuki,Swift,2001,regular unleaded,79,4,MANUAL,front wheel drive,2,Hatchback,Compact,2dr Hatchback,38,31,481,9299</t>
  </si>
  <si>
    <t>Suzuki,Swift,2001,regular unleaded,79,4,MANUAL,front wheel drive,2,Hatchback,Compact,2dr Hatchback,38,31,481,10299</t>
  </si>
  <si>
    <t>Suzuki,SX4,2011,regular unleaded,150,4,MANUAL,front wheel drive,4,"Crossover,Hatchback",Compact,4dr Hatchback,30,22,481,16599</t>
  </si>
  <si>
    <t>Suzuki,SX4,2011,regular unleaded,148,4,AUTOMATIC,all wheel drive,4,"Crossover,Hatchback",Compact,4dr Hatchback,29,23,481,19349</t>
  </si>
  <si>
    <t>Suzuki,SX4,2011,regular unleaded,148,4,AUTOMATIC,front wheel drive,4,N/A,Compact,Sedan,30,23,481,17099</t>
  </si>
  <si>
    <t>Suzuki,SX4,2011,regular unleaded,150,4,MANUAL,all wheel drive,4,"Crossover,Hatchback",Compact,4dr Hatchback,30,22,481,16999</t>
  </si>
  <si>
    <t>Suzuki,SX4,2011,regular unleaded,148,4,AUTOMATIC,front wheel drive,4,N/A,Compact,Sedan,30,23,481,17849</t>
  </si>
  <si>
    <t>Suzuki,SX4,2011,regular unleaded,150,4,MANUAL,front wheel drive,4,N/A,Compact,Sedan,32,23,481,16479</t>
  </si>
  <si>
    <t>Suzuki,SX4,2011,regular unleaded,148,4,AUTOMATIC,front wheel drive,4,N/A,Compact,Sedan,30,23,481,18999</t>
  </si>
  <si>
    <t>Suzuki,SX4,2011,regular unleaded,150,4,MANUAL,all wheel drive,4,"Crossover,Hatchback",Compact,4dr Hatchback,30,22,481,18249</t>
  </si>
  <si>
    <t>Suzuki,SX4,2011,regular unleaded,150,4,MANUAL,front wheel drive,4,N/A,Compact,Sedan,33,23,481,13499</t>
  </si>
  <si>
    <t>Suzuki,SX4,2011,regular unleaded,148,4,AUTOMATIC,front wheel drive,4,"Crossover,Hatchback",Compact,4dr Hatchback,30,23,481,17799</t>
  </si>
  <si>
    <t>Suzuki,SX4,2011,regular unleaded,150,4,MANUAL,front wheel drive,4,N/A,Compact,Sedan,33,23,481,15195</t>
  </si>
  <si>
    <t>Suzuki,SX4,2011,regular unleaded,148,4,AUTOMATIC,front wheel drive,4,"Crossover,Hatchback",Compact,4dr Hatchback,30,23,481,18299</t>
  </si>
  <si>
    <t>Suzuki,SX4,2011,regular unleaded,150,4,MANUAL,front wheel drive,4,"Crossover,Hatchback",Compact,4dr Hatchback,30,22,481,17099</t>
  </si>
  <si>
    <t>Suzuki,SX4,2011,regular unleaded,148,4,AUTOMATIC,all wheel drive,4,"Crossover,Hatchback",Compact,4dr Hatchback,29,23,481,18599</t>
  </si>
  <si>
    <t>Suzuki,SX4,2012,regular unleaded,150,4,MANUAL,front wheel drive,4,"Crossover,Hatchback",Compact,4dr Hatchback,30,22,481,16799</t>
  </si>
  <si>
    <t>Suzuki,SX4,2012,regular unleaded,148,4,AUTOMATIC,all wheel drive,4,"Crossover,Hatchback",Compact,4dr Hatchback,29,23,481,18875</t>
  </si>
  <si>
    <t>Suzuki,SX4,2012,regular unleaded,148,4,AUTOMATIC,all wheel drive,4,"Crossover,Hatchback",Compact,4dr Hatchback,29,23,481,19649</t>
  </si>
  <si>
    <t>Suzuki,SX4,2012,regular unleaded,148,4,AUTOMATIC,front wheel drive,4,"Crossover,Hatchback",Compact,4dr Hatchback,30,23,481,17999</t>
  </si>
  <si>
    <t>Suzuki,SX4,2012,regular unleaded,148,4,AUTOMATIC,front wheel drive,4,N/A,Compact,Sedan,32,25,481,18199</t>
  </si>
  <si>
    <t>Suzuki,SX4,2012,regular unleaded,148,4,AUTOMATIC,front wheel drive,4,N/A,Compact,Sedan,32,25,481,17399</t>
  </si>
  <si>
    <t>Suzuki,SX4,2012,regular unleaded,150,4,MANUAL,front wheel drive,4,N/A,Compact,Sedan,33,23,481,13699</t>
  </si>
  <si>
    <t>Suzuki,SX4,2012,regular unleaded,148,4,AUTOMATIC,front wheel drive,4,"Crossover,Hatchback",Compact,4dr Hatchback,30,23,481,18499</t>
  </si>
  <si>
    <t>Suzuki,SX4,2012,regular unleaded,150,4,MANUAL,front wheel drive,4,N/A,Compact,Sedan,33,23,481,15495</t>
  </si>
  <si>
    <t>Suzuki,SX4,2012,regular unleaded,150,4,MANUAL,all wheel drive,4,"Crossover,Hatchback",Compact,4dr Hatchback,30,22,481,18549</t>
  </si>
  <si>
    <t>Suzuki,SX4,2012,regular unleaded,150,4,MANUAL,all wheel drive,4,"Crossover,Hatchback",Compact,4dr Hatchback,30,22,481,16999</t>
  </si>
  <si>
    <t>Suzuki,SX4,2013,regular unleaded,150,4,MANUAL,all wheel drive,4,"Crossover,Hatchback",Compact,4dr Hatchback,30,22,481,19349</t>
  </si>
  <si>
    <t>Suzuki,SX4,2013,regular unleaded,150,4,MANUAL,all wheel drive,4,"Crossover,Hatchback",Compact,4dr Hatchback,30,22,481,16999</t>
  </si>
  <si>
    <t>Suzuki,SX4,2013,regular unleaded,148,4,AUTOMATIC,all wheel drive,4,"Crossover,Hatchback",Compact,4dr Hatchback,29,23,481,19175</t>
  </si>
  <si>
    <t>Suzuki,SX4,2013,regular unleaded,148,4,AUTOMATIC,front wheel drive,4,N/A,Compact,Sedan,32,25,481,17849</t>
  </si>
  <si>
    <t>Suzuki,SX4,2013,regular unleaded,148,4,AUTOMATIC,front wheel drive,4,"Crossover,Hatchback",Compact,4dr Hatchback,30,23,481,18349</t>
  </si>
  <si>
    <t>Suzuki,SX4,2013,regular unleaded,148,4,AUTOMATIC,front wheel drive,4,N/A,Compact,Sedan,30,23,481,18799</t>
  </si>
  <si>
    <t>Suzuki,SX4,2013,regular unleaded,148,4,AUTOMATIC,all wheel drive,4,"Crossover,Hatchback",Compact,4dr Hatchback,29,23,481,20449</t>
  </si>
  <si>
    <t>Suzuki,SX4,2013,regular unleaded,150,4,MANUAL,front wheel drive,4,N/A,Compact,Sedan,33,23,481,15845</t>
  </si>
  <si>
    <t>GMC,Syclone,1991,regular unleaded,280,6,AUTOMATIC,all wheel drive,2,"Factory Tuner,Performance",Compact,Regular Cab Pickup,16,13,549,5667</t>
  </si>
  <si>
    <t>Toyota,T100,1996,regular unleaded,190,6,MANUAL,rear wheel drive,2,N/A,Large,Extended Cab Pickup,20,15,2031,2563</t>
  </si>
  <si>
    <t>Toyota,T100,1996,regular unleaded,190,6,MANUAL,four wheel drive,2,N/A,Large,Extended Cab Pickup,18,15,2031,2922</t>
  </si>
  <si>
    <t>Toyota,T100,1996,regular unleaded,190,6,MANUAL,rear wheel drive,2,N/A,Large,Extended Cab Pickup,20,15,2031,2506</t>
  </si>
  <si>
    <t>Toyota,T100,1996,regular unleaded,150,4,MANUAL,rear wheel drive,2,N/A,Large,Regular Cab Pickup,22,18,2031,2141</t>
  </si>
  <si>
    <t>Toyota,T100,1996,regular unleaded,190,6,MANUAL,four wheel drive,2,N/A,Large,Extended Cab Pickup,18,15,2031,2802</t>
  </si>
  <si>
    <t>Toyota,T100,1997,regular unleaded,190,6,MANUAL,four wheel drive,2,N/A,Large,Extended Cab Pickup,17,15,2031,3143</t>
  </si>
  <si>
    <t>Toyota,T100,1997,regular unleaded,190,6,MANUAL,rear wheel drive,2,N/A,Large,Extended Cab Pickup,19,15,2031,2806</t>
  </si>
  <si>
    <t>Toyota,T100,1997,regular unleaded,150,4,MANUAL,rear wheel drive,2,N/A,Large,Regular Cab Pickup,22,17,2031,2348</t>
  </si>
  <si>
    <t>Toyota,T100,1997,regular unleaded,190,6,MANUAL,four wheel drive,2,N/A,Large,Extended Cab Pickup,17,15,2031,3042</t>
  </si>
  <si>
    <t>Toyota,T100,1997,regular unleaded,190,6,MANUAL,rear wheel drive,2,N/A,Large,Extended Cab Pickup,19,15,2031,2767</t>
  </si>
  <si>
    <t>Toyota,T100,1998,regular unleaded,150,4,MANUAL,rear wheel drive,2,N/A,Large,Regular Cab Pickup,22,17,2031,2540</t>
  </si>
  <si>
    <t>Toyota,T100,1998,regular unleaded,190,6,MANUAL,rear wheel drive,2,N/A,Large,Extended Cab Pickup,19,15,2031,3058</t>
  </si>
  <si>
    <t>Toyota,T100,1998,regular unleaded,190,6,MANUAL,four wheel drive,2,N/A,Large,Extended Cab Pickup,18,15,2031,3586</t>
  </si>
  <si>
    <t>Toyota,T100,1998,regular unleaded,190,6,MANUAL,four wheel drive,2,N/A,Large,Extended Cab Pickup,18,15,2031,3480</t>
  </si>
  <si>
    <t>Toyota,T100,1998,regular unleaded,190,6,MANUAL,rear wheel drive,2,N/A,Large,Extended Cab Pickup,19,15,2031,3214</t>
  </si>
  <si>
    <t>Toyota,Tacoma,2015,regular unleaded,236,6,MANUAL,four wheel drive,4,N/A,Compact,Crew Cab Pickup,19,15,2031,27355</t>
  </si>
  <si>
    <t>Toyota,Tacoma,2015,regular unleaded,159,4,AUTOMATIC,rear wheel drive,4,N/A,Compact,Crew Cab Pickup,24,19,2031,23075</t>
  </si>
  <si>
    <t>Toyota,Tacoma,2015,regular unleaded,236,6,AUTOMATIC,four wheel drive,4,N/A,Compact,Extended Cab Pickup,21,16,2031,27235</t>
  </si>
  <si>
    <t>Toyota,Tacoma,2015,regular unleaded,159,4,MANUAL,four wheel drive,4,N/A,Compact,Extended Cab Pickup,20,18,2031,24800</t>
  </si>
  <si>
    <t>Toyota,Tacoma,2015,regular unleaded,159,4,AUTOMATIC,rear wheel drive,4,N/A,Compact,Extended Cab Pickup,24,19,2031,21865</t>
  </si>
  <si>
    <t>Toyota,Tacoma,2015,regular unleaded,236,6,MANUAL,four wheel drive,4,N/A,Compact,Extended Cab Pickup,19,15,2031,35725</t>
  </si>
  <si>
    <t>Toyota,Tacoma,2015,regular unleaded,159,4,MANUAL,rear wheel drive,4,N/A,Compact,Extended Cab Pickup,25,21,2031,20965</t>
  </si>
  <si>
    <t>Toyota,Tacoma,2015,regular unleaded,159,4,AUTOMATIC,rear wheel drive,4,N/A,Compact,Crew Cab Pickup,24,19,2031,23625</t>
  </si>
  <si>
    <t>Toyota,Tacoma,2015,regular unleaded,236,6,AUTOMATIC,four wheel drive,4,N/A,Compact,Crew Cab Pickup,21,16,2031,37615</t>
  </si>
  <si>
    <t>Toyota,Tacoma,2015,regular unleaded,236,6,AUTOMATIC,rear wheel drive,4,N/A,Compact,Crew Cab Pickup,21,17,2031,25060</t>
  </si>
  <si>
    <t>Toyota,Tacoma,2015,regular unleaded,236,6,AUTOMATIC,rear wheel drive,4,N/A,Compact,Extended Cab Pickup,21,17,2031,23960</t>
  </si>
  <si>
    <t>Toyota,Tacoma,2015,regular unleaded,236,6,MANUAL,four wheel drive,4,N/A,Compact,Extended Cab Pickup,19,15,2031,26355</t>
  </si>
  <si>
    <t>Toyota,Tacoma,2015,regular unleaded,236,6,AUTOMATIC,four wheel drive,4,N/A,Compact,Extended Cab Pickup,21,16,2031,36705</t>
  </si>
  <si>
    <t>Toyota,Tacoma,2015,regular unleaded,236,6,MANUAL,four wheel drive,4,N/A,Compact,Crew Cab Pickup,19,15,2031,36635</t>
  </si>
  <si>
    <t>Toyota,Tacoma,2015,regular unleaded,236,6,AUTOMATIC,four wheel drive,4,N/A,Compact,Crew Cab Pickup,21,16,2031,28235</t>
  </si>
  <si>
    <t>Toyota,Tacoma,2015,regular unleaded,236,6,AUTOMATIC,four wheel drive,4,N/A,Compact,Crew Cab Pickup,21,16,2031,28735</t>
  </si>
  <si>
    <t>Toyota,Tacoma,2015,regular unleaded,159,4,AUTOMATIC,rear wheel drive,4,N/A,Compact,Extended Cab Pickup,24,19,2031,22525</t>
  </si>
  <si>
    <t>Toyota,Tacoma,2015,regular unleaded,236,6,AUTOMATIC,rear wheel drive,4,N/A,Compact,Crew Cab Pickup,21,17,2031,25560</t>
  </si>
  <si>
    <t>Toyota,Tacoma,2015,regular unleaded,159,4,AUTOMATIC,four wheel drive,4,N/A,Compact,Extended Cab Pickup,21,18,2031,25700</t>
  </si>
  <si>
    <t>Toyota,Tacoma,2016,regular unleaded,159,4,MANUAL,four wheel drive,4,N/A,Compact,Extended Cab Pickup,21,19,2031,25185</t>
  </si>
  <si>
    <t>Toyota,Tacoma,2016,regular unleaded,278,6,AUTOMATIC,four wheel drive,4,N/A,Compact,Crew Cab Pickup,23,18,2031,29275</t>
  </si>
  <si>
    <t>Toyota,Tacoma,2016,regular unleaded,159,4,AUTOMATIC,rear wheel drive,4,N/A,Compact,Extended Cab Pickup,23,19,2031,23660</t>
  </si>
  <si>
    <t>Toyota,Tacoma,2016,regular unleaded,278,6,AUTOMATIC,four wheel drive,4,N/A,Compact,Crew Cab Pickup,23,18,2031,34700</t>
  </si>
  <si>
    <t>Toyota,Tacoma,2016,regular unleaded,278,6,AUTOMATIC,four wheel drive,4,N/A,Compact,Crew Cab Pickup,23,18,2031,31420</t>
  </si>
  <si>
    <t>Toyota,Tacoma,2016,regular unleaded,278,6,AUTOMATIC,four wheel drive,4,N/A,Compact,Crew Cab Pickup,23,18,2031,34090</t>
  </si>
  <si>
    <t>Toyota,Tacoma,2016,regular unleaded,278,6,AUTOMATIC,rear wheel drive,4,N/A,Compact,Extended Cab Pickup,24,19,2031,30025</t>
  </si>
  <si>
    <t>Toyota,Tacoma,2016,regular unleaded,278,6,AUTOMATIC,four wheel drive,4,N/A,Compact,Extended Cab Pickup,23,18,2031,33310</t>
  </si>
  <si>
    <t>Toyota,Tacoma,2016,regular unleaded,159,4,AUTOMATIC,rear wheel drive,4,N/A,Compact,Crew Cab Pickup,23,19,2031,26635</t>
  </si>
  <si>
    <t>Toyota,Tacoma,2016,regular unleaded,278,6,MANUAL,four wheel drive,4,N/A,Compact,Extended Cab Pickup,20,17,2031,31680</t>
  </si>
  <si>
    <t>Toyota,Tacoma,2016,regular unleaded,278,6,MANUAL,four wheel drive,4,N/A,Compact,Crew Cab Pickup,20,17,2031,32460</t>
  </si>
  <si>
    <t>Toyota,Tacoma,2016,regular unleaded,278,6,AUTOMATIC,rear wheel drive,4,N/A,Compact,Extended Cab Pickup,24,19,2031,27355</t>
  </si>
  <si>
    <t>Toyota,Tacoma,2016,regular unleaded,278,6,AUTOMATIC,rear wheel drive,4,N/A,Compact,Crew Cab Pickup,24,19,2031,35105</t>
  </si>
  <si>
    <t>Toyota,Tacoma,2016,regular unleaded,278,6,AUTOMATIC,four wheel drive,4,N/A,Compact,Crew Cab Pickup,23,18,2031,31920</t>
  </si>
  <si>
    <t>Toyota,Tacoma,2016,regular unleaded,278,6,AUTOMATIC,four wheel drive,4,N/A,Compact,Crew Cab Pickup,23,18,2031,38180</t>
  </si>
  <si>
    <t>Toyota,Tacoma,2016,regular unleaded,278,6,AUTOMATIC,rear wheel drive,4,N/A,Compact,Crew Cab Pickup,24,19,2031,28345</t>
  </si>
  <si>
    <t>Toyota,Tacoma,2016,regular unleaded,278,6,AUTOMATIC,rear wheel drive,4,N/A,Compact,Crew Cab Pickup,24,19,2031,31125</t>
  </si>
  <si>
    <t>Toyota,Tacoma,2016,regular unleaded,159,4,AUTOMATIC,four wheel drive,4,N/A,Compact,Extended Cab Pickup,22,19,2031,26735</t>
  </si>
  <si>
    <t>Toyota,Tacoma,2016,regular unleaded,278,6,AUTOMATIC,rear wheel drive,4,N/A,Compact,Crew Cab Pickup,24,19,2031,31625</t>
  </si>
  <si>
    <t>Toyota,Tacoma,2016,regular unleaded,159,4,AUTOMATIC,four wheel drive,4,N/A,Compact,Extended Cab Pickup,22,19,2031,28820</t>
  </si>
  <si>
    <t>Toyota,Tacoma,2016,regular unleaded,278,6,MANUAL,four wheel drive,4,N/A,Compact,Crew Cab Pickup,21,17,2031,32460</t>
  </si>
  <si>
    <t>Toyota,Tacoma,2016,regular unleaded,278,6,AUTOMATIC,rear wheel drive,4,N/A,Compact,Crew Cab Pickup,24,19,2031,28845</t>
  </si>
  <si>
    <t>Toyota,Tacoma,2016,regular unleaded,278,6,AUTOMATIC,four wheel drive,4,N/A,Compact,Extended Cab Pickup,23,18,2031,30530</t>
  </si>
  <si>
    <t>Toyota,Tacoma,2016,regular unleaded,159,4,AUTOMATIC,rear wheel drive,4,N/A,Compact,Extended Cab Pickup,23,19,2031,25745</t>
  </si>
  <si>
    <t>Toyota,Tacoma,2016,regular unleaded,159,4,AUTOMATIC,rear wheel drive,4,N/A,Compact,Crew Cab Pickup,23,19,2031,24490</t>
  </si>
  <si>
    <t>Toyota,Tacoma,2017,regular unleaded,278,6,AUTOMATIC,four wheel drive,4,N/A,Compact,Crew Cab Pickup,23,18,2031,35315</t>
  </si>
  <si>
    <t>Toyota,Tacoma,2017,regular unleaded,278,6,MANUAL,four wheel drive,4,N/A,Compact,Crew Cab Pickup,20,17,2031,33075</t>
  </si>
  <si>
    <t>Toyota,Tacoma,2017,regular unleaded,278,6,MANUAL,four wheel drive,4,N/A,Compact,Crew Cab Pickup,20,17,2031,40760</t>
  </si>
  <si>
    <t>Toyota,Tacoma,2017,regular unleaded,159,4,MANUAL,four wheel drive,4,N/A,Compact,Extended Cab Pickup,21,19,2031,25645</t>
  </si>
  <si>
    <t>Toyota,Tacoma,2017,regular unleaded,278,6,AUTOMATIC,rear wheel drive,4,N/A,Compact,Crew Cab Pickup,24,19,2031,35720</t>
  </si>
  <si>
    <t>Toyota,Tacoma,2017,regular unleaded,278,6,AUTOMATIC,four wheel drive,4,N/A,Compact,Extended Cab Pickup,23,18,2031,33770</t>
  </si>
  <si>
    <t>Toyota,Tacoma,2017,regular unleaded,278,6,AUTOMATIC,four wheel drive,4,N/A,Compact,Crew Cab Pickup,23,18,2031,32765</t>
  </si>
  <si>
    <t>Toyota,Tacoma,2017,regular unleaded,278,6,AUTOMATIC,four wheel drive,4,N/A,Compact,Crew Cab Pickup,23,18,2031,34705</t>
  </si>
  <si>
    <t>Toyota,Tacoma,2017,regular unleaded,159,4,AUTOMATIC,rear wheel drive,4,N/A,Compact,Crew Cab Pickup,23,19,2031,27095</t>
  </si>
  <si>
    <t>Toyota,Tacoma,2017,regular unleaded,278,6,AUTOMATIC,four wheel drive,4,N/A,Compact,Crew Cab Pickup,23,18,2031,42760</t>
  </si>
  <si>
    <t>Toyota,Tacoma,2017,regular unleaded,159,4,AUTOMATIC,rear wheel drive,4,N/A,Compact,Crew Cab Pickup,23,19,2031,24950</t>
  </si>
  <si>
    <t>Toyota,Tacoma,2017,regular unleaded,278,6,AUTOMATIC,rear wheel drive,4,N/A,Compact,Crew Cab Pickup,24,19,2031,29690</t>
  </si>
  <si>
    <t>Toyota,Tacoma,2017,regular unleaded,278,6,AUTOMATIC,rear wheel drive,4,N/A,Compact,Extended Cab Pickup,24,19,2031,25730</t>
  </si>
  <si>
    <t>Toyota,Tacoma,2017,regular unleaded,159,4,AUTOMATIC,rear wheel drive,4,N/A,Compact,Extended Cab Pickup,23,19,2031,26205</t>
  </si>
  <si>
    <t>Toyota,Tacoma,2017,regular unleaded,278,6,AUTOMATIC,rear wheel drive,4,N/A,Compact,Crew Cab Pickup,24,19,2031,31740</t>
  </si>
  <si>
    <t>Toyota,Tacoma,2017,regular unleaded,278,6,AUTOMATIC,four wheel drive,4,N/A,Compact,Crew Cab Pickup,23,18,2031,29735</t>
  </si>
  <si>
    <t>Toyota,Tacoma,2017,regular unleaded,159,4,AUTOMATIC,four wheel drive,4,N/A,Compact,Extended Cab Pickup,22,19,2031,29280</t>
  </si>
  <si>
    <t>Toyota,Tacoma,2017,regular unleaded,278,6,AUTOMATIC,rear wheel drive,4,N/A,Compact,Extended Cab Pickup,24,19,2031,30485</t>
  </si>
  <si>
    <t>Toyota,Tacoma,2017,regular unleaded,278,6,AUTOMATIC,rear wheel drive,4,N/A,Compact,Extended Cab Pickup,24,19,2031,28700</t>
  </si>
  <si>
    <t>Toyota,Tacoma,2017,regular unleaded,159,4,AUTOMATIC,rear wheel drive,4,N/A,Compact,Extended Cab Pickup,23,19,2031,24120</t>
  </si>
  <si>
    <t>Toyota,Tacoma,2017,regular unleaded,278,6,MANUAL,four wheel drive,4,N/A,Compact,Extended Cab Pickup,21,17,2031,32390</t>
  </si>
  <si>
    <t>Toyota,Tacoma,2017,regular unleaded,159,4,AUTOMATIC,four wheel drive,4,N/A,Compact,Extended Cab Pickup,22,19,2031,27195</t>
  </si>
  <si>
    <t>Toyota,Tacoma,2017,regular unleaded,278,6,AUTOMATIC,four wheel drive,4,N/A,Compact,Crew Cab Pickup,23,18,2031,33265</t>
  </si>
  <si>
    <t>Toyota,Tacoma,2017,regular unleaded,278,6,AUTOMATIC,four wheel drive,4,N/A,Compact,Crew Cab Pickup,23,18,2031,38795</t>
  </si>
  <si>
    <t>Toyota,Tacoma,2017,regular unleaded,278,6,AUTOMATIC,four wheel drive,4,N/A,Compact,Extended Cab Pickup,23,18,2031,31875</t>
  </si>
  <si>
    <t>Toyota,Tacoma,2017,regular unleaded,278,6,AUTOMATIC,rear wheel drive,4,N/A,Compact,Crew Cab Pickup,24,19,2031,32240</t>
  </si>
  <si>
    <t>Toyota,Tacoma,2017,regular unleaded,278,6,AUTOMATIC,rear wheel drive,4,N/A,Compact,Crew Cab Pickup,24,19,2031,30190</t>
  </si>
  <si>
    <t>Chevrolet,Tahoe Hybrid,2011,regular unleaded,332,8,AUTOMATIC,rear wheel drive,4,Hybrid,Large,4dr SUV,23,20,1385,51145</t>
  </si>
  <si>
    <t>Chevrolet,Tahoe Hybrid,2011,regular unleaded,332,8,AUTOMATIC,four wheel drive,4,Hybrid,Large,4dr SUV,23,20,1385,53950</t>
  </si>
  <si>
    <t>Chevrolet,Tahoe Hybrid,2012,regular unleaded,332,8,AUTOMATIC,four wheel drive,4,Hybrid,Large,4dr SUV,23,20,1385,54775</t>
  </si>
  <si>
    <t>Chevrolet,Tahoe Hybrid,2012,regular unleaded,332,8,AUTOMATIC,rear wheel drive,4,Hybrid,Large,4dr SUV,23,20,1385,51970</t>
  </si>
  <si>
    <t>Chevrolet,Tahoe Hybrid,2013,regular unleaded,332,8,AUTOMATIC,four wheel drive,4,"Luxury,Hybrid",Large,4dr SUV,23,20,1385,56425</t>
  </si>
  <si>
    <t>Chevrolet,Tahoe Hybrid,2013,regular unleaded,332,8,AUTOMATIC,rear wheel drive,4,"Luxury,Hybrid",Large,4dr SUV,23,20,1385,53620</t>
  </si>
  <si>
    <t>Chevrolet,Tahoe Limited/Z71,2000,regular unleaded,255,8,AUTOMATIC,four wheel drive,4,N/A,Large,4dr SUV,15,11,1385,3465</t>
  </si>
  <si>
    <t>Chevrolet,Tahoe Limited/Z71,2000,regular unleaded,255,8,AUTOMATIC,rear wheel drive,4,N/A,Large,4dr SUV,16,12,1385,3413</t>
  </si>
  <si>
    <t>Chevrolet,Tahoe,2015,flex-fuel (unleaded/E85),355,8,AUTOMATIC,four wheel drive,4,Flex Fuel,Large,4dr SUV,22,16,1385,54505</t>
  </si>
  <si>
    <t>Chevrolet,Tahoe,2015,flex-fuel (unleaded/E85),355,8,AUTOMATIC,rear wheel drive,4,"Flex Fuel,Performance",Large,4dr SUV,23,16,1385,61085</t>
  </si>
  <si>
    <t>Chevrolet,Tahoe,2015,flex-fuel (unleaded/E85),355,8,AUTOMATIC,four wheel drive,4,Flex Fuel,Large,4dr SUV,22,16,1385,49300</t>
  </si>
  <si>
    <t>Chevrolet,Tahoe,2015,flex-fuel (unleaded/E85),355,8,AUTOMATIC,rear wheel drive,4,Flex Fuel,Large,4dr SUV,23,16,1385,46300</t>
  </si>
  <si>
    <t>Chevrolet,Tahoe,2015,flex-fuel (unleaded/E85),355,8,AUTOMATIC,rear wheel drive,4,Flex Fuel,Large,4dr SUV,23,16,1385,51505</t>
  </si>
  <si>
    <t>Chevrolet,Tahoe,2015,flex-fuel (unleaded/E85),355,8,AUTOMATIC,four wheel drive,4,"Flex Fuel,Performance",Large,4dr SUV,22,16,1385,64085</t>
  </si>
  <si>
    <t>Chevrolet,Tahoe,2016,flex-fuel (unleaded/E85),355,8,AUTOMATIC,four wheel drive,4,"Flex Fuel,Performance",Large,4dr SUV,22,16,1385,64740</t>
  </si>
  <si>
    <t>Chevrolet,Tahoe,2016,flex-fuel (unleaded/E85),355,8,AUTOMATIC,rear wheel drive,4,Flex Fuel,Large,4dr SUV,23,16,1385,47000</t>
  </si>
  <si>
    <t>Chevrolet,Tahoe,2016,flex-fuel (unleaded/E85),355,8,AUTOMATIC,four wheel drive,4,Flex Fuel,Large,4dr SUV,22,16,1385,55030</t>
  </si>
  <si>
    <t>Chevrolet,Tahoe,2016,flex-fuel (unleaded/E85),355,8,AUTOMATIC,rear wheel drive,4,Flex Fuel,Large,4dr SUV,23,16,1385,52030</t>
  </si>
  <si>
    <t>Chevrolet,Tahoe,2016,flex-fuel (unleaded/E85),355,8,AUTOMATIC,four wheel drive,4,Flex Fuel,Large,4dr SUV,22,16,1385,50000</t>
  </si>
  <si>
    <t>Chevrolet,Tahoe,2016,flex-fuel (unleaded/E85),355,8,AUTOMATIC,rear wheel drive,4,"Flex Fuel,Performance",Large,4dr SUV,23,16,1385,61740</t>
  </si>
  <si>
    <t>Chevrolet,Tahoe,2017,flex-fuel (unleaded/E85),355,8,AUTOMATIC,four wheel drive,4,"Flex Fuel,Performance",Large,4dr SUV,22,16,1385,50215</t>
  </si>
  <si>
    <t>Chevrolet,Tahoe,2017,flex-fuel (unleaded/E85),355,8,AUTOMATIC,four wheel drive,4,"Flex Fuel,Performance",Large,4dr SUV,22,16,1385,55345</t>
  </si>
  <si>
    <t>Chevrolet,Tahoe,2017,flex-fuel (unleaded/E85),355,8,AUTOMATIC,rear wheel drive,4,"Flex Fuel,Performance",Large,4dr SUV,23,16,1385,47215</t>
  </si>
  <si>
    <t>Chevrolet,Tahoe,2017,flex-fuel (unleaded/E85),355,8,AUTOMATIC,rear wheel drive,4,"Flex Fuel,Performance",Large,4dr SUV,23,16,1385,62030</t>
  </si>
  <si>
    <t>Chevrolet,Tahoe,2017,flex-fuel (unleaded/E85),355,8,AUTOMATIC,rear wheel drive,4,"Flex Fuel,Performance",Large,4dr SUV,23,16,1385,52345</t>
  </si>
  <si>
    <t>Chevrolet,Tahoe,2017,flex-fuel (unleaded/E85),355,8,AUTOMATIC,four wheel drive,4,"Flex Fuel,Performance",Large,4dr SUV,22,16,1385,65030</t>
  </si>
  <si>
    <t>Ford,Taurus X,2008,regular unleaded,260,6,AUTOMATIC,all wheel drive,4,Crossover,Large,Wagon,22,15,5657,31620</t>
  </si>
  <si>
    <t>Ford,Taurus X,2008,regular unleaded,260,6,AUTOMATIC,all wheel drive,4,Crossover,Large,Wagon,22,15,5657,28880</t>
  </si>
  <si>
    <t>Ford,Taurus X,2008,regular unleaded,260,6,AUTOMATIC,front wheel drive,4,Crossover,Large,Wagon,24,16,5657,29770</t>
  </si>
  <si>
    <t>Ford,Taurus X,2008,regular unleaded,260,6,AUTOMATIC,front wheel drive,4,Crossover,Large,Wagon,24,16,5657,27030</t>
  </si>
  <si>
    <t>Ford,Taurus X,2008,regular unleaded,260,6,AUTOMATIC,all wheel drive,4,Crossover,Large,Wagon,22,15,5657,32600</t>
  </si>
  <si>
    <t>Ford,Taurus X,2008,regular unleaded,260,6,AUTOMATIC,front wheel drive,4,Crossover,Large,Wagon,24,16,5657,30750</t>
  </si>
  <si>
    <t>Ford,Taurus X,2009,regular unleaded,263,6,AUTOMATIC,front wheel drive,4,Crossover,Large,Wagon,24,17,5657,32325</t>
  </si>
  <si>
    <t>Ford,Taurus X,2009,regular unleaded,263,6,AUTOMATIC,all wheel drive,4,Crossover,Large,Wagon,22,15,5657,33180</t>
  </si>
  <si>
    <t>Ford,Taurus X,2009,regular unleaded,263,6,AUTOMATIC,all wheel drive,4,Crossover,Large,Wagon,22,15,5657,34175</t>
  </si>
  <si>
    <t>Ford,Taurus X,2009,regular unleaded,263,6,AUTOMATIC,front wheel drive,4,Crossover,Large,Wagon,24,17,5657,31330</t>
  </si>
  <si>
    <t>Ford,Taurus X,2009,regular unleaded,263,6,AUTOMATIC,all wheel drive,4,Crossover,Large,Wagon,22,15,5657,30120</t>
  </si>
  <si>
    <t>Ford,Taurus X,2009,regular unleaded,263,6,AUTOMATIC,front wheel drive,4,Crossover,Large,Wagon,24,17,5657,28270</t>
  </si>
  <si>
    <t>Ford,Taurus,2015,flex-fuel (unleaded/E85),288,6,AUTOMATIC,front wheel drive,4,"Flex Fuel,Performance",Large,Sedan,29,19,5657,29485</t>
  </si>
  <si>
    <t>Ford,Taurus,2015,flex-fuel (unleaded/E85),288,6,AUTOMATIC,front wheel drive,4,Flex Fuel,Large,Sedan,29,19,5657,27055</t>
  </si>
  <si>
    <t>Ford,Taurus,2015,premium unleaded (recommended),365,6,AUTOMATIC,all wheel drive,4,"Factory Tuner,High-Performance",Large,Sedan,25,17,5657,40220</t>
  </si>
  <si>
    <t>Ford,Taurus,2015,flex-fuel (unleaded/E85),288,6,AUTOMATIC,all wheel drive,4,"Flex Fuel,Performance",Large,Sedan,26,18,5657,31335</t>
  </si>
  <si>
    <t>Ford,Taurus,2015,flex-fuel (unleaded/E85),288,6,AUTOMATIC,all wheel drive,4,"Flex Fuel,Performance",Large,Sedan,26,18,5657,36255</t>
  </si>
  <si>
    <t>Ford,Taurus,2015,flex-fuel (unleaded/E85),288,6,AUTOMATIC,front wheel drive,4,"Flex Fuel,Performance",Large,Sedan,29,19,5657,34405</t>
  </si>
  <si>
    <t>Ford,Taurus,2016,flex-fuel (unleaded/E85),288,6,AUTOMATIC,front wheel drive,4,"Flex Fuel,Performance",Large,Sedan,27,18,5657,29540</t>
  </si>
  <si>
    <t>Ford,Taurus,2016,flex-fuel (unleaded/E85),288,6,AUTOMATIC,front wheel drive,4,"Flex Fuel,Performance",Large,Sedan,27,18,5657,34460</t>
  </si>
  <si>
    <t>Ford,Taurus,2016,flex-fuel (unleaded/E85),288,6,AUTOMATIC,front wheel drive,4,Flex Fuel,Large,Sedan,27,18,5657,27110</t>
  </si>
  <si>
    <t>Ford,Taurus,2016,flex-fuel (unleaded/E85),288,6,AUTOMATIC,all wheel drive,4,"Flex Fuel,Performance",Large,Sedan,24,17,5657,31390</t>
  </si>
  <si>
    <t>Ford,Taurus,2016,premium unleaded (recommended),365,6,AUTOMATIC,all wheel drive,4,"Factory Tuner,High-Performance",Large,Sedan,24,16,5657,40275</t>
  </si>
  <si>
    <t>Ford,Taurus,2016,flex-fuel (unleaded/E85),288,6,AUTOMATIC,all wheel drive,4,"Flex Fuel,Performance",Large,Sedan,24,17,5657,36310</t>
  </si>
  <si>
    <t>Ford,Taurus,2017,flex-fuel (unleaded/E85),288,6,AUTOMATIC,front wheel drive,4,"Flex Fuel,Performance",Large,Sedan,27,18,5657,36855</t>
  </si>
  <si>
    <t>Ford,Taurus,2017,flex-fuel (unleaded/E85),288,6,AUTOMATIC,front wheel drive,4,"Flex Fuel,Performance",Large,Sedan,27,18,5657,29775</t>
  </si>
  <si>
    <t>Ford,Taurus,2017,premium unleaded (recommended),365,6,AUTOMATIC,all wheel drive,4,"Factory Tuner,High-Performance",Large,Sedan,24,16,5657,42520</t>
  </si>
  <si>
    <t>Ford,Taurus,2017,flex-fuel (unleaded/E85),288,6,AUTOMATIC,all wheel drive,4,"Flex Fuel,Performance",Large,Sedan,24,17,5657,31625</t>
  </si>
  <si>
    <t>Ford,Taurus,2017,flex-fuel (unleaded/E85),288,6,AUTOMATIC,all wheel drive,4,"Flex Fuel,Performance",Large,Sedan,24,17,5657,38705</t>
  </si>
  <si>
    <t>Ford,Taurus,2017,flex-fuel (unleaded/E85),288,6,AUTOMATIC,front wheel drive,4,Flex Fuel,Large,Sedan,27,18,5657,27345</t>
  </si>
  <si>
    <t>Chrysler,TC,1990,regular unleaded,141,6,AUTOMATIC,front wheel drive,2,Luxury,Compact,Convertible,22,15,1013,2000</t>
  </si>
  <si>
    <t>Chrysler,TC,1990,regular unleaded,200,4,MANUAL,front wheel drive,2,Performance,Compact,Convertible,23,16,1013,2000</t>
  </si>
  <si>
    <t>Chrysler,TC,1991,regular unleaded,141,6,AUTOMATIC,front wheel drive,2,Luxury,Compact,Convertible,22,16,1013,2000</t>
  </si>
  <si>
    <t>Scion,tC,2014,regular unleaded,179,4,MANUAL,front wheel drive,2,Hatchback,Compact,2dr Hatchback,31,23,105,21400</t>
  </si>
  <si>
    <t>Scion,tC,2014,regular unleaded,179,4,MANUAL,front wheel drive,2,Hatchback,Compact,2dr Hatchback,31,23,105,21440</t>
  </si>
  <si>
    <t>Scion,tC,2014,regular unleaded,179,4,AUTOMATIC,front wheel drive,2,Hatchback,Compact,2dr Hatchback,31,23,105,22440</t>
  </si>
  <si>
    <t>Scion,tC,2014,regular unleaded,179,4,AUTOMATIC,front wheel drive,2,Hatchback,Compact,2dr Hatchback,31,23,105,22400</t>
  </si>
  <si>
    <t>Scion,tC,2014,regular unleaded,179,4,AUTOMATIC,front wheel drive,2,Hatchback,Compact,2dr Hatchback,31,23,105,20210</t>
  </si>
  <si>
    <t>Scion,tC,2014,regular unleaded,179,4,MANUAL,front wheel drive,2,Hatchback,Compact,2dr Hatchback,31,23,105,19210</t>
  </si>
  <si>
    <t>Scion,tC,2015,regular unleaded,179,4,MANUAL,front wheel drive,2,Hatchback,Compact,2dr Hatchback,31,23,105,19210</t>
  </si>
  <si>
    <t>Scion,tC,2015,regular unleaded,179,4,AUTOMATIC,front wheel drive,2,Hatchback,Compact,2dr Hatchback,31,23,105,20360</t>
  </si>
  <si>
    <t>Scion,tC,2015,regular unleaded,179,4,AUTOMATIC,front wheel drive,2,Hatchback,Compact,2dr Hatchback,31,23,105,24340</t>
  </si>
  <si>
    <t>Scion,tC,2015,regular unleaded,179,4,MANUAL,front wheel drive,2,Hatchback,Compact,2dr Hatchback,31,23,105,23190</t>
  </si>
  <si>
    <t>Scion,tC,2016,regular unleaded,179,4,MANUAL,front wheel drive,2,Hatchback,Compact,2dr Hatchback,31,23,105,19385</t>
  </si>
  <si>
    <t>Scion,tC,2016,regular unleaded,179,4,MANUAL,front wheel drive,2,Hatchback,Compact,2dr Hatchback,31,23,105,23190</t>
  </si>
  <si>
    <t>Scion,tC,2016,regular unleaded,179,4,AUTOMATIC,front wheel drive,2,Hatchback,Compact,2dr Hatchback,31,23,105,24340</t>
  </si>
  <si>
    <t>Scion,tC,2016,regular unleaded,179,4,AUTOMATIC,front wheel drive,2,Hatchback,Compact,2dr Hatchback,31,23,105,20535</t>
  </si>
  <si>
    <t>Ford,Tempo,1992,regular unleaded,96,4,MANUAL,front wheel drive,4,N/A,Compact,Sedan,30,21,5657,2000</t>
  </si>
  <si>
    <t>Ford,Tempo,1992,regular unleaded,140,6,MANUAL,front wheel drive,2,N/A,Compact,Coupe,26,19,5657,2000</t>
  </si>
  <si>
    <t>Ford,Tempo,1992,regular unleaded,96,4,MANUAL,front wheel drive,2,N/A,Compact,Coupe,30,21,5657,2000</t>
  </si>
  <si>
    <t>Ford,Tempo,1992,regular unleaded,140,6,MANUAL,front wheel drive,4,N/A,Compact,Sedan,26,19,5657,2000</t>
  </si>
  <si>
    <t>Ford,Tempo,1993,regular unleaded,96,4,MANUAL,front wheel drive,2,N/A,Compact,Coupe,30,21,5657,2000</t>
  </si>
  <si>
    <t>Ford,Tempo,1993,regular unleaded,96,4,MANUAL,front wheel drive,4,N/A,Compact,Sedan,30,21,5657,2000</t>
  </si>
  <si>
    <t>Ford,Tempo,1994,regular unleaded,96,4,MANUAL,front wheel drive,4,N/A,Compact,Sedan,30,21,5657,2000</t>
  </si>
  <si>
    <t>Ford,Tempo,1994,regular unleaded,96,4,MANUAL,front wheel drive,2,N/A,Compact,Coupe,30,21,5657,2000</t>
  </si>
  <si>
    <t>Toyota,Tercel,1996,regular unleaded,93,4,MANUAL,front wheel drive,2,N/A,Compact,Coupe,35,27,2031,2000</t>
  </si>
  <si>
    <t>Toyota,Tercel,1996,regular unleaded,93,4,MANUAL,front wheel drive,4,N/A,Compact,Sedan,35,27,2031,2000</t>
  </si>
  <si>
    <t>Toyota,Tercel,1996,regular unleaded,93,4,MANUAL,front wheel drive,2,N/A,Compact,Coupe,36,29,2031,2000</t>
  </si>
  <si>
    <t>Toyota,Tercel,1997,regular unleaded,93,4,MANUAL,front wheel drive,2,N/A,Compact,Coupe,35,28,2031,2012</t>
  </si>
  <si>
    <t>Toyota,Tercel,1997,regular unleaded,93,4,MANUAL,front wheel drive,4,N/A,Compact,Sedan,35,28,2031,2041</t>
  </si>
  <si>
    <t>Toyota,Tercel,1997,regular unleaded,93,4,MANUAL,front wheel drive,2,N/A,Compact,Coupe,35,28,2031,2000</t>
  </si>
  <si>
    <t>Toyota,Tercel,1998,regular unleaded,93,4,MANUAL,front wheel drive,2,N/A,Compact,Coupe,35,27,2031,2148</t>
  </si>
  <si>
    <t>GMC,Terrain,2015,regular unleaded,182,4,AUTOMATIC,front wheel drive,4,Crossover,Compact,4dr SUV,32,22,549,24070</t>
  </si>
  <si>
    <t>GMC,Terrain,2015,regular unleaded,182,4,AUTOMATIC,all wheel drive,4,Crossover,Compact,4dr SUV,29,20,549,37240</t>
  </si>
  <si>
    <t>GMC,Terrain,2015,regular unleaded,182,4,AUTOMATIC,front wheel drive,4,Crossover,Compact,4dr SUV,32,22,549,33065</t>
  </si>
  <si>
    <t>GMC,Terrain,2015,regular unleaded,182,4,AUTOMATIC,front wheel drive,4,Crossover,Compact,4dr SUV,32,22,549,29820</t>
  </si>
  <si>
    <t>GMC,Terrain,2015,regular unleaded,182,4,AUTOMATIC,all wheel drive,4,Crossover,Compact,4dr SUV,29,20,549,28310</t>
  </si>
  <si>
    <t>GMC,Terrain,2015,regular unleaded,182,4,AUTOMATIC,front wheel drive,4,Crossover,Compact,4dr SUV,32,22,549,26560</t>
  </si>
  <si>
    <t>GMC,Terrain,2015,regular unleaded,182,4,AUTOMATIC,all wheel drive,4,Crossover,Compact,4dr SUV,29,20,549,34815</t>
  </si>
  <si>
    <t>GMC,Terrain,2015,regular unleaded,182,4,AUTOMATIC,front wheel drive,4,Crossover,Compact,4dr SUV,32,22,549,35490</t>
  </si>
  <si>
    <t>GMC,Terrain,2015,regular unleaded,182,4,AUTOMATIC,all wheel drive,4,Crossover,Compact,4dr SUV,29,20,549,29810</t>
  </si>
  <si>
    <t>GMC,Terrain,2015,regular unleaded,182,4,AUTOMATIC,front wheel drive,4,Crossover,Compact,4dr SUV,32,22,549,28060</t>
  </si>
  <si>
    <t>GMC,Terrain,2015,regular unleaded,182,4,AUTOMATIC,all wheel drive,4,Crossover,Compact,4dr SUV,29,20,549,31570</t>
  </si>
  <si>
    <t>GMC,Terrain,2016,regular unleaded,182,4,AUTOMATIC,front wheel drive,4,Crossover,Compact,4dr SUV,32,22,549,28300</t>
  </si>
  <si>
    <t>GMC,Terrain,2016,regular unleaded,182,4,AUTOMATIC,front wheel drive,4,Crossover,Compact,4dr SUV,32,22,549,33975</t>
  </si>
  <si>
    <t>GMC,Terrain,2016,regular unleaded,182,4,AUTOMATIC,front wheel drive,4,Crossover,Compact,4dr SUV,32,22,549,23975</t>
  </si>
  <si>
    <t>GMC,Terrain,2016,regular unleaded,182,4,AUTOMATIC,all wheel drive,4,Crossover,Compact,4dr SUV,29,20,549,28550</t>
  </si>
  <si>
    <t>GMC,Terrain,2016,regular unleaded,182,4,AUTOMATIC,front wheel drive,4,Crossover,Compact,4dr SUV,32,22,549,30620</t>
  </si>
  <si>
    <t>GMC,Terrain,2016,regular unleaded,182,4,AUTOMATIC,all wheel drive,4,Crossover,Compact,4dr SUV,29,20,549,35725</t>
  </si>
  <si>
    <t>GMC,Terrain,2016,regular unleaded,182,4,AUTOMATIC,front wheel drive,4,Crossover,Compact,4dr SUV,32,22,549,26800</t>
  </si>
  <si>
    <t>GMC,Terrain,2016,regular unleaded,182,4,AUTOMATIC,all wheel drive,4,Crossover,Compact,4dr SUV,29,20,549,32370</t>
  </si>
  <si>
    <t>GMC,Terrain,2016,regular unleaded,182,4,AUTOMATIC,all wheel drive,4,Crossover,Compact,4dr SUV,29,20,549,30050</t>
  </si>
  <si>
    <t>GMC,Terrain,2017,regular unleaded,182,4,AUTOMATIC,all wheel drive,4,Crossover,Compact,4dr SUV,28,20,549,29050</t>
  </si>
  <si>
    <t>GMC,Terrain,2017,regular unleaded,182,4,AUTOMATIC,front wheel drive,4,Crossover,Compact,4dr SUV,31,21,549,28800</t>
  </si>
  <si>
    <t>GMC,Terrain,2017,regular unleaded,182,4,AUTOMATIC,all wheel drive,4,Crossover,Compact,4dr SUV,28,20,549,36025</t>
  </si>
  <si>
    <t>GMC,Terrain,2017,regular unleaded,182,4,AUTOMATIC,front wheel drive,4,Crossover,Compact,4dr SUV,31,21,549,34275</t>
  </si>
  <si>
    <t>GMC,Terrain,2017,regular unleaded,182,4,AUTOMATIC,front wheel drive,4,Crossover,Compact,4dr SUV,31,21,549,27300</t>
  </si>
  <si>
    <t>GMC,Terrain,2017,regular unleaded,182,4,AUTOMATIC,all wheel drive,4,Crossover,Compact,4dr SUV,28,20,549,30550</t>
  </si>
  <si>
    <t>GMC,Terrain,2017,regular unleaded,182,4,AUTOMATIC,front wheel drive,4,Crossover,Compact,4dr SUV,31,21,549,30920</t>
  </si>
  <si>
    <t>GMC,Terrain,2017,regular unleaded,182,4,AUTOMATIC,front wheel drive,4,Crossover,Compact,4dr SUV,31,21,549,24070</t>
  </si>
  <si>
    <t>GMC,Terrain,2017,regular unleaded,182,4,AUTOMATIC,all wheel drive,4,Crossover,Compact,4dr SUV,28,20,549,32670</t>
  </si>
  <si>
    <t>Buick,Terraza,2005,regular unleaded,200,6,AUTOMATIC,all wheel drive,4,N/A,Midsize,Passenger Minivan,21,15,155,30990</t>
  </si>
  <si>
    <t>Buick,Terraza,2005,regular unleaded,200,6,AUTOMATIC,front wheel drive,4,N/A,Midsize,Passenger Minivan,23,16,155,31170</t>
  </si>
  <si>
    <t>Buick,Terraza,2005,regular unleaded,200,6,AUTOMATIC,front wheel drive,4,N/A,Midsize,Passenger Minivan,23,16,155,28110</t>
  </si>
  <si>
    <t>Buick,Terraza,2005,regular unleaded,200,6,AUTOMATIC,all wheel drive,4,N/A,Midsize,Passenger Minivan,21,15,155,33855</t>
  </si>
  <si>
    <t>Buick,Terraza,2006,regular unleaded,196,6,AUTOMATIC,all wheel drive,4,N/A,Midsize,Passenger Minivan,21,15,155,33250</t>
  </si>
  <si>
    <t>Buick,Terraza,2006,regular unleaded,201,6,AUTOMATIC,front wheel drive,4,N/A,Midsize,Passenger Minivan,23,16,155,27250</t>
  </si>
  <si>
    <t>Buick,Terraza,2006,regular unleaded,201,6,AUTOMATIC,front wheel drive,4,N/A,Midsize,Passenger Minivan,23,16,155,29750</t>
  </si>
  <si>
    <t>Buick,Terraza,2006,regular unleaded,196,6,AUTOMATIC,all wheel drive,4,N/A,Midsize,Passenger Minivan,21,15,155,30250</t>
  </si>
  <si>
    <t>Buick,Terraza,2007,regular unleaded,240,6,AUTOMATIC,front wheel drive,4,Flex Fuel,Midsize,Passenger Minivan,23,16,155,30780</t>
  </si>
  <si>
    <t>Buick,Terraza,2007,regular unleaded,240,6,AUTOMATIC,front wheel drive,4,Flex Fuel,Midsize,Passenger Minivan,23,16,155,28000</t>
  </si>
  <si>
    <t>Buick,Terraza,2007,regular unleaded,240,6,AUTOMATIC,front wheel drive,4,Flex Fuel,Midsize,Passenger Minivan,23,16,155,26660</t>
  </si>
  <si>
    <t>Ford,Thunderbird,2003,premium unleaded (required),280,8,AUTOMATIC,rear wheel drive,2,Performance,Midsize,Convertible,22,16,5657,40355</t>
  </si>
  <si>
    <t>Ford,Thunderbird,2003,premium unleaded (required),280,8,AUTOMATIC,rear wheel drive,2,Performance,Midsize,Convertible,22,16,5657,36815</t>
  </si>
  <si>
    <t>Ford,Thunderbird,2003,premium unleaded (required),280,8,AUTOMATIC,rear wheel drive,2,Performance,Midsize,Convertible,22,16,5657,37855</t>
  </si>
  <si>
    <t>Ford,Thunderbird,2003,premium unleaded (required),280,8,AUTOMATIC,rear wheel drive,2,Performance,Midsize,Convertible,22,16,5657,39310</t>
  </si>
  <si>
    <t>Ford,Thunderbird,2004,premium unleaded (required),280,8,AUTOMATIC,rear wheel drive,2,Performance,Midsize,Convertible,21,15,5657,37435</t>
  </si>
  <si>
    <t>Ford,Thunderbird,2004,premium unleaded (required),280,8,AUTOMATIC,rear wheel drive,2,Performance,Midsize,Convertible,21,15,5657,38480</t>
  </si>
  <si>
    <t>Ford,Thunderbird,2005,premium unleaded (required),280,8,AUTOMATIC,rear wheel drive,2,Performance,Midsize,Convertible,22,16,5657,38355</t>
  </si>
  <si>
    <t>Ford,Thunderbird,2005,premium unleaded (required),280,8,AUTOMATIC,rear wheel drive,2,Performance,Midsize,Convertible,22,16,5657,39415</t>
  </si>
  <si>
    <t>Hyundai,Tiburon,2006,regular unleaded,138,4,AUTOMATIC,front wheel drive,2,Hatchback,Compact,2dr Hatchback,27,19,1439,17095</t>
  </si>
  <si>
    <t>Hyundai,Tiburon,2006,regular unleaded,172,6,MANUAL,front wheel drive,2,Hatchback,Compact,2dr Hatchback,24,17,1439,18595</t>
  </si>
  <si>
    <t>Hyundai,Tiburon,2006,regular unleaded,172,6,MANUAL,front wheel drive,2,Hatchback,Compact,2dr Hatchback,24,16,1439,20595</t>
  </si>
  <si>
    <t>Hyundai,Tiburon,2006,regular unleaded,138,4,MANUAL,front wheel drive,2,Hatchback,Compact,2dr Hatchback,28,21,1439,16095</t>
  </si>
  <si>
    <t>Hyundai,Tiburon,2006,regular unleaded,172,6,MANUAL,front wheel drive,2,Hatchback,Compact,2dr Hatchback,24,17,1439,21595</t>
  </si>
  <si>
    <t>Hyundai,Tiburon,2006,regular unleaded,172,6,AUTOMATIC,front wheel drive,2,Hatchback,Compact,2dr Hatchback,24,17,1439,19595</t>
  </si>
  <si>
    <t>Hyundai,Tiburon,2006,regular unleaded,172,6,AUTOMATIC,front wheel drive,2,Hatchback,Compact,2dr Hatchback,24,17,1439,21195</t>
  </si>
  <si>
    <t>Hyundai,Tiburon,2007,regular unleaded,172,6,MANUAL,front wheel drive,2,Hatchback,Compact,2dr Hatchback,24,16,1439,22095</t>
  </si>
  <si>
    <t>Hyundai,Tiburon,2007,regular unleaded,172,6,MANUAL,front wheel drive,2,Hatchback,Compact,2dr Hatchback,24,17,1439,19395</t>
  </si>
  <si>
    <t>Hyundai,Tiburon,2007,regular unleaded,138,4,AUTOMATIC,front wheel drive,2,Hatchback,Compact,2dr Hatchback,27,20,1439,17795</t>
  </si>
  <si>
    <t>Hyundai,Tiburon,2007,regular unleaded,172,6,MANUAL,front wheel drive,2,Hatchback,Compact,2dr Hatchback,24,17,1439,21695</t>
  </si>
  <si>
    <t>Hyundai,Tiburon,2007,regular unleaded,172,6,AUTOMATIC,front wheel drive,2,Hatchback,Compact,2dr Hatchback,24,17,1439,22795</t>
  </si>
  <si>
    <t>Hyundai,Tiburon,2007,regular unleaded,138,4,MANUAL,front wheel drive,2,Hatchback,Compact,2dr Hatchback,28,20,1439,16695</t>
  </si>
  <si>
    <t>Hyundai,Tiburon,2007,regular unleaded,172,6,AUTOMATIC,front wheel drive,2,Hatchback,Compact,2dr Hatchback,23,20,1439,20495</t>
  </si>
  <si>
    <t>Hyundai,Tiburon,2008,regular unleaded,138,4,AUTOMATIC,front wheel drive,2,Hatchback,Compact,2dr Hatchback,27,20,1439,18370</t>
  </si>
  <si>
    <t>Hyundai,Tiburon,2008,regular unleaded,172,6,AUTOMATIC,front wheel drive,2,Hatchback,Compact,2dr Hatchback,24,17,1439,21270</t>
  </si>
  <si>
    <t>Hyundai,Tiburon,2008,regular unleaded,172,6,MANUAL,front wheel drive,2,Hatchback,Compact,2dr Hatchback,24,17,1439,22620</t>
  </si>
  <si>
    <t>Hyundai,Tiburon,2008,regular unleaded,172,6,MANUAL,front wheel drive,2,Hatchback,Compact,2dr Hatchback,24,17,1439,20170</t>
  </si>
  <si>
    <t>Hyundai,Tiburon,2008,regular unleaded,138,4,MANUAL,front wheel drive,2,Hatchback,Compact,2dr Hatchback,28,20,1439,17270</t>
  </si>
  <si>
    <t>Hyundai,Tiburon,2008,regular unleaded,172,6,AUTOMATIC,front wheel drive,2,Hatchback,Compact,2dr Hatchback,24,17,1439,22770</t>
  </si>
  <si>
    <t>Volkswagen,Tiguan,2015,premium unleaded (recommended),200,4,AUTOMATIC,all wheel drive,4,Crossover,Compact,4dr SUV,26,20,873,30225</t>
  </si>
  <si>
    <t>Volkswagen,Tiguan,2015,premium unleaded (recommended),200,4,AUTOMATIC,all wheel drive,4,Crossover,Compact,4dr SUV,26,20,873,28230</t>
  </si>
  <si>
    <t>Volkswagen,Tiguan,2015,premium unleaded (recommended),200,4,AUTOMATIC,all wheel drive,4,Crossover,Compact,4dr SUV,26,20,873,33235</t>
  </si>
  <si>
    <t>Volkswagen,Tiguan,2015,premium unleaded (recommended),200,4,AUTOMATIC,front wheel drive,4,Crossover,Compact,4dr SUV,26,21,873,37650</t>
  </si>
  <si>
    <t>Volkswagen,Tiguan,2015,premium unleaded (recommended),200,4,AUTOMATIC,all wheel drive,4,Crossover,Compact,4dr SUV,26,20,873,39625</t>
  </si>
  <si>
    <t>Volkswagen,Tiguan,2015,premium unleaded (recommended),200,4,AUTOMATIC,front wheel drive,4,Crossover,Compact,4dr SUV,26,21,873,26255</t>
  </si>
  <si>
    <t>Volkswagen,Tiguan,2015,premium unleaded (recommended),200,4,AUTOMATIC,all wheel drive,4,Crossover,Compact,4dr SUV,26,20,873,35565</t>
  </si>
  <si>
    <t>Volkswagen,Tiguan,2015,premium unleaded (recommended),200,4,AUTOMATIC,front wheel drive,4,Crossover,Compact,4dr SUV,26,21,873,33590</t>
  </si>
  <si>
    <t>Volkswagen,Tiguan,2015,premium unleaded (recommended),200,4,AUTOMATIC,front wheel drive,4,Crossover,Compact,4dr SUV,26,21,873,31260</t>
  </si>
  <si>
    <t>Volkswagen,Tiguan,2015,premium unleaded (recommended),200,4,AUTOMATIC,front wheel drive,4,Crossover,Compact,4dr SUV,26,21,873,28250</t>
  </si>
  <si>
    <t>Volkswagen,Tiguan,2016,premium unleaded (recommended),200,4,AUTOMATIC,front wheel drive,4,Crossover,Compact,4dr SUV,26,21,873,24890</t>
  </si>
  <si>
    <t>Volkswagen,Tiguan,2016,premium unleaded (recommended),200,4,AUTOMATIC,all wheel drive,4,Crossover,Compact,4dr SUV,26,20,873,36420</t>
  </si>
  <si>
    <t>Volkswagen,Tiguan,2016,premium unleaded (recommended),200,4,AUTOMATIC,all wheel drive,4,Crossover,Compact,4dr SUV,26,20,873,33365</t>
  </si>
  <si>
    <t>Volkswagen,Tiguan,2016,premium unleaded (recommended),200,4,AUTOMATIC,front wheel drive,4,Crossover,Compact,4dr SUV,26,21,873,28700</t>
  </si>
  <si>
    <t>Volkswagen,Tiguan,2016,premium unleaded (recommended),200,4,AUTOMATIC,all wheel drive,4,Crossover,Compact,4dr SUV,26,20,873,26865</t>
  </si>
  <si>
    <t>Volkswagen,Tiguan,2016,premium unleaded (recommended),200,4,AUTOMATIC,front wheel drive,4,Crossover,Compact,4dr SUV,26,21,873,31390</t>
  </si>
  <si>
    <t>Volkswagen,Tiguan,2016,premium unleaded (recommended),200,4,AUTOMATIC,front wheel drive,4,Crossover,Compact,4dr SUV,26,21,873,34445</t>
  </si>
  <si>
    <t>Volkswagen,Tiguan,2016,premium unleaded (recommended),200,4,AUTOMATIC,all wheel drive,4,Crossover,Compact,4dr SUV,26,20,873,30675</t>
  </si>
  <si>
    <t>Volkswagen,Tiguan,2017,premium unleaded (recommended),200,4,AUTOMATIC,front wheel drive,4,Crossover,Compact,4dr SUV,24,20,873,30095</t>
  </si>
  <si>
    <t>Volkswagen,Tiguan,2017,premium unleaded (recommended),200,4,AUTOMATIC,all wheel drive,4,Crossover,Compact,4dr SUV,24,20,873,32070</t>
  </si>
  <si>
    <t>Volkswagen,Tiguan,2017,premium unleaded (recommended),200,4,AUTOMATIC,all wheel drive,4,Crossover,Compact,4dr SUV,24,20,873,26970</t>
  </si>
  <si>
    <t>Volkswagen,Tiguan,2017,premium unleaded (recommended),200,4,AUTOMATIC,all wheel drive,4,Crossover,Compact,4dr SUV,24,20,873,34580</t>
  </si>
  <si>
    <t>Volkswagen,Tiguan,2017,premium unleaded (recommended),200,4,AUTOMATIC,front wheel drive,4,Crossover,Compact,4dr SUV,24,20,873,24995</t>
  </si>
  <si>
    <t>Volkswagen,Tiguan,2017,premium unleaded (recommended),200,4,AUTOMATIC,all wheel drive,4,Crossover,Compact,4dr SUV,24,20,873,36475</t>
  </si>
  <si>
    <t>Volkswagen,Tiguan,2017,premium unleaded (recommended),200,4,AUTOMATIC,front wheel drive,4,Crossover,Compact,4dr SUV,24,20,873,34500</t>
  </si>
  <si>
    <t>Volkswagen,Tiguan,2017,premium unleaded (recommended),200,4,AUTOMATIC,front wheel drive,4,Crossover,Compact,4dr SUV,24,20,873,32605</t>
  </si>
  <si>
    <t>Nissan,Titan,2014,regular unleaded,317,8,AUTOMATIC,four wheel drive,4,Flex Fuel,Large,Crew Cab Pickup,17,12,2009,39780</t>
  </si>
  <si>
    <t>Nissan,Titan,2014,regular unleaded,317,8,AUTOMATIC,rear wheel drive,4,Flex Fuel,Large,Crew Cab Pickup,18,13,2009,34440</t>
  </si>
  <si>
    <t>Nissan,Titan,2014,regular unleaded,317,8,AUTOMATIC,four wheel drive,4,Flex Fuel,Large,Extended Cab Pickup,17,12,2009,37580</t>
  </si>
  <si>
    <t>Nissan,Titan,2014,regular unleaded,317,8,AUTOMATIC,rear wheel drive,4,Flex Fuel,Large,Crew Cab Pickup,18,13,2009,31910</t>
  </si>
  <si>
    <t>Nissan,Titan,2014,regular unleaded,317,8,AUTOMATIC,four wheel drive,4,Flex Fuel,Large,Crew Cab Pickup,17,12,2009,34760</t>
  </si>
  <si>
    <t>Nissan,Titan,2014,regular unleaded,317,8,AUTOMATIC,rear wheel drive,4,Flex Fuel,Large,Extended Cab Pickup,18,13,2009,29360</t>
  </si>
  <si>
    <t>Nissan,Titan,2014,regular unleaded,317,8,AUTOMATIC,rear wheel drive,4,Flex Fuel,Large,Crew Cab Pickup,18,13,2009,33990</t>
  </si>
  <si>
    <t>Nissan,Titan,2014,regular unleaded,317,8,AUTOMATIC,four wheel drive,4,Flex Fuel,Large,Crew Cab Pickup,17,12,2009,37320</t>
  </si>
  <si>
    <t>Nissan,Titan,2014,regular unleaded,317,8,AUTOMATIC,four wheel drive,4,Flex Fuel,Large,Crew Cab Pickup,17,12,2009,43280</t>
  </si>
  <si>
    <t>Nissan,Titan,2014,regular unleaded,317,8,AUTOMATIC,four wheel drive,4,Flex Fuel,Large,Extended Cab Pickup,17,12,2009,34640</t>
  </si>
  <si>
    <t>Nissan,Titan,2014,regular unleaded,317,8,AUTOMATIC,rear wheel drive,4,Flex Fuel,Large,Crew Cab Pickup,18,13,2009,40580</t>
  </si>
  <si>
    <t>Nissan,Titan,2014,regular unleaded,317,8,AUTOMATIC,four wheel drive,4,Flex Fuel,Large,Extended Cab Pickup,17,12,2009,32210</t>
  </si>
  <si>
    <t>Nissan,Titan,2014,regular unleaded,317,8,AUTOMATIC,rear wheel drive,4,Flex Fuel,Large,Extended Cab Pickup,18,13,2009,31790</t>
  </si>
  <si>
    <t>Nissan,Titan,2014,regular unleaded,317,8,AUTOMATIC,four wheel drive,4,Flex Fuel,Large,Crew Cab Pickup,17,12,2009,36840</t>
  </si>
  <si>
    <t>Nissan,Titan,2015,regular unleaded,317,8,AUTOMATIC,rear wheel drive,4,Flex Fuel,Large,Crew Cab Pickup,18,13,2009,41160</t>
  </si>
  <si>
    <t>Nissan,Titan,2015,regular unleaded,317,8,AUTOMATIC,four wheel drive,4,Flex Fuel,Large,Extended Cab Pickup,17,12,2009,32490</t>
  </si>
  <si>
    <t>Nissan,Titan,2015,regular unleaded,317,8,AUTOMATIC,rear wheel drive,4,Flex Fuel,Large,Crew Cab Pickup,18,13,2009,32060</t>
  </si>
  <si>
    <t>Nissan,Titan,2015,regular unleaded,317,8,AUTOMATIC,four wheel drive,4,Flex Fuel,Large,Crew Cab Pickup,17,12,2009,34910</t>
  </si>
  <si>
    <t>Nissan,Titan,2015,regular unleaded,317,8,AUTOMATIC,rear wheel drive,4,Flex Fuel,Large,Extended Cab Pickup,18,13,2009,31940</t>
  </si>
  <si>
    <t>Nissan,Titan,2015,regular unleaded,317,8,AUTOMATIC,four wheel drive,4,Flex Fuel,Large,Extended Cab Pickup,17,12,2009,38170</t>
  </si>
  <si>
    <t>Nissan,Titan,2015,regular unleaded,317,8,AUTOMATIC,rear wheel drive,4,Flex Fuel,Large,Crew Cab Pickup,18,13,2009,34140</t>
  </si>
  <si>
    <t>Nissan,Titan,2015,regular unleaded,317,8,AUTOMATIC,four wheel drive,4,Flex Fuel,Large,Extended Cab Pickup,17,12,2009,34790</t>
  </si>
  <si>
    <t>Nissan,Titan,2015,regular unleaded,317,8,AUTOMATIC,four wheel drive,4,Flex Fuel,Large,Crew Cab Pickup,17,12,2009,40370</t>
  </si>
  <si>
    <t>Nissan,Titan,2015,regular unleaded,317,8,AUTOMATIC,four wheel drive,4,Flex Fuel,Large,Crew Cab Pickup,17,12,2009,43860</t>
  </si>
  <si>
    <t>Nissan,Titan,2015,regular unleaded,317,8,AUTOMATIC,rear wheel drive,4,Flex Fuel,Large,Extended Cab Pickup,18,13,2009,29640</t>
  </si>
  <si>
    <t>Nissan,Titan,2015,regular unleaded,317,8,AUTOMATIC,four wheel drive,4,Flex Fuel,Large,Crew Cab Pickup,17,12,2009,36990</t>
  </si>
  <si>
    <t>Nissan,Titan,2017,regular unleaded,390,8,AUTOMATIC,rear wheel drive,4,N/A,Large,Crew Cab Pickup,21,15,2009,37670</t>
  </si>
  <si>
    <t>Nissan,Titan,2017,regular unleaded,390,8,AUTOMATIC,four wheel drive,4,N/A,Large,Crew Cab Pickup,21,15,2009,40700</t>
  </si>
  <si>
    <t>Nissan,Titan,2017,regular unleaded,390,8,AUTOMATIC,four wheel drive,4,N/A,Large,Crew Cab Pickup,21,15,2009,37810</t>
  </si>
  <si>
    <t>Nissan,Titan,2017,regular unleaded,390,8,AUTOMATIC,four wheel drive,4,N/A,Large,Crew Cab Pickup,20,15,2009,45020</t>
  </si>
  <si>
    <t>Nissan,Titan,2017,regular unleaded,390,8,AUTOMATIC,four wheel drive,4,N/A,Large,Crew Cab Pickup,21,15,2009,49460</t>
  </si>
  <si>
    <t>Nissan,Titan,2017,regular unleaded,390,8,AUTOMATIC,four wheel drive,4,N/A,Large,Crew Cab Pickup,21,15,2009,55400</t>
  </si>
  <si>
    <t>Nissan,Titan,2017,regular unleaded,390,8,AUTOMATIC,rear wheel drive,4,N/A,Large,Crew Cab Pickup,21,15,2009,46380</t>
  </si>
  <si>
    <t>Nissan,Titan,2017,regular unleaded,390,8,AUTOMATIC,rear wheel drive,4,N/A,Large,Crew Cab Pickup,21,15,2009,52310</t>
  </si>
  <si>
    <t>Nissan,Titan,2017,regular unleaded,390,8,AUTOMATIC,rear wheel drive,4,N/A,Large,Crew Cab Pickup,21,15,2009,34780</t>
  </si>
  <si>
    <t>Acura,TL,2012,premium unleaded (required),305,6,AUTOMATIC,all wheel drive,4,"Luxury,Performance",Midsize,Sedan,26,18,204,42985</t>
  </si>
  <si>
    <t>Acura,TL,2012,premium unleaded (required),280,6,AUTOMATIC,front wheel drive,4,"Luxury,Performance",Midsize,Sedan,29,20,204,41635</t>
  </si>
  <si>
    <t>Acura,TL,2012,premium unleaded (required),305,6,AUTOMATIC,all wheel drive,4,"Luxury,Performance",Midsize,Sedan,26,18,204,39255</t>
  </si>
  <si>
    <t>Acura,TL,2012,premium unleaded (required),305,6,AUTOMATIC,all wheel drive,4,"Luxury,Performance",Midsize,Sedan,26,18,204,45185</t>
  </si>
  <si>
    <t>Acura,TL,2012,premium unleaded (required),280,6,AUTOMATIC,front wheel drive,4,Luxury,Midsize,Sedan,29,20,204,35705</t>
  </si>
  <si>
    <t>Acura,TL,2012,premium unleaded (required),305,6,MANUAL,all wheel drive,4,"Luxury,Performance",Midsize,Sedan,25,17,204,42985</t>
  </si>
  <si>
    <t>Acura,TL,2012,premium unleaded (required),280,6,AUTOMATIC,front wheel drive,4,Luxury,Midsize,Sedan,29,20,204,39435</t>
  </si>
  <si>
    <t>Acura,TL,2013,premium unleaded (recommended),280,6,AUTOMATIC,front wheel drive,4,"Luxury,Performance",Midsize,Sedan,29,20,204,39635</t>
  </si>
  <si>
    <t>Acura,TL,2013,premium unleaded (recommended),305,6,AUTOMATIC,all wheel drive,4,"Luxury,Performance",Midsize,Sedan,26,18,204,45385</t>
  </si>
  <si>
    <t>Acura,TL,2013,premium unleaded (recommended),305,6,AUTOMATIC,all wheel drive,4,"Luxury,Performance",Midsize,Sedan,26,18,204,39455</t>
  </si>
  <si>
    <t>Acura,TL,2013,premium unleaded (recommended),305,6,MANUAL,all wheel drive,4,"Luxury,Performance",Midsize,Sedan,25,17,204,43185</t>
  </si>
  <si>
    <t>Acura,TL,2013,premium unleaded (recommended),280,6,AUTOMATIC,front wheel drive,4,"Luxury,Performance",Midsize,Sedan,29,20,204,41835</t>
  </si>
  <si>
    <t>Acura,TL,2013,premium unleaded (recommended),305,6,AUTOMATIC,all wheel drive,4,"Luxury,Performance",Midsize,Sedan,26,18,204,43185</t>
  </si>
  <si>
    <t>Acura,TL,2013,premium unleaded (recommended),280,6,AUTOMATIC,front wheel drive,4,Luxury,Midsize,Sedan,29,20,204,35905</t>
  </si>
  <si>
    <t>Acura,TL,2013,premium unleaded (recommended),280,6,AUTOMATIC,front wheel drive,4,"Luxury,Performance",Midsize,Sedan,29,20,204,37405</t>
  </si>
  <si>
    <t>Acura,TL,2014,premium unleaded (recommended),280,6,AUTOMATIC,front wheel drive,4,"Luxury,Performance",Midsize,Sedan,29,20,204,37530</t>
  </si>
  <si>
    <t>Acura,TL,2014,premium unleaded (recommended),280,6,AUTOMATIC,front wheel drive,4,Luxury,Midsize,Sedan,29,20,204,36030</t>
  </si>
  <si>
    <t>Acura,TL,2014,premium unleaded (recommended),305,6,MANUAL,all wheel drive,4,"Luxury,Performance",Midsize,Sedan,25,17,204,43310</t>
  </si>
  <si>
    <t>Acura,TL,2014,premium unleaded (recommended),305,6,AUTOMATIC,all wheel drive,4,"Luxury,Performance",Midsize,Sedan,26,18,204,39580</t>
  </si>
  <si>
    <t>Acura,TL,2014,premium unleaded (recommended),280,6,AUTOMATIC,front wheel drive,4,"Luxury,Performance",Midsize,Sedan,29,20,204,39760</t>
  </si>
  <si>
    <t>Acura,TL,2014,premium unleaded (recommended),305,6,AUTOMATIC,all wheel drive,4,"Luxury,Performance",Midsize,Sedan,26,18,204,45510</t>
  </si>
  <si>
    <t>Acura,TL,2014,premium unleaded (recommended),305,6,AUTOMATIC,all wheel drive,4,"Luxury,Performance",Midsize,Sedan,26,18,204,43310</t>
  </si>
  <si>
    <t>Acura,TL,2014,premium unleaded (recommended),280,6,AUTOMATIC,front wheel drive,4,"Luxury,Performance",Midsize,Sedan,29,20,204,41960</t>
  </si>
  <si>
    <t>Acura,TLX,2015,premium unleaded (recommended),290,6,AUTOMATIC,all wheel drive,4,Luxury,Midsize,Sedan,31,21,204,41575</t>
  </si>
  <si>
    <t>Acura,TLX,2015,premium unleaded (recommended),206,4,AUTOMATED_MANUAL,front wheel drive,4,Luxury,Midsize,Sedan,35,24,204,35500</t>
  </si>
  <si>
    <t>Acura,TLX,2015,premium unleaded (recommended),290,6,AUTOMATIC,front wheel drive,4,Luxury,Midsize,Sedan,34,21,204,42600</t>
  </si>
  <si>
    <t>Acura,TLX,2015,premium unleaded (recommended),290,6,AUTOMATIC,front wheel drive,4,Luxury,Midsize,Sedan,34,21,204,39375</t>
  </si>
  <si>
    <t>Acura,TLX,2015,premium unleaded (recommended),290,6,AUTOMATIC,all wheel drive,4,Luxury,Midsize,Sedan,31,21,204,44800</t>
  </si>
  <si>
    <t>Acura,TLX,2015,premium unleaded (recommended),206,4,AUTOMATED_MANUAL,front wheel drive,4,Luxury,Midsize,Sedan,35,24,204,31445</t>
  </si>
  <si>
    <t>Acura,TLX,2015,premium unleaded (recommended),290,6,AUTOMATIC,front wheel drive,4,Luxury,Midsize,Sedan,34,21,204,35320</t>
  </si>
  <si>
    <t>Acura,TLX,2016,premium unleaded (recommended),290,6,AUTOMATIC,all wheel drive,4,Luxury,Midsize,Sedan,31,21,204,41575</t>
  </si>
  <si>
    <t>Acura,TLX,2016,premium unleaded (recommended),290,6,AUTOMATIC,front wheel drive,4,Luxury,Midsize,Sedan,34,21,204,35320</t>
  </si>
  <si>
    <t>Acura,TLX,2016,premium unleaded (recommended),290,6,AUTOMATIC,front wheel drive,4,Luxury,Midsize,Sedan,34,21,204,42600</t>
  </si>
  <si>
    <t>Acura,TLX,2016,premium unleaded (recommended),206,4,AUTOMATED_MANUAL,front wheel drive,4,Luxury,Midsize,Sedan,35,24,204,35750</t>
  </si>
  <si>
    <t>Acura,TLX,2016,premium unleaded (recommended),290,6,AUTOMATIC,all wheel drive,4,Luxury,Midsize,Sedan,31,21,204,44800</t>
  </si>
  <si>
    <t>Acura,TLX,2016,premium unleaded (recommended),290,6,AUTOMATIC,front wheel drive,4,Luxury,Midsize,Sedan,34,21,204,39375</t>
  </si>
  <si>
    <t>Acura,TLX,2016,premium unleaded (recommended),206,4,AUTOMATED_MANUAL,front wheel drive,4,Luxury,Midsize,Sedan,35,24,204,31695</t>
  </si>
  <si>
    <t>Acura,TLX,2017,premium unleaded (recommended),290,6,AUTOMATIC,front wheel drive,4,Luxury,Midsize,Sedan,34,21,204,42600</t>
  </si>
  <si>
    <t>Acura,TLX,2017,premium unleaded (recommended),206,4,AUTOMATED_MANUAL,front wheel drive,4,Luxury,Midsize,Sedan,35,24,204,35950</t>
  </si>
  <si>
    <t>Acura,TLX,2017,premium unleaded (recommended),290,6,AUTOMATIC,all wheel drive,4,Luxury,Midsize,Sedan,31,21,204,44800</t>
  </si>
  <si>
    <t>Acura,TLX,2017,premium unleaded (recommended),206,4,AUTOMATED_MANUAL,front wheel drive,4,Luxury,Midsize,Sedan,35,24,204,31900</t>
  </si>
  <si>
    <t>Acura,TLX,2017,premium unleaded (recommended),290,6,AUTOMATIC,all wheel drive,4,Luxury,Midsize,Sedan,31,21,204,41600</t>
  </si>
  <si>
    <t>Acura,TLX,2017,premium unleaded (recommended),290,6,AUTOMATIC,front wheel drive,4,Luxury,Midsize,Sedan,34,21,204,39400</t>
  </si>
  <si>
    <t>Acura,TLX,2017,premium unleaded (recommended),290,6,AUTOMATIC,front wheel drive,4,Luxury,Midsize,Sedan,34,21,204,35350</t>
  </si>
  <si>
    <t>Oldsmobile,Toronado,1990,regular unleaded,165,6,AUTOMATIC,front wheel drive,2,N/A,Large,Coupe,24,16,26,2000</t>
  </si>
  <si>
    <t>Oldsmobile,Toronado,1991,regular unleaded,170,6,AUTOMATIC,front wheel drive,2,N/A,Large,Coupe,24,16,26,2000</t>
  </si>
  <si>
    <t>Oldsmobile,Toronado,1992,regular unleaded,170,6,AUTOMATIC,front wheel drive,2,N/A,Large,Coupe,24,16,26,2000</t>
  </si>
  <si>
    <t>Pontiac,Torrent,2007,regular unleaded,185,6,AUTOMATIC,all wheel drive,4,Crossover,Compact,4dr SUV,23,17,210,23965</t>
  </si>
  <si>
    <t>Pontiac,Torrent,2007,regular unleaded,185,6,AUTOMATIC,front wheel drive,4,Crossover,Compact,4dr SUV,24,17,210,22455</t>
  </si>
  <si>
    <t>Pontiac,Torrent,2008,regular unleaded,264,6,AUTOMATIC,all wheel drive,4,"Crossover,Factory Tuner,Performance",Compact,4dr SUV,24,16,210,29745</t>
  </si>
  <si>
    <t>Pontiac,Torrent,2008,regular unleaded,185,6,AUTOMATIC,all wheel drive,4,Crossover,Compact,4dr SUV,24,17,210,25145</t>
  </si>
  <si>
    <t>Pontiac,Torrent,2008,regular unleaded,185,6,AUTOMATIC,front wheel drive,4,Crossover,Compact,4dr SUV,24,17,210,23520</t>
  </si>
  <si>
    <t>Pontiac,Torrent,2008,regular unleaded,264,6,AUTOMATIC,front wheel drive,4,"Crossover,Factory Tuner,Performance",Compact,4dr SUV,24,16,210,28120</t>
  </si>
  <si>
    <t>Pontiac,Torrent,2009,regular unleaded,185,6,AUTOMATIC,front wheel drive,4,Crossover,Compact,4dr SUV,24,17,210,24820</t>
  </si>
  <si>
    <t>Pontiac,Torrent,2009,regular unleaded,185,6,AUTOMATIC,all wheel drive,4,Crossover,Compact,4dr SUV,24,17,210,26815</t>
  </si>
  <si>
    <t>Pontiac,Torrent,2009,regular unleaded,264,6,AUTOMATIC,all wheel drive,4,"Crossover,Factory Tuner,Performance",Compact,4dr SUV,24,16,210,31415</t>
  </si>
  <si>
    <t>Pontiac,Torrent,2009,regular unleaded,264,6,AUTOMATIC,front wheel drive,4,"Crossover,Factory Tuner,Performance",Compact,4dr SUV,24,17,210,29420</t>
  </si>
  <si>
    <t>Volkswagen,Touareg 2,2008,premium unleaded (required),350,8,AUTOMATIC,all wheel drive,4,"Crossover,Performance",Midsize,4dr SUV,17,12,873,48390</t>
  </si>
  <si>
    <t>Volkswagen,Touareg 2,2008,premium unleaded (required),280,6,AUTOMATIC,all wheel drive,4,Crossover,Midsize,4dr SUV,20,14,873,39300</t>
  </si>
  <si>
    <t>Volkswagen,Touareg 2,2008,diesel,310,10,AUTOMATIC,all wheel drive,4,"Crossover,Luxury,Diesel",Midsize,4dr SUV,20,15,873,68340</t>
  </si>
  <si>
    <t>Volkswagen,Touareg 2,2009,diesel,221,6,AUTOMATIC,all wheel drive,4,"Crossover,Diesel",Midsize,4dr SUV,25,17,873,42800</t>
  </si>
  <si>
    <t>Volkswagen,Touareg 2,2009,premium unleaded (recommended),280,6,AUTOMATIC,all wheel drive,4,Crossover,Midsize,4dr SUV,20,14,873,39300</t>
  </si>
  <si>
    <t>Volkswagen,Touareg 2,2009,premium unleaded (recommended),350,8,AUTOMATIC,all wheel drive,4,"Crossover,Performance",Midsize,4dr SUV,18,13,873,48900</t>
  </si>
  <si>
    <t>Volkswagen,Touareg,2015,diesel,240,6,AUTOMATIC,all wheel drive,4,"Crossover,Diesel",Midsize,4dr SUV,29,20,873,62200</t>
  </si>
  <si>
    <t>Volkswagen,Touareg,2015,diesel,240,6,AUTOMATIC,all wheel drive,4,"Crossover,Diesel",Midsize,4dr SUV,29,20,873,56670</t>
  </si>
  <si>
    <t>Volkswagen,Touareg,2015,premium unleaded (recommended),280,6,AUTOMATIC,all wheel drive,4,"Crossover,Performance",Midsize,4dr SUV,23,17,873,53170</t>
  </si>
  <si>
    <t>Volkswagen,Touareg,2015,premium unleaded (recommended),280,6,AUTOMATIC,all wheel drive,4,Crossover,Midsize,4dr SUV,23,17,873,48745</t>
  </si>
  <si>
    <t>Volkswagen,Touareg,2015,premium unleaded (recommended),280,6,AUTOMATIC,all wheel drive,4,Crossover,Midsize,4dr SUV,23,17,873,44705</t>
  </si>
  <si>
    <t>Volkswagen,Touareg,2015,premium unleaded (recommended),280,6,AUTOMATIC,all wheel drive,4,"Crossover,Performance",Midsize,4dr SUV,23,17,873,58700</t>
  </si>
  <si>
    <t>Volkswagen,Touareg,2015,premium unleaded (recommended),380,6,AUTOMATIC,all wheel drive,4,"Crossover,Hybrid",Midsize,4dr SUV,24,20,873,66995</t>
  </si>
  <si>
    <t>Volkswagen,Touareg,2015,diesel,240,6,AUTOMATIC,all wheel drive,4,"Crossover,Diesel",Midsize,4dr SUV,29,20,873,52245</t>
  </si>
  <si>
    <t>Volkswagen,Touareg,2016,premium unleaded (recommended),280,6,AUTOMATIC,all wheel drive,4,"Crossover,Performance",Midsize,4dr SUV,23,17,873,51450</t>
  </si>
  <si>
    <t>Volkswagen,Touareg,2016,premium unleaded (recommended),280,6,AUTOMATIC,all wheel drive,4,Crossover,Midsize,4dr SUV,23,17,873,46745</t>
  </si>
  <si>
    <t>Volkswagen,Touareg,2016,diesel,240,6,AUTOMATIC,all wheel drive,4,"Crossover,Diesel",Midsize,4dr SUV,29,21,873,54950</t>
  </si>
  <si>
    <t>Volkswagen,Touareg,2016,premium unleaded (recommended),280,6,AUTOMATIC,all wheel drive,4,Crossover,Midsize,4dr SUV,23,17,873,42705</t>
  </si>
  <si>
    <t>Volkswagen,Touareg,2016,diesel,240,6,AUTOMATIC,all wheel drive,4,"Crossover,Diesel",Midsize,4dr SUV,29,21,873,63245</t>
  </si>
  <si>
    <t>Volkswagen,Touareg,2016,premium unleaded (recommended),280,6,AUTOMATIC,all wheel drive,4,"Crossover,Performance",Midsize,4dr SUV,23,17,873,59745</t>
  </si>
  <si>
    <t>Volkswagen,Touareg,2016,diesel,240,6,AUTOMATIC,all wheel drive,4,"Crossover,Diesel",Midsize,4dr SUV,29,21,873,50245</t>
  </si>
  <si>
    <t>Volkswagen,Touareg,2017,premium unleaded (recommended),280,6,AUTOMATIC,all wheel drive,4,Crossover,Midsize,4dr SUV,23,17,873,49495</t>
  </si>
  <si>
    <t>Volkswagen,Touareg,2017,premium unleaded (recommended),280,6,AUTOMATIC,all wheel drive,4,"Crossover,Performance",Midsize,4dr SUV,23,17,873,52795</t>
  </si>
  <si>
    <t>Volkswagen,Touareg,2017,premium unleaded (recommended),280,6,AUTOMATIC,all wheel drive,4,"Crossover,Performance",Midsize,4dr SUV,23,17,873,60195</t>
  </si>
  <si>
    <t>Chrysler,Town and Country,2014,flex-fuel (unleaded/E85),283,6,AUTOMATIC,front wheel drive,4,Flex Fuel,Midsize,Passenger Minivan,25,17,1013,32995</t>
  </si>
  <si>
    <t>Chrysler,Town and Country,2014,flex-fuel (unleaded/E85),283,6,AUTOMATIC,front wheel drive,4,Flex Fuel,Midsize,Passenger Minivan,25,17,1013,30765</t>
  </si>
  <si>
    <t>Chrysler,Town and Country,2014,flex-fuel (unleaded/E85),283,6,AUTOMATIC,front wheel drive,4,Flex Fuel,Midsize,Passenger Minivan,25,17,1013,41995</t>
  </si>
  <si>
    <t>Chrysler,Town and Country,2014,flex-fuel (unleaded/E85),283,6,AUTOMATIC,front wheel drive,4,Flex Fuel,Midsize,Passenger Minivan,25,17,1013,34465</t>
  </si>
  <si>
    <t>Chrysler,Town and Country,2015,flex-fuel (unleaded/E85),283,6,AUTOMATIC,front wheel drive,4,Flex Fuel,Midsize,Passenger Minivan,25,17,1013,29995</t>
  </si>
  <si>
    <t>Chrysler,Town and Country,2015,flex-fuel (unleaded/E85),283,6,AUTOMATIC,front wheel drive,4,Flex Fuel,Midsize,Passenger Minivan,25,17,1013,37945</t>
  </si>
  <si>
    <t>Chrysler,Town and Country,2015,flex-fuel (unleaded/E85),283,6,AUTOMATIC,front wheel drive,4,Flex Fuel,Midsize,Passenger Minivan,25,17,1013,35315</t>
  </si>
  <si>
    <t>Chrysler,Town and Country,2015,flex-fuel (unleaded/E85),283,6,AUTOMATIC,front wheel drive,4,Flex Fuel,Midsize,Passenger Minivan,25,17,1013,33695</t>
  </si>
  <si>
    <t>Chrysler,Town and Country,2015,flex-fuel (unleaded/E85),283,6,AUTOMATIC,front wheel drive,4,Flex Fuel,Midsize,Passenger Minivan,25,17,1013,40295</t>
  </si>
  <si>
    <t>Chrysler,Town and Country,2015,flex-fuel (unleaded/E85),283,6,AUTOMATIC,front wheel drive,4,Flex Fuel,Midsize,Passenger Minivan,25,17,1013,31465</t>
  </si>
  <si>
    <t>Chrysler,Town and Country,2016,flex-fuel (unleaded/E85),283,6,AUTOMATIC,front wheel drive,4,Flex Fuel,Midsize,Passenger Minivan,25,17,1013,35845</t>
  </si>
  <si>
    <t>Chrysler,Town and Country,2016,flex-fuel (unleaded/E85),283,6,AUTOMATIC,front wheel drive,4,Flex Fuel,Midsize,Passenger Minivan,25,17,1013,34145</t>
  </si>
  <si>
    <t>Chrysler,Town and Country,2016,flex-fuel (unleaded/E85),283,6,AUTOMATIC,front wheel drive,4,Flex Fuel,Midsize,Passenger Minivan,25,17,1013,40645</t>
  </si>
  <si>
    <t>Chrysler,Town and Country,2016,flex-fuel (unleaded/E85),283,6,AUTOMATIC,front wheel drive,4,Flex Fuel,Midsize,Passenger Minivan,25,17,1013,29995</t>
  </si>
  <si>
    <t>Chrysler,Town and Country,2016,flex-fuel (unleaded/E85),283,6,AUTOMATIC,front wheel drive,4,Flex Fuel,Midsize,Passenger Minivan,25,17,1013,38445</t>
  </si>
  <si>
    <t>Chrysler,Town and Country,2016,flex-fuel (unleaded/E85),283,6,AUTOMATIC,front wheel drive,4,Flex Fuel,Midsize,Passenger Minivan,25,17,1013,37345</t>
  </si>
  <si>
    <t>Chrysler,Town and Country,2016,flex-fuel (unleaded/E85),283,6,AUTOMATIC,front wheel drive,4,Flex Fuel,Midsize,Passenger Minivan,25,17,1013,31875</t>
  </si>
  <si>
    <t>Lincoln,Town Car,2009,flex-fuel (unleaded/E85),239,8,AUTOMATIC,rear wheel drive,4,"Flex Fuel,Luxury",Large,Sedan,24,16,61,52055</t>
  </si>
  <si>
    <t>Lincoln,Town Car,2009,flex-fuel (unleaded/E85),239,8,AUTOMATIC,rear wheel drive,4,"Flex Fuel,Luxury",Large,Sedan,24,16,61,46385</t>
  </si>
  <si>
    <t>Lincoln,Town Car,2010,flex-fuel (unleaded/E85),239,8,AUTOMATIC,rear wheel drive,4,"Flex Fuel,Luxury",Large,Sedan,24,16,61,52595</t>
  </si>
  <si>
    <t>Lincoln,Town Car,2010,flex-fuel (unleaded/E85),239,8,AUTOMATIC,rear wheel drive,4,"Flex Fuel,Luxury",Large,Sedan,24,16,61,46925</t>
  </si>
  <si>
    <t>Lincoln,Town Car,2011,flex-fuel (unleaded/E85),239,8,AUTOMATIC,rear wheel drive,4,"Flex Fuel,Luxury",Large,Sedan,24,16,61,47225</t>
  </si>
  <si>
    <t>Lincoln,Town Car,2011,flex-fuel (unleaded/E85),239,8,AUTOMATIC,rear wheel drive,4,"Flex Fuel,Luxury",Large,Sedan,24,16,61,47000</t>
  </si>
  <si>
    <t>Lincoln,Town Car,2011,flex-fuel (unleaded/E85),239,8,AUTOMATIC,rear wheel drive,4,"Flex Fuel,Luxury",Large,Sedan,24,16,61,52895</t>
  </si>
  <si>
    <t>Lincoln,Town Car,2011,flex-fuel (unleaded/E85),239,8,AUTOMATIC,rear wheel drive,4,"Flex Fuel,Luxury",Large,Sedan,24,16,61,52670</t>
  </si>
  <si>
    <t>Chevrolet,Tracker,2002,regular unleaded,127,4,MANUAL,four wheel drive,2,N/A,Compact,Convertible SUV,23,20,1385,19060</t>
  </si>
  <si>
    <t>Chevrolet,Tracker,2002,regular unleaded,127,4,MANUAL,rear wheel drive,4,N/A,Compact,4dr SUV,24,20,1385,16790</t>
  </si>
  <si>
    <t>Chevrolet,Tracker,2002,regular unleaded,127,4,MANUAL,four wheel drive,4,N/A,Compact,4dr SUV,23,20,1385,17890</t>
  </si>
  <si>
    <t>Chevrolet,Tracker,2002,regular unleaded,155,6,AUTOMATIC,four wheel drive,4,N/A,Compact,4dr SUV,19,16,1385,21510</t>
  </si>
  <si>
    <t>Chevrolet,Tracker,2002,regular unleaded,127,4,MANUAL,four wheel drive,2,N/A,Compact,Convertible SUV,23,20,1385,17200</t>
  </si>
  <si>
    <t>Chevrolet,Tracker,2002,regular unleaded,155,6,AUTOMATIC,four wheel drive,4,N/A,Compact,4dr SUV,19,16,1385,21935</t>
  </si>
  <si>
    <t>Chevrolet,Tracker,2002,regular unleaded,127,4,MANUAL,rear wheel drive,2,N/A,Compact,Convertible SUV,24,20,1385,16100</t>
  </si>
  <si>
    <t>Chevrolet,Tracker,2002,regular unleaded,155,6,AUTOMATIC,rear wheel drive,4,N/A,Compact,4dr SUV,19,17,1385,20835</t>
  </si>
  <si>
    <t>Chevrolet,Tracker,2003,regular unleaded,165,6,AUTOMATIC,four wheel drive,4,N/A,Compact,4dr SUV,19,16,1385,22530</t>
  </si>
  <si>
    <t>Chevrolet,Tracker,2003,regular unleaded,165,6,AUTOMATIC,rear wheel drive,4,N/A,Compact,4dr SUV,19,17,1385,21430</t>
  </si>
  <si>
    <t>Chevrolet,Tracker,2003,regular unleaded,127,4,MANUAL,four wheel drive,2,N/A,Compact,Convertible SUV,23,20,1385,17730</t>
  </si>
  <si>
    <t>Chevrolet,Tracker,2003,regular unleaded,127,4,MANUAL,rear wheel drive,2,N/A,Compact,Convertible SUV,24,20,1385,16630</t>
  </si>
  <si>
    <t>Chevrolet,Tracker,2003,regular unleaded,127,4,MANUAL,rear wheel drive,4,N/A,Compact,4dr SUV,24,20,1385,17330</t>
  </si>
  <si>
    <t>Chevrolet,Tracker,2003,regular unleaded,127,4,MANUAL,four wheel drive,4,N/A,Compact,4dr SUV,23,20,1385,18430</t>
  </si>
  <si>
    <t>Chevrolet,Tracker,2003,regular unleaded,165,6,AUTOMATIC,four wheel drive,4,N/A,Compact,4dr SUV,19,16,1385,22130</t>
  </si>
  <si>
    <t>Chevrolet,Tracker,2003,regular unleaded,127,4,MANUAL,four wheel drive,2,N/A,Compact,Convertible SUV,23,20,1385,19580</t>
  </si>
  <si>
    <t>Chevrolet,Tracker,2004,regular unleaded,165,6,AUTOMATIC,four wheel drive,4,N/A,Compact,4dr SUV,20,17,1385,22315</t>
  </si>
  <si>
    <t>Chevrolet,Tracker,2004,regular unleaded,165,6,AUTOMATIC,four wheel drive,4,N/A,Compact,4dr SUV,20,17,1385,22715</t>
  </si>
  <si>
    <t>Chevrolet,Tracker,2004,regular unleaded,165,6,AUTOMATIC,rear wheel drive,4,N/A,Compact,4dr SUV,20,17,1385,21615</t>
  </si>
  <si>
    <t>Chevrolet,Tracker,2004,regular unleaded,165,6,AUTOMATIC,rear wheel drive,4,N/A,Compact,4dr SUV,20,17,1385,19865</t>
  </si>
  <si>
    <t>Chevrolet,Tracker,2004,regular unleaded,165,6,AUTOMATIC,four wheel drive,4,N/A,Compact,4dr SUV,20,17,1385,20965</t>
  </si>
  <si>
    <t>Chevrolet,TrailBlazer EXT,2004,regular unleaded,275,6,AUTOMATIC,four wheel drive,4,N/A,Large,4dr SUV,19,14,1385,32320</t>
  </si>
  <si>
    <t>Chevrolet,TrailBlazer EXT,2004,regular unleaded,275,6,AUTOMATIC,four wheel drive,4,N/A,Large,4dr SUV,19,14,1385,34220</t>
  </si>
  <si>
    <t>Chevrolet,TrailBlazer EXT,2004,regular unleaded,275,6,AUTOMATIC,rear wheel drive,4,N/A,Large,4dr SUV,18,13,1385,30070</t>
  </si>
  <si>
    <t>Chevrolet,TrailBlazer EXT,2004,regular unleaded,275,6,AUTOMATIC,rear wheel drive,4,N/A,Large,4dr SUV,18,13,1385,31970</t>
  </si>
  <si>
    <t>Chevrolet,TrailBlazer EXT,2005,regular unleaded,275,6,AUTOMATIC,four wheel drive,4,N/A,Large,4dr SUV,17,12,1385,32515</t>
  </si>
  <si>
    <t>Chevrolet,TrailBlazer EXT,2005,regular unleaded,275,6,AUTOMATIC,rear wheel drive,4,N/A,Large,4dr SUV,18,13,1385,30265</t>
  </si>
  <si>
    <t>Chevrolet,TrailBlazer EXT,2005,regular unleaded,275,6,AUTOMATIC,four wheel drive,4,N/A,Large,4dr SUV,17,12,1385,30335</t>
  </si>
  <si>
    <t>Chevrolet,TrailBlazer EXT,2005,regular unleaded,275,6,AUTOMATIC,rear wheel drive,4,N/A,Large,4dr SUV,18,13,1385,28085</t>
  </si>
  <si>
    <t>Chevrolet,TrailBlazer EXT,2006,regular unleaded,291,6,AUTOMATIC,rear wheel drive,4,N/A,Large,4dr SUV,19,14,1385,27980</t>
  </si>
  <si>
    <t>Chevrolet,TrailBlazer EXT,2006,regular unleaded,291,6,AUTOMATIC,four wheel drive,4,N/A,Large,4dr SUV,19,14,1385,30230</t>
  </si>
  <si>
    <t>Chevrolet,TrailBlazer EXT,2006,regular unleaded,291,6,AUTOMATIC,four wheel drive,4,N/A,Large,4dr SUV,19,14,1385,28130</t>
  </si>
  <si>
    <t>Chevrolet,TrailBlazer EXT,2006,regular unleaded,291,6,AUTOMATIC,rear wheel drive,4,N/A,Large,4dr SUV,19,14,1385,25880</t>
  </si>
  <si>
    <t>Chevrolet,TrailBlazer,2007,regular unleaded,291,6,AUTOMATIC,rear wheel drive,4,N/A,Midsize,4dr SUV,20,14,1385,25045</t>
  </si>
  <si>
    <t>Chevrolet,TrailBlazer,2007,premium unleaded (required),395,8,AUTOMATIC,rear wheel drive,4,"Factory Tuner,Performance",Midsize,4dr SUV,17,13,1385,34885</t>
  </si>
  <si>
    <t>Chevrolet,TrailBlazer,2007,premium unleaded (required),395,8,AUTOMATIC,all wheel drive,4,"Factory Tuner,Performance",Midsize,4dr SUV,16,12,1385,33620</t>
  </si>
  <si>
    <t>Chevrolet,TrailBlazer,2007,regular unleaded,291,6,AUTOMATIC,four wheel drive,4,N/A,Midsize,4dr SUV,20,14,1385,27340</t>
  </si>
  <si>
    <t>Chevrolet,TrailBlazer,2007,premium unleaded (required),395,8,AUTOMATIC,all wheel drive,4,"Factory Tuner,Performance",Midsize,4dr SUV,16,12,1385,37125</t>
  </si>
  <si>
    <t>Chevrolet,TrailBlazer,2007,premium unleaded (required),395,8,AUTOMATIC,rear wheel drive,4,"Factory Tuner,Performance",Midsize,4dr SUV,17,13,1385,31320</t>
  </si>
  <si>
    <t>Chevrolet,TrailBlazer,2007,regular unleaded,291,6,AUTOMATIC,rear wheel drive,4,N/A,Midsize,4dr SUV,20,14,1385,27970</t>
  </si>
  <si>
    <t>Chevrolet,TrailBlazer,2007,regular unleaded,291,6,AUTOMATIC,four wheel drive,4,N/A,Midsize,4dr SUV,20,14,1385,30210</t>
  </si>
  <si>
    <t>Chevrolet,TrailBlazer,2008,regular unleaded,285,6,AUTOMATIC,rear wheel drive,4,N/A,Midsize,4dr SUV,20,14,1385,26390</t>
  </si>
  <si>
    <t>Chevrolet,TrailBlazer,2008,regular unleaded,285,6,AUTOMATIC,four wheel drive,4,N/A,Midsize,4dr SUV,20,14,1385,28525</t>
  </si>
  <si>
    <t>Chevrolet,TrailBlazer,2008,regular unleaded,285,6,AUTOMATIC,four wheel drive,4,N/A,Midsize,4dr SUV,20,14,1385,29880</t>
  </si>
  <si>
    <t>Chevrolet,TrailBlazer,2008,regular unleaded,285,6,AUTOMATIC,four wheel drive,4,N/A,Midsize,4dr SUV,20,14,1385,29535</t>
  </si>
  <si>
    <t>Chevrolet,TrailBlazer,2008,regular unleaded,285,6,AUTOMATIC,rear wheel drive,4,N/A,Midsize,4dr SUV,20,14,1385,27745</t>
  </si>
  <si>
    <t>Chevrolet,TrailBlazer,2008,regular unleaded,285,6,AUTOMATIC,four wheel drive,4,N/A,Midsize,4dr SUV,20,14,1385,31910</t>
  </si>
  <si>
    <t>Chevrolet,TrailBlazer,2008,premium unleaded (required),390,8,AUTOMATIC,rear wheel drive,4,"Factory Tuner,Performance",Midsize,4dr SUV,16,12,1385,32155</t>
  </si>
  <si>
    <t>Chevrolet,TrailBlazer,2008,regular unleaded,285,6,AUTOMATIC,rear wheel drive,4,N/A,Midsize,4dr SUV,20,14,1385,31810</t>
  </si>
  <si>
    <t>Chevrolet,TrailBlazer,2008,premium unleaded (required),390,8,AUTOMATIC,all wheel drive,4,"Factory Tuner,Performance",Midsize,4dr SUV,16,12,1385,34290</t>
  </si>
  <si>
    <t>Chevrolet,TrailBlazer,2008,premium unleaded (required),390,8,AUTOMATIC,all wheel drive,4,"Factory Tuner,Performance",Midsize,4dr SUV,16,12,1385,37725</t>
  </si>
  <si>
    <t>Chevrolet,TrailBlazer,2008,regular unleaded,285,6,AUTOMATIC,rear wheel drive,4,N/A,Midsize,4dr SUV,20,14,1385,27400</t>
  </si>
  <si>
    <t>Chevrolet,TrailBlazer,2008,premium unleaded (required),390,8,AUTOMATIC,rear wheel drive,4,"Factory Tuner,Performance",Midsize,4dr SUV,16,12,1385,35590</t>
  </si>
  <si>
    <t>Chevrolet,TrailBlazer,2008,regular unleaded,285,6,AUTOMATIC,four wheel drive,4,N/A,Midsize,4dr SUV,20,14,1385,33945</t>
  </si>
  <si>
    <t>Chevrolet,TrailBlazer,2008,regular unleaded,285,6,AUTOMATIC,rear wheel drive,4,N/A,Midsize,4dr SUV,20,14,1385,29780</t>
  </si>
  <si>
    <t>Chevrolet,TrailBlazer,2009,regular unleaded,285,6,AUTOMATIC,four wheel drive,4,N/A,Midsize,4dr SUV,20,14,1385,35770</t>
  </si>
  <si>
    <t>Chevrolet,TrailBlazer,2009,regular unleaded,285,6,AUTOMATIC,four wheel drive,4,N/A,Midsize,4dr SUV,20,14,1385,31330</t>
  </si>
  <si>
    <t>Chevrolet,TrailBlazer,2009,premium unleaded (recommended),390,8,AUTOMATIC,all wheel drive,4,"Factory Tuner,Performance",Midsize,4dr SUV,16,12,1385,39330</t>
  </si>
  <si>
    <t>Chevrolet,TrailBlazer,2009,regular unleaded,285,6,AUTOMATIC,rear wheel drive,4,N/A,Midsize,4dr SUV,20,14,1385,31275</t>
  </si>
  <si>
    <t>Chevrolet,TrailBlazer,2009,regular unleaded,285,6,AUTOMATIC,rear wheel drive,4,N/A,Midsize,4dr SUV,20,14,1385,33595</t>
  </si>
  <si>
    <t>Chevrolet,TrailBlazer,2009,premium unleaded (recommended),390,8,AUTOMATIC,rear wheel drive,4,"Factory Tuner,Performance",Midsize,4dr SUV,16,12,1385,37195</t>
  </si>
  <si>
    <t>Chevrolet,TrailBlazer,2009,regular unleaded,285,6,AUTOMATIC,four wheel drive,4,N/A,Midsize,4dr SUV,20,14,1385,33445</t>
  </si>
  <si>
    <t>Chevrolet,TrailBlazer,2009,regular unleaded,285,6,AUTOMATIC,rear wheel drive,4,N/A,Midsize,4dr SUV,20,14,1385,29155</t>
  </si>
  <si>
    <t>Pontiac,Trans Sport,1996,regular unleaded,180,6,AUTOMATIC,front wheel drive,3,N/A,Compact,Passenger Minivan,24,17,210,2000</t>
  </si>
  <si>
    <t>Pontiac,Trans Sport,1997,regular unleaded,180,6,AUTOMATIC,front wheel drive,3,N/A,Midsize,Passenger Minivan,23,16,210,2000</t>
  </si>
  <si>
    <t>Pontiac,Trans Sport,1997,regular unleaded,180,6,AUTOMATIC,front wheel drive,3,N/A,Compact,Passenger Minivan,23,16,210,2000</t>
  </si>
  <si>
    <t>Pontiac,Trans Sport,1998,regular unleaded,180,6,AUTOMATIC,front wheel drive,4,N/A,Compact,Passenger Minivan,23,16,210,2000</t>
  </si>
  <si>
    <t>Pontiac,Trans Sport,1998,regular unleaded,180,6,AUTOMATIC,front wheel drive,3,N/A,Compact,Passenger Minivan,23,16,210,2000</t>
  </si>
  <si>
    <t>Pontiac,Trans Sport,1998,regular unleaded,180,6,AUTOMATIC,front wheel drive,4,N/A,Midsize,Passenger Minivan,23,16,210,2038</t>
  </si>
  <si>
    <t>Pontiac,Trans Sport,1998,regular unleaded,180,6,AUTOMATIC,front wheel drive,4,N/A,Midsize,Passenger Minivan,23,16,210,2104</t>
  </si>
  <si>
    <t>Ford,Transit Connect,2015,regular unleaded,169,4,AUTOMATIC,front wheel drive,4,N/A,Compact,Passenger Minivan,28,20,5657,26710</t>
  </si>
  <si>
    <t>Ford,Transit Connect,2015,regular unleaded,169,4,AUTOMATIC,front wheel drive,4,N/A,Compact,Cargo Minivan,29,21,5657,23330</t>
  </si>
  <si>
    <t>Ford,Transit Connect,2015,regular unleaded,169,4,AUTOMATIC,front wheel drive,4,N/A,Compact,Passenger Minivan,28,20,5657,25185</t>
  </si>
  <si>
    <t>Ford,Transit Connect,2015,regular unleaded,169,4,AUTOMATIC,front wheel drive,4,N/A,Compact,Cargo Minivan,29,21,5657,22330</t>
  </si>
  <si>
    <t>Ford,Transit Connect,2015,regular unleaded,169,4,AUTOMATIC,front wheel drive,4,N/A,Compact,Passenger Minivan,28,20,5657,24710</t>
  </si>
  <si>
    <t>Ford,Transit Connect,2015,regular unleaded,169,4,AUTOMATIC,front wheel drive,4,N/A,Compact,Cargo Minivan,29,21,5657,23855</t>
  </si>
  <si>
    <t>Ford,Transit Connect,2015,regular unleaded,169,4,AUTOMATIC,front wheel drive,4,N/A,Compact,Cargo Minivan,29,21,5657,24855</t>
  </si>
  <si>
    <t>Ford,Transit Connect,2015,regular unleaded,169,4,AUTOMATIC,front wheel drive,4,N/A,Compact,Passenger Minivan,28,20,5657,29185</t>
  </si>
  <si>
    <t>Ford,Transit Connect,2016,regular unleaded,169,4,AUTOMATIC,front wheel drive,4,N/A,Compact,Cargo Minivan,29,21,5657,22675</t>
  </si>
  <si>
    <t>Ford,Transit Connect,2016,regular unleaded,169,4,AUTOMATIC,front wheel drive,4,N/A,Compact,Passenger Minivan,28,20,5657,25300</t>
  </si>
  <si>
    <t>Ford,Transit Connect,2016,regular unleaded,169,4,AUTOMATIC,front wheel drive,4,N/A,Compact,Passenger Minivan,28,20,5657,24825</t>
  </si>
  <si>
    <t>Ford,Transit Connect,2016,regular unleaded,169,4,AUTOMATIC,front wheel drive,4,N/A,Compact,Passenger Minivan,28,20,5657,26825</t>
  </si>
  <si>
    <t>Ford,Transit Connect,2016,regular unleaded,169,4,AUTOMATIC,front wheel drive,4,N/A,Compact,Cargo Minivan,29,21,5657,24200</t>
  </si>
  <si>
    <t>Ford,Transit Connect,2016,regular unleaded,169,4,AUTOMATIC,front wheel drive,4,N/A,Compact,Passenger Minivan,28,20,5657,29300</t>
  </si>
  <si>
    <t>Ford,Transit Connect,2016,regular unleaded,169,4,AUTOMATIC,front wheel drive,4,N/A,Compact,Cargo Minivan,29,21,5657,23675</t>
  </si>
  <si>
    <t>Ford,Transit Connect,2016,regular unleaded,169,4,AUTOMATIC,front wheel drive,4,N/A,Compact,Cargo Minivan,29,21,5657,25200</t>
  </si>
  <si>
    <t>Ford,Transit Connect,2017,flex-fuel (unleaded/E85),169,4,AUTOMATIC,front wheel drive,4,N/A,Compact,Cargo Minivan,27,20,5657,23900</t>
  </si>
  <si>
    <t>Ford,Transit Connect,2017,flex-fuel (unleaded/E85),169,4,AUTOMATIC,front wheel drive,4,N/A,Compact,Passenger Minivan,27,19,5657,25585</t>
  </si>
  <si>
    <t>Ford,Transit Connect,2017,flex-fuel (unleaded/E85),169,4,AUTOMATIC,front wheel drive,4,N/A,Compact,Passenger Minivan,27,19,5657,27590</t>
  </si>
  <si>
    <t>Ford,Transit Connect,2017,flex-fuel (unleaded/E85),169,4,AUTOMATIC,front wheel drive,4,N/A,Compact,Cargo Minivan,27,20,5657,24425</t>
  </si>
  <si>
    <t>Ford,Transit Connect,2017,flex-fuel (unleaded/E85),169,4,AUTOMATIC,front wheel drive,4,N/A,Compact,Passenger Minivan,27,19,5657,30215</t>
  </si>
  <si>
    <t>Ford,Transit Connect,2017,flex-fuel (unleaded/E85),169,4,AUTOMATIC,front wheel drive,4,N/A,Compact,Cargo Minivan,27,20,5657,25425</t>
  </si>
  <si>
    <t>Ford,Transit Connect,2017,flex-fuel (unleaded/E85),169,4,AUTOMATIC,front wheel drive,4,N/A,Compact,Passenger Minivan,27,19,5657,28215</t>
  </si>
  <si>
    <t>Ford,Transit Connect,2017,flex-fuel (unleaded/E85),169,4,AUTOMATIC,front wheel drive,4,N/A,Compact,Passenger Minivan,27,19,5657,25590</t>
  </si>
  <si>
    <t>Ford,Transit Connect,2017,flex-fuel (unleaded/E85),169,4,AUTOMATIC,front wheel drive,4,N/A,Compact,Cargo Minivan,27,20,5657,22900</t>
  </si>
  <si>
    <t>Ford,Transit Wagon,2015,flex-fuel (unleaded/E85),275,6,AUTOMATIC,rear wheel drive,3,Flex Fuel,Large,Passenger Van,19,14,5657,35430</t>
  </si>
  <si>
    <t>Ford,Transit Wagon,2015,flex-fuel (unleaded/E85),275,6,AUTOMATIC,rear wheel drive,3,"Flex Fuel,Diesel",Large,Passenger Van,19,14,5657,40830</t>
  </si>
  <si>
    <t>Ford,Transit Wagon,2015,flex-fuel (unleaded/E85),275,6,AUTOMATIC,rear wheel drive,3,"Flex Fuel,Diesel",Midsize,Passenger Van,19,14,5657,36070</t>
  </si>
  <si>
    <t>Ford,Transit Wagon,2015,flex-fuel (unleaded/E85),275,6,AUTOMATIC,rear wheel drive,3,Flex Fuel,Midsize,Passenger Van,19,14,5657,33920</t>
  </si>
  <si>
    <t>Ford,Transit Wagon,2015,flex-fuel (unleaded/E85),275,6,AUTOMATIC,rear wheel drive,3,"Flex Fuel,Diesel",Large,Passenger Van,19,14,5657,39080</t>
  </si>
  <si>
    <t>Ford,Transit Wagon,2015,flex-fuel (unleaded/E85),275,6,AUTOMATIC,rear wheel drive,3,Flex Fuel,Midsize,Passenger Van,19,14,5657,33770</t>
  </si>
  <si>
    <t>Ford,Transit Wagon,2015,premium unleaded (recommended),310,6,AUTOMATIC,rear wheel drive,3,Diesel,Large,Passenger Van,19,14,5657,43795</t>
  </si>
  <si>
    <t>Ford,Transit Wagon,2015,premium unleaded (recommended),310,6,AUTOMATIC,rear wheel drive,3,Diesel,Large,Passenger Van,19,14,5657,42295</t>
  </si>
  <si>
    <t>Ford,Transit Wagon,2015,flex-fuel (unleaded/E85),275,6,AUTOMATIC,rear wheel drive,3,Flex Fuel,Midsize,Passenger Van,19,14,5657,32270</t>
  </si>
  <si>
    <t>Ford,Transit Wagon,2015,flex-fuel (unleaded/E85),275,6,AUTOMATIC,rear wheel drive,3,"Flex Fuel,Diesel",Midsize,Passenger Van,19,14,5657,37420</t>
  </si>
  <si>
    <t>Ford,Transit Wagon,2015,flex-fuel (unleaded/E85),275,6,AUTOMATIC,rear wheel drive,3,"Flex Fuel,Diesel",Large,Passenger Van,19,14,5657,37580</t>
  </si>
  <si>
    <t>Ford,Transit Wagon,2015,flex-fuel (unleaded/E85),275,6,AUTOMATIC,rear wheel drive,3,"Flex Fuel,Diesel",Midsize,Passenger Van,19,14,5657,37570</t>
  </si>
  <si>
    <t>Ford,Transit Wagon,2015,flex-fuel (unleaded/E85),275,6,AUTOMATIC,rear wheel drive,3,Flex Fuel,Large,Passenger Van,19,14,5657,33930</t>
  </si>
  <si>
    <t>Ford,Transit Wagon,2015,flex-fuel (unleaded/E85),275,6,AUTOMATIC,rear wheel drive,3,Flex Fuel,Midsize,Passenger Van,19,14,5657,32420</t>
  </si>
  <si>
    <t>Ford,Transit Wagon,2015,flex-fuel (unleaded/E85),275,6,AUTOMATIC,rear wheel drive,3,"Flex Fuel,Diesel",Midsize,Passenger Van,19,14,5657,35920</t>
  </si>
  <si>
    <t>Ford,Transit Wagon,2015,flex-fuel (unleaded/E85),275,6,AUTOMATIC,rear wheel drive,3,"Flex Fuel,Diesel",Large,Passenger Van,19,14,5657,39330</t>
  </si>
  <si>
    <t>Ford,Transit Wagon,2016,flex-fuel (unleaded/E85),275,6,AUTOMATIC,rear wheel drive,3,"Flex Fuel,Diesel",Midsize,Passenger Van,19,14,5657,36825</t>
  </si>
  <si>
    <t>Ford,Transit Wagon,2016,flex-fuel (unleaded/E85),275,6,AUTOMATIC,rear wheel drive,3,"Flex Fuel,Diesel",Large,Passenger Van,19,14,5657,39580</t>
  </si>
  <si>
    <t>Ford,Transit Wagon,2016,flex-fuel (unleaded/E85),275,6,AUTOMATIC,rear wheel drive,3,Flex Fuel,Large,Passenger Van,19,14,5657,34635</t>
  </si>
  <si>
    <t>Ford,Transit Wagon,2016,flex-fuel (unleaded/E85),275,6,AUTOMATIC,rear wheel drive,3,"Flex Fuel,Diesel",Large,Passenger Van,19,14,5657,39735</t>
  </si>
  <si>
    <t>Ford,Transit Wagon,2016,flex-fuel (unleaded/E85),275,6,AUTOMATIC,rear wheel drive,3,"Flex Fuel,Diesel",Midsize,Passenger Van,19,14,5657,36975</t>
  </si>
  <si>
    <t>Ford,Transit Wagon,2016,flex-fuel (unleaded/E85),275,6,AUTOMATIC,rear wheel drive,3,Flex Fuel,Midsize,Passenger Van,19,14,5657,34470</t>
  </si>
  <si>
    <t>Ford,Transit Wagon,2016,flex-fuel (unleaded/E85),275,6,AUTOMATIC,rear wheel drive,3,"Flex Fuel,Diesel",Large,Passenger Van,19,14,5657,41030</t>
  </si>
  <si>
    <t>Ford,Transit Wagon,2016,flex-fuel (unleaded/E85),275,6,AUTOMATIC,rear wheel drive,3,Flex Fuel,Midsize,Passenger Van,19,14,5657,34620</t>
  </si>
  <si>
    <t>Ford,Transit Wagon,2016,flex-fuel (unleaded/E85),275,6,AUTOMATIC,rear wheel drive,3,"Flex Fuel,Diesel",Midsize,Passenger Van,19,14,5657,38270</t>
  </si>
  <si>
    <t>Ford,Transit Wagon,2016,flex-fuel (unleaded/E85),275,6,AUTOMATIC,rear wheel drive,3,Flex Fuel,Midsize,Passenger Van,19,14,5657,33325</t>
  </si>
  <si>
    <t>Ford,Transit Wagon,2016,flex-fuel (unleaded/E85),275,6,AUTOMATIC,rear wheel drive,3,"Flex Fuel,Diesel",Large,Passenger Van,19,14,5657,38285</t>
  </si>
  <si>
    <t>Ford,Transit Wagon,2016,flex-fuel (unleaded/E85),275,6,AUTOMATIC,rear wheel drive,3,Flex Fuel,Midsize,Passenger Van,19,14,5657,33175</t>
  </si>
  <si>
    <t>Ford,Transit Wagon,2016,premium unleaded (recommended),310,6,AUTOMATIC,rear wheel drive,3,Diesel,Large,Passenger Van,19,14,5657,43995</t>
  </si>
  <si>
    <t>Ford,Transit Wagon,2016,flex-fuel (unleaded/E85),275,6,AUTOMATIC,rear wheel drive,3,Flex Fuel,Large,Passenger Van,19,14,5657,35930</t>
  </si>
  <si>
    <t>Ford,Transit Wagon,2016,flex-fuel (unleaded/E85),275,6,AUTOMATIC,rear wheel drive,3,"Flex Fuel,Diesel",Midsize,Passenger Van,19,14,5657,38120</t>
  </si>
  <si>
    <t>Ford,Transit Wagon,2016,premium unleaded (recommended),310,6,AUTOMATIC,rear wheel drive,3,Diesel,Large,Passenger Van,19,14,5657,42700</t>
  </si>
  <si>
    <t>Ford,Transit Wagon,2017,flex-fuel (unleaded/E85),275,6,AUTOMATIC,rear wheel drive,3,Flex Fuel,Midsize,Passenger Van,19,14,5657,34515</t>
  </si>
  <si>
    <t>Ford,Transit Wagon,2017,regular unleaded,275,6,AUTOMATIC,rear wheel drive,3,Diesel,Midsize,Passenger Van,19,14,5657,38015</t>
  </si>
  <si>
    <t>Ford,Transit Wagon,2017,flex-fuel (unleaded/E85),275,6,AUTOMATIC,rear wheel drive,3,Flex Fuel,Midsize,Passenger Van,19,14,5657,34365</t>
  </si>
  <si>
    <t>Ford,Transit Wagon,2017,flex-fuel (unleaded/E85),275,6,AUTOMATIC,rear wheel drive,3,Flex Fuel,Midsize,Passenger Van,19,14,5657,35810</t>
  </si>
  <si>
    <t>Ford,Transit Wagon,2017,regular unleaded,275,6,AUTOMATIC,rear wheel drive,3,Diesel,Midsize,Passenger Van,19,14,5657,39310</t>
  </si>
  <si>
    <t>Ford,Transit Wagon,2017,regular unleaded,275,6,AUTOMATIC,rear wheel drive,3,Diesel,Large,Passenger Van,19,14,5657,40770</t>
  </si>
  <si>
    <t>Ford,Transit Wagon,2017,regular unleaded,275,6,AUTOMATIC,rear wheel drive,3,Diesel,Large,Passenger Van,19,14,5657,42075</t>
  </si>
  <si>
    <t>Ford,Transit Wagon,2017,regular unleaded,275,6,AUTOMATIC,rear wheel drive,3,Diesel,Large,Passenger Van,19,14,5657,43370</t>
  </si>
  <si>
    <t>Ford,Transit Wagon,2017,flex-fuel (unleaded/E85),275,6,AUTOMATIC,rear wheel drive,3,Flex Fuel,Large,Passenger Van,19,14,5657,37120</t>
  </si>
  <si>
    <t>Ford,Transit Wagon,2017,regular unleaded,275,6,AUTOMATIC,rear wheel drive,3,Diesel,Large,Passenger Van,19,14,5657,39475</t>
  </si>
  <si>
    <t>Ford,Transit Wagon,2017,flex-fuel (unleaded/E85),275,6,AUTOMATIC,rear wheel drive,3,Flex Fuel,Midsize,Passenger Van,19,14,5657,35660</t>
  </si>
  <si>
    <t>Ford,Transit Wagon,2017,flex-fuel (unleaded/E85),275,6,AUTOMATIC,rear wheel drive,3,Flex Fuel,Large,Passenger Van,19,14,5657,35825</t>
  </si>
  <si>
    <t>Ford,Transit Wagon,2017,regular unleaded,275,6,AUTOMATIC,rear wheel drive,3,Diesel,Large,Passenger Van,19,14,5657,42220</t>
  </si>
  <si>
    <t>Ford,Transit Wagon,2017,regular unleaded,275,6,AUTOMATIC,rear wheel drive,3,Diesel,Midsize,Passenger Van,19,14,5657,39460</t>
  </si>
  <si>
    <t>Ford,Transit Wagon,2017,regular unleaded,275,6,AUTOMATIC,rear wheel drive,3,Diesel,Midsize,Passenger Van,19,14,5657,38165</t>
  </si>
  <si>
    <t>Ford,Transit Wagon,2017,regular unleaded,275,6,AUTOMATIC,rear wheel drive,3,Diesel,Large,Passenger Van,19,14,5657,40925</t>
  </si>
  <si>
    <t>Chevrolet,Traverse,2015,regular unleaded,288,6,AUTOMATIC,all wheel drive,4,Crossover,Midsize,4dr SUV,23,16,1385,43935</t>
  </si>
  <si>
    <t>Chevrolet,Traverse,2015,regular unleaded,281,6,AUTOMATIC,front wheel drive,4,Crossover,Midsize,4dr SUV,24,17,1385,30995</t>
  </si>
  <si>
    <t>Chevrolet,Traverse,2015,regular unleaded,281,6,AUTOMATIC,all wheel drive,4,Crossover,Midsize,4dr SUV,23,16,1385,38295</t>
  </si>
  <si>
    <t>Chevrolet,Traverse,2015,regular unleaded,281,6,AUTOMATIC,all wheel drive,4,Crossover,Midsize,4dr SUV,23,16,1385,32995</t>
  </si>
  <si>
    <t>Chevrolet,Traverse,2015,regular unleaded,281,6,AUTOMATIC,front wheel drive,4,Crossover,Midsize,4dr SUV,24,17,1385,33795</t>
  </si>
  <si>
    <t>Chevrolet,Traverse,2015,regular unleaded,281,6,AUTOMATIC,all wheel drive,4,Crossover,Midsize,4dr SUV,23,16,1385,35795</t>
  </si>
  <si>
    <t>Chevrolet,Traverse,2015,regular unleaded,281,6,AUTOMATIC,front wheel drive,4,Crossover,Midsize,4dr SUV,24,17,1385,36295</t>
  </si>
  <si>
    <t>Chevrolet,Traverse,2015,regular unleaded,288,6,AUTOMATIC,front wheel drive,4,Crossover,Midsize,4dr SUV,24,17,1385,41935</t>
  </si>
  <si>
    <t>Chevrolet,Traverse,2016,regular unleaded,288,6,AUTOMATIC,all wheel drive,4,Crossover,Midsize,4dr SUV,22,15,1385,44145</t>
  </si>
  <si>
    <t>Chevrolet,Traverse,2016,regular unleaded,281,6,AUTOMATIC,front wheel drive,4,Crossover,Midsize,4dr SUV,22,15,1385,34005</t>
  </si>
  <si>
    <t>Chevrolet,Traverse,2016,regular unleaded,288,6,AUTOMATIC,front wheel drive,4,Crossover,Midsize,4dr SUV,22,15,1385,42145</t>
  </si>
  <si>
    <t>Chevrolet,Traverse,2016,regular unleaded,281,6,AUTOMATIC,front wheel drive,4,Crossover,Midsize,4dr SUV,22,15,1385,28700</t>
  </si>
  <si>
    <t>Chevrolet,Traverse,2016,regular unleaded,281,6,AUTOMATIC,front wheel drive,4,Crossover,Midsize,4dr SUV,22,15,1385,36505</t>
  </si>
  <si>
    <t>Chevrolet,Traverse,2016,regular unleaded,281,6,AUTOMATIC,all wheel drive,4,Crossover,Midsize,4dr SUV,22,15,1385,38505</t>
  </si>
  <si>
    <t>Chevrolet,Traverse,2016,regular unleaded,281,6,AUTOMATIC,front wheel drive,4,Crossover,Midsize,4dr SUV,22,15,1385,31205</t>
  </si>
  <si>
    <t>Chevrolet,Traverse,2016,regular unleaded,281,6,AUTOMATIC,all wheel drive,4,Crossover,Midsize,4dr SUV,22,15,1385,36005</t>
  </si>
  <si>
    <t>Chevrolet,Traverse,2016,regular unleaded,281,6,AUTOMATIC,all wheel drive,4,Crossover,Midsize,4dr SUV,22,15,1385,33205</t>
  </si>
  <si>
    <t>Chevrolet,Traverse,2017,regular unleaded,281,6,AUTOMATIC,all wheel drive,4,Crossover,Midsize,4dr SUV,22,15,1385,38650</t>
  </si>
  <si>
    <t>Chevrolet,Traverse,2017,regular unleaded,281,6,AUTOMATIC,front wheel drive,4,Crossover,Midsize,4dr SUV,22,15,1385,28700</t>
  </si>
  <si>
    <t>Chevrolet,Traverse,2017,regular unleaded,281,6,AUTOMATIC,front wheel drive,4,Crossover,Midsize,4dr SUV,22,15,1385,34100</t>
  </si>
  <si>
    <t>Chevrolet,Traverse,2017,regular unleaded,281,6,AUTOMATIC,front wheel drive,4,Crossover,Midsize,4dr SUV,22,15,1385,31300</t>
  </si>
  <si>
    <t>Chevrolet,Traverse,2017,regular unleaded,288,6,AUTOMATIC,all wheel drive,4,Crossover,Midsize,4dr SUV,22,15,1385,44045</t>
  </si>
  <si>
    <t>Chevrolet,Traverse,2017,regular unleaded,281,6,AUTOMATIC,all wheel drive,4,Crossover,Midsize,4dr SUV,22,15,1385,33300</t>
  </si>
  <si>
    <t>Chevrolet,Traverse,2017,regular unleaded,281,6,AUTOMATIC,all wheel drive,4,Crossover,Midsize,4dr SUV,22,15,1385,36100</t>
  </si>
  <si>
    <t>Chevrolet,Traverse,2017,regular unleaded,281,6,AUTOMATIC,front wheel drive,4,Crossover,Midsize,4dr SUV,22,15,1385,36650</t>
  </si>
  <si>
    <t>Chevrolet,Traverse,2017,regular unleaded,288,6,AUTOMATIC,front wheel drive,4,Crossover,Midsize,4dr SUV,22,15,1385,42045</t>
  </si>
  <si>
    <t>Chevrolet,Trax,2015,regular unleaded,138,4,AUTOMATIC,front wheel drive,4,Crossover,Compact,4dr SUV,34,26,1385,25030</t>
  </si>
  <si>
    <t>Chevrolet,Trax,2015,regular unleaded,138,4,AUTOMATIC,all wheel drive,4,Crossover,Compact,4dr SUV,31,24,1385,26530</t>
  </si>
  <si>
    <t>Chevrolet,Trax,2015,regular unleaded,138,4,AUTOMATIC,all wheel drive,4,Crossover,Compact,4dr SUV,31,24,1385,23945</t>
  </si>
  <si>
    <t>Chevrolet,Trax,2015,regular unleaded,138,4,AUTOMATIC,front wheel drive,4,Crossover,Compact,4dr SUV,34,26,1385,20120</t>
  </si>
  <si>
    <t>Chevrolet,Trax,2015,regular unleaded,138,4,AUTOMATIC,all wheel drive,4,Crossover,Compact,4dr SUV,31,24,1385,21620</t>
  </si>
  <si>
    <t>Chevrolet,Trax,2015,regular unleaded,138,4,AUTOMATIC,front wheel drive,4,Crossover,Compact,4dr SUV,34,26,1385,22445</t>
  </si>
  <si>
    <t>Chevrolet,Trax,2015,regular unleaded,138,4,AUTOMATIC,front wheel drive,4,Crossover,Compact,4dr SUV,34,26,1385,20040</t>
  </si>
  <si>
    <t>Chevrolet,Trax,2015,regular unleaded,138,4,AUTOMATIC,all wheel drive,4,Crossover,Compact,4dr SUV,31,24,1385,21540</t>
  </si>
  <si>
    <t>Chevrolet,Trax,2016,regular unleaded,138,4,AUTOMATIC,all wheel drive,4,Crossover,Compact,4dr SUV,31,24,1385,24145</t>
  </si>
  <si>
    <t>Chevrolet,Trax,2016,regular unleaded,138,4,AUTOMATIC,all wheel drive,4,Crossover,Compact,4dr SUV,31,24,1385,21800</t>
  </si>
  <si>
    <t>Chevrolet,Trax,2016,regular unleaded,138,4,AUTOMATIC,front wheel drive,4,Crossover,Compact,4dr SUV,34,26,1385,25230</t>
  </si>
  <si>
    <t>Chevrolet,Trax,2016,regular unleaded,138,4,AUTOMATIC,all wheel drive,4,Crossover,Compact,4dr SUV,31,24,1385,26730</t>
  </si>
  <si>
    <t>Chevrolet,Trax,2016,regular unleaded,138,4,AUTOMATIC,front wheel drive,4,Crossover,Compact,4dr SUV,34,26,1385,20300</t>
  </si>
  <si>
    <t>Chevrolet,Trax,2016,regular unleaded,138,4,AUTOMATIC,front wheel drive,4,Crossover,Compact,4dr SUV,34,26,1385,22645</t>
  </si>
  <si>
    <t>Chevrolet,Trax,2017,regular unleaded,138,4,AUTOMATIC,all wheel drive,4,Crossover,Compact,4dr SUV,30,24,1385,24400</t>
  </si>
  <si>
    <t>Chevrolet,Trax,2017,regular unleaded,138,4,AUTOMATIC,front wheel drive,4,Crossover,Compact,4dr SUV,33,25,1385,26100</t>
  </si>
  <si>
    <t>Chevrolet,Trax,2017,regular unleaded,138,4,AUTOMATIC,all wheel drive,4,Crossover,Compact,4dr SUV,30,24,1385,27600</t>
  </si>
  <si>
    <t>Chevrolet,Trax,2017,regular unleaded,138,4,AUTOMATIC,front wheel drive,4,Crossover,Compact,4dr SUV,33,25,1385,22900</t>
  </si>
  <si>
    <t>Chevrolet,Trax,2017,regular unleaded,138,4,AUTOMATIC,all wheel drive,4,Crossover,Compact,4dr SUV,30,24,1385,22500</t>
  </si>
  <si>
    <t>Chevrolet,Trax,2017,regular unleaded,138,4,AUTOMATIC,front wheel drive,4,Crossover,Compact,4dr SUV,33,25,1385,21000</t>
  </si>
  <si>
    <t>Subaru,Tribeca,2012,regular unleaded,256,6,AUTOMATIC,all wheel drive,4,Crossover,Midsize,4dr SUV,21,16,640,35895</t>
  </si>
  <si>
    <t>Subaru,Tribeca,2012,regular unleaded,256,6,AUTOMATIC,all wheel drive,4,Crossover,Midsize,4dr SUV,21,16,640,30595</t>
  </si>
  <si>
    <t>Subaru,Tribeca,2012,regular unleaded,256,6,AUTOMATIC,all wheel drive,4,Crossover,Midsize,4dr SUV,21,16,640,32595</t>
  </si>
  <si>
    <t>Subaru,Tribeca,2013,regular unleaded,256,6,AUTOMATIC,all wheel drive,4,Crossover,Midsize,4dr SUV,21,16,640,32595</t>
  </si>
  <si>
    <t>Subaru,Tribeca,2014,regular unleaded,256,6,AUTOMATIC,all wheel drive,4,Crossover,Midsize,4dr SUV,21,16,640,34095</t>
  </si>
  <si>
    <t>Mazda,Tribute Hybrid,2008,regular unleaded,133,4,AUTOMATIC,front wheel drive,4,"Crossover,Hybrid",Compact,4dr SUV,30,34,586,27995</t>
  </si>
  <si>
    <t>Mazda,Tribute Hybrid,2008,regular unleaded,133,4,AUTOMATIC,all wheel drive,4,"Crossover,Hybrid",Compact,4dr SUV,27,29,586,27235</t>
  </si>
  <si>
    <t>Mazda,Tribute Hybrid,2008,regular unleaded,133,4,AUTOMATIC,all wheel drive,4,"Crossover,Hybrid",Compact,4dr SUV,27,29,586,29745</t>
  </si>
  <si>
    <t>Mazda,Tribute Hybrid,2008,regular unleaded,133,4,AUTOMATIC,front wheel drive,4,"Crossover,Hybrid",Compact,4dr SUV,30,34,586,25485</t>
  </si>
  <si>
    <t>Mazda,Tribute Hybrid,2009,regular unleaded,177,4,AUTOMATIC,front wheel drive,4,"Crossover,Hybrid",Compact,4dr SUV,31,34,586,29175</t>
  </si>
  <si>
    <t>Mazda,Tribute Hybrid,2009,regular unleaded,177,4,AUTOMATIC,front wheel drive,4,"Crossover,Hybrid",Compact,4dr SUV,31,34,586,31695</t>
  </si>
  <si>
    <t>Mazda,Tribute Hybrid,2009,regular unleaded,177,4,AUTOMATIC,all wheel drive,4,"Crossover,Hybrid",Compact,4dr SUV,27,29,586,30925</t>
  </si>
  <si>
    <t>Mazda,Tribute Hybrid,2009,regular unleaded,177,4,AUTOMATIC,all wheel drive,4,"Crossover,Hybrid",Compact,4dr SUV,27,29,586,33445</t>
  </si>
  <si>
    <t>Mazda,Tribute,2009,regular unleaded,171,4,AUTOMATIC,all wheel drive,4,Crossover,Compact,4dr SUV,25,19,586,23545</t>
  </si>
  <si>
    <t>Mazda,Tribute,2009,regular unleaded,171,4,MANUAL,front wheel drive,4,Crossover,Compact,4dr SUV,28,22,586,19730</t>
  </si>
  <si>
    <t>Mazda,Tribute,2009,regular unleaded,240,6,AUTOMATIC,front wheel drive,4,Crossover,Compact,4dr SUV,26,18,586,25885</t>
  </si>
  <si>
    <t>Mazda,Tribute,2009,regular unleaded,171,4,AUTOMATIC,front wheel drive,4,Crossover,Compact,4dr SUV,28,20,586,24620</t>
  </si>
  <si>
    <t>Mazda,Tribute,2009,regular unleaded,240,6,AUTOMATIC,all wheel drive,4,Crossover,Compact,4dr SUV,24,17,586,24805</t>
  </si>
  <si>
    <t>Mazda,Tribute,2009,regular unleaded,171,4,AUTOMATIC,all wheel drive,4,Crossover,Compact,4dr SUV,25,19,586,24690</t>
  </si>
  <si>
    <t>Mazda,Tribute,2009,regular unleaded,171,4,AUTOMATIC,all wheel drive,4,Crossover,Compact,4dr SUV,25,19,586,26375</t>
  </si>
  <si>
    <t>Mazda,Tribute,2009,regular unleaded,240,6,AUTOMATIC,all wheel drive,4,Crossover,Compact,4dr SUV,24,17,586,25950</t>
  </si>
  <si>
    <t>Mazda,Tribute,2009,regular unleaded,171,4,AUTOMATIC,front wheel drive,4,Crossover,Compact,4dr SUV,28,20,586,22935</t>
  </si>
  <si>
    <t>Mazda,Tribute,2009,regular unleaded,171,4,AUTOMATIC,front wheel drive,4,Crossover,Compact,4dr SUV,28,20,586,21790</t>
  </si>
  <si>
    <t>Mazda,Tribute,2009,regular unleaded,240,6,AUTOMATIC,front wheel drive,4,Crossover,Compact,4dr SUV,26,18,586,24200</t>
  </si>
  <si>
    <t>Mazda,Tribute,2009,regular unleaded,240,6,AUTOMATIC,front wheel drive,4,Crossover,Compact,4dr SUV,26,18,586,23055</t>
  </si>
  <si>
    <t>Mazda,Tribute,2009,regular unleaded,240,6,AUTOMATIC,all wheel drive,4,Crossover,Compact,4dr SUV,24,17,586,27635</t>
  </si>
  <si>
    <t>Mazda,Tribute,2010,regular unleaded,171,4,AUTOMATIC,all wheel drive,4,Crossover,Compact,4dr SUV,26,20,586,24200</t>
  </si>
  <si>
    <t>Mazda,Tribute,2010,regular unleaded,171,4,AUTOMATIC,all wheel drive,4,Crossover,Compact,4dr SUV,26,20,586,27305</t>
  </si>
  <si>
    <t>Mazda,Tribute,2010,regular unleaded,171,4,AUTOMATIC,front wheel drive,4,Crossover,Compact,4dr SUV,28,21,586,23590</t>
  </si>
  <si>
    <t>Mazda,Tribute,2010,regular unleaded,171,4,AUTOMATIC,front wheel drive,4,Crossover,Compact,4dr SUV,28,21,586,25550</t>
  </si>
  <si>
    <t>Mazda,Tribute,2010,regular unleaded,171,4,MANUAL,front wheel drive,4,Crossover,Compact,4dr SUV,28,22,586,20405</t>
  </si>
  <si>
    <t>Mazda,Tribute,2010,regular unleaded,171,4,AUTOMATIC,front wheel drive,4,Crossover,Compact,4dr SUV,28,21,586,22445</t>
  </si>
  <si>
    <t>Mazda,Tribute,2010,flex-fuel (unleaded/E85),240,6,AUTOMATIC,front wheel drive,4,"Crossover,Flex Fuel",Compact,4dr SUV,25,19,586,27165</t>
  </si>
  <si>
    <t>Mazda,Tribute,2010,flex-fuel (unleaded/E85),240,6,AUTOMATIC,all wheel drive,4,"Crossover,Flex Fuel",Compact,4dr SUV,23,18,586,28915</t>
  </si>
  <si>
    <t>Mazda,Tribute,2010,regular unleaded,171,4,AUTOMATIC,all wheel drive,4,Crossover,Compact,4dr SUV,26,20,586,25345</t>
  </si>
  <si>
    <t>Mazda,Tribute,2011,regular unleaded,171,4,AUTOMATIC,front wheel drive,4,Crossover,Compact,4dr SUV,28,21,586,25700</t>
  </si>
  <si>
    <t>Mazda,Tribute,2011,regular unleaded,171,4,AUTOMATIC,all wheel drive,4,Crossover,Compact,4dr SUV,26,20,586,25495</t>
  </si>
  <si>
    <t>Mazda,Tribute,2011,regular unleaded,171,4,AUTOMATIC,front wheel drive,4,Crossover,Compact,4dr SUV,28,21,586,23740</t>
  </si>
  <si>
    <t>Mazda,Tribute,2011,flex-fuel (unleaded/E85),240,6,AUTOMATIC,all wheel drive,4,"Crossover,Flex Fuel",Compact,4dr SUV,23,18,586,29065</t>
  </si>
  <si>
    <t>Mazda,Tribute,2011,regular unleaded,171,4,AUTOMATIC,front wheel drive,4,Crossover,Compact,4dr SUV,28,21,586,22595</t>
  </si>
  <si>
    <t>Mazda,Tribute,2011,regular unleaded,171,4,AUTOMATIC,all wheel drive,4,Crossover,Compact,4dr SUV,26,20,586,24350</t>
  </si>
  <si>
    <t>Mazda,Tribute,2011,regular unleaded,171,4,MANUAL,front wheel drive,4,Crossover,Compact,4dr SUV,28,23,586,20555</t>
  </si>
  <si>
    <t>Mazda,Tribute,2011,regular unleaded,171,4,AUTOMATIC,all wheel drive,4,Crossover,Compact,4dr SUV,26,20,586,27455</t>
  </si>
  <si>
    <t>Mazda,Tribute,2011,flex-fuel (unleaded/E85),240,6,AUTOMATIC,front wheel drive,4,"Crossover,Flex Fuel",Compact,4dr SUV,25,19,586,27315</t>
  </si>
  <si>
    <t>Mazda,Truck,2002,regular unleaded,135,4,MANUAL,rear wheel drive,2,N/A,Compact,Regular Cab Pickup,25,21,586,12840</t>
  </si>
  <si>
    <t>Mazda,Truck,2002,regular unleaded,207,6,MANUAL,rear wheel drive,4,N/A,Compact,Extended Cab Pickup,20,16,586,19885</t>
  </si>
  <si>
    <t>Mazda,Truck,2002,regular unleaded,147,6,MANUAL,rear wheel drive,2,N/A,Compact,Extended Cab Pickup,21,17,586,18090</t>
  </si>
  <si>
    <t>Mazda,Truck,2002,regular unleaded,207,6,MANUAL,four wheel drive,4,N/A,Compact,Extended Cab Pickup,18,14,586,22630</t>
  </si>
  <si>
    <t>Mazda,Truck,2002,regular unleaded,147,6,MANUAL,rear wheel drive,2,N/A,Compact,Regular Cab Pickup,21,17,586,15670</t>
  </si>
  <si>
    <t>Mazda,Truck,2002,regular unleaded,147,6,MANUAL,four wheel drive,2,N/A,Compact,Extended Cab Pickup,20,16,586,20575</t>
  </si>
  <si>
    <t>Mazda,Truck,2003,regular unleaded,207,6,MANUAL,four wheel drive,2,N/A,Compact,Extended Cab Pickup,17,14,586,21410</t>
  </si>
  <si>
    <t>Mazda,Truck,2003,regular unleaded,207,6,MANUAL,four wheel drive,4,N/A,Compact,Extended Cab Pickup,17,14,586,23150</t>
  </si>
  <si>
    <t>Mazda,Truck,2003,regular unleaded,147,6,MANUAL,rear wheel drive,2,N/A,Compact,Regular Cab Pickup,21,17,586,16975</t>
  </si>
  <si>
    <t>Mazda,Truck,2003,regular unleaded,147,6,MANUAL,rear wheel drive,4,N/A,Compact,Extended Cab Pickup,21,17,586,19215</t>
  </si>
  <si>
    <t>Mazda,Truck,2003,regular unleaded,135,4,MANUAL,rear wheel drive,2,N/A,Compact,Regular Cab Pickup,26,21,586,13930</t>
  </si>
  <si>
    <t>Mazda,Truck,2003,regular unleaded,207,6,MANUAL,rear wheel drive,4,N/A,Compact,Extended Cab Pickup,20,15,586,20880</t>
  </si>
  <si>
    <t>Mazda,Truck,2003,regular unleaded,147,6,MANUAL,rear wheel drive,2,N/A,Compact,Extended Cab Pickup,21,17,586,18885</t>
  </si>
  <si>
    <t>Mazda,Truck,2003,regular unleaded,135,4,MANUAL,rear wheel drive,2,N/A,Compact,Extended Cab Pickup,26,21,586,18050</t>
  </si>
  <si>
    <t>Mazda,Truck,2003,regular unleaded,207,6,MANUAL,four wheel drive,2,N/A,Compact,Extended Cab Pickup,17,14,586,19975</t>
  </si>
  <si>
    <t>Nissan,Truck,1995,regular unleaded,134,4,MANUAL,rear wheel drive,2,N/A,Compact,Extended Cab Pickup,24,19,2009,2000</t>
  </si>
  <si>
    <t>Nissan,Truck,1995,regular unleaded,153,6,MANUAL,rear wheel drive,2,N/A,Compact,Extended Cab Pickup,20,16,2009,2121</t>
  </si>
  <si>
    <t>Nissan,Truck,1995,regular unleaded,134,4,MANUAL,rear wheel drive,2,N/A,Compact,Regular Cab Pickup,24,19,2009,2000</t>
  </si>
  <si>
    <t>Nissan,Truck,1995,regular unleaded,153,6,MANUAL,rear wheel drive,2,N/A,Compact,Regular Cab Pickup,20,16,2009,2000</t>
  </si>
  <si>
    <t>Nissan,Truck,1995,regular unleaded,134,4,MANUAL,four wheel drive,2,N/A,Compact,Extended Cab Pickup,19,16,2009,2281</t>
  </si>
  <si>
    <t>Nissan,Truck,1995,regular unleaded,153,6,MANUAL,four wheel drive,2,N/A,Compact,Extended Cab Pickup,17,14,2009,2436</t>
  </si>
  <si>
    <t>Nissan,Truck,1995,regular unleaded,153,6,MANUAL,four wheel drive,2,N/A,Compact,Extended Cab Pickup,17,14,2009,2494</t>
  </si>
  <si>
    <t>Nissan,Truck,1995,regular unleaded,134,4,MANUAL,four wheel drive,2,N/A,Compact,Regular Cab Pickup,19,16,2009,2130</t>
  </si>
  <si>
    <t>Nissan,Truck,1996,regular unleaded,134,4,MANUAL,rear wheel drive,2,N/A,Compact,Regular Cab Pickup,24,19,2009,2000</t>
  </si>
  <si>
    <t>Nissan,Truck,1996,regular unleaded,134,4,MANUAL,rear wheel drive,2,N/A,Compact,Regular Cab Pickup,24,19,2009,2122</t>
  </si>
  <si>
    <t>Nissan,Truck,1996,regular unleaded,134,4,MANUAL,four wheel drive,2,N/A,Compact,Extended Cab Pickup,18,15,2009,2762</t>
  </si>
  <si>
    <t>Nissan,Truck,1996,regular unleaded,134,4,MANUAL,four wheel drive,2,N/A,Compact,Regular Cab Pickup,18,15,2009,2354</t>
  </si>
  <si>
    <t>Nissan,Truck,1996,regular unleaded,134,4,MANUAL,four wheel drive,2,N/A,Compact,Extended Cab Pickup,18,15,2009,2647</t>
  </si>
  <si>
    <t>Nissan,Truck,1996,regular unleaded,134,4,MANUAL,rear wheel drive,2,N/A,Compact,Extended Cab Pickup,24,19,2009,2547</t>
  </si>
  <si>
    <t>Nissan,Truck,1996,regular unleaded,134,4,MANUAL,rear wheel drive,2,N/A,Compact,Extended Cab Pickup,24,19,2009,2326</t>
  </si>
  <si>
    <t>Nissan,Truck,1997,regular unleaded,134,4,MANUAL,four wheel drive,2,N/A,Compact,Extended Cab Pickup,18,15,2009,2918</t>
  </si>
  <si>
    <t>Nissan,Truck,1997,regular unleaded,134,4,MANUAL,rear wheel drive,2,N/A,Compact,Regular Cab Pickup,23,19,2009,2391</t>
  </si>
  <si>
    <t>Nissan,Truck,1997,regular unleaded,134,4,MANUAL,four wheel drive,2,N/A,Compact,Extended Cab Pickup,18,15,2009,3140</t>
  </si>
  <si>
    <t>Nissan,Truck,1997,regular unleaded,134,4,MANUAL,rear wheel drive,2,N/A,Compact,Extended Cab Pickup,23,19,2009,2550</t>
  </si>
  <si>
    <t>Nissan,Truck,1997,regular unleaded,134,4,MANUAL,four wheel drive,2,N/A,Compact,Regular Cab Pickup,18,15,2009,2676</t>
  </si>
  <si>
    <t>Nissan,Truck,1997,regular unleaded,134,4,MANUAL,rear wheel drive,2,N/A,Compact,Regular Cab Pickup,23,19,2009,2241</t>
  </si>
  <si>
    <t>Nissan,Truck,1997,regular unleaded,134,4,MANUAL,rear wheel drive,2,N/A,Compact,Extended Cab Pickup,23,19,2009,2837</t>
  </si>
  <si>
    <t>Acura,TSX Sport Wagon,2012,premium unleaded (recommended),201,4,AUTOMATIC,front wheel drive,4,Luxury,Midsize,Wagon,30,22,204,35010</t>
  </si>
  <si>
    <t>Acura,TSX Sport Wagon,2012,premium unleaded (recommended),201,4,AUTOMATIC,front wheel drive,4,Luxury,Midsize,Wagon,30,22,204,31360</t>
  </si>
  <si>
    <t>Acura,TSX Sport Wagon,2013,premium unleaded (recommended),201,4,AUTOMATIC,front wheel drive,4,Luxury,Midsize,Wagon,30,22,204,35510</t>
  </si>
  <si>
    <t>Acura,TSX Sport Wagon,2013,premium unleaded (recommended),201,4,AUTOMATIC,front wheel drive,4,Luxury,Midsize,Wagon,30,22,204,31860</t>
  </si>
  <si>
    <t>Acura,TSX Sport Wagon,2014,premium unleaded (recommended),201,4,AUTOMATIC,front wheel drive,4,Luxury,Midsize,Wagon,30,22,204,35635</t>
  </si>
  <si>
    <t>Acura,TSX Sport Wagon,2014,premium unleaded (recommended),201,4,AUTOMATIC,front wheel drive,4,Luxury,Midsize,Wagon,30,22,204,31985</t>
  </si>
  <si>
    <t>Acura,TSX,2012,premium unleaded (recommended),201,4,AUTOMATIC,front wheel drive,4,Luxury,Midsize,Sedan,31,22,204,30010</t>
  </si>
  <si>
    <t>Acura,TSX,2012,premium unleaded (required),280,6,AUTOMATIC,front wheel drive,4,"Luxury,Performance",Midsize,Sedan,28,19,204,35550</t>
  </si>
  <si>
    <t>Acura,TSX,2012,premium unleaded (required),280,6,AUTOMATIC,front wheel drive,4,"Luxury,Performance",Midsize,Sedan,28,19,204,38650</t>
  </si>
  <si>
    <t>Acura,TSX,2012,premium unleaded (recommended),201,4,AUTOMATIC,front wheel drive,4,Luxury,Midsize,Sedan,31,22,204,33110</t>
  </si>
  <si>
    <t>Acura,TSX,2012,premium unleaded (recommended),201,4,AUTOMATIC,front wheel drive,4,Luxury,Midsize,Sedan,31,22,204,31010</t>
  </si>
  <si>
    <t>Acura,TSX,2012,premium unleaded (recommended),201,4,MANUAL,front wheel drive,4,Luxury,Midsize,Sedan,29,21,204,31010</t>
  </si>
  <si>
    <t>Acura,TSX,2013,premium unleaded (recommended),201,4,AUTOMATIC,front wheel drive,4,Luxury,Midsize,Sedan,31,22,204,30510</t>
  </si>
  <si>
    <t>Acura,TSX,2013,premium unleaded (recommended),201,4,AUTOMATIC,front wheel drive,4,Luxury,Midsize,Sedan,31,22,204,31510</t>
  </si>
  <si>
    <t>Acura,TSX,2013,premium unleaded (recommended),201,4,MANUAL,front wheel drive,4,Luxury,Midsize,Sedan,29,21,204,31510</t>
  </si>
  <si>
    <t>Acura,TSX,2013,premium unleaded (recommended),201,4,AUTOMATIC,front wheel drive,4,Luxury,Midsize,Sedan,31,22,204,33610</t>
  </si>
  <si>
    <t>Acura,TSX,2013,premium unleaded (recommended),280,6,AUTOMATIC,front wheel drive,4,"Luxury,Performance",Midsize,Sedan,28,19,204,39150</t>
  </si>
  <si>
    <t>Acura,TSX,2014,premium unleaded (recommended),201,4,MANUAL,front wheel drive,4,Luxury,Midsize,Sedan,29,21,204,31635</t>
  </si>
  <si>
    <t>Acura,TSX,2014,premium unleaded (recommended),201,4,AUTOMATIC,front wheel drive,4,Luxury,Midsize,Sedan,31,22,204,30635</t>
  </si>
  <si>
    <t>Acura,TSX,2014,premium unleaded (recommended),280,6,AUTOMATIC,front wheel drive,4,"Luxury,Performance",Midsize,Sedan,28,19,204,39275</t>
  </si>
  <si>
    <t>Acura,TSX,2014,premium unleaded (recommended),201,4,AUTOMATIC,front wheel drive,4,Luxury,Midsize,Sedan,31,22,204,33735</t>
  </si>
  <si>
    <t>Acura,TSX,2014,premium unleaded (recommended),201,4,AUTOMATIC,front wheel drive,4,Luxury,Midsize,Sedan,31,22,204,31635</t>
  </si>
  <si>
    <t>Audi,TT RS,2012,premium unleaded (required),360,5,MANUAL,all wheel drive,2,"Factory Tuner,Luxury,High-Performance",Compact,Coupe,25,18,3105,56850</t>
  </si>
  <si>
    <t>Audi,TT RS,2013,premium unleaded (required),360,5,MANUAL,all wheel drive,2,"Factory Tuner,Luxury,High-Performance",Compact,Coupe,25,18,3105,57200</t>
  </si>
  <si>
    <t>Audi,TT,2015,premium unleaded (recommended),211,4,AUTOMATED_MANUAL,all wheel drive,2,Luxury,Compact,Convertible,31,22,3105,43350</t>
  </si>
  <si>
    <t>Audi,TT,2015,premium unleaded (recommended),211,4,AUTOMATED_MANUAL,all wheel drive,2,Luxury,Compact,Coupe,31,22,3105,40350</t>
  </si>
  <si>
    <t>Audi,TT,2016,premium unleaded (recommended),220,4,AUTOMATED_MANUAL,all wheel drive,2,"Luxury,Performance",Compact,Coupe,30,23,3105,42900</t>
  </si>
  <si>
    <t>Audi,TT,2016,premium unleaded (recommended),220,4,AUTOMATED_MANUAL,all wheel drive,2,Luxury,Compact,Convertible,30,23,3105,46400</t>
  </si>
  <si>
    <t>Audi,TT,2017,premium unleaded (recommended),220,4,AUTOMATED_MANUAL,all wheel drive,2,Luxury,Compact,Convertible,30,23,3105,47000</t>
  </si>
  <si>
    <t>Audi,TT,2017,premium unleaded (recommended),220,4,AUTOMATED_MANUAL,all wheel drive,2,"Luxury,Performance",Compact,Coupe,30,23,3105,43500</t>
  </si>
  <si>
    <t>Audi,TTS,2015,premium unleaded (required),265,4,AUTOMATED_MANUAL,all wheel drive,2,"Factory Tuner,Luxury,Performance",Compact,Convertible,31,22,3105,51700</t>
  </si>
  <si>
    <t>Audi,TTS,2015,premium unleaded (required),265,4,AUTOMATED_MANUAL,all wheel drive,2,"Factory Tuner,Luxury,Performance",Compact,Coupe,31,22,3105,48700</t>
  </si>
  <si>
    <t>Audi,TTS,2016,premium unleaded (required),292,4,AUTOMATED_MANUAL,all wheel drive,2,"Factory Tuner,Luxury,Performance",Compact,Coupe,27,23,3105,51900</t>
  </si>
  <si>
    <t>Audi,TTS,2017,premium unleaded (required),292,4,AUTOMATED_MANUAL,all wheel drive,2,"Factory Tuner,Luxury,High-Performance",Compact,Coupe,27,23,3105,52500</t>
  </si>
  <si>
    <t>Hyundai,Tucson,2015,regular unleaded,182,4,AUTOMATIC,front wheel drive,4,Crossover,Compact,4dr SUV,28,21,1439,26450</t>
  </si>
  <si>
    <t>Hyundai,Tucson,2015,regular unleaded,164,4,AUTOMATIC,front wheel drive,4,Crossover,Compact,4dr SUV,29,23,1439,21650</t>
  </si>
  <si>
    <t>Hyundai,Tucson,2015,regular unleaded,182,4,AUTOMATIC,all wheel drive,4,Crossover,Compact,4dr SUV,25,20,1439,27950</t>
  </si>
  <si>
    <t>Hyundai,Tucson,2015,regular unleaded,182,4,AUTOMATIC,front wheel drive,4,Crossover,Compact,4dr SUV,28,21,1439,23700</t>
  </si>
  <si>
    <t>Hyundai,Tucson,2015,regular unleaded,180,4,AUTOMATIC,all wheel drive,4,Crossover,Compact,4dr SUV,25,20,1439,25200</t>
  </si>
  <si>
    <t>Hyundai,Tucson,2015,regular unleaded,164,4,AUTOMATIC,all wheel drive,4,Crossover,Compact,4dr SUV,25,21,1439,23150</t>
  </si>
  <si>
    <t>Hyundai,Tucson,2015,regular unleaded,182,4,AUTOMATIC,all wheel drive,4,Crossover,Compact,4dr SUV,25,20,1439,25200</t>
  </si>
  <si>
    <t>Hyundai,Tucson,2015,regular unleaded,180,4,AUTOMATIC,all wheel drive,4,Crossover,Compact,4dr SUV,25,20,1439,27950</t>
  </si>
  <si>
    <t>Hyundai,Tucson,2016,regular unleaded,175,4,AUTOMATED_MANUAL,front wheel drive,4,Crossover,Compact,4dr SUV,33,26,1439,24150</t>
  </si>
  <si>
    <t>Hyundai,Tucson,2016,regular unleaded,175,4,AUTOMATED_MANUAL,all wheel drive,4,Crossover,Compact,4dr SUV,31,25,1439,25550</t>
  </si>
  <si>
    <t>Hyundai,Tucson,2016,regular unleaded,175,4,AUTOMATED_MANUAL,front wheel drive,4,Crossover,Compact,4dr SUV,30,25,1439,29900</t>
  </si>
  <si>
    <t>Hyundai,Tucson,2016,regular unleaded,164,4,AUTOMATIC,all wheel drive,4,Crossover,Compact,4dr SUV,26,21,1439,24100</t>
  </si>
  <si>
    <t>Hyundai,Tucson,2016,regular unleaded,175,4,AUTOMATED_MANUAL,all wheel drive,4,Crossover,Compact,4dr SUV,28,24,1439,31300</t>
  </si>
  <si>
    <t>Hyundai,Tucson,2016,regular unleaded,175,4,AUTOMATED_MANUAL,all wheel drive,4,Crossover,Compact,4dr SUV,28,24,1439,27550</t>
  </si>
  <si>
    <t>Hyundai,Tucson,2016,regular unleaded,175,4,AUTOMATED_MANUAL,front wheel drive,4,Crossover,Compact,4dr SUV,30,25,1439,26150</t>
  </si>
  <si>
    <t>Hyundai,Tucson,2016,regular unleaded,164,4,AUTOMATIC,front wheel drive,4,Crossover,Compact,4dr SUV,31,23,1439,22700</t>
  </si>
  <si>
    <t>Hyundai,Tucson,2017,regular unleaded,164,4,AUTOMATIC,front wheel drive,4,Crossover,Compact,4dr SUV,30,23,1439,22700</t>
  </si>
  <si>
    <t>Hyundai,Tucson,2017,regular unleaded,164,4,AUTOMATIC,all wheel drive,4,Crossover,Compact,4dr SUV,26,21,1439,24100</t>
  </si>
  <si>
    <t>Hyundai,Tucson,2017,regular unleaded,175,4,AUTOMATED_MANUAL,front wheel drive,4,Crossover,Compact,4dr SUV,30,25,1439,29775</t>
  </si>
  <si>
    <t>Hyundai,Tucson,2017,regular unleaded,175,4,AUTOMATED_MANUAL,front wheel drive,4,Crossover,Compact,4dr SUV,30,25,1439,25900</t>
  </si>
  <si>
    <t>Hyundai,Tucson,2017,regular unleaded,175,4,AUTOMATED_MANUAL,all wheel drive,4,Crossover,Compact,4dr SUV,28,24,1439,31175</t>
  </si>
  <si>
    <t>Hyundai,Tucson,2017,regular unleaded,175,4,AUTOMATED_MANUAL,all wheel drive,4,Crossover,Compact,4dr SUV,28,24,1439,27300</t>
  </si>
  <si>
    <t>Hyundai,Tucson,2017,regular unleaded,175,4,AUTOMATED_MANUAL,front wheel drive,4,Crossover,Compact,4dr SUV,32,26,1439,24150</t>
  </si>
  <si>
    <t>Hyundai,Tucson,2017,regular unleaded,175,4,AUTOMATED_MANUAL,all wheel drive,4,Crossover,Compact,4dr SUV,30,25,1439,25550</t>
  </si>
  <si>
    <t>Toyota,Tundra,2015,regular unleaded,310,8,AUTOMATIC,four wheel drive,4,N/A,Large,Extended Cab Pickup,18,14,2031,33210</t>
  </si>
  <si>
    <t>Toyota,Tundra,2015,regular unleaded,381,8,AUTOMATIC,rear wheel drive,2,N/A,Large,Regular Cab Pickup,18,13,2031,29120</t>
  </si>
  <si>
    <t>Toyota,Tundra,2015,regular unleaded,381,8,AUTOMATIC,rear wheel drive,4,N/A,Large,Crew Cab Pickup,18,13,2031,44925</t>
  </si>
  <si>
    <t>Toyota,Tundra,2015,regular unleaded,381,8,AUTOMATIC,four wheel drive,4,N/A,Large,Extended Cab Pickup,17,13,2031,40685</t>
  </si>
  <si>
    <t>Toyota,Tundra,2015,regular unleaded,381,8,AUTOMATIC,four wheel drive,4,N/A,Large,Crew Cab Pickup,17,13,2031,44000</t>
  </si>
  <si>
    <t>Toyota,Tundra,2015,regular unleaded,381,8,AUTOMATIC,four wheel drive,4,N/A,Large,Extended Cab Pickup,17,13,2031,33390</t>
  </si>
  <si>
    <t>Toyota,Tundra,2015,flex-fuel (unleaded/E85),381,8,AUTOMATIC,four wheel drive,4,Flex Fuel,Large,Extended Cab Pickup,17,13,2031,33060</t>
  </si>
  <si>
    <t>Toyota,Tundra,2015,regular unleaded,381,8,AUTOMATIC,four wheel drive,4,N/A,Large,Crew Cab Pickup,17,13,2031,47975</t>
  </si>
  <si>
    <t>Toyota,Tundra,2015,regular unleaded,381,8,AUTOMATIC,four wheel drive,4,N/A,Large,Extended Cab Pickup,17,13,2031,34710</t>
  </si>
  <si>
    <t>Toyota,Tundra,2015,regular unleaded,310,8,AUTOMATIC,rear wheel drive,4,N/A,Large,Extended Cab Pickup,19,15,2031,30160</t>
  </si>
  <si>
    <t>Toyota,Tundra,2015,flex-fuel (unleaded/E85),381,8,AUTOMATIC,four wheel drive,4,Flex Fuel,Large,Extended Cab Pickup,17,13,2031,34710</t>
  </si>
  <si>
    <t>Toyota,Tundra,2015,flex-fuel (unleaded/E85),381,8,AUTOMATIC,four wheel drive,4,Flex Fuel,Large,Extended Cab Pickup,17,13,2031,40685</t>
  </si>
  <si>
    <t>Toyota,Tundra,2015,regular unleaded,310,8,AUTOMATIC,four wheel drive,4,N/A,Large,Extended Cab Pickup,18,14,2031,31560</t>
  </si>
  <si>
    <t>Toyota,Tundra,2015,flex-fuel (unleaded/E85),381,8,AUTOMATIC,four wheel drive,4,Flex Fuel,Large,Crew Cab Pickup,17,13,2031,44000</t>
  </si>
  <si>
    <t>Toyota,Tundra,2015,flex-fuel (unleaded/E85),381,8,AUTOMATIC,four wheel drive,4,Flex Fuel,Large,Extended Cab Pickup,17,13,2031,35040</t>
  </si>
  <si>
    <t>Toyota,Tundra,2015,regular unleaded,381,8,AUTOMATIC,four wheel drive,4,N/A,Large,Crew Cab Pickup,17,13,2031,37030</t>
  </si>
  <si>
    <t>Toyota,Tundra,2015,flex-fuel (unleaded/E85),381,8,AUTOMATIC,four wheel drive,4,Flex Fuel,Large,Crew Cab Pickup,17,13,2031,42550</t>
  </si>
  <si>
    <t>Toyota,Tundra,2015,regular unleaded,381,8,AUTOMATIC,four wheel drive,4,N/A,Large,Crew Cab Pickup,17,13,2031,42550</t>
  </si>
  <si>
    <t>Toyota,Tundra,2015,regular unleaded,310,8,AUTOMATIC,four wheel drive,4,N/A,Large,Crew Cab Pickup,18,14,2031,35530</t>
  </si>
  <si>
    <t>Toyota,Tundra,2015,regular unleaded,381,8,AUTOMATIC,four wheel drive,4,N/A,Large,Extended Cab Pickup,17,13,2031,33060</t>
  </si>
  <si>
    <t>Toyota,Tundra,2015,flex-fuel (unleaded/E85),381,8,AUTOMATIC,four wheel drive,4,Flex Fuel,Large,Crew Cab Pickup,17,13,2031,37030</t>
  </si>
  <si>
    <t>Toyota,Tundra,2015,flex-fuel (unleaded/E85),381,8,AUTOMATIC,four wheel drive,2,Flex Fuel,Large,Regular Cab Pickup,17,13,2031,32170</t>
  </si>
  <si>
    <t>Toyota,Tundra,2015,flex-fuel (unleaded/E85),381,8,AUTOMATIC,four wheel drive,4,Flex Fuel,Large,Extended Cab Pickup,17,13,2031,41385</t>
  </si>
  <si>
    <t>Toyota,Tundra,2015,regular unleaded,381,8,AUTOMATIC,rear wheel drive,4,N/A,Large,Crew Cab Pickup,18,13,2031,39500</t>
  </si>
  <si>
    <t>Toyota,Tundra,2015,regular unleaded,381,8,AUTOMATIC,four wheel drive,4,N/A,Large,Extended Cab Pickup,17,13,2031,35040</t>
  </si>
  <si>
    <t>Toyota,Tundra,2015,flex-fuel (unleaded/E85),381,8,AUTOMATIC,four wheel drive,4,Flex Fuel,Large,Extended Cab Pickup,17,13,2031,33390</t>
  </si>
  <si>
    <t>Toyota,Tundra,2015,regular unleaded,381,8,AUTOMATIC,four wheel drive,4,N/A,Large,Extended Cab Pickup,17,13,2031,41385</t>
  </si>
  <si>
    <t>Toyota,Tundra,2015,regular unleaded,310,8,AUTOMATIC,rear wheel drive,4,N/A,Large,Crew Cab Pickup,19,15,2031,32480</t>
  </si>
  <si>
    <t>Toyota,Tundra,2015,regular unleaded,381,8,AUTOMATIC,rear wheel drive,4,N/A,Large,Extended Cab Pickup,18,13,2031,37635</t>
  </si>
  <si>
    <t>Toyota,Tundra,2015,regular unleaded,310,8,AUTOMATIC,rear wheel drive,4,N/A,Large,Extended Cab Pickup,19,15,2031,28510</t>
  </si>
  <si>
    <t>Toyota,Tundra,2015,flex-fuel (unleaded/E85),381,8,AUTOMATIC,four wheel drive,4,Flex Fuel,Large,Crew Cab Pickup,17,13,2031,47975</t>
  </si>
  <si>
    <t>Toyota,Tundra,2015,regular unleaded,381,8,AUTOMATIC,rear wheel drive,4,N/A,Large,Crew Cab Pickup,18,13,2031,33980</t>
  </si>
  <si>
    <t>Toyota,Tundra,2015,regular unleaded,381,8,AUTOMATIC,rear wheel drive,4,N/A,Large,Extended Cab Pickup,18,13,2031,30010</t>
  </si>
  <si>
    <t>Toyota,Tundra,2015,regular unleaded,381,8,AUTOMATIC,rear wheel drive,4,N/A,Large,Extended Cab Pickup,18,13,2031,31660</t>
  </si>
  <si>
    <t>Toyota,Tundra,2015,regular unleaded,381,8,AUTOMATIC,rear wheel drive,4,N/A,Large,Extended Cab Pickup,18,13,2031,31990</t>
  </si>
  <si>
    <t>Toyota,Tundra,2015,regular unleaded,381,8,AUTOMATIC,four wheel drive,2,N/A,Large,Regular Cab Pickup,17,13,2031,32170</t>
  </si>
  <si>
    <t>Toyota,Tundra,2015,regular unleaded,381,8,AUTOMATIC,rear wheel drive,4,N/A,Large,Extended Cab Pickup,18,13,2031,30340</t>
  </si>
  <si>
    <t>Toyota,Tundra,2016,regular unleaded,381,8,AUTOMATIC,four wheel drive,4,N/A,Large,Extended Cab Pickup,17,13,2031,34220</t>
  </si>
  <si>
    <t>Toyota,Tundra,2016,flex-fuel (unleaded/E85),381,8,AUTOMATIC,rear wheel drive,4,Flex Fuel,Large,Extended Cab Pickup,18,13,2031,30840</t>
  </si>
  <si>
    <t>Toyota,Tundra,2016,regular unleaded,310,8,AUTOMATIC,four wheel drive,4,N/A,Large,Extended Cab Pickup,18,14,2031,34000</t>
  </si>
  <si>
    <t>Toyota,Tundra,2016,regular unleaded,381,8,AUTOMATIC,four wheel drive,4,N/A,Large,Crew Cab Pickup,17,13,2031,45560</t>
  </si>
  <si>
    <t>Toyota,Tundra,2016,flex-fuel (unleaded/E85),381,8,AUTOMATIC,rear wheel drive,4,Flex Fuel,Large,Extended Cab Pickup,18,13,2031,32980</t>
  </si>
  <si>
    <t>Toyota,Tundra,2016,flex-fuel (unleaded/E85),381,8,AUTOMATIC,rear wheel drive,4,Flex Fuel,Large,Extended Cab Pickup,18,13,2031,38670</t>
  </si>
  <si>
    <t>Toyota,Tundra,2016,regular unleaded,310,8,AUTOMATIC,four wheel drive,4,N/A,Large,Crew Cab Pickup,18,14,2031,36320</t>
  </si>
  <si>
    <t>Toyota,Tundra,2016,flex-fuel (unleaded/E85),381,8,AUTOMATIC,rear wheel drive,4,Flex Fuel,Large,Crew Cab Pickup,18,13,2031,34970</t>
  </si>
  <si>
    <t>Toyota,Tundra,2016,flex-fuel (unleaded/E85),381,8,AUTOMATIC,rear wheel drive,4,Flex Fuel,Large,Crew Cab Pickup,18,13,2031,46530</t>
  </si>
  <si>
    <t>Toyota,Tundra,2016,regular unleaded,381,8,AUTOMATIC,four wheel drive,4,N/A,Large,Crew Cab Pickup,17,13,2031,43585</t>
  </si>
  <si>
    <t>Toyota,Tundra,2016,flex-fuel (unleaded/E85),381,8,AUTOMATIC,four wheel drive,4,Flex Fuel,Large,Extended Cab Pickup,17,13,2031,42945</t>
  </si>
  <si>
    <t>Toyota,Tundra,2016,regular unleaded,381,8,AUTOMATIC,four wheel drive,4,N/A,Large,Extended Cab Pickup,17,13,2031,42945</t>
  </si>
  <si>
    <t>Toyota,Tundra,2016,regular unleaded,381,8,AUTOMATIC,rear wheel drive,4,N/A,Large,Extended Cab Pickup,18,13,2031,30840</t>
  </si>
  <si>
    <t>Toyota,Tundra,2016,regular unleaded,381,8,AUTOMATIC,four wheel drive,4,N/A,Large,Extended Cab Pickup,17,13,2031,41720</t>
  </si>
  <si>
    <t>Toyota,Tundra,2016,flex-fuel (unleaded/E85),381,8,AUTOMATIC,four wheel drive,4,Flex Fuel,Large,Crew Cab Pickup,17,13,2031,49580</t>
  </si>
  <si>
    <t>Toyota,Tundra,2016,regular unleaded,381,8,AUTOMATIC,rear wheel drive,4,N/A,Large,Crew Cab Pickup,18,13,2031,46530</t>
  </si>
  <si>
    <t>Toyota,Tundra,2016,regular unleaded,381,8,AUTOMATIC,rear wheel drive,4,N/A,Large,Crew Cab Pickup,18,13,2031,40535</t>
  </si>
  <si>
    <t>Toyota,Tundra,2016,regular unleaded,381,8,AUTOMATIC,four wheel drive,4,N/A,Large,Crew Cab Pickup,17,13,2031,38020</t>
  </si>
  <si>
    <t>Toyota,Tundra,2016,regular unleaded,381,8,AUTOMATIC,four wheel drive,4,N/A,Large,Crew Cab Pickup,17,13,2031,49580</t>
  </si>
  <si>
    <t>Toyota,Tundra,2016,regular unleaded,310,8,AUTOMATIC,rear wheel drive,4,N/A,Large,Extended Cab Pickup,19,15,2031,29140</t>
  </si>
  <si>
    <t>Toyota,Tundra,2016,flex-fuel (unleaded/E85),381,8,AUTOMATIC,rear wheel drive,2,Flex Fuel,Large,Regular Cab Pickup,18,13,2031,29950</t>
  </si>
  <si>
    <t>Toyota,Tundra,2016,regular unleaded,310,8,AUTOMATIC,rear wheel drive,4,N/A,Large,Crew Cab Pickup,19,15,2031,33270</t>
  </si>
  <si>
    <t>Toyota,Tundra,2016,flex-fuel (unleaded/E85),381,8,AUTOMATIC,rear wheel drive,4,Flex Fuel,Large,Extended Cab Pickup,18,13,2031,32650</t>
  </si>
  <si>
    <t>Toyota,Tundra,2016,regular unleaded,310,8,AUTOMATIC,four wheel drive,4,N/A,Large,Extended Cab Pickup,18,14,2031,32190</t>
  </si>
  <si>
    <t>Toyota,Tundra,2016,regular unleaded,381,8,AUTOMATIC,four wheel drive,4,N/A,Large,Extended Cab Pickup,17,13,2031,36030</t>
  </si>
  <si>
    <t>Toyota,Tundra,2016,flex-fuel (unleaded/E85),381,8,AUTOMATIC,four wheel drive,2,Flex Fuel,Large,Regular Cab Pickup,17,13,2031,33000</t>
  </si>
  <si>
    <t>Toyota,Tundra,2016,regular unleaded,381,8,AUTOMATIC,rear wheel drive,4,N/A,Large,Extended Cab Pickup,18,13,2031,31170</t>
  </si>
  <si>
    <t>Toyota,Tundra,2016,flex-fuel (unleaded/E85),381,8,AUTOMATIC,four wheel drive,4,Flex Fuel,Large,Extended Cab Pickup,17,13,2031,34220</t>
  </si>
  <si>
    <t>Toyota,Tundra,2016,regular unleaded,381,8,AUTOMATIC,four wheel drive,4,N/A,Large,Extended Cab Pickup,17,13,2031,35700</t>
  </si>
  <si>
    <t>Toyota,Tundra,2016,regular unleaded,381,8,AUTOMATIC,rear wheel drive,4,N/A,Large,Extended Cab Pickup,18,13,2031,32980</t>
  </si>
  <si>
    <t>Toyota,Tundra,2016,regular unleaded,381,8,AUTOMATIC,rear wheel drive,2,N/A,Large,Regular Cab Pickup,18,13,2031,29950</t>
  </si>
  <si>
    <t>Toyota,Tundra,2016,regular unleaded,381,8,AUTOMATIC,rear wheel drive,4,N/A,Large,Extended Cab Pickup,18,13,2031,38670</t>
  </si>
  <si>
    <t>Toyota,Tundra,2016,flex-fuel (unleaded/E85),381,8,AUTOMATIC,four wheel drive,4,Flex Fuel,Large,Extended Cab Pickup,17,13,2031,41720</t>
  </si>
  <si>
    <t>Toyota,Tundra,2016,regular unleaded,381,8,AUTOMATIC,rear wheel drive,4,N/A,Large,Crew Cab Pickup,18,13,2031,34970</t>
  </si>
  <si>
    <t>Toyota,Tundra,2016,regular unleaded,310,8,AUTOMATIC,rear wheel drive,4,N/A,Large,Extended Cab Pickup,19,15,2031,30950</t>
  </si>
  <si>
    <t>Toyota,Tundra,2016,flex-fuel (unleaded/E85),381,8,AUTOMATIC,four wheel drive,4,Flex Fuel,Large,Crew Cab Pickup,17,13,2031,45560</t>
  </si>
  <si>
    <t>Toyota,Tundra,2016,flex-fuel (unleaded/E85),381,8,AUTOMATIC,four wheel drive,4,Flex Fuel,Large,Crew Cab Pickup,17,13,2031,43585</t>
  </si>
  <si>
    <t>Toyota,Tundra,2016,regular unleaded,381,8,AUTOMATIC,rear wheel drive,4,N/A,Large,Extended Cab Pickup,18,13,2031,32650</t>
  </si>
  <si>
    <t>Toyota,Tundra,2016,flex-fuel (unleaded/E85),381,8,AUTOMATIC,four wheel drive,4,Flex Fuel,Large,Extended Cab Pickup,17,13,2031,33890</t>
  </si>
  <si>
    <t>Toyota,Tundra,2016,flex-fuel (unleaded/E85),381,8,AUTOMATIC,rear wheel drive,4,Flex Fuel,Large,Crew Cab Pickup,18,13,2031,40535</t>
  </si>
  <si>
    <t>Toyota,Tundra,2016,flex-fuel (unleaded/E85),381,8,AUTOMATIC,four wheel drive,4,Flex Fuel,Large,Extended Cab Pickup,17,13,2031,36030</t>
  </si>
  <si>
    <t>Toyota,Tundra,2016,flex-fuel (unleaded/E85),381,8,AUTOMATIC,four wheel drive,4,Flex Fuel,Large,Extended Cab Pickup,17,13,2031,35700</t>
  </si>
  <si>
    <t>Toyota,Tundra,2016,regular unleaded,381,8,AUTOMATIC,four wheel drive,2,N/A,Large,Regular Cab Pickup,17,13,2031,33000</t>
  </si>
  <si>
    <t>Toyota,Tundra,2016,regular unleaded,381,8,AUTOMATIC,four wheel drive,4,N/A,Large,Extended Cab Pickup,17,13,2031,33890</t>
  </si>
  <si>
    <t>Toyota,Tundra,2016,flex-fuel (unleaded/E85),381,8,AUTOMATIC,rear wheel drive,4,Flex Fuel,Large,Extended Cab Pickup,18,13,2031,31170</t>
  </si>
  <si>
    <t>Toyota,Tundra,2016,flex-fuel (unleaded/E85),381,8,AUTOMATIC,four wheel drive,4,Flex Fuel,Large,Crew Cab Pickup,17,13,2031,38020</t>
  </si>
  <si>
    <t>Toyota,Tundra,2017,regular unleaded,381,8,AUTOMATIC,four wheel drive,2,N/A,Large,Regular Cab Pickup,17,13,2031,33450</t>
  </si>
  <si>
    <t>Toyota,Tundra,2017,regular unleaded,381,8,AUTOMATIC,four wheel drive,4,N/A,Large,Crew Cab Pickup,17,13,2031,50030</t>
  </si>
  <si>
    <t>Toyota,Tundra,2017,flex-fuel (unleaded/E85),381,8,AUTOMATIC,rear wheel drive,4,Flex Fuel,Large,Crew Cab Pickup,18,13,2031,35420</t>
  </si>
  <si>
    <t>Toyota,Tundra,2017,flex-fuel (unleaded/E85),381,8,AUTOMATIC,four wheel drive,4,Flex Fuel,Large,Extended Cab Pickup,17,13,2031,42330</t>
  </si>
  <si>
    <t>Toyota,Tundra,2017,regular unleaded,310,8,AUTOMATIC,rear wheel drive,4,N/A,Large,Extended Cab Pickup,19,15,2031,31830</t>
  </si>
  <si>
    <t>Toyota,Tundra,2017,regular unleaded,381,8,AUTOMATIC,rear wheel drive,4,N/A,Large,Crew Cab Pickup,18,13,2031,46980</t>
  </si>
  <si>
    <t>Toyota,Tundra,2017,regular unleaded,381,8,AUTOMATIC,four wheel drive,4,N/A,Large,Extended Cab Pickup,17,13,2031,42330</t>
  </si>
  <si>
    <t>Toyota,Tundra,2017,flex-fuel (unleaded/E85),381,8,AUTOMATIC,rear wheel drive,4,Flex Fuel,Large,Crew Cab Pickup,18,13,2031,46980</t>
  </si>
  <si>
    <t>Toyota,Tundra,2017,regular unleaded,381,8,AUTOMATIC,four wheel drive,4,N/A,Large,Crew Cab Pickup,17,13,2031,44195</t>
  </si>
  <si>
    <t>Toyota,Tundra,2017,flex-fuel (unleaded/E85),381,8,AUTOMATIC,rear wheel drive,4,Flex Fuel,Large,Extended Cab Pickup,18,13,2031,39280</t>
  </si>
  <si>
    <t>Toyota,Tundra,2017,regular unleaded,310,8,AUTOMATIC,four wheel drive,4,N/A,Large,Extended Cab Pickup,18,14,2031,34880</t>
  </si>
  <si>
    <t>Toyota,Tundra,2017,flex-fuel (unleaded/E85),381,8,AUTOMATIC,four wheel drive,4,Flex Fuel,Large,Crew Cab Pickup,17,13,2031,46010</t>
  </si>
  <si>
    <t>Toyota,Tundra,2017,regular unleaded,381,8,AUTOMATIC,rear wheel drive,2,N/A,Large,Regular Cab Pickup,18,13,2031,30400</t>
  </si>
  <si>
    <t>Toyota,Tundra,2017,flex-fuel (unleaded/E85),381,8,AUTOMATIC,four wheel drive,4,Flex Fuel,Large,Crew Cab Pickup,17,13,2031,38470</t>
  </si>
  <si>
    <t>Toyota,Tundra,2017,flex-fuel (unleaded/E85),381,8,AUTOMATIC,rear wheel drive,4,Flex Fuel,Large,Extended Cab Pickup,18,13,2031,33430</t>
  </si>
  <si>
    <t>Toyota,Tundra,2017,flex-fuel (unleaded/E85),381,8,AUTOMATIC,rear wheel drive,4,Flex Fuel,Large,Crew Cab Pickup,18,13,2031,41145</t>
  </si>
  <si>
    <t>Toyota,Tundra,2017,flex-fuel (unleaded/E85),381,8,AUTOMATIC,four wheel drive,4,Flex Fuel,Large,Extended Cab Pickup,17,13,2031,43395</t>
  </si>
  <si>
    <t>Toyota,Tundra,2017,regular unleaded,310,8,AUTOMATIC,rear wheel drive,4,N/A,Large,Crew Cab Pickup,19,15,2031,34150</t>
  </si>
  <si>
    <t>Toyota,Tundra,2017,flex-fuel (unleaded/E85),381,8,AUTOMATIC,rear wheel drive,2,Flex Fuel,Large,Regular Cab Pickup,18,13,2031,30400</t>
  </si>
  <si>
    <t>Toyota,Tundra,2017,regular unleaded,381,8,AUTOMATIC,rear wheel drive,4,N/A,Large,Extended Cab Pickup,18,13,2031,31620</t>
  </si>
  <si>
    <t>Toyota,Tundra,2017,flex-fuel (unleaded/E85),381,8,AUTOMATIC,four wheel drive,4,Flex Fuel,Large,Crew Cab Pickup,17,13,2031,50030</t>
  </si>
  <si>
    <t>Toyota,Tundra,2017,regular unleaded,381,8,AUTOMATIC,rear wheel drive,4,N/A,Large,Extended Cab Pickup,18,13,2031,33100</t>
  </si>
  <si>
    <t>Toyota,Tundra,2017,regular unleaded,381,8,AUTOMATIC,four wheel drive,4,N/A,Large,Extended Cab Pickup,17,13,2031,43395</t>
  </si>
  <si>
    <t>Toyota,Tundra,2017,flex-fuel (unleaded/E85),381,8,AUTOMATIC,rear wheel drive,4,Flex Fuel,Large,Extended Cab Pickup,18,13,2031,31620</t>
  </si>
  <si>
    <t>Toyota,Tundra,2017,flex-fuel (unleaded/E85),381,8,AUTOMATIC,four wheel drive,4,Flex Fuel,Large,Extended Cab Pickup,17,13,2031,36480</t>
  </si>
  <si>
    <t>Toyota,Tundra,2017,regular unleaded,381,8,AUTOMATIC,rear wheel drive,4,N/A,Large,Extended Cab Pickup,18,13,2031,31290</t>
  </si>
  <si>
    <t>Toyota,Tundra,2017,regular unleaded,381,8,AUTOMATIC,rear wheel drive,4,N/A,Large,Extended Cab Pickup,18,13,2031,33430</t>
  </si>
  <si>
    <t>Toyota,Tundra,2017,flex-fuel (unleaded/E85),381,8,AUTOMATIC,four wheel drive,4,Flex Fuel,Large,Extended Cab Pickup,17,13,2031,34340</t>
  </si>
  <si>
    <t>Toyota,Tundra,2017,regular unleaded,310,8,AUTOMATIC,four wheel drive,4,N/A,Large,Crew Cab Pickup,18,14,2031,37200</t>
  </si>
  <si>
    <t>Toyota,Tundra,2017,flex-fuel (unleaded/E85),381,8,AUTOMATIC,four wheel drive,4,Flex Fuel,Large,Crew Cab Pickup,17,13,2031,44195</t>
  </si>
  <si>
    <t>Toyota,Tundra,2017,flex-fuel (unleaded/E85),381,8,AUTOMATIC,rear wheel drive,4,Flex Fuel,Large,Extended Cab Pickup,18,13,2031,31290</t>
  </si>
  <si>
    <t>Toyota,Tundra,2017,regular unleaded,381,8,AUTOMATIC,four wheel drive,4,N/A,Large,Extended Cab Pickup,17,13,2031,34340</t>
  </si>
  <si>
    <t>Toyota,Tundra,2017,flex-fuel (unleaded/E85),381,8,AUTOMATIC,four wheel drive,4,Flex Fuel,Large,Extended Cab Pickup,17,13,2031,36150</t>
  </si>
  <si>
    <t>Toyota,Tundra,2017,regular unleaded,381,8,AUTOMATIC,four wheel drive,4,N/A,Large,Extended Cab Pickup,17,13,2031,34670</t>
  </si>
  <si>
    <t>Toyota,Tundra,2017,flex-fuel (unleaded/E85),381,8,AUTOMATIC,rear wheel drive,4,Flex Fuel,Large,Extended Cab Pickup,18,13,2031,33100</t>
  </si>
  <si>
    <t>Toyota,Tundra,2017,regular unleaded,310,8,AUTOMATIC,rear wheel drive,4,N/A,Large,Extended Cab Pickup,19,15,2031,30020</t>
  </si>
  <si>
    <t>Toyota,Tundra,2017,regular unleaded,310,8,AUTOMATIC,four wheel drive,4,N/A,Large,Extended Cab Pickup,18,14,2031,33070</t>
  </si>
  <si>
    <t>Toyota,Tundra,2017,regular unleaded,381,8,AUTOMATIC,rear wheel drive,4,N/A,Large,Crew Cab Pickup,18,13,2031,35420</t>
  </si>
  <si>
    <t>Toyota,Tundra,2017,regular unleaded,381,8,AUTOMATIC,four wheel drive,4,N/A,Large,Extended Cab Pickup,17,13,2031,36480</t>
  </si>
  <si>
    <t>Toyota,Tundra,2017,regular unleaded,381,8,AUTOMATIC,rear wheel drive,4,N/A,Large,Extended Cab Pickup,18,13,2031,39280</t>
  </si>
  <si>
    <t>Toyota,Tundra,2017,regular unleaded,381,8,AUTOMATIC,four wheel drive,4,N/A,Large,Extended Cab Pickup,17,13,2031,36150</t>
  </si>
  <si>
    <t>Toyota,Tundra,2017,regular unleaded,381,8,AUTOMATIC,four wheel drive,4,N/A,Large,Crew Cab Pickup,17,13,2031,46010</t>
  </si>
  <si>
    <t>Toyota,Tundra,2017,regular unleaded,381,8,AUTOMATIC,rear wheel drive,4,N/A,Large,Crew Cab Pickup,18,13,2031,41145</t>
  </si>
  <si>
    <t>Toyota,Tundra,2017,flex-fuel (unleaded/E85),381,8,AUTOMATIC,four wheel drive,2,Flex Fuel,Large,Regular Cab Pickup,17,13,2031,33450</t>
  </si>
  <si>
    <t>Toyota,Tundra,2017,regular unleaded,381,8,AUTOMATIC,four wheel drive,4,N/A,Large,Crew Cab Pickup,17,13,2031,38470</t>
  </si>
  <si>
    <t>Toyota,Tundra,2017,flex-fuel (unleaded/E85),381,8,AUTOMATIC,four wheel drive,4,Flex Fuel,Large,Extended Cab Pickup,17,13,2031,34670</t>
  </si>
  <si>
    <t>GMC,Typhoon,1992,regular unleaded,285,6,AUTOMATIC,all wheel drive,2,"Factory Tuner,Performance",Compact,2dr SUV,17,14,549,5895</t>
  </si>
  <si>
    <t>GMC,Typhoon,1993,regular unleaded,285,6,AUTOMATIC,all wheel drive,2,"Factory Tuner,Performance",Compact,2dr SUV,17,13,549,6890</t>
  </si>
  <si>
    <t>Chevrolet,Uplander,2006,regular unleaded,201,6,AUTOMATIC,front wheel drive,4,N/A,Midsize,Passenger Minivan,23,16,1385,22750</t>
  </si>
  <si>
    <t>Chevrolet,Uplander,2006,regular unleaded,201,6,AUTOMATIC,front wheel drive,4,N/A,Midsize,Passenger Minivan,23,16,1385,28250</t>
  </si>
  <si>
    <t>Chevrolet,Uplander,2006,regular unleaded,201,6,AUTOMATIC,front wheel drive,4,N/A,Midsize,Passenger Minivan,23,16,1385,26250</t>
  </si>
  <si>
    <t>Chevrolet,Uplander,2006,regular unleaded,201,6,AUTOMATIC,front wheel drive,4,N/A,Compact,Passenger Minivan,23,16,1385,19250</t>
  </si>
  <si>
    <t>Chevrolet,Uplander,2006,regular unleaded,201,6,AUTOMATIC,front wheel drive,4,N/A,Midsize,Cargo Minivan,23,16,1385,21150</t>
  </si>
  <si>
    <t>Chevrolet,Uplander,2006,regular unleaded,201,6,AUTOMATIC,front wheel drive,4,N/A,Midsize,Passenger Minivan,23,16,1385,30250</t>
  </si>
  <si>
    <t>Chevrolet,Uplander,2006,regular unleaded,196,6,AUTOMATIC,all wheel drive,4,N/A,Midsize,Passenger Minivan,21,15,1385,33250</t>
  </si>
  <si>
    <t>Chevrolet,Uplander,2007,regular unleaded,240,6,AUTOMATIC,front wheel drive,4,Flex Fuel,Compact,Passenger Minivan,23,16,1385,20205</t>
  </si>
  <si>
    <t>Chevrolet,Uplander,2007,regular unleaded,240,6,AUTOMATIC,front wheel drive,4,Flex Fuel,Midsize,Cargo Minivan,23,16,1385,22105</t>
  </si>
  <si>
    <t>Chevrolet,Uplander,2007,regular unleaded,240,6,AUTOMATIC,front wheel drive,4,Flex Fuel,Midsize,Passenger Minivan,23,16,1385,23280</t>
  </si>
  <si>
    <t>Chevrolet,Uplander,2007,regular unleaded,240,6,AUTOMATIC,front wheel drive,4,Flex Fuel,Midsize,Passenger Minivan,23,16,1385,27405</t>
  </si>
  <si>
    <t>Chevrolet,Uplander,2007,regular unleaded,240,6,AUTOMATIC,front wheel drive,4,Flex Fuel,Midsize,Passenger Minivan,23,16,1385,33050</t>
  </si>
  <si>
    <t>Chevrolet,Uplander,2007,regular unleaded,240,6,AUTOMATIC,front wheel drive,4,Flex Fuel,Midsize,Passenger Minivan,23,16,1385,29350</t>
  </si>
  <si>
    <t>Chevrolet,Uplander,2008,regular unleaded,240,6,AUTOMATIC,front wheel drive,4,Flex Fuel,Compact,Passenger Minivan,23,16,1385,21540</t>
  </si>
  <si>
    <t>Chevrolet,Uplander,2008,regular unleaded,240,6,AUTOMATIC,front wheel drive,4,Flex Fuel,Midsize,Passenger Minivan,23,16,1385,24250</t>
  </si>
  <si>
    <t>Chevrolet,Uplander,2008,regular unleaded,240,6,AUTOMATIC,front wheel drive,4,Flex Fuel,Midsize,Cargo Minivan,23,16,1385,23080</t>
  </si>
  <si>
    <t>Chevrolet,Uplander,2008,regular unleaded,240,6,AUTOMATIC,front wheel drive,4,Flex Fuel,Midsize,Passenger Minivan,23,16,1385,29330</t>
  </si>
  <si>
    <t>Aston Martin,V12 Vanquish,2004,premium unleaded (required),460,12,AUTOMATIC,rear wheel drive,2,"Exotic,High-Performance",Compact,Coupe,18,11,259,234260</t>
  </si>
  <si>
    <t>Aston Martin,V12 Vanquish,2005,premium unleaded (required),460,12,AUTOMATED_MANUAL,rear wheel drive,2,"Exotic,High-Performance",Compact,Coupe,16,10,259,234260</t>
  </si>
  <si>
    <t>Aston Martin,V12 Vanquish,2005,premium unleaded (required),520,12,AUTOMATED_MANUAL,rear wheel drive,2,"Exotic,Factory Tuner,High-Performance",Compact,Coupe,16,10,259,255000</t>
  </si>
  <si>
    <t>Aston Martin,V12 Vanquish,2006,premium unleaded (required),520,12,AUTOMATED_MANUAL,rear wheel drive,2,"Exotic,Factory Tuner,High-Performance",Compact,Coupe,16,10,259,260000</t>
  </si>
  <si>
    <t>Aston Martin,V12 Vantage S,2015,premium unleaded (required),565,12,AUTOMATED_MANUAL,rear wheel drive,2,"Exotic,High-Performance",Compact,Coupe,18,12,259,182395</t>
  </si>
  <si>
    <t>Aston Martin,V12 Vantage S,2016,premium unleaded (required),565,12,AUTOMATED_MANUAL,rear wheel drive,2,"Exotic,High-Performance",Compact,Convertible,18,12,259,198195</t>
  </si>
  <si>
    <t>Aston Martin,V12 Vantage S,2016,premium unleaded (required),565,12,AUTOMATED_MANUAL,rear wheel drive,2,"Exotic,High-Performance",Compact,Coupe,18,12,259,183695</t>
  </si>
  <si>
    <t>Aston Martin,V12 Vantage,2011,premium unleaded (required),510,12,MANUAL,rear wheel drive,2,"Exotic,High-Performance",Compact,Coupe,17,11,259,191995</t>
  </si>
  <si>
    <t>Aston Martin,V12 Vantage,2011,premium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</si>
  <si>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</si>
  <si>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drive,2,"Exotic,High-Performance",Compact,Coupe,17,11,259,195895</t>
  </si>
  <si>
    <t>Volvo,V40,2002,premium unleaded (required),160,4,AUTOMATIC,front wheel drive,4,Luxury,Compact,Wagon,27,19,870,24900</t>
  </si>
  <si>
    <t>Volvo,V40,2003,premium unleaded (required),170,4,AUTOMATIC,front wheel drive,4,Luxury,Compact,Wagon,27,19,870,24900</t>
  </si>
  <si>
    <t>Volvo,V40,2004,premium unleaded (required),170,4,AUTOMATIC,front wheel drive,4,Luxury,Compact,Wagon,27,19,870,25700</t>
  </si>
  <si>
    <t>Volvo,V40,2004,premium unleaded (required),170,4,AUTOMATIC,front wheel drive,4,Luxury,Compact,Wagon,27,19,870,29845</t>
  </si>
  <si>
    <t>Volvo,V50,2009,premium unleaded (recommended),168,5,AUTOMATIC,front wheel drive,4,Luxury,Compact,Wagon,31,20,870,29800</t>
  </si>
  <si>
    <t>Volvo,V50,2009,premium unleaded (recommended),227,5,AUTOMATIC,all wheel drive,4,Luxury,Compact,Wagon,26,18,870,35500</t>
  </si>
  <si>
    <t>Volvo,V50,2010,premium unleaded (recommended),227,5,MANUAL,all wheel drive,4,Luxury,Compact,Wagon,26,20,870,33050</t>
  </si>
  <si>
    <t>Volvo,V50,2010,premium unleaded (recommended),168,5,AUTOMATIC,front wheel drive,4,Luxury,Compact,Wagon,30,21,870,28700</t>
  </si>
  <si>
    <t>Volvo,V50,2011,regular unleaded,227,5,AUTOMATIC,front wheel drive,4,Luxury,Compact,Wagon,30,21,870,32850</t>
  </si>
  <si>
    <t>Volvo,V50,2011,regular unleaded,227,5,AUTOMATIC,front wheel drive,4,Luxury,Compact,Wagon,30,21,870,29000</t>
  </si>
  <si>
    <t>Volvo,V60 Cross Country,2015,regular unleaded,250,5,AUTOMATIC,all wheel drive,4,"Crossover,Luxury",Midsize,Wagon,28,20,870,41000</t>
  </si>
  <si>
    <t>Volvo,V60 Cross Country,2015,regular unleaded,250,5,AUTOMATIC,all wheel drive,4,"Crossover,Luxury",Midsize,Wagon,28,20,870,44650</t>
  </si>
  <si>
    <t>Volvo,V60 Cross Country,2016,regular unleaded,250,5,AUTOMATIC,all wheel drive,4,"Crossover,Luxury",Midsize,Wagon,28,20,870,41200</t>
  </si>
  <si>
    <t>Volvo,V60 Cross Country,2016,regular unleaded,250,5,AUTOMATIC,all wheel drive,4,"Crossover,Luxury",Midsize,Wagon,28,20,870,44850</t>
  </si>
  <si>
    <t>Volvo,V60 Cross Country,2017,regular unleaded,240,4,AUTOMATIC,all wheel drive,4,"Crossover,Luxury",Midsize,Wagon,30,22,870,41700</t>
  </si>
  <si>
    <t>Volvo,V60 Cross Country,2017,regular unleaded,240,4,AUTOMATIC,all wheel drive,4,"Crossover,Luxury",Midsize,Wagon,30,22,870,45350</t>
  </si>
  <si>
    <t>Volvo,V60,2015,regular unleaded,325,6,AUTOMATIC,all wheel drive,4,"Luxury,High-Performance",Midsize,Wagon,28,19,870,45400</t>
  </si>
  <si>
    <t>Volvo,V60,2015,regular unleaded,250,5,AUTOMATIC,all wheel drive,4,Luxury,Midsize,Wagon,29,20,870,37450</t>
  </si>
  <si>
    <t>Volvo,V60,2015,regular unleaded,240,4,AUTOMATIC,front wheel drive,4,Luxury,Midsize,Wagon,37,25,870,35750</t>
  </si>
  <si>
    <t>Volvo,V60,2015,regular unleaded,325,6,AUTOMATIC,all wheel drive,4,"Luxury,High-Performance",Midsize,Wagon,28,19,870,45150</t>
  </si>
  <si>
    <t>Volvo,V60,2015,regular unleaded,250,5,AUTOMATIC,all wheel drive,4,Luxury,Midsize,Wagon,29,20,870,37250</t>
  </si>
  <si>
    <t>Volvo,V60,2015,regular unleaded,240,4,AUTOMATIC,front wheel drive,4,Luxury,Midsize,Wagon,37,25,870,35950</t>
  </si>
  <si>
    <t>Volvo,V60,2016,regular unleaded,302,4,AUTOMATIC,all wheel drive,4,"Luxury,Performance",Midsize,Wagon,31,22,870,46050</t>
  </si>
  <si>
    <t>Volvo,V60,2016,regular unleaded,250,5,AUTOMATIC,all wheel drive,4,Luxury,Midsize,Wagon,29,20,870,43520</t>
  </si>
  <si>
    <t>Volvo,V60,2016,regular unleaded,345,6,AUTOMATIC,all wheel drive,4,"Factory Tuner,Luxury,High-Performance",Midsize,Wagon,27,18,870,61300</t>
  </si>
  <si>
    <t>Volvo,V60,2016,regular unleaded,250,5,AUTOMATIC,all wheel drive,4,Luxury,Midsize,Wagon,29,20,870,39600</t>
  </si>
  <si>
    <t>Volvo,V60,2016,regular unleaded,302,4,AUTOMATIC,all wheel drive,4,"Luxury,Performance",Midsize,Wagon,31,22,870,49450</t>
  </si>
  <si>
    <t>Volvo,V60,2016,regular unleaded,240,4,AUTOMATIC,front wheel drive,4,Luxury,Midsize,Wagon,29,25,870,36150</t>
  </si>
  <si>
    <t>Volvo,V60,2016,regular unleaded,240,4,AUTOMATIC,front wheel drive,4,Luxury,Midsize,Wagon,29,25,870,41750</t>
  </si>
  <si>
    <t>Volvo,V60,2016,regular unleaded,325,6,AUTOMATIC,all wheel drive,4,"Luxury,High-Performance",Midsize,Wagon,27,18,870,49200</t>
  </si>
  <si>
    <t>Volvo,V60,2016,regular unleaded,325,6,AUTOMATIC,all wheel drive,4,"Luxury,High-Performance",Midsize,Wagon,27,18,870,45800</t>
  </si>
  <si>
    <t>Volvo,V60,2016,regular unleaded,240,4,AUTOMATIC,front wheel drive,4,Luxury,Midsize,Wagon,29,25,870,38100</t>
  </si>
  <si>
    <t>Volvo,V60,2016,regular unleaded,250,5,AUTOMATIC,all wheel drive,4,Luxury,Midsize,Wagon,29,20,870,37650</t>
  </si>
  <si>
    <t>Volvo,V60,2017,regular unleaded,302,4,AUTOMATIC,all wheel drive,4,"Luxury,Performance",Midsize,Wagon,31,23,870,48950</t>
  </si>
  <si>
    <t>Volvo,V60,2017,regular unleaded,240,4,AUTOMATIC,front wheel drive,4,"Luxury,Performance",Midsize,Wagon,36,25,870,36150</t>
  </si>
  <si>
    <t>Volvo,V60,2017,regular unleaded,240,4,AUTOMATIC,front wheel drive,4,"Luxury,Performance",Midsize,Wagon,36,25,870,41750</t>
  </si>
  <si>
    <t>Volvo,V60,2017,regular unleaded,240,4,AUTOMATIC,front wheel drive,4,"Luxury,Performance",Midsize,Wagon,36,25,870,38100</t>
  </si>
  <si>
    <t>Volvo,V70,2008,premium unleaded (recommended),235,6,AUTOMATIC,front wheel drive,4,Luxury,Midsize,Wagon,24,16,870,32465</t>
  </si>
  <si>
    <t>Volvo,V70,2009,premium unleaded (recommended),235,6,AUTOMATIC,front wheel drive,4,Luxury,Midsize,Wagon,25,16,870,32900</t>
  </si>
  <si>
    <t>Volvo,V70,2010,premium unleaded (recommended),235,6,AUTOMATIC,front wheel drive,4,Luxury,Midsize,Wagon,27,18,870,33550</t>
  </si>
  <si>
    <t>Volvo,V70,2010,premium unleaded (recommended),235,6,AUTOMATIC,front wheel drive,4,Luxury,Midsize,Wagon,27,18,870,38000</t>
  </si>
  <si>
    <t>Aston Martin,V8 Vantage,2014,premium unleaded (required),430,8,MANUAL,rear wheel drive,2,"Exotic,High-Performance",Compact,Convertible,19,13,259,145200</t>
  </si>
  <si>
    <t>Aston Martin,V8 Vantage,2014,premium unleaded (required),420,8,MANUAL,rear wheel drive,2,"Exotic,High-Performance",Compact,Convertible,19,13,259,131200</t>
  </si>
  <si>
    <t>Aston Martin,V8 Vantage,2014,premium unleaded (required),430,8,MANUAL,rear wheel drive,2,"Exotic,High-Performance",Compact,Coupe,19,13,259,130700</t>
  </si>
  <si>
    <t>Aston Martin,V8 Vantage,2014,premium unleaded (required),420,8,AUTOMATED_MANUAL,rear wheel drive,2,"Exotic,High-Performance",Compact,Coupe,21,14,259,122400</t>
  </si>
  <si>
    <t>Aston Martin,V8 Vantage,2014,premium unleaded (required),420,8,MANUAL,rear wheel drive,2,"Exotic,High-Performance",Compact,Coupe,19,13,259,116700</t>
  </si>
  <si>
    <t>Aston Martin,V8 Vantage,2014,premium unleaded (required),420,8,AUTOMATED_MANUAL,rear wheel drive,2,"Exotic,High-Performance",Compact,Convertible,21,14,259,136900</t>
  </si>
  <si>
    <t>Aston Martin,V8 Vantage,2014,premium unleaded (required),430,8,AUTOMATED_MANUAL,rear wheel drive,2,"Exotic,High-Performance",Compact,Coupe,21,14,259,136400</t>
  </si>
  <si>
    <t>Aston Martin,V8 Vantage,2014,premium unleaded (required),430,8,AUTOMATED_MANUAL,rear wheel drive,2,"Exotic,High-Performance",Compact,Convertible,21,14,259,150900</t>
  </si>
  <si>
    <t>Aston Martin,V8 Vantage,2015,premium unleaded (required),430,8,MANUAL,rear wheel drive,2,"Exotic,High-Performance",Compact,Convertible,19,13,259,147495</t>
  </si>
  <si>
    <t>Aston Martin,V8 Vantage,2015,premium unleaded (required),430,8,MANUAL,rear wheel drive,2,"Exotic,High-Performance",Compact,Coupe,19,13,259,132995</t>
  </si>
  <si>
    <t>Aston Martin,V8 Vantage,2015,premium unleaded (required),430,8,MANUAL,rear wheel drive,2,"Exotic,High-Performance",Compact,Coupe,19,13,259,98200</t>
  </si>
  <si>
    <t>Aston Martin,V8 Vantage,2015,premium unleaded (required),430,8,MANUAL,rear wheel drive,2,"Exotic,High-Performance",Compact,Coupe,19,13,259,117995</t>
  </si>
  <si>
    <t>Aston Martin,V8 Vantage,2015,premium unleaded (required),430,8,AUTOMATED_MANUAL,rear wheel drive,2,"Exotic,High-Performance",Compact,Coupe,21,14,259,103900</t>
  </si>
  <si>
    <t>Aston Martin,V8 Vantage,2015,premium unleaded (required),430,8,AUTOMATED_MANUAL,rear wheel drive,2,"Exotic,High-Performance",Compact,Convertible,21,14,259,153195</t>
  </si>
  <si>
    <t>Aston Martin,V8 Vantage,2015,premium unleaded (required),430,8,AUTOMATED_MANUAL,rear wheel drive,2,"Exotic,High-Performance",Compact,Coupe,21,14,259,138695</t>
  </si>
  <si>
    <t>Aston Martin,V8 Vantage,2015,premium unleaded (required),430,8,MANUAL,rear wheel drive,2,"Exotic,High-Performance",Compact,Convertible,19,13,259,112700</t>
  </si>
  <si>
    <t>Aston Martin,V8 Vantage,2015,premium unleaded (required),430,8,AUTOMATED_MANUAL,rear wheel drive,2,"Exotic,High-Performance",Compact,Coupe,21,14,259,123695</t>
  </si>
  <si>
    <t>Aston Martin,V8 Vantage,2015,premium unleaded (required),430,8,AUTOMATED_MANUAL,rear wheel drive,2,"Exotic,High-Performance",Compact,Convertible,21,14,259,138195</t>
  </si>
  <si>
    <t>Aston Martin,V8 Vantage,2015,premium unleaded (required),430,8,AUTOMATED_MANUAL,rear wheel drive,2,"Exotic,High-Performance",Compact,Convertible,21,14,259,118400</t>
  </si>
  <si>
    <t>Aston Martin,V8 Vantage,2015,premium unleaded (required),430,8,MANUAL,rear wheel drive,2,"Exotic,High-Performance",Compact,Convertible,19,13,259,132495</t>
  </si>
  <si>
    <t>Aston Martin,V8 Vantage,2016,premium unleaded (required),430,8,MANUAL,rear wheel drive,2,"Exotic,High-Performance",Compact,Convertible,19,13,259,148795</t>
  </si>
  <si>
    <t>Aston Martin,V8 Vantage,2016,premium unleaded (required),430,8,MANUAL,rear wheel drive,2,"Exotic,High-Performance",Compact,Coupe,19,13,259,134295</t>
  </si>
  <si>
    <t>Aston Martin,V8 Vantage,2016,premium unleaded (required),430,8,MANUAL,rear wheel drive,2,"Exotic,High-Performance",Compact,Coupe,19,13,259,103300</t>
  </si>
  <si>
    <t>Aston Martin,V8 Vantage,2016,premium unleaded (required),430,8,AUTOMATED_MANUAL,rear wheel drive,2,"Exotic,High-Performance",Compact,Coupe,21,14,259,126995</t>
  </si>
  <si>
    <t>Aston Martin,V8 Vantage,2016,premium unleaded (required),430,8,MANUAL,rear wheel drive,2,"Exotic,High-Performance",Compact,Convertible,19,13,259,117800</t>
  </si>
  <si>
    <t>Aston Martin,V8 Vantage,2016,premium unleaded (required),430,8,AUTOMATED_MANUAL,rear wheel drive,2,"Exotic,High-Performance",Compact,Convertible,21,14,259,141495</t>
  </si>
  <si>
    <t>Aston Martin,V8 Vantage,2016,premium unleaded (required),430,8,MANUAL,rear wheel drive,2,"Exotic,High-Performance",Compact,Convertible,19,13,259,135795</t>
  </si>
  <si>
    <t>Aston Martin,V8 Vantage,2016,premium unleaded (required),430,8,AUTOMATED_MANUAL,rear wheel drive,2,"Exotic,High-Performance",Compact,Convertible,21,14,259,154495</t>
  </si>
  <si>
    <t>Aston Martin,V8 Vantage,2016,premium unleaded (required),430,8,AUTOMATED_MANUAL,rear wheel drive,2,"Exotic,High-Performance",Compact,Coupe,21,14,259,139995</t>
  </si>
  <si>
    <t>Aston Martin,V8 Vantage,2016,premium unleaded (required),430,8,AUTOMATED_MANUAL,rear wheel drive,2,"Exotic,High-Performance",Compact,Coupe,21,14,259,109000</t>
  </si>
  <si>
    <t>Aston Martin,V8 Vantage,2016,premium unleaded (required),430,8,MANUAL,rear wheel drive,2,"Exotic,High-Performance",Compact,Coupe,19,13,259,121295</t>
  </si>
  <si>
    <t>Aston Martin,V8 Vantage,2016,premium unleaded (required),430,8,AUTOMATED_MANUAL,rear wheel drive,2,"Exotic,High-Performance",Compact,Convertible,21,14,259,123500</t>
  </si>
  <si>
    <t>Audi,V8,1992,regular unleaded,276,8,AUTOMATIC,all wheel drive,4,"Luxury,Performance",Midsize,Sedan,18,13,3105,2000</t>
  </si>
  <si>
    <t>Audi,V8,1993,regular unleaded,276,8,AUTOMATIC,all wheel drive,4,"Luxury,Performance",Midsize,Sedan,18,13,3105,2149</t>
  </si>
  <si>
    <t>Audi,V8,1994,regular unleaded,276,8,AUTOMATIC,all wheel drive,4,"Luxury,Performance",Midsize,Sedan,18,13,3105,2239</t>
  </si>
  <si>
    <t>Volvo,V90,1998,regular unleaded,181,6,AUTOMATIC,rear wheel drive,4,Luxury,Midsize,Wagon,23,16,870,2200</t>
  </si>
  <si>
    <t>Volkswagen,Vanagon,1990,regular unleaded,90,4,MANUAL,four wheel drive,3,N/A,Large,Passenger Minivan,15,14,873,2000</t>
  </si>
  <si>
    <t>Volkswagen,Vanagon,1990,regular unleaded,90,4,AUTOMATIC,rear wheel drive,3,N/A,Large,Passenger Minivan,16,15,873,2000</t>
  </si>
  <si>
    <t>Volkswagen,Vanagon,1990,regular unleaded,90,4,MANUAL,rear wheel drive,3,N/A,Large,Passenger Minivan,18,16,873,2000</t>
  </si>
  <si>
    <t>Volkswagen,Vanagon,1991,regular unleaded,90,4,MANUAL,rear wheel drive,3,N/A,Large,Passenger Minivan,18,16,873,2000</t>
  </si>
  <si>
    <t>GMC,Vandura,1994,regular unleaded,200,6,AUTOMATIC,rear wheel drive,3,N/A,Midsize,Cargo Van,20,15,549,2000</t>
  </si>
  <si>
    <t>GMC,Vandura,1994,regular unleaded,165,6,AUTOMATIC,rear wheel drive,3,N/A,Midsize,Cargo Van,20,15,549,2000</t>
  </si>
  <si>
    <t>GMC,Vandura,1994,regular unleaded,165,6,AUTOMATIC,rear wheel drive,3,N/A,Compact,Cargo Van,20,15,549,2000</t>
  </si>
  <si>
    <t>GMC,Vandura,1994,regular unleaded,200,8,AUTOMATIC,rear wheel drive,3,N/A,Large,Cargo Van,16,12,549,2000</t>
  </si>
  <si>
    <t>GMC,Vandura,1995,regular unleaded,165,6,AUTOMATIC,rear wheel drive,3,N/A,Midsize,Cargo Van,20,15,549,2000</t>
  </si>
  <si>
    <t>GMC,Vandura,1995,regular unleaded,165,6,AUTOMATIC,rear wheel drive,3,N/A,Midsize,Cargo Van,15,13,549,2000</t>
  </si>
  <si>
    <t>GMC,Vandura,1995,regular unleaded,165,6,AUTOMATIC,rear wheel drive,3,N/A,Compact,Cargo Van,20,15,549,2000</t>
  </si>
  <si>
    <t>Nissan,Van,1990,regular unleaded,106,4,AUTOMATIC,rear wheel drive,3,N/A,Compact,Passenger Minivan,19,15,2009,2000</t>
  </si>
  <si>
    <t>Nissan,Van,1990,regular unleaded,106,4,MANUAL,rear wheel drive,3,N/A,Compact,Passenger Minivan,20,16,2009,2000</t>
  </si>
  <si>
    <t>Aston Martin,Vanquish,2014,premium unleaded (required),565,12,AUTOMATIC,rear wheel drive,2,"Exotic,High-Performance",Midsize,Convertible,19,13,259,296295</t>
  </si>
  <si>
    <t>Aston Martin,Vanquish,2014,premium unleaded (required),565,12,AUTOMATIC,rear wheel drive,2,"Exotic,High-Performance",Midsize,Coupe,19,13,259,278295</t>
  </si>
  <si>
    <t>Aston Martin,Vanquish,2015,premium unleaded (required),568,12,AUTOMATIC,rear wheel drive,2,"Exotic,High-Performance",Midsize,Convertible,21,13,259,301695</t>
  </si>
  <si>
    <t>Aston Martin,Vanquish,2015,premium unleaded (required),568,12,AUTOMATIC,rear wheel drive,2,"Exotic,High-Performance",Midsize,Coupe,21,13,259,283695</t>
  </si>
  <si>
    <t>Aston Martin,Vanquish,2016,premium unleaded (required),568,12,AUTOMATIC,rear wheel drive,2,"Exotic,High-Performance",Midsize,Coupe,21,13,259,287650</t>
  </si>
  <si>
    <t>Aston Martin,Vanquish,2016,premium unleaded (required),568,12,AUTOMATIC,rear wheel drive,2,"Exotic,High-Performance",Midsize,Convertible,21,13,259,305650</t>
  </si>
  <si>
    <t>Aston Martin,Vanquish,2016,premium unleaded (required),568,12,AUTOMATIC,rear wheel drive,2,"Exotic,High-Performance",Midsize,Coupe,21,13,259,302695</t>
  </si>
  <si>
    <t>Aston Martin,Vanquish,2016,premium unleaded (required),568,12,AUTOMATIC,rear wheel drive,2,"Exotic,High-Performance",Midsize,Convertible,21,13,259,320695</t>
  </si>
  <si>
    <t>Mitsubishi,Vanwagon,1990,regular unleaded,107,4,AUTOMATIC,rear wheel drive,3,N/A,Compact,Passenger Minivan,19,16,436,2000</t>
  </si>
  <si>
    <t>Mitsubishi,Vanwagon,1990,regular unleaded,107,4,AUTOMATIC,rear wheel drive,3,N/A,Compact,Cargo Minivan,20,18,436,2000</t>
  </si>
  <si>
    <t>Hyundai,Veloster,2014,regular unleaded,201,4,AUTOMATIC,front wheel drive,3,"Hatchback,Performance",Compact,2dr Hatchback,31,24,1439,23300</t>
  </si>
  <si>
    <t>Hyundai,Veloster,2014,regular unleaded,132,4,AUTOMATED_MANUAL,front wheel drive,3,Hatchback,Compact,2dr Hatchback,36,28,1439,19050</t>
  </si>
  <si>
    <t>Hyundai,Veloster,2014,regular unleaded,132,4,AUTOMATED_MANUAL,front wheel drive,3,Hatchback,Compact,2dr Hatchback,36,28,1439,21650</t>
  </si>
  <si>
    <t>Hyundai,Veloster,2014,regular unleaded,201,4,MANUAL,front wheel drive,3,"Hatchback,Performance",Compact,2dr Hatchback,33,24,1439,22300</t>
  </si>
  <si>
    <t>Hyundai,Veloster,2014,regular unleaded,138,4,MANUAL,front wheel drive,3,Hatchback,Compact,2dr Hatchback,35,26,1439,17800</t>
  </si>
  <si>
    <t>Hyundai,Veloster,2014,regular unleaded,201,4,MANUAL,front wheel drive,3,"Hatchback,Performance",Compact,2dr Hatchback,33,24,1439,21300</t>
  </si>
  <si>
    <t>Hyundai,Veloster,2015,regular unleaded,132,4,AUTOMATED_MANUAL,front wheel drive,3,Hatchback,Compact,2dr Hatchback,36,27,1439,19250</t>
  </si>
  <si>
    <t>Hyundai,Veloster,2015,regular unleaded,201,4,AUTOMATIC,front wheel drive,3,"Hatchback,Performance",Compact,2dr Hatchback,31,24,1439,23600</t>
  </si>
  <si>
    <t>Hyundai,Veloster,2015,regular unleaded,132,4,AUTOMATED_MANUAL,front wheel drive,3,Hatchback,Compact,2dr Hatchback,36,27,1439,21950</t>
  </si>
  <si>
    <t>Hyundai,Veloster,2015,regular unleaded,138,4,MANUAL,front wheel drive,3,Hatchback,Compact,2dr Hatchback,35,26,1439,18000</t>
  </si>
  <si>
    <t>Hyundai,Veloster,2015,regular unleaded,201,4,MANUAL,front wheel drive,3,"Hatchback,Performance",Compact,2dr Hatchback,33,24,1439,22600</t>
  </si>
  <si>
    <t>Hyundai,Veloster,2015,regular unleaded,201,4,MANUAL,front wheel drive,3,"Hatchback,Performance",Compact,2dr Hatchback,33,24,1439,21600</t>
  </si>
  <si>
    <t>Hyundai,Veloster,2016,regular unleaded,132,4,AUTOMATED_MANUAL,front wheel drive,3,Hatchback,Compact,2dr Hatchback,36,28,1439,19100</t>
  </si>
  <si>
    <t>Hyundai,Veloster,2016,regular unleaded,132,4,MANUAL,front wheel drive,3,Hatchback,Compact,2dr Hatchback,35,27,1439,18000</t>
  </si>
  <si>
    <t>Hyundai,Veloster,2016,regular unleaded,201,4,MANUAL,front wheel drive,3,"Hatchback,Performance",Compact,2dr Hatchback,33,25,1439,23950</t>
  </si>
  <si>
    <t>Hyundai,Veloster,2016,regular unleaded,201,4,MANUAL,front wheel drive,3,"Hatchback,Performance",Compact,2dr Hatchback,33,25,1439,21600</t>
  </si>
  <si>
    <t>Hyundai,Veloster,2016,regular unleaded,201,4,AUTOMATED_MANUAL,front wheel drive,3,"Hatchback,Performance",Compact,2dr Hatchback,33,27,1439,23800</t>
  </si>
  <si>
    <t>Hyundai,Veloster,2016,regular unleaded,201,4,MANUAL,front wheel drive,3,"Hatchback,Performance",Compact,2dr Hatchback,33,25,1439,22600</t>
  </si>
  <si>
    <t>Chevrolet,Venture,2003,regular unleaded,185,6,AUTOMATIC,all wheel drive,4,N/A,Midsize,Passenger Minivan,22,16,1385,31790</t>
  </si>
  <si>
    <t>Chevrolet,Venture,2003,regular unleaded,185,6,AUTOMATIC,all wheel drive,4,N/A,Midsize,Passenger Minivan,22,16,1385,33790</t>
  </si>
  <si>
    <t>Chevrolet,Venture,2003,regular unleaded,185,6,AUTOMATIC,front wheel drive,4,N/A,Midsize,Passenger Minivan,24,17,1385,24040</t>
  </si>
  <si>
    <t>Chevrolet,Venture,2003,regular unleaded,185,6,AUTOMATIC,front wheel drive,4,N/A,Midsize,Passenger Minivan,24,17,1385,26340</t>
  </si>
  <si>
    <t>Chevrolet,Venture,2003,regular unleaded,185,6,AUTOMATIC,front wheel drive,4,N/A,Midsize,Cargo Minivan,24,17,1385,22440</t>
  </si>
  <si>
    <t>Chevrolet,Venture,2003,regular unleaded,185,6,AUTOMATIC,all wheel drive,4,N/A,Midsize,Passenger Minivan,22,16,1385,29740</t>
  </si>
  <si>
    <t>Chevrolet,Venture,2003,regular unleaded,185,6,AUTOMATIC,front wheel drive,4,N/A,Compact,Passenger Minivan,24,17,1385,21365</t>
  </si>
  <si>
    <t>Chevrolet,Venture,2003,regular unleaded,185,6,AUTOMATIC,front wheel drive,4,N/A,Compact,Passenger Minivan,24,17,1385,22465</t>
  </si>
  <si>
    <t>Chevrolet,Venture,2003,regular unleaded,185,6,AUTOMATIC,front wheel drive,4,N/A,Midsize,Passenger Minivan,24,17,1385,31490</t>
  </si>
  <si>
    <t>Chevrolet,Venture,2003,regular unleaded,185,6,AUTOMATIC,front wheel drive,4,N/A,Compact,Passenger Minivan,24,17,1385,25165</t>
  </si>
  <si>
    <t>Chevrolet,Venture,2003,regular unleaded,185,6,AUTOMATIC,front wheel drive,4,N/A,Midsize,Passenger Minivan,24,17,1385,29240</t>
  </si>
  <si>
    <t>Chevrolet,Venture,2003,regular unleaded,185,6,AUTOMATIC,front wheel drive,4,N/A,Midsize,Passenger Minivan,24,17,1385,30240</t>
  </si>
  <si>
    <t>Chevrolet,Venture,2004,regular unleaded,185,6,AUTOMATIC,front wheel drive,4,N/A,Midsize,Passenger Minivan,24,17,1385,30575</t>
  </si>
  <si>
    <t>Chevrolet,Venture,2004,regular unleaded,185,6,AUTOMATIC,all wheel drive,4,N/A,Midsize,Passenger Minivan,22,16,1385,33625</t>
  </si>
  <si>
    <t>Chevrolet,Venture,2004,regular unleaded,185,6,AUTOMATIC,front wheel drive,4,N/A,Midsize,Passenger Minivan,24,17,1385,26675</t>
  </si>
  <si>
    <t>Chevrolet,Venture,2004,regular unleaded,185,6,AUTOMATIC,front wheel drive,4,N/A,Midsize,Cargo Minivan,24,17,1385,22600</t>
  </si>
  <si>
    <t>Chevrolet,Venture,2004,regular unleaded,185,6,AUTOMATIC,front wheel drive,4,N/A,Compact,Passenger Minivan,24,17,1385,21475</t>
  </si>
  <si>
    <t>Chevrolet,Venture,2004,regular unleaded,185,6,AUTOMATIC,front wheel drive,4,N/A,Midsize,Passenger Minivan,24,17,1385,23225</t>
  </si>
  <si>
    <t>Chevrolet,Venture,2005,regular unleaded,185,6,AUTOMATIC,front wheel drive,4,N/A,Midsize,Passenger Minivan,24,17,1385,30760</t>
  </si>
  <si>
    <t>Chevrolet,Venture,2005,regular unleaded,185,6,AUTOMATIC,front wheel drive,4,N/A,Midsize,Cargo Minivan,24,17,1385,23165</t>
  </si>
  <si>
    <t>Chevrolet,Venture,2005,regular unleaded,185,6,AUTOMATIC,front wheel drive,4,N/A,Midsize,Passenger Minivan,24,17,1385,26835</t>
  </si>
  <si>
    <t>Chevrolet,Venture,2005,regular unleaded,185,6,AUTOMATIC,front wheel drive,4,N/A,Midsize,Passenger Minivan,24,17,1385,23365</t>
  </si>
  <si>
    <t>Toyota,Venza,2013,regular unleaded,181,4,AUTOMATIC,front wheel drive,4,Crossover,Midsize,Wagon,26,20,2031,31510</t>
  </si>
  <si>
    <t>Toyota,Venza,2013,regular unleaded,268,6,AUTOMATIC,all wheel drive,4,"Crossover,Performance",Midsize,Wagon,25,18,2031,39020</t>
  </si>
  <si>
    <t>Toyota,Venza,2013,regular unleaded,268,6,AUTOMATIC,all wheel drive,4,"Crossover,Performance",Midsize,Wagon,25,18,2031,31120</t>
  </si>
  <si>
    <t>Toyota,Venza,2013,regular unleaded,268,6,AUTOMATIC,front wheel drive,4,"Crossover,Performance",Midsize,Wagon,26,19,2031,37570</t>
  </si>
  <si>
    <t>Toyota,Venza,2013,regular unleaded,268,6,AUTOMATIC,front wheel drive,4,"Crossover,Performance",Midsize,Wagon,26,19,2031,29670</t>
  </si>
  <si>
    <t>Toyota,Venza,2013,regular unleaded,268,6,AUTOMATIC,front wheel drive,4,"Crossover,Performance",Midsize,Wagon,26,19,2031,33330</t>
  </si>
  <si>
    <t>Toyota,Venza,2013,regular unleaded,181,4,AUTOMATIC,front wheel drive,4,Crossover,Midsize,Wagon,26,20,2031,27850</t>
  </si>
  <si>
    <t>Toyota,Venza,2013,regular unleaded,181,4,AUTOMATIC,all wheel drive,4,Crossover,Midsize,Wagon,26,20,2031,32960</t>
  </si>
  <si>
    <t>Toyota,Venza,2013,regular unleaded,268,6,AUTOMATIC,all wheel drive,4,"Crossover,Performance",Midsize,Wagon,25,18,2031,34780</t>
  </si>
  <si>
    <t>Toyota,Venza,2013,regular unleaded,181,4,AUTOMATIC,all wheel drive,4,Crossover,Midsize,Wagon,26,20,2031,29300</t>
  </si>
  <si>
    <t>Toyota,Venza,2014,regular unleaded,268,6,AUTOMATIC,front wheel drive,4,"Crossover,Performance",Midsize,Wagon,26,19,2031,29770</t>
  </si>
  <si>
    <t>Toyota,Venza,2014,regular unleaded,268,6,AUTOMATIC,all wheel drive,4,"Crossover,Performance",Midsize,Wagon,25,18,2031,39570</t>
  </si>
  <si>
    <t>Toyota,Venza,2014,regular unleaded,181,4,AUTOMATIC,all wheel drive,4,Crossover,Midsize,Wagon,26,20,2031,29400</t>
  </si>
  <si>
    <t>Toyota,Venza,2014,regular unleaded,268,6,AUTOMATIC,front wheel drive,4,"Crossover,Performance",Midsize,Wagon,26,19,2031,33630</t>
  </si>
  <si>
    <t>Toyota,Venza,2014,regular unleaded,268,6,AUTOMATIC,all wheel drive,4,"Crossover,Performance",Midsize,Wagon,25,18,2031,35080</t>
  </si>
  <si>
    <t>Toyota,Venza,2014,regular unleaded,268,6,AUTOMATIC,all wheel drive,4,"Crossover,Performance",Midsize,Wagon,25,18,2031,31220</t>
  </si>
  <si>
    <t>Toyota,Venza,2014,regular unleaded,181,4,AUTOMATIC,front wheel drive,4,Crossover,Midsize,Wagon,26,20,2031,27950</t>
  </si>
  <si>
    <t>Toyota,Venza,2014,regular unleaded,268,6,AUTOMATIC,front wheel drive,4,"Crossover,Performance",Midsize,Wagon,26,19,2031,38120</t>
  </si>
  <si>
    <t>Toyota,Venza,2014,regular unleaded,181,4,AUTOMATIC,front wheel drive,4,Crossover,Midsize,Wagon,26,20,2031,31810</t>
  </si>
  <si>
    <t>Toyota,Venza,2014,regular unleaded,181,4,AUTOMATIC,all wheel drive,4,Crossover,Midsize,Wagon,26,20,2031,33260</t>
  </si>
  <si>
    <t>Toyota,Venza,2015,regular unleaded,268,6,AUTOMATIC,all wheel drive,4,"Crossover,Performance",Midsize,Wagon,25,18,2031,35600</t>
  </si>
  <si>
    <t>Toyota,Venza,2015,regular unleaded,181,4,AUTOMATIC,all wheel drive,4,Crossover,Midsize,Wagon,26,20,2031,33560</t>
  </si>
  <si>
    <t>Toyota,Venza,2015,regular unleaded,268,6,AUTOMATIC,all wheel drive,4,"Crossover,Performance",Midsize,Wagon,25,18,2031,39940</t>
  </si>
  <si>
    <t>Toyota,Venza,2015,regular unleaded,181,4,AUTOMATIC,front wheel drive,4,Crossover,Midsize,Wagon,26,20,2031,29065</t>
  </si>
  <si>
    <t>Toyota,Venza,2015,regular unleaded,181,4,AUTOMATIC,front wheel drive,4,Crossover,Midsize,Wagon,26,20,2031,32110</t>
  </si>
  <si>
    <t>Toyota,Venza,2015,regular unleaded,268,6,AUTOMATIC,front wheel drive,4,"Crossover,Performance",Midsize,Wagon,26,19,2031,34150</t>
  </si>
  <si>
    <t>Toyota,Venza,2015,regular unleaded,181,4,AUTOMATIC,all wheel drive,4,Crossover,Midsize,Wagon,26,20,2031,30515</t>
  </si>
  <si>
    <t>Hyundai,Veracruz,2010,regular unleaded,260,6,AUTOMATIC,all wheel drive,4,Crossover,Midsize,4dr SUV,22,16,1439,35895</t>
  </si>
  <si>
    <t>Hyundai,Veracruz,2010,regular unleaded,260,6,AUTOMATIC,front wheel drive,4,Crossover,Midsize,4dr SUV,23,17,1439,28145</t>
  </si>
  <si>
    <t>Hyundai,Veracruz,2010,regular unleaded,260,6,AUTOMATIC,front wheel drive,4,Crossover,Midsize,4dr SUV,23,17,1439,34195</t>
  </si>
  <si>
    <t>Hyundai,Veracruz,2010,regular unleaded,260,6,AUTOMATIC,all wheel drive,4,Crossover,Midsize,4dr SUV,22,16,1439,30045</t>
  </si>
  <si>
    <t>Hyundai,Veracruz,2011,regular unleaded,260,6,AUTOMATIC,front wheel drive,4,Crossover,Midsize,4dr SUV,22,17,1439,28345</t>
  </si>
  <si>
    <t>Hyundai,Veracruz,2011,regular unleaded,260,6,AUTOMATIC,front wheel drive,4,Crossover,Midsize,4dr SUV,22,17,1439,34395</t>
  </si>
  <si>
    <t>Hyundai,Veracruz,2011,regular unleaded,260,6,AUTOMATIC,all wheel drive,4,Crossover,Midsize,4dr SUV,21,16,1439,36095</t>
  </si>
  <si>
    <t>Hyundai,Veracruz,2011,regular unleaded,260,6,AUTOMATIC,all wheel drive,4,Crossover,Midsize,4dr SUV,21,16,1439,30245</t>
  </si>
  <si>
    <t>Hyundai,Veracruz,2012,regular unleaded,260,6,AUTOMATIC,all wheel drive,4,Crossover,Midsize,4dr SUV,21,16,1439,30245</t>
  </si>
  <si>
    <t>Hyundai,Veracruz,2012,regular unleaded,260,6,AUTOMATIC,all wheel drive,4,Crossover,Midsize,4dr SUV,21,16,1439,36195</t>
  </si>
  <si>
    <t>Hyundai,Veracruz,2012,regular unleaded,260,6,AUTOMATIC,front wheel drive,4,Crossover,Midsize,4dr SUV,22,17,1439,34495</t>
  </si>
  <si>
    <t>Hyundai,Veracruz,2012,regular unleaded,260,6,AUTOMATIC,front wheel drive,4,Crossover,Midsize,4dr SUV,22,17,1439,28345</t>
  </si>
  <si>
    <t>Buick,Verano,2015,regular unleaded,180,4,AUTOMATIC,front wheel drive,4,N/A,Midsize,Sedan,32,21,155,21065</t>
  </si>
  <si>
    <t>Buick,Verano,2015,premium unleaded (recommended),250,4,AUTOMATIC,front wheel drive,4,Performance,Midsize,Sedan,30,21,155,29215</t>
  </si>
  <si>
    <t>Buick,Verano,2015,regular unleaded,180,4,AUTOMATIC,front wheel drive,4,N/A,Midsize,Sedan,32,21,155,27050</t>
  </si>
  <si>
    <t>Buick,Verano,2015,regular unleaded,180,4,AUTOMATIC,front wheel drive,4,N/A,Midsize,Sedan,32,21,155,25020</t>
  </si>
  <si>
    <t>Buick,Verano,2015,regular unleaded,180,4,AUTOMATIC,front wheel drive,4,N/A,Midsize,Sedan,32,21,155,23380</t>
  </si>
  <si>
    <t>Buick,Verano,2016,regular unleaded,180,4,AUTOMATIC,front wheel drive,4,N/A,Midsize,Sedan,32,21,155,23480</t>
  </si>
  <si>
    <t>Buick,Verano,2016,regular unleaded,180,4,AUTOMATIC,front wheel drive,4,N/A,Midsize,Sedan,32,21,155,24475</t>
  </si>
  <si>
    <t>Buick,Verano,2016,regular unleaded,180,4,AUTOMATIC,front wheel drive,4,N/A,Midsize,Sedan,32,21,155,24065</t>
  </si>
  <si>
    <t>Buick,Verano,2016,regular unleaded,180,4,AUTOMATIC,front wheel drive,4,N/A,Midsize,Sedan,32,21,155,21065</t>
  </si>
  <si>
    <t>Buick,Verano,2016,regular unleaded,180,4,AUTOMATIC,front wheel drive,4,N/A,Midsize,Sedan,32,21,155,26505</t>
  </si>
  <si>
    <t>Buick,Verano,2016,premium unleaded (recommended),250,4,AUTOMATIC,front wheel drive,4,Performance,Midsize,Sedan,30,21,155,28670</t>
  </si>
  <si>
    <t>Buick,Verano,2017,regular unleaded,180,4,AUTOMATIC,front wheel drive,4,N/A,Midsize,Sedan,31,21,155,21065</t>
  </si>
  <si>
    <t>Buick,Verano,2017,regular unleaded,180,4,AUTOMATIC,front wheel drive,4,N/A,Midsize,Sedan,31,21,155,26555</t>
  </si>
  <si>
    <t>Buick,Verano,2017,regular unleaded,180,4,AUTOMATIC,front wheel drive,4,N/A,Midsize,Sedan,31,21,155,24115</t>
  </si>
  <si>
    <t>Suzuki,Verona,2004,,155,6,AUTOMATIC,front wheel drive,4,N/A,Midsize,Sedan,25,17,481,17199</t>
  </si>
  <si>
    <t>Suzuki,Verona,2004,,155,6,AUTOMATIC,front wheel drive,4,N/A,Midsize,Sedan,25,17,481,20199</t>
  </si>
  <si>
    <t>Suzuki,Verona,2004,,155,6,AUTOMATIC,front wheel drive,4,N/A,Midsize,Sedan,25,17,481,18499</t>
  </si>
  <si>
    <t>Suzuki,Verona,2005,regular unleaded,155,6,AUTOMATIC,front wheel drive,4,N/A,Midsize,Sedan,25,18,481,19349</t>
  </si>
  <si>
    <t>Suzuki,Verona,2005,regular unleaded,155,6,AUTOMATIC,front wheel drive,4,N/A,Midsize,Sedan,25,18,481,21049</t>
  </si>
  <si>
    <t>Suzuki,Verona,2005,regular unleaded,155,6,AUTOMATIC,front wheel drive,4,N/A,Midsize,Sedan,25,18,481,17549</t>
  </si>
  <si>
    <t>Suzuki,Verona,2005,regular unleaded,155,6,AUTOMATIC,front wheel drive,4,N/A,Midsize,Sedan,25,18,481,20549</t>
  </si>
  <si>
    <t>Suzuki,Verona,2006,regular unleaded,155,6,AUTOMATIC,front wheel drive,4,N/A,Midsize,Sedan,25,17,481,20299</t>
  </si>
  <si>
    <t>Suzuki,Verona,2006,regular unleaded,155,6,AUTOMATIC,front wheel drive,4,N/A,Midsize,Sedan,25,17,481,18299</t>
  </si>
  <si>
    <t>Nissan,Versa Note,2015,regular unleaded,109,4,AUTOMATIC,front wheel drive,4,Hatchback,Compact,4dr Hatchback,40,31,2009,17930</t>
  </si>
  <si>
    <t>Nissan,Versa Note,2015,regular unleaded,109,4,AUTOMATIC,front wheel drive,4,Hatchback,Compact,4dr Hatchback,40,31,2009,18660</t>
  </si>
  <si>
    <t>Nissan,Versa Note,2015,regular unleaded,109,4,AUTOMATIC,front wheel drive,4,Hatchback,Compact,4dr Hatchback,40,31,2009,17960</t>
  </si>
  <si>
    <t>Nissan,Versa Note,2015,regular unleaded,109,4,AUTOMATIC,front wheel drive,4,Hatchback,Compact,4dr Hatchback,40,31,2009,16330</t>
  </si>
  <si>
    <t>Nissan,Versa Note,2015,regular unleaded,109,4,AUTOMATIC,front wheel drive,4,Hatchback,Compact,4dr Hatchback,40,31,2009,15430</t>
  </si>
  <si>
    <t>Nissan,Versa Note,2015,regular unleaded,109,4,MANUAL,front wheel drive,4,Hatchback,Compact,4dr Hatchback,36,27,2009,14180</t>
  </si>
  <si>
    <t>Nissan,Versa Note,2015,regular unleaded,109,4,AUTOMATIC,front wheel drive,4,Hatchback,Compact,4dr Hatchback,40,31,2009,17530</t>
  </si>
  <si>
    <t>Nissan,Versa Note,2016,regular unleaded,109,4,AUTOMATIC,front wheel drive,4,Hatchback,Compact,4dr Hatchback,40,31,2009,16380</t>
  </si>
  <si>
    <t>Nissan,Versa Note,2016,regular unleaded,109,4,MANUAL,front wheel drive,4,Hatchback,Compact,4dr Hatchback,36,27,2009,14230</t>
  </si>
  <si>
    <t>Nissan,Versa Note,2016,regular unleaded,109,4,AUTOMATIC,front wheel drive,4,Hatchback,Compact,4dr Hatchback,40,31,2009,17980</t>
  </si>
  <si>
    <t>Nissan,Versa Note,2016,regular unleaded,109,4,AUTOMATIC,front wheel drive,4,Hatchback,Compact,4dr Hatchback,40,31,2009,18710</t>
  </si>
  <si>
    <t>Nissan,Versa Note,2016,regular unleaded,109,4,AUTOMATIC,front wheel drive,4,Hatchback,Compact,4dr Hatchback,40,31,2009,15480</t>
  </si>
  <si>
    <t>Nissan,Versa Note,2017,regular unleaded,109,4,AUTOMATIC,front wheel drive,4,Hatchback,Compact,4dr Hatchback,39,31,2009,15480</t>
  </si>
  <si>
    <t>Nissan,Versa Note,2017,regular unleaded,109,4,AUTOMATIC,front wheel drive,4,Hatchback,Compact,4dr Hatchback,39,31,2009,17980</t>
  </si>
  <si>
    <t>Nissan,Versa Note,2017,regular unleaded,109,4,AUTOMATIC,front wheel drive,4,Hatchback,Compact,4dr Hatchback,39,31,2009,16380</t>
  </si>
  <si>
    <t>Nissan,Versa Note,2017,regular unleaded,109,4,AUTOMATIC,front wheel drive,4,Hatchback,Compact,4dr Hatchback,39,31,2009,18710</t>
  </si>
  <si>
    <t>Nissan,Versa,2015,regular unleaded,109,4,AUTOMATIC,front wheel drive,4,N/A,Compact,Sedan,40,31,2009,13990</t>
  </si>
  <si>
    <t>Nissan,Versa,2015,regular unleaded,109,4,AUTOMATIC,front wheel drive,4,N/A,Compact,Sedan,40,31,2009,15530</t>
  </si>
  <si>
    <t>Nissan,Versa,2015,regular unleaded,109,4,AUTOMATIC,front wheel drive,4,N/A,Compact,Sedan,40,31,2009,16890</t>
  </si>
  <si>
    <t>Nissan,Versa,2015,regular unleaded,109,4,MANUAL,front wheel drive,4,N/A,Compact,Sedan,36,27,2009,11990</t>
  </si>
  <si>
    <t>Nissan,Versa,2015,regular unleaded,109,4,AUTOMATIC,front wheel drive,4,N/A,Compact,Sedan,40,31,2009,17590</t>
  </si>
  <si>
    <t>Nissan,Versa,2015,regular unleaded,109,4,AUTOMATIC,front wheel drive,4,N/A,Compact,Sedan,35,26,2009,13490</t>
  </si>
  <si>
    <t>Nissan,Versa,2016,regular unleaded,109,4,AUTOMATIC,front wheel drive,4,N/A,Compact,Sedan,40,31,2009,14040</t>
  </si>
  <si>
    <t>Nissan,Versa,2016,regular unleaded,109,4,AUTOMATIC,front wheel drive,4,N/A,Compact,Sedan,35,26,2009,13540</t>
  </si>
  <si>
    <t>Nissan,Versa,2016,regular unleaded,109,4,AUTOMATIC,front wheel drive,4,N/A,Compact,Sedan,40,31,2009,15580</t>
  </si>
  <si>
    <t>Nissan,Versa,2016,regular unleaded,109,4,AUTOMATIC,front wheel drive,4,N/A,Compact,Sedan,40,31,2009,17140</t>
  </si>
  <si>
    <t>Nissan,Versa,2016,regular unleaded,109,4,MANUAL,front wheel drive,4,N/A,Compact,Sedan,36,27,2009,11990</t>
  </si>
  <si>
    <t>Nissan,Versa,2017,regular unleaded,109,4,AUTOMATIC,front wheel drive,4,N/A,Compact,Sedan,39,31,2009,17280</t>
  </si>
  <si>
    <t>Nissan,Versa,2017,regular unleaded,109,4,AUTOMATIC,front wheel drive,4,N/A,Compact,Sedan,35,26,2009,13680</t>
  </si>
  <si>
    <t>Nissan,Versa,2017,regular unleaded,109,4,MANUAL,front wheel drive,4,N/A,Compact,Sedan,36,27,2009,11990</t>
  </si>
  <si>
    <t>Nissan,Versa,2017,regular unleaded,109,4,AUTOMATIC,front wheel drive,4,N/A,Compact,Sedan,39,31,2009,14130</t>
  </si>
  <si>
    <t>Nissan,Versa,2017,regular unleaded,109,4,AUTOMATIC,front wheel drive,4,N/A,Compact,Sedan,39,31,2009,15720</t>
  </si>
  <si>
    <t>Bugatti,Veyron 16.4,2008,premium unleaded (required),1001,16,AUTOMATED_MANUAL,all wheel drive,2,"Exotic,High-Performance",Compact,Coupe,14,8,820,2065902</t>
  </si>
  <si>
    <t>Bugatti,Veyron 16.4,2008,premium unleaded (required),1001,16,AUTOMATED_MANUAL,all wheel drive,2,"Exotic,High-Performance",Compact,Coupe,14,8,820,1500000</t>
  </si>
  <si>
    <t>Bugatti,Veyron 16.4,2009,premium unleaded (required),1001,16,AUTOMATED_MANUAL,all wheel drive,2,"Exotic,High-Performance",Compact,Coupe,14,8,820,1705769</t>
  </si>
  <si>
    <t>Pontiac,Vibe,2008,regular unleaded,126,4,MANUAL,front wheel drive,4,N/A,Compact,Wagon,33,26,210,16855</t>
  </si>
  <si>
    <t>Pontiac,Vibe,2009,regular unleaded,132,4,MANUAL,front wheel drive,4,Hatchback,Compact,4dr Hatchback,32,26,210,16100</t>
  </si>
  <si>
    <t>Pontiac,Vibe,2009,regular unleaded,158,4,MANUAL,front wheel drive,4,Hatchback,Compact,4dr Hatchback,28,21,210,16495</t>
  </si>
  <si>
    <t>Pontiac,Vibe,2009,regular unleaded,158,4,MANUAL,front wheel drive,4,Hatchback,Compact,4dr Hatchback,28,21,210,20875</t>
  </si>
  <si>
    <t>Pontiac,Vibe,2009,regular unleaded,158,4,AUTOMATIC,all wheel drive,4,Hatchback,Compact,4dr Hatchback,26,20,210,20475</t>
  </si>
  <si>
    <t>Pontiac,Vibe,2010,regular unleaded,158,4,AUTOMATIC,all wheel drive,4,Hatchback,Compact,4dr Hatchback,26,20,210,20275</t>
  </si>
  <si>
    <t>Pontiac,Vibe,2010,regular unleaded,132,4,MANUAL,front wheel drive,4,Hatchback,Compact,4dr Hatchback,32,26,210,16100</t>
  </si>
  <si>
    <t>Pontiac,Vibe,2010,regular unleaded,158,4,MANUAL,front wheel drive,4,Hatchback,Compact,4dr Hatchback,28,21,210,20875</t>
  </si>
  <si>
    <t>Pontiac,Vibe,2010,regular unleaded,158,4,MANUAL,front wheel drive,4,Hatchback,Compact,4dr Hatchback,28,21,210,17445</t>
  </si>
  <si>
    <t>Acura,Vigor,1992,regular unleaded,176,5,MANUAL,front wheel drive,4,Luxury,Midsize,Sedan,24,18,204,2000</t>
  </si>
  <si>
    <t>Acura,Vigor,1993,regular unleaded,176,5,MANUAL,front wheel drive,4,Luxury,Midsize,Sedan,24,18,204,2000</t>
  </si>
  <si>
    <t>Acura,Vigor,1994,regular unleaded,176,5,MANUAL,front wheel drive,4,Luxury,Midsize,Sedan,24,18,204,2000</t>
  </si>
  <si>
    <t>Dodge,Viper,2015,premium unleaded (required),645,10,MANUAL,rear wheel drive,2,"Exotic,High-Performance",Compact,Coupe,21,12,1851,107995</t>
  </si>
  <si>
    <t>Dodge,Viper,2015,premium unleaded (required),645,10,MANUAL,rear wheel drive,2,"Exotic,High-Performance",Compact,Coupe,21,12,1851,94995</t>
  </si>
  <si>
    <t>Dodge,Viper,2015,premium unleaded (required),645,10,MANUAL,rear wheel drive,2,"Exotic,High-Performance",Compact,Coupe,21,12,1851,84995</t>
  </si>
  <si>
    <t>Dodge,Viper,2016,premium unleaded (required),645,10,MANUAL,rear wheel drive,2,"Exotic,High-Performance",Compact,Coupe,21,12,1851,95895</t>
  </si>
  <si>
    <t>Dodge,Viper,2016,premium unleaded (required),645,10,MANUAL,rear wheel drive,2,"Exotic,High-Performance",Compact,Coupe,21,12,1851,87895</t>
  </si>
  <si>
    <t>Dodge,Viper,2016,premium unleaded (required),645,10,MANUAL,rear wheel drive,2,"Exotic,High-Performance",Compact,Coupe,21,12,1851,118795</t>
  </si>
  <si>
    <t>Dodge,Viper,2016,premium unleaded (required),645,10,MANUAL,rear wheel drive,2,"Exotic,High-Performance",Compact,Coupe,21,12,1851,107995</t>
  </si>
  <si>
    <t>Dodge,Viper,2017,premium unleaded (required),645,10,MANUAL,rear wheel drive,2,"Exotic,High-Performance",Compact,Coupe,19,12,1851,95895</t>
  </si>
  <si>
    <t>Dodge,Viper,2017,premium unleaded (required),645,10,MANUAL,rear wheel drive,2,"Exotic,High-Performance",Compact,Coupe,19,12,1851,87895</t>
  </si>
  <si>
    <t>Dodge,Viper,2017,premium unleaded (required),645,10,MANUAL,rear wheel drive,2,"Exotic,High-Performance",Compact,Coupe,19,12,1851,118795</t>
  </si>
  <si>
    <t>Dodge,Viper,2017,premium unleaded (required),645,10,MANUAL,rear wheel drive,2,"Exotic,High-Performance",Compact,Coupe,19,12,1851,107995</t>
  </si>
  <si>
    <t>Aston Martin,Virage,2012,premium unleaded (required),490,12,AUTOMATIC,rear wheel drive,2,"Exotic,High-Performance",Midsize,Coupe,18,13,259,208295</t>
  </si>
  <si>
    <t>Aston Martin,Virage,2012,premium unleaded (required),490,12,AUTOMATIC,rear wheel drive,2,"Exotic,High-Performance",Midsize,Convertible,18,13,259,223295</t>
  </si>
  <si>
    <t>Suzuki,Vitara,2002,regular unleaded,127,4,AUTOMATIC,rear wheel drive,2,N/A,Compact,Convertible SUV,23,20,481,16599</t>
  </si>
  <si>
    <t>Suzuki,Vitara,2002,regular unleaded,127,4,AUTOMATIC,four wheel drive,2,N/A,Compact,Convertible SUV,23,20,481,17999</t>
  </si>
  <si>
    <t>Suzuki,Vitara,2002,regular unleaded,127,4,AUTOMATIC,rear wheel drive,4,N/A,Compact,4dr SUV,23,20,481,17799</t>
  </si>
  <si>
    <t>Suzuki,Vitara,2002,regular unleaded,127,4,MANUAL,four wheel drive,2,N/A,Compact,Convertible SUV,23,20,481,16999</t>
  </si>
  <si>
    <t>Suzuki,Vitara,2002,regular unleaded,127,4,MANUAL,rear wheel drive,2,N/A,Compact,Convertible SUV,24,20,481,15999</t>
  </si>
  <si>
    <t>Suzuki,Vitara,2002,regular unleaded,127,4,MANUAL,four wheel drive,4,N/A,Compact,4dr SUV,23,20,481,18199</t>
  </si>
  <si>
    <t>Suzuki,Vitara,2002,regular unleaded,127,4,AUTOMATIC,four wheel drive,4,N/A,Compact,4dr SUV,23,20,481,19199</t>
  </si>
  <si>
    <t>Suzuki,Vitara,2002,regular unleaded,127,4,MANUAL,rear wheel drive,4,N/A,Compact,4dr SUV,23,20,481,16799</t>
  </si>
  <si>
    <t>Suzuki,Vitara,2003,regular unleaded,127,4,MANUAL,four wheel drive,4,N/A,Compact,4dr SUV,23,20,481,18199</t>
  </si>
  <si>
    <t>Suzuki,Vitara,2003,regular unleaded,127,4,MANUAL,four wheel drive,2,N/A,Compact,Convertible SUV,23,20,481,16999</t>
  </si>
  <si>
    <t>Suzuki,Vitara,2003,regular unleaded,127,4,MANUAL,rear wheel drive,2,N/A,Compact,Convertible SUV,24,20,481,15599</t>
  </si>
  <si>
    <t>Suzuki,Vitara,2003,regular unleaded,127,4,MANUAL,rear wheel drive,4,N/A,Compact,4dr SUV,23,20,481,16799</t>
  </si>
  <si>
    <t>Suzuki,Vitara,2004,regular unleaded,165,6,AUTOMATIC,four wheel drive,4,N/A,Compact,4dr SUV,20,17,481,19199</t>
  </si>
  <si>
    <t>Suzuki,Vitara,2004,regular unleaded,165,6,AUTOMATIC,rear wheel drive,4,N/A,Compact,4dr SUV,20,17,481,17999</t>
  </si>
  <si>
    <t>Suzuki,Vitara,2004,regular unleaded,165,6,MANUAL,four wheel drive,4,N/A,Compact,4dr SUV,20,17,481,18199</t>
  </si>
  <si>
    <t>Suzuki,Vitara,2004,regular unleaded,165,6,MANUAL,rear wheel drive,4,N/A,Compact,4dr SUV,21,17,481,16999</t>
  </si>
  <si>
    <t>Chrysler,Voyager,2001,flex-fuel (unleaded/E85),180,6,AUTOMATIC,front wheel drive,4,N/A,Midsize,Passenger Minivan,22,16,1013,23525</t>
  </si>
  <si>
    <t>Chrysler,Voyager,2001,regular unleaded,150,4,AUTOMATIC,front wheel drive,4,N/A,Midsize,Passenger Minivan,22,18,1013,19160</t>
  </si>
  <si>
    <t>Chrysler,Voyager,2002,flex-fuel (unleaded/E85),180,6,AUTOMATIC,front wheel drive,4,N/A,Large,Passenger Minivan,22,16,1013,23640</t>
  </si>
  <si>
    <t>Chrysler,Voyager,2002,regular unleaded,150,4,AUTOMATIC,front wheel drive,4,N/A,Midsize,Passenger Minivan,24,17,1013,16430</t>
  </si>
  <si>
    <t>Chrysler,Voyager,2002,regular unleaded,150,4,AUTOMATIC,front wheel drive,4,Flex Fuel,Midsize,Passenger Minivan,23,17,1013,19155</t>
  </si>
  <si>
    <t>Chrysler,Voyager,2003,regular unleaded,150,4,AUTOMATIC,front wheel drive,4,N/A,Midsize,Passenger Minivan,25,18,1013,20960</t>
  </si>
  <si>
    <t>Chrysler,Voyager,2003,regular unleaded,180,6,AUTOMATIC,front wheel drive,4,N/A,Midsize,Passenger Minivan,24,17,1013,23790</t>
  </si>
  <si>
    <t>Plymouth,Voyager,1998,regular unleaded,150,4,AUTOMATIC,front wheel drive,3,N/A,Midsize,Passenger Minivan,24,18,535,2000</t>
  </si>
  <si>
    <t>Plymouth,Voyager,1998,regular unleaded,150,6,AUTOMATIC,front wheel drive,4,N/A,Midsize,Passenger Minivan,24,17,535,2000</t>
  </si>
  <si>
    <t>Plymouth,Voyager,1999,flex-fuel (unleaded/E85),158,6,AUTOMATIC,front wheel drive,4,Flex Fuel,Midsize,Passenger Minivan,22,16,535,2166</t>
  </si>
  <si>
    <t>Plymouth,Voyager,1999,flex-fuel (unleaded/E85),158,6,AUTOMATIC,front wheel drive,4,Flex Fuel,Midsize,Passenger Minivan,22,16,535,2110</t>
  </si>
  <si>
    <t>Plymouth,Voyager,1999,regular unleaded,150,4,AUTOMATIC,front wheel drive,3,N/A,Midsize,Passenger Minivan,24,18,535,2000</t>
  </si>
  <si>
    <t>Plymouth,Voyager,2000,flex-fuel (unleaded/E85),158,6,AUTOMATIC,front wheel drive,4,Flex Fuel,Midsize,Passenger Minivan,23,16,535,2317</t>
  </si>
  <si>
    <t>Plymouth,Voyager,2000,regular unleaded,150,4,AUTOMATIC,front wheel drive,3,N/A,Midsize,Passenger Minivan,24,18,535,2008</t>
  </si>
  <si>
    <t>Ford,Windstar Cargo,2001,regular unleaded,200,6,AUTOMATIC,front wheel drive,3,N/A,Midsize,Cargo Minivan,22,16,5657,20220</t>
  </si>
  <si>
    <t>Ford,Windstar Cargo,2002,regular unleaded,200,6,AUTOMATIC,front wheel drive,3,N/A,Midsize,Cargo Minivan,21,16,5657,20585</t>
  </si>
  <si>
    <t>Ford,Windstar Cargo,2003,regular unleaded,200,6,AUTOMATIC,front wheel drive,3,N/A,Midsize,Cargo Minivan,22,16,5657,21075</t>
  </si>
  <si>
    <t>Ford,Windstar,2001,regular unleaded,200,6,AUTOMATIC,front wheel drive,4,N/A,Midsize,Passenger Minivan,22,16,5657,31115</t>
  </si>
  <si>
    <t>Ford,Windstar,2001,regular unleaded,200,6,AUTOMATIC,front wheel drive,4,N/A,Midsize,Passenger Minivan,22,16,5657,25000</t>
  </si>
  <si>
    <t>Ford,Windstar,2001,regular unleaded,200,6,AUTOMATIC,front wheel drive,4,N/A,Midsize,Passenger Minivan,22,16,5657,27435</t>
  </si>
  <si>
    <t>Ford,Windstar,2001,regular unleaded,200,6,AUTOMATIC,front wheel drive,3,N/A,Midsize,Passenger Minivan,22,16,5657,22185</t>
  </si>
  <si>
    <t>Ford,Windstar,2001,regular unleaded,200,6,AUTOMATIC,front wheel drive,4,N/A,Midsize,Passenger Minivan,22,16,5657,28595</t>
  </si>
  <si>
    <t>Ford,Windstar,2001,regular unleaded,200,6,AUTOMATIC,front wheel drive,4,N/A,Midsize,Passenger Minivan,22,16,5657,33765</t>
  </si>
  <si>
    <t>Ford,Windstar,2002,regular unleaded,200,6,AUTOMATIC,front wheel drive,4,N/A,Midsize,Passenger Minivan,21,16,5657,28900</t>
  </si>
  <si>
    <t>Ford,Windstar,2002,regular unleaded,200,6,AUTOMATIC,front wheel drive,4,N/A,Midsize,Passenger Minivan,21,16,5657,27460</t>
  </si>
  <si>
    <t>Ford,Windstar,2002,regular unleaded,200,6,AUTOMATIC,front wheel drive,4,N/A,Midsize,Passenger Minivan,21,16,5657,26375</t>
  </si>
  <si>
    <t>Ford,Windstar,2002,regular unleaded,200,6,AUTOMATIC,front wheel drive,4,N/A,Midsize,Passenger Minivan,21,16,5657,31630</t>
  </si>
  <si>
    <t>Ford,Windstar,2002,regular unleaded,200,6,AUTOMATIC,front wheel drive,4,N/A,Midsize,Passenger Minivan,21,16,5657,34040</t>
  </si>
  <si>
    <t>Ford,Windstar,2002,regular unleaded,200,6,AUTOMATIC,front wheel drive,4,N/A,Midsize,Passenger Minivan,21,16,5657,22340</t>
  </si>
  <si>
    <t>Ford,Windstar,2003,regular unleaded,200,6,AUTOMATIC,front wheel drive,4,N/A,Midsize,Passenger Minivan,22,16,5657,27870</t>
  </si>
  <si>
    <t>Ford,Windstar,2003,regular unleaded,200,6,AUTOMATIC,front wheel drive,4,N/A,Midsize,Passenger Minivan,22,16,5657,23070</t>
  </si>
  <si>
    <t>Ford,Windstar,2003,regular unleaded,200,6,AUTOMATIC,front wheel drive,4,N/A,Midsize,Passenger Minivan,22,16,5657,26315</t>
  </si>
  <si>
    <t>Ford,Windstar,2003,regular unleaded,200,6,AUTOMATIC,front wheel drive,4,N/A,Midsize,Passenger Minivan,22,16,5657,29230</t>
  </si>
  <si>
    <t>Ford,Windstar,2003,regular unleaded,200,6,AUTOMATIC,front wheel drive,4,N/A,Midsize,Passenger Minivan,22,16,5657,34825</t>
  </si>
  <si>
    <t>Ford,Windstar,2003,regular unleaded,200,6,AUTOMATIC,front wheel drive,4,N/A,Midsize,Passenger Minivan,22,16,5657,31835</t>
  </si>
  <si>
    <t>Rolls-Royce,Wraith,2014,premium unleaded (required),624,12,AUTOMATIC,rear wheel drive,2,"Exotic,Luxury,High-Performance",Large,Coupe,21,13,86,284900</t>
  </si>
  <si>
    <t>Rolls-Royce,Wraith,2015,premium unleaded (required),624,12,AUTOMATIC,rear wheel drive,2,"Exotic,Luxury,High-Performance",Large,Coupe,21,13,86,294025</t>
  </si>
  <si>
    <t>Rolls-Royce,Wraith,2016,premium unleaded (required),624,12,AUTOMATIC,rear wheel drive,2,"Exotic,Luxury,High-Performance",Large,Coupe,21,13,86,304350</t>
  </si>
  <si>
    <t>Subaru,WRX,2015,premium unleaded (required),305,4,MANUAL,all wheel drive,4,"Factory Tuner,High-Performance",Compact,Sedan,23,17,640,37395</t>
  </si>
  <si>
    <t>Subaru,WRX,2015,premium unleaded (recommended),268,4,AUTOMATIC,all wheel drive,4,Performance,Compact,Sedan,25,19,640,31195</t>
  </si>
  <si>
    <t>Subaru,WRX,2015,premium unleaded (required),305,4,MANUAL,all wheel drive,4,"Factory Tuner,High-Performance",Compact,Sedan,23,17,640,38495</t>
  </si>
  <si>
    <t>Subaru,WRX,2015,premium unleaded (required),305,4,MANUAL,all wheel drive,4,"Factory Tuner,High-Performance",Compact,Sedan,23,17,640,34495</t>
  </si>
  <si>
    <t>Subaru,WRX,2015,premium unleaded (recommended),268,4,MANUAL,all wheel drive,4,Performance,Compact,Sedan,28,21,640,29995</t>
  </si>
  <si>
    <t>Subaru,WRX,2015,premium unleaded (recommended),268,4,AUTOMATIC,all wheel drive,4,Performance,Compact,Sedan,25,19,640,29695</t>
  </si>
  <si>
    <t>Subaru,WRX,2015,premium unleaded (recommended),268,4,MANUAL,all wheel drive,4,Performance,Compact,Sedan,28,21,640,26295</t>
  </si>
  <si>
    <t>Subaru,WRX,2015,premium unleaded (recommended),268,4,MANUAL,all wheel drive,4,Performance,Compact,Sedan,28,21,640,28495</t>
  </si>
  <si>
    <t>Subaru,WRX,2016,premium unleaded (required),305,4,MANUAL,all wheel drive,4,"Factory Tuner,High-Performance",Compact,Sedan,23,17,640,34695</t>
  </si>
  <si>
    <t>Subaru,WRX,2016,premium unleaded (required),305,4,MANUAL,all wheel drive,4,"Factory Tuner,High-Performance",Compact,Sedan,23,17,640,39995</t>
  </si>
  <si>
    <t>Subaru,WRX,2016,premium unleaded (recommended),268,4,MANUAL,all wheel drive,4,Performance,Compact,Sedan,27,20,640,28895</t>
  </si>
  <si>
    <t>Subaru,WRX,2016,premium unleaded (required),305,4,MANUAL,all wheel drive,4,"Factory Tuner,High-Performance",Compact,Sedan,23,17,640,38995</t>
  </si>
  <si>
    <t>Subaru,WRX,2016,premium unleaded (recommended),268,4,MANUAL,all wheel drive,4,Performance,Compact,Sedan,27,20,640,30395</t>
  </si>
  <si>
    <t>Subaru,WRX,2016,premium unleaded (recommended),268,4,AUTOMATIC,all wheel drive,4,Performance,Compact,Sedan,24,18,640,31595</t>
  </si>
  <si>
    <t>Subaru,WRX,2016,premium unleaded (recommended),268,4,AUTOMATIC,all wheel drive,4,Performance,Compact,Sedan,24,18,640,30095</t>
  </si>
  <si>
    <t>Subaru,WRX,2016,premium unleaded (recommended),268,4,MANUAL,all wheel drive,4,Performance,Compact,Sedan,27,20,640,26595</t>
  </si>
  <si>
    <t>Subaru,WRX,2017,premium unleaded (required),305,4,MANUAL,all wheel drive,4,"Factory Tuner,High-Performance",Compact,Sedan,23,17,640,39995</t>
  </si>
  <si>
    <t>Subaru,WRX,2017,premium unleaded (recommended),268,4,MANUAL,all wheel drive,4,Performance,Compact,Sedan,27,20,640,26695</t>
  </si>
  <si>
    <t>Subaru,WRX,2017,premium unleaded (recommended),268,4,AUTOMATIC,all wheel drive,4,Performance,Compact,Sedan,24,18,640,30195</t>
  </si>
  <si>
    <t>Subaru,WRX,2017,premium unleaded (recommended),268,4,MANUAL,all wheel drive,4,Performance,Compact,Sedan,27,20,640,30995</t>
  </si>
  <si>
    <t>Subaru,WRX,2017,premium unleaded (recommended),268,4,AUTOMATIC,all wheel drive,4,Performance,Compact,Sedan,24,18,640,32195</t>
  </si>
  <si>
    <t>Subaru,WRX,2017,premium unleaded (recommended),268,4,MANUAL,all wheel drive,4,Performance,Compact,Sedan,27,20,640,28995</t>
  </si>
  <si>
    <t>Subaru,WRX,2017,premium unleaded (required),305,4,MANUAL,all wheel drive,4,"Factory Tuner,High-Performance",Compact,Sedan,23,17,640,35195</t>
  </si>
  <si>
    <t>Suzuki,X-90,1996,regular unleaded,95,4,MANUAL,four wheel drive,2,N/A,Compact,2dr SUV,26,22,481,2000</t>
  </si>
  <si>
    <t>Suzuki,X-90,1996,regular unleaded,95,4,MANUAL,rear wheel drive,2,N/A,Compact,2dr SUV,26,22,481,2000</t>
  </si>
  <si>
    <t>Suzuki,X-90,1997,regular unleaded,95,4,MANUAL,four wheel drive,2,N/A,Compact,2dr SUV,26,22,481,2000</t>
  </si>
  <si>
    <t>Suzuki,X-90,1997,regular unleaded,95,4,MANUAL,rear wheel drive,2,N/A,Compact,2dr SUV,26,22,481,2000</t>
  </si>
  <si>
    <t>Suzuki,X-90,1998,regular unleaded,95,4,MANUAL,four wheel drive,2,N/A,Compact,2dr SUV,26,22,481,2000</t>
  </si>
  <si>
    <t>Suzuki,X-90,1998,regular unleaded,95,4,MANUAL,rear wheel drive,2,N/A,Compact,2dr SUV,26,22,481,2000</t>
  </si>
  <si>
    <t>BMW,X1,2015,premium unleaded (required),240,4,AUTOMATIC,rear wheel drive,4,"Crossover,Luxury,Performance",Midsize,4dr SUV,34,23,3916,31200</t>
  </si>
  <si>
    <t>BMW,X1,2015,premium unleaded (required),240,4,AUTOMATIC,all wheel drive,4,"Crossover,Luxury",Midsize,4dr SUV,32,22,3916,33000</t>
  </si>
  <si>
    <t>BMW,X1,2015,premium unleaded (required),300,6,AUTOMATIC,all wheel drive,4,"Crossover,Luxury,Performance",Midsize,4dr SUV,27,18,3916,39100</t>
  </si>
  <si>
    <t>BMW,X1,2016,premium unleaded (required),228,4,AUTOMATIC,all wheel drive,4,"Crossover,Luxury",Compact,4dr SUV,32,22,3916,34800</t>
  </si>
  <si>
    <t>BMW,X1,2017,premium unleaded (required),228,4,AUTOMATIC,front wheel drive,4,"Crossover,Luxury",Compact,4dr SUV,32,23,3916,33100</t>
  </si>
  <si>
    <t>BMW,X1,2017,premium unleaded (required),228,4,AUTOMATIC,all wheel drive,4,"Crossover,Luxury",Compact,4dr SUV,31,22,3916,35100</t>
  </si>
  <si>
    <t>BMW,X3,2015,premium unleaded (required),300,6,AUTOMATIC,all wheel drive,4,"Crossover,Luxury,Performance",Midsize,4dr SUV,26,19,3916,45500</t>
  </si>
  <si>
    <t>BMW,X3,2015,premium unleaded (required),240,4,AUTOMATIC,all wheel drive,4,"Crossover,Luxury",Midsize,4dr SUV,28,21,3916,40500</t>
  </si>
  <si>
    <t>BMW,X3,2015,diesel,180,4,AUTOMATIC,all wheel drive,4,"Crossover,Luxury,Diesel",Midsize,4dr SUV,34,27,3916,42000</t>
  </si>
  <si>
    <t>BMW,X3,2015,premium unleaded (required),240,4,AUTOMATIC,rear wheel drive,4,"Crossover,Luxury",Midsize,4dr SUV,28,21,3916,38500</t>
  </si>
  <si>
    <t>BMW,X3,2016,premium unleaded (required),240,4,AUTOMATIC,rear wheel drive,4,"Crossover,Luxury",Midsize,4dr SUV,28,21,3916,38950</t>
  </si>
  <si>
    <t>BMW,X3,2016,premium unleaded (required),300,6,AUTOMATIC,all wheel drive,4,"Crossover,Luxury,Performance",Midsize,4dr SUV,27,19,3916,46800</t>
  </si>
  <si>
    <t>BMW,X3,2016,premium unleaded (required),240,4,AUTOMATIC,all wheel drive,4,"Crossover,Luxury",Midsize,4dr SUV,28,21,3916,40950</t>
  </si>
  <si>
    <t>BMW,X3,2016,diesel,180,4,AUTOMATIC,all wheel drive,4,"Crossover,Luxury,Diesel",Midsize,4dr SUV,34,27,3916,42450</t>
  </si>
  <si>
    <t>BMW,X3,2017,diesel,180,4,AUTOMATIC,all wheel drive,4,"Crossover,Luxury,Diesel",Midsize,4dr SUV,34,27,3916,42750</t>
  </si>
  <si>
    <t>BMW,X3,2017,premium unleaded (required),300,6,AUTOMATIC,all wheel drive,4,"Crossover,Luxury,Performance",Midsize,4dr SUV,26,19,3916,47950</t>
  </si>
  <si>
    <t>BMW,X3,2017,premium unleaded (required),240,4,AUTOMATIC,all wheel drive,4,"Crossover,Luxury",Midsize,4dr SUV,28,21,3916,41250</t>
  </si>
  <si>
    <t>BMW,X3,2017,premium unleaded (required),240,4,AUTOMATIC,rear wheel drive,4,"Crossover,Luxury",Midsize,4dr SUV,28,21,3916,39250</t>
  </si>
  <si>
    <t>BMW,X4,2015,premium unleaded (required),240,4,AUTOMATIC,all wheel drive,4,"Crossover,Luxury",Midsize,4dr SUV,28,20,3916,44700</t>
  </si>
  <si>
    <t>BMW,X4,2015,premium unleaded (required),300,6,AUTOMATIC,all wheel drive,4,"Crossover,Luxury,Performance",Midsize,4dr SUV,27,19,3916,48000</t>
  </si>
  <si>
    <t>BMW,X4,2016,premium unleaded (required),360,6,AUTOMATIC,all wheel drive,4,"Crossover,Factory Tuner,Luxury,High-Performance",Midsize,4dr SUV,25,18,3916,57800</t>
  </si>
  <si>
    <t>BMW,X4,2016,premium unleaded (required),240,4,AUTOMATIC,all wheel drive,4,"Crossover,Luxury",Midsize,4dr SUV,28,20,3916,45250</t>
  </si>
  <si>
    <t>BMW,X4,2016,premium unleaded (required),300,6,AUTOMATIC,all wheel drive,4,"Crossover,Luxury,Performance",Midsize,4dr SUV,27,19,3916,49700</t>
  </si>
  <si>
    <t>BMW,X4,2017,premium unleaded (required),355,6,AUTOMATIC,all wheel drive,4,"Crossover,Factory Tuner,Luxury,High-Performance",Midsize,4dr SUV,26,19,3916,58100</t>
  </si>
  <si>
    <t>BMW,X4,2017,premium unleaded (required),240,4,AUTOMATIC,all wheel drive,4,"Crossover,Luxury",Midsize,4dr SUV,28,20,3916,45550</t>
  </si>
  <si>
    <t>BMW,X5 M,2015,premium unleaded (required),567,8,AUTOMATIC,all wheel drive,4,"Crossover,Factory Tuner,Luxury,High-Performance",Midsize,4dr SUV,19,14,3916,98700</t>
  </si>
  <si>
    <t>BMW,X5 M,2016,premium unleaded (required),567,8,AUTOMATIC,all wheel drive,4,"Crossover,Factory Tuner,Luxury,High-Performance",Midsize,4dr SUV,19,14,3916,98800</t>
  </si>
  <si>
    <t>BMW,X5 M,2017,premium unleaded (required),567,8,AUTOMATIC,all wheel drive,4,"Crossover,Factory Tuner,Luxury,High-Performance",Midsize,4dr SUV,19,14,3916,98800</t>
  </si>
  <si>
    <t>BMW,X5,2015,diesel,255,6,AUTOMATIC,all wheel drive,4,"Crossover,Luxury,Diesel",Midsize,4dr SUV,31,24,3916,57700</t>
  </si>
  <si>
    <t>BMW,X5,2015,premium unleaded (required),300,6,AUTOMATIC,rear wheel drive,4,"Crossover,Luxury",Midsize,4dr SUV,27,19,3916,53900</t>
  </si>
  <si>
    <t>BMW,X5,2015,premium unleaded (required),300,6,AUTOMATIC,all wheel drive,4,"Crossover,Luxury",Midsize,4dr SUV,27,18,3916,56200</t>
  </si>
  <si>
    <t>BMW,X5,2015,premium unleaded (required),445,8,AUTOMATIC,all wheel drive,4,"Crossover,Luxury,Performance",Midsize,4dr SUV,22,15,3916,70100</t>
  </si>
  <si>
    <t>BMW,X5,2016,premium unleaded (required),300,6,AUTOMATIC,all wheel drive,4,"Crossover,Luxury",Midsize,4dr SUV,24,18,3916,57000</t>
  </si>
  <si>
    <t>BMW,X5,2016,premium unleaded (required),445,8,AUTOMATIC,all wheel drive,4,"Crossover,Luxury,Performance",Midsize,4dr SUV,21,15,3916,71500</t>
  </si>
  <si>
    <t>BMW,X5,2016,diesel,255,6,AUTOMATIC,all wheel drive,4,"Crossover,Luxury,Diesel",Midsize,4dr SUV,30,23,3916,57700</t>
  </si>
  <si>
    <t>BMW,X5,2016,premium unleaded (required),300,6,AUTOMATIC,rear wheel drive,4,"Crossover,Luxury",Midsize,4dr SUV,25,18,3916,54700</t>
  </si>
  <si>
    <t>BMW,X5,2017,premium unleaded (required),300,6,AUTOMATIC,all wheel drive,4,"Crossover,Luxury",Midsize,4dr SUV,24,18,3916,57800</t>
  </si>
  <si>
    <t>BMW,X5,2017,premium unleaded (required),300,6,AUTOMATIC,rear wheel drive,4,"Crossover,Luxury",Midsize,4dr SUV,25,18,3916,55500</t>
  </si>
  <si>
    <t>BMW,X5,2017,diesel,255,6,AUTOMATIC,all wheel drive,4,"Crossover,Luxury,Diesel",Midsize,4dr SUV,30,23,3916,59300</t>
  </si>
  <si>
    <t>BMW,X5,2017,premium unleaded (required),445,8,AUTOMATIC,all wheel drive,4,"Crossover,Luxury,Performance",Midsize,4dr SUV,21,15,3916,72300</t>
  </si>
  <si>
    <t>BMW,X6 M,2015,premium unleaded (required),567,8,AUTOMATIC,all wheel drive,4,"Crossover,Factory Tuner,Luxury,High-Performance",Midsize,4dr SUV,19,14,3916,102100</t>
  </si>
  <si>
    <t>BMW,X6 M,2016,premium unleaded (required),567,8,AUTOMATIC,all wheel drive,4,"Crossover,Factory Tuner,Luxury,High-Performance",Midsize,4dr SUV,19,14,3916,102200</t>
  </si>
  <si>
    <t>BMW,X6 M,2017,premium unleaded (required),567,8,AUTOMATIC,all wheel drive,4,"Crossover,Factory Tuner,Luxury,High-Performance",Midsize,4dr SUV,19,14,3916,102200</t>
  </si>
  <si>
    <t>BMW,X6,2015,premium unleaded (required),300,6,AUTOMATIC,all wheel drive,4,"Crossover,Luxury",Midsize,4dr SUV,27,18,3916,61900</t>
  </si>
  <si>
    <t>BMW,X6,2015,premium unleaded (required),445,8,AUTOMATIC,all wheel drive,4,"Crossover,Luxury,Performance",Midsize,4dr SUV,22,15,3916,72900</t>
  </si>
  <si>
    <t>BMW,X6,2015,premium unleaded (required),300,6,AUTOMATIC,rear wheel drive,4,"Crossover,Luxury",Midsize,4dr SUV,27,19,3916,59600</t>
  </si>
  <si>
    <t>BMW,X6,2016,premium unleaded (required),300,6,AUTOMATIC,all wheel drive,4,"Crossover,Luxury",Midsize,4dr SUV,24,18,3916,62900</t>
  </si>
  <si>
    <t>BMW,X6,2016,premium unleaded (required),300,6,AUTOMATIC,rear wheel drive,4,"Crossover,Luxury",Midsize,4dr SUV,25,18,3916,60600</t>
  </si>
  <si>
    <t>BMW,X6,2016,premium unleaded (required),445,8,AUTOMATIC,all wheel drive,4,"Crossover,Luxury,Performance",Midsize,4dr SUV,21,15,3916,75300</t>
  </si>
  <si>
    <t>BMW,X6,2017,premium unleaded (required),300,6,AUTOMATIC,rear wheel drive,4,"Crossover,Luxury",Midsize,4dr SUV,25,18,3916,61400</t>
  </si>
  <si>
    <t>BMW,X6,2017,premium unleaded (required),445,8,AUTOMATIC,all wheel drive,4,"Crossover,Luxury,Performance",Midsize,4dr SUV,21,15,3916,76100</t>
  </si>
  <si>
    <t>BMW,X6,2017,premium unleaded (required),300,6,AUTOMATIC,all wheel drive,4,"Crossover,Luxury",Midsize,4dr SUV,24,18,3916,63700</t>
  </si>
  <si>
    <t>Scion,xA,2004,regular unleaded,108,4,MANUAL,front wheel drive,4,Hatchback,Compact,4dr Hatchback,34,27,105,12480</t>
  </si>
  <si>
    <t>Scion,xA,2004,regular unleaded,108,4,AUTOMATIC,front wheel drive,4,Hatchback,Compact,4dr Hatchback,34,27,105,13280</t>
  </si>
  <si>
    <t>Scion,xA,2005,regular unleaded,108,4,AUTOMATIC,front wheel drive,4,Hatchback,Compact,4dr Hatchback,35,27,105,13330</t>
  </si>
  <si>
    <t>Scion,xA,2005,regular unleaded,108,4,MANUAL,front wheel drive,4,Hatchback,Compact,4dr Hatchback,34,27,105,12530</t>
  </si>
  <si>
    <t>Scion,xA,2006,regular unleaded,103,4,AUTOMATIC,front wheel drive,4,Hatchback,Compact,4dr Hatchback,35,27,105,13580</t>
  </si>
  <si>
    <t>Scion,xA,2006,regular unleaded,103,4,MANUAL,front wheel drive,4,Hatchback,Compact,4dr Hatchback,34,27,105,12780</t>
  </si>
  <si>
    <t>Scion,xB,2013,regular unleaded,158,4,MANUAL,front wheel drive,4,N/A,Compact,Wagon,28,22,105,16970</t>
  </si>
  <si>
    <t>Scion,xB,2013,regular unleaded,158,4,MANUAL,front wheel drive,4,N/A,Compact,Wagon,28,22,105,19210</t>
  </si>
  <si>
    <t>Scion,xB,2013,regular unleaded,158,4,AUTOMATIC,front wheel drive,4,N/A,Compact,Wagon,28,22,105,17920</t>
  </si>
  <si>
    <t>Scion,xB,2013,regular unleaded,158,4,AUTOMATIC,front wheel drive,4,N/A,Compact,Wagon,28,22,105,20160</t>
  </si>
  <si>
    <t>Scion,xB,2014,regular unleaded,158,4,MANUAL,front wheel drive,4,N/A,Compact,Wagon,28,22,105,16970</t>
  </si>
  <si>
    <t>Scion,xB,2014,regular unleaded,158,4,AUTOMATIC,front wheel drive,4,N/A,Compact,Wagon,28,22,105,20420</t>
  </si>
  <si>
    <t>Scion,xB,2014,regular unleaded,158,4,AUTOMATIC,front wheel drive,4,N/A,Compact,Wagon,28,22,105,17920</t>
  </si>
  <si>
    <t>Scion,xB,2015,regular unleaded,158,4,AUTOMATIC,front wheel drive,4,N/A,Compact,Wagon,28,22,105,18070</t>
  </si>
  <si>
    <t>Scion,xB,2015,regular unleaded,158,4,AUTOMATIC,front wheel drive,4,N/A,Compact,Wagon,28,22,105,19685</t>
  </si>
  <si>
    <t>Scion,xB,2015,regular unleaded,158,4,MANUAL,front wheel drive,4,N/A,Compact,Wagon,28,22,105,17120</t>
  </si>
  <si>
    <t>Volvo,XC60,2015,regular unleaded,325,6,AUTOMATIC,all wheel drive,4,"Crossover,Luxury,Performance",Midsize,4dr SUV,24,17,870,51050</t>
  </si>
  <si>
    <t>Volvo,XC60,2015,regular unleaded,300,6,AUTOMATIC,all wheel drive,4,"Crossover,Luxury,Performance",Midsize,4dr SUV,24,17,870,45550</t>
  </si>
  <si>
    <t>Volvo,XC60,2015,regular unleaded,302,4,AUTOMATIC,front wheel drive,4,"Crossover,Luxury,Performance",Midsize,4dr SUV,30,22,870,46750</t>
  </si>
  <si>
    <t>Volvo,XC60,2015,regular unleaded,300,6,AUTOMATIC,all wheel drive,4,"Crossover,Luxury,Performance",Midsize,4dr SUV,24,17,870,48250</t>
  </si>
  <si>
    <t>Volvo,XC60,2015,regular unleaded,300,6,AUTOMATIC,all wheel drive,4,"Crossover,Luxury,Performance",Midsize,4dr SUV,24,17,870,41550</t>
  </si>
  <si>
    <t>Volvo,XC60,2015,regular unleaded,300,6,AUTOMATIC,all wheel drive,4,"Crossover,Luxury,Performance",Midsize,4dr SUV,24,17,870,42650</t>
  </si>
  <si>
    <t>Volvo,XC60,2015,regular unleaded,240,4,AUTOMATIC,front wheel drive,4,"Crossover,Luxury",Midsize,4dr SUV,31,24,870,38850</t>
  </si>
  <si>
    <t>Volvo,XC60,2015,regular unleaded,240,4,AUTOMATIC,front wheel drive,4,"Crossover,Luxury",Midsize,4dr SUV,31,24,870,39650</t>
  </si>
  <si>
    <t>Volvo,XC60,2015,regular unleaded,300,6,AUTOMATIC,all wheel drive,4,"Crossover,Luxury,Performance",Midsize,4dr SUV,24,17,870,42950</t>
  </si>
  <si>
    <t>Volvo,XC60,2015,regular unleaded,300,6,AUTOMATIC,all wheel drive,4,"Crossover,Luxury,Performance",Midsize,4dr SUV,24,17,870,43850</t>
  </si>
  <si>
    <t>Volvo,XC60,2015,regular unleaded,240,4,AUTOMATIC,front wheel drive,4,"Crossover,Luxury",Midsize,4dr SUV,31,24,870,43900</t>
  </si>
  <si>
    <t>Volvo,XC60,2015,regular unleaded,240,6,AUTOMATIC,all wheel drive,4,"Crossover,Luxury",Midsize,4dr SUV,25,18,870,37250</t>
  </si>
  <si>
    <t>Volvo,XC60,2015,regular unleaded,302,4,AUTOMATIC,front wheel drive,4,"Crossover,Luxury,Performance",Midsize,4dr SUV,30,22,870,45550</t>
  </si>
  <si>
    <t>Volvo,XC60,2015,regular unleaded,302,4,AUTOMATIC,front wheel drive,4,"Crossover,Luxury,Performance",Midsize,4dr SUV,30,22,870,41450</t>
  </si>
  <si>
    <t>Volvo,XC60,2015,regular unleaded,240,4,AUTOMATIC,front wheel drive,4,"Crossover,Luxury",Midsize,4dr SUV,31,24,870,35750</t>
  </si>
  <si>
    <t>Volvo,XC60,2015,regular unleaded,325,6,AUTOMATIC,all wheel drive,4,"Crossover,Luxury,Performance",Midsize,4dr SUV,24,17,870,45800</t>
  </si>
  <si>
    <t>Volvo,XC60,2015,regular unleaded,240,4,AUTOMATIC,front wheel drive,4,"Crossover,Luxury",Midsize,4dr SUV,31,24,870,42850</t>
  </si>
  <si>
    <t>Volvo,XC60,2015,regular unleaded,240,4,AUTOMATIC,front wheel drive,4,"Crossover,Luxury",Midsize,4dr SUV,31,24,870,40250</t>
  </si>
  <si>
    <t>Volvo,XC60,2015,regular unleaded,325,6,AUTOMATIC,all wheel drive,4,"Crossover,Luxury,Performance",Midsize,4dr SUV,24,17,870,47200</t>
  </si>
  <si>
    <t>Volvo,XC60,2015,regular unleaded,240,6,AUTOMATIC,all wheel drive,4,"Crossover,Luxury",Midsize,4dr SUV,25,18,870,41750</t>
  </si>
  <si>
    <t>Volvo,XC60,2015,regular unleaded,240,6,AUTOMATIC,all wheel drive,4,"Crossover,Luxury",Midsize,4dr SUV,25,18,870,40350</t>
  </si>
  <si>
    <t>Volvo,XC60,2015,regular unleaded,302,4,AUTOMATIC,front wheel drive,4,"Crossover,Luxury,Performance",Midsize,4dr SUV,30,22,870,44050</t>
  </si>
  <si>
    <t>Volvo,XC60,2015,regular unleaded,240,4,AUTOMATIC,front wheel drive,4,"Crossover,Luxury",Midsize,4dr SUV,31,24,870,36400</t>
  </si>
  <si>
    <t>Volvo,XC60,2015,regular unleaded,325,6,AUTOMATIC,all wheel drive,4,"Crossover,Luxury,Performance",Midsize,4dr SUV,24,17,870,49800</t>
  </si>
  <si>
    <t>Volvo,XC60,2015,regular unleaded,300,6,AUTOMATIC,all wheel drive,4,"Crossover,Luxury,Performance",Midsize,4dr SUV,24,17,870,47050</t>
  </si>
  <si>
    <t>Volvo,XC60,2015,regular unleaded,250,5,AUTOMATIC,all wheel drive,4,"Crossover,Luxury",Midsize,4dr SUV,25,18,870,45400</t>
  </si>
  <si>
    <t>Volvo,XC60,2015,regular unleaded,302,4,AUTOMATIC,front wheel drive,4,"Crossover,Luxury,Performance",Midsize,4dr SUV,30,22,870,42350</t>
  </si>
  <si>
    <t>Volvo,XC60,2015,regular unleaded,250,5,AUTOMATIC,all wheel drive,4,"Crossover,Luxury",Midsize,4dr SUV,25,18,870,41150</t>
  </si>
  <si>
    <t>Volvo,XC60,2015,regular unleaded,302,4,AUTOMATIC,front wheel drive,4,"Crossover,Luxury,Performance",Midsize,4dr SUV,30,22,870,40050</t>
  </si>
  <si>
    <t>Volvo,XC60,2015,regular unleaded,250,5,AUTOMATIC,all wheel drive,4,"Crossover,Luxury",Midsize,4dr SUV,25,18,870,37900</t>
  </si>
  <si>
    <t>Volvo,XC60,2015,regular unleaded,325,6,AUTOMATIC,all wheel drive,4,"Crossover,Luxury,Performance",Midsize,4dr SUV,24,17,870,46950</t>
  </si>
  <si>
    <t>Volvo,XC60,2015,regular unleaded,302,4,AUTOMATIC,front wheel drive,4,"Crossover,Luxury,Performance",Midsize,4dr SUV,30,22,870,41150</t>
  </si>
  <si>
    <t>Volvo,XC60,2015,regular unleaded,240,6,AUTOMATIC,all wheel drive,4,"Crossover,Luxury",Midsize,4dr SUV,25,18,870,44350</t>
  </si>
  <si>
    <t>Volvo,XC60,2016,regular unleaded,302,4,AUTOMATIC,front wheel drive,4,"Crossover,Luxury,Performance",Midsize,4dr SUV,29,22,870,41350</t>
  </si>
  <si>
    <t>Volvo,XC60,2016,regular unleaded,250,5,AUTOMATIC,all wheel drive,4,"Crossover,Luxury",Midsize,4dr SUV,26,19,870,38100</t>
  </si>
  <si>
    <t>Volvo,XC60,2016,regular unleaded,250,5,AUTOMATIC,all wheel drive,4,"Crossover,Luxury",Midsize,4dr SUV,26,19,870,41350</t>
  </si>
  <si>
    <t>Volvo,XC60,2016,regular unleaded,325,6,AUTOMATIC,all wheel drive,4,"Crossover,Luxury,Performance",Midsize,4dr SUV,23,17,870,46950</t>
  </si>
  <si>
    <t>Volvo,XC60,2016,regular unleaded,300,6,AUTOMATIC,all wheel drive,4,"Crossover,Luxury,Performance",Midsize,4dr SUV,23,17,870,42650</t>
  </si>
  <si>
    <t>Volvo,XC60,2016,regular unleaded,302,4,AUTOMATIC,all wheel drive,4,"Crossover,Luxury,Performance",Midsize,4dr SUV,28,20,870,47200</t>
  </si>
  <si>
    <t>Volvo,XC60,2016,regular unleaded,300,6,AUTOMATIC,all wheel drive,4,"Crossover,Luxury,Performance",Midsize,4dr SUV,23,17,870,47050</t>
  </si>
  <si>
    <t>Volvo,XC60,2016,regular unleaded,240,4,AUTOMATIC,front wheel drive,4,"Crossover,Luxury",Midsize,4dr SUV,31,23,870,36600</t>
  </si>
  <si>
    <t>Volvo,XC60,2016,regular unleaded,240,4,AUTOMATIC,front wheel drive,4,"Crossover,Luxury",Midsize,4dr SUV,31,23,870,44150</t>
  </si>
  <si>
    <t>Volvo,XC60,2016,regular unleaded,302,4,AUTOMATIC,all wheel drive,4,"Crossover,Luxury,Performance",Midsize,4dr SUV,28,20,870,47750</t>
  </si>
  <si>
    <t>Volvo,XC60,2016,regular unleaded,325,6,AUTOMATIC,all wheel drive,4,"Crossover,Luxury,Performance",Midsize,4dr SUV,23,17,870,51050</t>
  </si>
  <si>
    <t>Volvo,XC60,2016,regular unleaded,250,5,AUTOMATIC,all wheel drive,4,"Crossover,Luxury",Midsize,4dr SUV,26,19,870,45650</t>
  </si>
  <si>
    <t>Volvo,XC60,2016,regular unleaded,302,4,AUTOMATIC,all wheel drive,4,"Crossover,Luxury,Performance",Midsize,4dr SUV,28,20,870,43350</t>
  </si>
  <si>
    <t>Volvo,XC60,2016,regular unleaded,302,4,AUTOMATIC,all wheel drive,4,"Crossover,Luxury,Performance",Midsize,4dr SUV,28,20,870,51300</t>
  </si>
  <si>
    <t>Volvo,XC60,2016,regular unleaded,302,4,AUTOMATIC,front wheel drive,4,"Crossover,Luxury,Performance",Midsize,4dr SUV,29,22,870,45750</t>
  </si>
  <si>
    <t>Volvo,XC60,2016,regular unleaded,240,4,AUTOMATIC,front wheel drive,4,"Crossover,Luxury",Midsize,4dr SUV,31,23,870,39850</t>
  </si>
  <si>
    <t>Volvo,XC60,2017,regular unleaded,240,4,AUTOMATIC,front wheel drive,4,"Crossover,Luxury",Midsize,4dr SUV,30,23,870,40950</t>
  </si>
  <si>
    <t>Volvo,XC60,2017,regular unleaded,302,4,AUTOMATIC,all wheel drive,4,"Crossover,Luxury,Performance",Midsize,4dr SUV,29,20,870,46350</t>
  </si>
  <si>
    <t>Volvo,XC60,2017,regular unleaded,302,4,AUTOMATIC,all wheel drive,4,"Crossover,Luxury,Performance",Midsize,4dr SUV,29,20,870,51000</t>
  </si>
  <si>
    <t>Volvo,XC70,2014,regular unleaded,240,6,AUTOMATIC,front wheel drive,4,"Crossover,Luxury",Midsize,Wagon,26,18,870,34500</t>
  </si>
  <si>
    <t>Volvo,XC70,2014,regular unleaded,300,6,AUTOMATIC,all wheel drive,4,"Crossover,Luxury",Midsize,Wagon,24,17,870,40950</t>
  </si>
  <si>
    <t>Volvo,XC70,2015,regular unleaded,300,6,AUTOMATIC,all wheel drive,4,"Crossover,Luxury",Midsize,Wagon,24,17,870,42050</t>
  </si>
  <si>
    <t>Volvo,XC70,2015,regular unleaded,240,6,AUTOMATIC,all wheel drive,4,"Crossover,Luxury",Midsize,Wagon,25,18,870,36900</t>
  </si>
  <si>
    <t>Volvo,XC70,2015,regular unleaded,240,4,AUTOMATIC,front wheel drive,4,"Crossover,Luxury",Midsize,Wagon,31,24,870,36050</t>
  </si>
  <si>
    <t>Volvo,XC70,2015,regular unleaded,300,6,AUTOMATIC,all wheel drive,4,"Crossover,Luxury",Midsize,Wagon,24,17,870,41800</t>
  </si>
  <si>
    <t>Volvo,XC70,2015,regular unleaded,240,6,AUTOMATIC,all wheel drive,4,"Crossover,Luxury",Midsize,Wagon,25,18,870,37550</t>
  </si>
  <si>
    <t>Volvo,XC70,2015,regular unleaded,240,4,AUTOMATIC,front wheel drive,4,"Crossover,Luxury",Midsize,Wagon,31,24,870,35400</t>
  </si>
  <si>
    <t>Volvo,XC70,2016,regular unleaded,240,4,AUTOMATIC,front wheel drive,4,"Crossover,Luxury",Midsize,Wagon,31,23,870,46675</t>
  </si>
  <si>
    <t>Volvo,XC70,2016,regular unleaded,250,5,AUTOMATIC,all wheel drive,4,"Crossover,Luxury",Midsize,Wagon,26,19,870,43050</t>
  </si>
  <si>
    <t>Volvo,XC70,2016,regular unleaded,250,5,AUTOMATIC,all wheel drive,4,"Crossover,Luxury",Midsize,Wagon,26,19,870,48175</t>
  </si>
  <si>
    <t>Volvo,XC70,2016,regular unleaded,240,4,AUTOMATIC,front wheel drive,4,"Crossover,Luxury",Midsize,Wagon,31,23,870,41550</t>
  </si>
  <si>
    <t>Volvo,XC70,2016,regular unleaded,250,5,AUTOMATIC,all wheel drive,4,"Crossover,Luxury",Midsize,Wagon,26,19,870,47175</t>
  </si>
  <si>
    <t>Volvo,XC70,2016,regular unleaded,250,5,AUTOMATIC,all wheel drive,4,"Crossover,Luxury",Midsize,Wagon,26,19,870,38600</t>
  </si>
  <si>
    <t>Volvo,XC70,2016,regular unleaded,240,4,AUTOMATIC,front wheel drive,4,"Crossover,Luxury",Midsize,Wagon,31,23,870,37100</t>
  </si>
  <si>
    <t>Volvo,XC70,2016,regular unleaded,240,4,AUTOMATIC,front wheel drive,4,"Crossover,Luxury",Midsize,Wagon,31,23,870,45675</t>
  </si>
  <si>
    <t>Volvo,XC70,2016,regular unleaded,250,5,AUTOMATIC,all wheel drive,4,"Crossover,Luxury",Midsize,Wagon,26,19,870,42050</t>
  </si>
  <si>
    <t>Volvo,XC70,2016,regular unleaded,240,4,AUTOMATIC,front wheel drive,4,"Crossover,Luxury",Midsize,Wagon,31,23,870,40550</t>
  </si>
  <si>
    <t>Volvo,XC90,2014,regular unleaded,240,6,AUTOMATIC,front wheel drive,4,"Crossover,Luxury",Midsize,4dr SUV,25,16,870,39700</t>
  </si>
  <si>
    <t>Volvo,XC90,2014,regular unleaded,240,6,AUTOMATIC,front wheel drive,4,"Crossover,Luxury",Midsize,4dr SUV,25,16,870,42700</t>
  </si>
  <si>
    <t>Volvo,XC90,2016,premium unleaded (recommended),250,4,AUTOMATIC,all wheel drive,4,"Crossover,Luxury",Large,4dr SUV,25,22,870,53250</t>
  </si>
  <si>
    <t>Volvo,XC90,2016,premium unleaded (recommended),316,4,AUTOMATIC,all wheel drive,4,"Crossover,Luxury,Performance",Large,4dr SUV,25,20,870,49800</t>
  </si>
  <si>
    <t>Volvo,XC90,2016,premium unleaded (recommended),250,4,AUTOMATIC,front wheel drive,4,"Crossover,Luxury",Large,4dr SUV,26,22,870,43950</t>
  </si>
  <si>
    <t>Volvo,XC90,2016,premium unleaded (recommended),316,4,AUTOMATIC,all wheel drive,4,"Crossover,Luxury,Performance",Large,4dr SUV,25,20,870,55400</t>
  </si>
  <si>
    <t>Volvo,XC90,2016,premium unleaded (recommended),316,4,AUTOMATIC,all wheel drive,4,"Crossover,Luxury,Performance",Large,4dr SUV,25,20,870,53800</t>
  </si>
  <si>
    <t>Volvo,XC90,2016,premium unleaded (recommended),250,4,AUTOMATIC,front wheel drive,4,"Crossover,Luxury",Large,4dr SUV,26,22,870,51250</t>
  </si>
  <si>
    <t>Volvo,XC90,2016,premium unleaded (recommended),316,4,AUTOMATIC,all wheel drive,4,"Crossover,Luxury",Large,4dr SUV,25,20,870,65700</t>
  </si>
  <si>
    <t>Volvo,XC90,2016,premium unleaded (recommended),250,4,AUTOMATIC,all wheel drive,4,"Crossover,Luxury",Large,4dr SUV,25,22,870,51350</t>
  </si>
  <si>
    <t>Volvo,XC90,2016,premium unleaded (recommended),250,4,AUTOMATIC,all wheel drive,4,"Crossover,Luxury",Large,4dr SUV,25,22,870,45950</t>
  </si>
  <si>
    <t>Volvo,XC90,2016,premium unleaded (recommended),250,4,AUTOMATIC,front wheel drive,4,"Crossover,Luxury",Large,4dr SUV,26,22,870,49350</t>
  </si>
  <si>
    <t>Volvo,XC90,2017,premium unleaded (recommended),250,4,AUTOMATIC,front wheel drive,4,"Crossover,Luxury",Large,4dr SUV,26,22,870,51150</t>
  </si>
  <si>
    <t>Volvo,XC90,2017,premium unleaded (recommended),316,4,AUTOMATIC,all wheel drive,4,"Crossover,Luxury,Performance",Large,4dr SUV,25,20,870,57200</t>
  </si>
  <si>
    <t>Volvo,XC90,2017,premium unleaded (recommended),316,4,AUTOMATIC,all wheel drive,4,"Crossover,Luxury,Performance",Large,4dr SUV,25,20,870,51600</t>
  </si>
  <si>
    <t>Volvo,XC90,2017,premium unleaded (recommended),250,4,AUTOMATIC,front wheel drive,4,"Crossover,Luxury",Large,4dr SUV,26,22,870,45750</t>
  </si>
  <si>
    <t>Volvo,XC90,2017,premium unleaded (recommended),316,4,AUTOMATIC,all wheel drive,4,"Crossover,Luxury,Performance",Large,4dr SUV,25,20,870,55600</t>
  </si>
  <si>
    <t>Volvo,XC,2002,premium unleaded (required),197,5,AUTOMATIC,all wheel drive,4,"Crossover,Luxury",Midsize,Wagon,23,17,870,36500</t>
  </si>
  <si>
    <t>Scion,xD,2012,regular unleaded,128,4,MANUAL,front wheel drive,4,Hatchback,Compact,4dr Hatchback,33,27,105,15345</t>
  </si>
  <si>
    <t>Scion,xD,2012,regular unleaded,128,4,AUTOMATIC,front wheel drive,4,Hatchback,Compact,4dr Hatchback,33,27,105,16145</t>
  </si>
  <si>
    <t>Scion,xD,2012,regular unleaded,128,4,MANUAL,front wheel drive,4,Hatchback,Compact,4dr Hatchback,33,27,105,16250</t>
  </si>
  <si>
    <t>Scion,xD,2012,regular unleaded,128,4,AUTOMATIC,front wheel drive,4,Hatchback,Compact,4dr Hatchback,33,27,105,17050</t>
  </si>
  <si>
    <t>Scion,xD,2013,regular unleaded,128,4,AUTOMATIC,front wheel drive,4,Hatchback,Compact,4dr Hatchback,33,27,105,18955</t>
  </si>
  <si>
    <t>Scion,xD,2013,regular unleaded,128,4,AUTOMATIC,front wheel drive,4,Hatchback,Compact,4dr Hatchback,33,27,105,16545</t>
  </si>
  <si>
    <t>Scion,xD,2013,regular unleaded,128,4,MANUAL,front wheel drive,4,Hatchback,Compact,4dr Hatchback,33,27,105,18155</t>
  </si>
  <si>
    <t>Scion,xD,2013,regular unleaded,128,4,MANUAL,front wheel drive,4,Hatchback,Compact,4dr Hatchback,33,27,105,15745</t>
  </si>
  <si>
    <t>Scion,xD,2014,regular unleaded,128,4,MANUAL,front wheel drive,4,Hatchback,Compact,4dr Hatchback,33,27,105,15920</t>
  </si>
  <si>
    <t>Scion,xD,2014,regular unleaded,128,4,AUTOMATIC,front wheel drive,4,Hatchback,Compact,4dr Hatchback,33,27,105,16720</t>
  </si>
  <si>
    <t>Hyundai,XG300,2001,regular unleaded,192,6,AUTOMATIC,front wheel drive,4,N/A,Midsize,Sedan,25,17,1439,24999</t>
  </si>
  <si>
    <t>Hyundai,XG300,2001,regular unleaded,192,6,AUTOMATIC,front wheel drive,4,N/A,Midsize,Sedan,25,17,1439,23499</t>
  </si>
  <si>
    <t>Hyundai,XG350,2003,regular unleaded,194,6,AUTOMATIC,front wheel drive,4,N/A,Midsize,Sedan,24,15,1439,23999</t>
  </si>
  <si>
    <t>Hyundai,XG350,2003,regular unleaded,194,6,AUTOMATIC,front wheel drive,4,N/A,Midsize,Sedan,24,15,1439,25599</t>
  </si>
  <si>
    <t>Hyundai,XG350,2004,regular unleaded,194,6,AUTOMATIC,front wheel drive,4,N/A,Midsize,Sedan,24,15,1439,25599</t>
  </si>
  <si>
    <t>Hyundai,XG350,2004,regular unleaded,194,6,AUTOMATIC,front wheel drive,4,N/A,Midsize,Sedan,24,15,1439,23999</t>
  </si>
  <si>
    <t>Hyundai,XG350,2005,regular unleaded,194,6,AUTOMATIC,front wheel drive,4,N/A,Midsize,Sedan,24,16,1439,24899</t>
  </si>
  <si>
    <t>Hyundai,XG350,2005,regular unleaded,194,6,AUTOMATIC,front wheel drive,4,N/A,Midsize,Sedan,24,16,1439,26499</t>
  </si>
  <si>
    <t>Suzuki,XL-7,2004,regular unleaded,185,6,AUTOMATIC,rear wheel drive,4,N/A,Midsize,4dr SUV,21,16,481,25799</t>
  </si>
  <si>
    <t>Suzuki,XL-7,2004,regular unleaded,185,6,AUTOMATIC,four wheel drive,4,N/A,Midsize,4dr SUV,20,15,481,27499</t>
  </si>
  <si>
    <t>Suzuki,XL-7,2004,regular unleaded,185,6,MANUAL,four wheel drive,4,N/A,Midsize,4dr SUV,20,15,481,21999</t>
  </si>
  <si>
    <t>Suzuki,XL-7,2004,regular unleaded,185,6,AUTOMATIC,rear wheel drive,4,N/A,Midsize,4dr SUV,21,16,481,23799</t>
  </si>
  <si>
    <t>Suzuki,XL-7,2004,regular unleaded,185,6,AUTOMATIC,rear wheel drive,4,N/A,Midsize,4dr SUV,21,16,481,22599</t>
  </si>
  <si>
    <t>Suzuki,XL-7,2004,regular unleaded,185,6,AUTOMATIC,four wheel drive,4,N/A,Midsize,4dr SUV,20,15,481,22999</t>
  </si>
  <si>
    <t>Suzuki,XL-7,2004,regular unleaded,185,6,AUTOMATIC,four wheel drive,4,N/A,Midsize,4dr SUV,20,15,481,25499</t>
  </si>
  <si>
    <t>Suzuki,XL-7,2004,regular unleaded,185,6,AUTOMATIC,four wheel drive,4,N/A,Midsize,4dr SUV,20,15,481,24499</t>
  </si>
  <si>
    <t>Suzuki,XL-7,2004,regular unleaded,185,6,MANUAL,rear wheel drive,4,N/A,Midsize,4dr SUV,20,15,481,20099</t>
  </si>
  <si>
    <t>Suzuki,XL-7,2004,regular unleaded,185,6,AUTOMATIC,rear wheel drive,4,N/A,Midsize,4dr SUV,21,16,481,21099</t>
  </si>
  <si>
    <t>Suzuki,XL-7,2005,regular unleaded,185,6,MANUAL,four wheel drive,4,N/A,Midsize,4dr SUV,20,15,481,22299</t>
  </si>
  <si>
    <t>Suzuki,XL-7,2005,regular unleaded,185,6,AUTOMATIC,four wheel drive,4,N/A,Midsize,4dr SUV,20,15,481,24799</t>
  </si>
  <si>
    <t>Suzuki,XL-7,2005,regular unleaded,185,6,MANUAL,rear wheel drive,4,N/A,Midsize,4dr SUV,20,15,481,20899</t>
  </si>
  <si>
    <t>Suzuki,XL-7,2005,regular unleaded,185,6,AUTOMATIC,rear wheel drive,4,N/A,Midsize,4dr SUV,21,16,481,21899</t>
  </si>
  <si>
    <t>Suzuki,XL-7,2005,regular unleaded,185,6,AUTOMATIC,four wheel drive,4,N/A,Midsize,4dr SUV,20,15,481,27799</t>
  </si>
  <si>
    <t>Suzuki,XL-7,2005,regular unleaded,185,6,AUTOMATIC,four wheel drive,4,N/A,Midsize,4dr SUV,20,15,481,23299</t>
  </si>
  <si>
    <t>Suzuki,XL-7,2005,regular unleaded,185,6,AUTOMATIC,rear wheel drive,4,N/A,Midsize,4dr SUV,21,16,481,21399</t>
  </si>
  <si>
    <t>Suzuki,XL-7,2005,regular unleaded,185,6,AUTOMATIC,four wheel drive,4,N/A,Midsize,4dr SUV,20,15,481,25799</t>
  </si>
  <si>
    <t>Suzuki,XL-7,2005,regular unleaded,185,6,AUTOMATIC,rear wheel drive,4,N/A,Midsize,4dr SUV,21,16,481,22899</t>
  </si>
  <si>
    <t>Suzuki,XL-7,2005,regular unleaded,185,6,AUTOMATIC,rear wheel drive,4,N/A,Midsize,4dr SUV,21,16,481,23399</t>
  </si>
  <si>
    <t>Suzuki,XL-7,2005,regular unleaded,185,6,AUTOMATIC,rear wheel drive,4,N/A,Midsize,4dr SUV,21,16,481,24099</t>
  </si>
  <si>
    <t>Suzuki,XL-7,2005,regular unleaded,185,6,MANUAL,rear wheel drive,4,N/A,Midsize,4dr SUV,20,15,481,20399</t>
  </si>
  <si>
    <t>Suzuki,XL-7,2005,regular unleaded,185,6,AUTOMATIC,rear wheel drive,4,N/A,Midsize,4dr SUV,21,16,481,26099</t>
  </si>
  <si>
    <t>Suzuki,XL-7,2006,regular unleaded,185,6,AUTOMATIC,four wheel drive,4,N/A,Midsize,4dr SUV,20,15,481,24899</t>
  </si>
  <si>
    <t>Suzuki,XL-7,2006,regular unleaded,185,6,AUTOMATIC,four wheel drive,4,N/A,Midsize,4dr SUV,20,15,481,26699</t>
  </si>
  <si>
    <t>Suzuki,XL-7,2006,regular unleaded,185,6,AUTOMATIC,four wheel drive,4,N/A,Midsize,4dr SUV,20,15,481,23199</t>
  </si>
  <si>
    <t>Suzuki,XL-7,2006,regular unleaded,185,6,AUTOMATIC,rear wheel drive,4,N/A,Midsize,4dr SUV,21,16,481,23699</t>
  </si>
  <si>
    <t>Suzuki,XL-7,2006,regular unleaded,185,6,AUTOMATIC,rear wheel drive,4,N/A,Midsize,4dr SUV,21,16,481,25499</t>
  </si>
  <si>
    <t>Suzuki,XL-7,2006,regular unleaded,185,6,AUTOMATIC,rear wheel drive,4,N/A,Midsize,4dr SUV,21,16,481,21999</t>
  </si>
  <si>
    <t>Suzuki,XL7,2007,regular unleaded,252,6,AUTOMATIC,front wheel drive,4,Crossover,Midsize,4dr SUV,22,16,481,24599</t>
  </si>
  <si>
    <t>Suzuki,XL7,2007,regular unleaded,252,6,AUTOMATIC,all wheel drive,4,Crossover,Midsize,4dr SUV,21,16,481,29549</t>
  </si>
  <si>
    <t>Suzuki,XL7,2007,regular unleaded,252,6,AUTOMATIC,front wheel drive,4,Crossover,Midsize,4dr SUV,22,16,481,27949</t>
  </si>
  <si>
    <t>Suzuki,XL7,2007,regular unleaded,252,6,AUTOMATIC,all wheel drive,4,Crossover,Midsize,4dr SUV,21,16,481,28349</t>
  </si>
  <si>
    <t>Suzuki,XL7,2007,regular unleaded,252,6,AUTOMATIC,front wheel drive,4,Crossover,Midsize,4dr SUV,22,16,481,25949</t>
  </si>
  <si>
    <t>Suzuki,XL7,2007,regular unleaded,252,6,AUTOMATIC,all wheel drive,4,Crossover,Midsize,4dr SUV,21,16,481,24599</t>
  </si>
  <si>
    <t>Suzuki,XL7,2007,regular unleaded,252,6,AUTOMATIC,all wheel drive,4,Crossover,Midsize,4dr SUV,21,16,481,31749</t>
  </si>
  <si>
    <t>Suzuki,XL7,2007,regular unleaded,252,6,AUTOMATIC,all wheel drive,4,Crossover,Midsize,4dr SUV,21,16,481,26999</t>
  </si>
  <si>
    <t>Suzuki,XL7,2007,regular unleaded,252,6,AUTOMATIC,all wheel drive,4,Crossover,Midsize,4dr SUV,21,16,481,27549</t>
  </si>
  <si>
    <t>Suzuki,XL7,2007,regular unleaded,252,6,AUTOMATIC,front wheel drive,4,Crossover,Midsize,4dr SUV,22,16,481,24349</t>
  </si>
  <si>
    <t>Suzuki,XL7,2007,regular unleaded,252,6,AUTOMATIC,all wheel drive,4,Crossover,Midsize,4dr SUV,21,16,481,25949</t>
  </si>
  <si>
    <t>Suzuki,XL7,2007,regular unleaded,252,6,AUTOMATIC,all wheel drive,4,Crossover,Midsize,4dr SUV,21,16,481,26199</t>
  </si>
  <si>
    <t>Suzuki,XL7,2007,regular unleaded,252,6,AUTOMATIC,front wheel drive,4,Crossover,Midsize,4dr SUV,22,16,481,25399</t>
  </si>
  <si>
    <t>Suzuki,XL7,2007,regular unleaded,252,6,AUTOMATIC,all wheel drive,4,Crossover,Midsize,4dr SUV,21,16,481,28649</t>
  </si>
  <si>
    <t>Suzuki,XL7,2007,regular unleaded,252,6,AUTOMATIC,front wheel drive,4,Crossover,Midsize,4dr SUV,22,16,481,27049</t>
  </si>
  <si>
    <t>Suzuki,XL7,2007,regular unleaded,252,6,AUTOMATIC,front wheel drive,4,Crossover,Midsize,4dr SUV,22,16,481,22999</t>
  </si>
  <si>
    <t>Suzuki,XL7,2007,regular unleaded,252,6,AUTOMATIC,front wheel drive,4,Crossover,Midsize,4dr SUV,22,16,481,30149</t>
  </si>
  <si>
    <t>Suzuki,XL7,2007,regular unleaded,252,6,AUTOMATIC,front wheel drive,4,Crossover,Midsize,4dr SUV,22,16,481,26749</t>
  </si>
  <si>
    <t>Suzuki,XL7,2008,regular unleaded,252,6,AUTOMATIC,all wheel drive,4,Crossover,Midsize,4dr SUV,22,15,481,25199</t>
  </si>
  <si>
    <t>Suzuki,XL7,2008,regular unleaded,252,6,AUTOMATIC,all wheel drive,4,Crossover,Midsize,4dr SUV,22,15,481,29149</t>
  </si>
  <si>
    <t>Suzuki,XL7,2008,regular unleaded,252,6,AUTOMATIC,front wheel drive,4,Crossover,Midsize,4dr SUV,22,16,481,27499</t>
  </si>
  <si>
    <t>Suzuki,XL7,2008,regular unleaded,252,6,AUTOMATIC,front wheel drive,4,Crossover,Midsize,4dr SUV,22,16,481,26599</t>
  </si>
  <si>
    <t>Suzuki,XL7,2008,regular unleaded,252,6,AUTOMATIC,front wheel drive,4,Crossover,Midsize,4dr SUV,22,16,481,23549</t>
  </si>
  <si>
    <t>Suzuki,XL7,2008,regular unleaded,252,6,AUTOMATIC,front wheel drive,4,Crossover,Midsize,4dr SUV,22,16,481,25099</t>
  </si>
  <si>
    <t>Suzuki,XL7,2008,regular unleaded,252,6,AUTOMATIC,front wheel drive,4,Crossover,Midsize,4dr SUV,22,16,481,21599</t>
  </si>
  <si>
    <t>Suzuki,XL7,2008,regular unleaded,252,6,AUTOMATIC,front wheel drive,4,Crossover,Midsize,4dr SUV,22,16,481,25049</t>
  </si>
  <si>
    <t>Suzuki,XL7,2008,regular unleaded,252,6,AUTOMATIC,all wheel drive,4,Crossover,Midsize,4dr SUV,22,15,481,26699</t>
  </si>
  <si>
    <t>Suzuki,XL7,2008,regular unleaded,252,6,AUTOMATIC,all wheel drive,4,Crossover,Midsize,4dr SUV,22,15,481,26749</t>
  </si>
  <si>
    <t>Suzuki,XL7,2008,regular unleaded,252,6,AUTOMATIC,all wheel drive,4,Crossover,Midsize,4dr SUV,22,15,481,28249</t>
  </si>
  <si>
    <t>Suzuki,XL7,2009,regular unleaded,252,6,AUTOMATIC,front wheel drive,4,Crossover,Midsize,4dr SUV,24,17,481,28280</t>
  </si>
  <si>
    <t>Suzuki,XL7,2009,regular unleaded,252,6,AUTOMATIC,all wheel drive,4,Crossover,Midsize,4dr SUV,23,16,481,29930</t>
  </si>
  <si>
    <t>Suzuki,XL7,2009,regular unleaded,252,6,AUTOMATIC,front wheel drive,4,Crossover,Midsize,4dr SUV,24,17,481,28580</t>
  </si>
  <si>
    <t>Suzuki,XL7,2009,regular unleaded,252,6,AUTOMATIC,all wheel drive,4,Crossover,Midsize,4dr SUV,23,16,481,29079</t>
  </si>
  <si>
    <t>Suzuki,XL7,2009,regular unleaded,252,6,AUTOMATIC,front wheel drive,4,Crossover,Midsize,4dr SUV,24,17,481,27429</t>
  </si>
  <si>
    <t>Suzuki,XL7,2009,regular unleaded,252,6,AUTOMATIC,front wheel drive,4,Crossover,Midsize,4dr SUV,24,17,481,25745</t>
  </si>
  <si>
    <t>Suzuki,XL7,2009,regular unleaded,252,6,AUTOMATIC,all wheel drive,4,Crossover,Midsize,4dr SUV,23,16,481,27395</t>
  </si>
  <si>
    <t>Suzuki,XL7,2009,regular unleaded,252,6,AUTOMATIC,all wheel drive,4,Crossover,Midsize,4dr SUV,23,16,481,30230</t>
  </si>
  <si>
    <t>Cadillac,XLR-V,2007,premium unleaded (required),443,8,AUTOMATIC,rear wheel drive,2,"Factory Tuner,Luxury,High-Performance",Compact,Convertible,20,13,1624,97460</t>
  </si>
  <si>
    <t>Cadillac,XLR-V,2008,premium unleaded (required),443,8,AUTOMATIC,rear wheel drive,2,"Factory Tuner,Luxury,High-Performance",Compact,Convertible,21,14,1624,99160</t>
  </si>
  <si>
    <t>Cadillac,XLR-V,2008,premium unleaded (required),443,8,AUTOMATIC,rear wheel drive,2,"Factory Tuner,Luxury,High-Performance",Compact,Convertible,21,14,1624,100660</t>
  </si>
  <si>
    <t>Cadillac,XLR-V,2009,premium unleaded (required),443,8,AUTOMATIC,rear wheel drive,2,"Factory Tuner,Luxury,High-Performance",Compact,Convertible,23,14,1624,104215</t>
  </si>
  <si>
    <t>Cadillac,XLR,2007,regular unleaded,320,8,AUTOMATIC,rear wheel drive,2,Luxury,Compact,Convertible,24,15,1624,80655</t>
  </si>
  <si>
    <t>Cadillac,XLR,2007,regular unleaded,320,8,AUTOMATIC,rear wheel drive,2,Luxury,Compact,Convertible,24,15,1624,84160</t>
  </si>
  <si>
    <t>Cadillac,XLR,2007,regular unleaded,320,8,AUTOMATIC,rear wheel drive,2,Luxury,Compact,Convertible,24,15,1624,78335</t>
  </si>
  <si>
    <t>Cadillac,XLR,2008,regular unleaded,320,8,AUTOMATIC,rear wheel drive,2,Luxury,Compact,Convertible,24,15,1624,80650</t>
  </si>
  <si>
    <t>Cadillac,XLR,2008,regular unleaded,320,8,AUTOMATIC,rear wheel drive,2,Luxury,Compact,Convertible,24,15,1624,81855</t>
  </si>
  <si>
    <t>Cadillac,XLR,2008,regular unleaded,320,8,AUTOMATIC,rear wheel drive,2,Luxury,Compact,Convertible,24,15,1624,85650</t>
  </si>
  <si>
    <t>Cadillac,XLR,2009,premium unleaded (recommended),320,8,AUTOMATIC,rear wheel drive,2,Luxury,Compact,Convertible,24,15,1624,86215</t>
  </si>
  <si>
    <t>Cadillac,XT5,2017,premium unleaded (required),310,6,AUTOMATIC,all wheel drive,4,"Crossover,Luxury",Midsize,4dr SUV,26,18,1624,62500</t>
  </si>
  <si>
    <t>Cadillac,XT5,2017,premium unleaded (required),310,6,AUTOMATIC,front wheel drive,4,"Crossover,Luxury",Midsize,4dr SUV,27,19,1624,51895</t>
  </si>
  <si>
    <t>Cadillac,XT5,2017,premium unleaded (required),310,6,AUTOMATIC,front wheel drive,4,"Crossover,Luxury",Midsize,4dr SUV,27,19,1624,38995</t>
  </si>
  <si>
    <t>Cadillac,XT5,2017,premium unleaded (required),310,6,AUTOMATIC,all wheel drive,4,"Crossover,Luxury",Midsize,4dr SUV,26,18,1624,47390</t>
  </si>
  <si>
    <t>Cadillac,XT5,2017,premium unleaded (required),310,6,AUTOMATIC,front wheel drive,4,"Crossover,Luxury",Midsize,4dr SUV,27,19,1624,44895</t>
  </si>
  <si>
    <t>Cadillac,XT5,2017,premium unleaded (required),310,6,AUTOMATIC,all wheel drive,4,"Crossover,Luxury",Midsize,4dr SUV,26,18,1624,54390</t>
  </si>
  <si>
    <t>Nissan,Xterra,2013,regular unleaded,261,6,AUTOMATIC,four wheel drive,4,N/A,Midsize,4dr SUV,20,15,2009,26900</t>
  </si>
  <si>
    <t>Nissan,Xterra,2013,regular unleaded,261,6,MANUAL,four wheel drive,4,N/A,Midsize,4dr SUV,20,16,2009,29440</t>
  </si>
  <si>
    <t>Nissan,Xterra,2013,regular unleaded,261,6,MANUAL,four wheel drive,4,N/A,Midsize,4dr SUV,20,16,2009,25850</t>
  </si>
  <si>
    <t>Nissan,Xterra,2013,regular unleaded,261,6,AUTOMATIC,four wheel drive,4,N/A,Midsize,4dr SUV,20,15,2009,30490</t>
  </si>
  <si>
    <t>Nissan,Xterra,2013,regular unleaded,261,6,AUTOMATIC,rear wheel drive,4,N/A,Midsize,4dr SUV,22,16,2009,24850</t>
  </si>
  <si>
    <t>Nissan,Xterra,2013,regular unleaded,261,6,AUTOMATIC,four wheel drive,4,N/A,Midsize,4dr SUV,20,15,2009,24990</t>
  </si>
  <si>
    <t>Nissan,Xterra,2013,regular unleaded,261,6,AUTOMATIC,rear wheel drive,4,N/A,Midsize,4dr SUV,22,16,2009,22940</t>
  </si>
  <si>
    <t>Nissan,Xterra,2014,regular unleaded,261,6,AUTOMATIC,four wheel drive,4,N/A,Midsize,4dr SUV,20,15,2009,31370</t>
  </si>
  <si>
    <t>Nissan,Xterra,2014,regular unleaded,261,6,AUTOMATIC,rear wheel drive,4,N/A,Midsize,4dr SUV,22,16,2009,25300</t>
  </si>
  <si>
    <t>Nissan,Xterra,2014,regular unleaded,261,6,AUTOMATIC,four wheel drive,4,N/A,Midsize,4dr SUV,20,15,2009,27350</t>
  </si>
  <si>
    <t>Nissan,Xterra,2014,regular unleaded,261,6,AUTOMATIC,four wheel drive,4,N/A,Midsize,4dr SUV,20,15,2009,25440</t>
  </si>
  <si>
    <t>Nissan,Xterra,2014,regular unleaded,261,6,MANUAL,four wheel drive,4,N/A,Midsize,4dr SUV,20,16,2009,26300</t>
  </si>
  <si>
    <t>Nissan,Xterra,2014,regular unleaded,261,6,AUTOMATIC,rear wheel drive,4,N/A,Midsize,4dr SUV,22,16,2009,23390</t>
  </si>
  <si>
    <t>Nissan,Xterra,2014,regular unleaded,261,6,MANUAL,four wheel drive,4,N/A,Midsize,4dr SUV,20,16,2009,30320</t>
  </si>
  <si>
    <t>Nissan,Xterra,2015,regular unleaded,261,6,MANUAL,four wheel drive,4,N/A,Midsize,4dr SUV,20,15,2009,26670</t>
  </si>
  <si>
    <t>Nissan,Xterra,2015,regular unleaded,261,6,AUTOMATIC,four wheel drive,4,N/A,Midsize,4dr SUV,20,15,2009,27720</t>
  </si>
  <si>
    <t>Nissan,Xterra,2015,regular unleaded,261,6,AUTOMATIC,four wheel drive,4,N/A,Midsize,4dr SUV,20,15,2009,25710</t>
  </si>
  <si>
    <t>Nissan,Xterra,2015,regular unleaded,261,6,MANUAL,four wheel drive,4,N/A,Midsize,4dr SUV,20,15,2009,30590</t>
  </si>
  <si>
    <t>Nissan,Xterra,2015,regular unleaded,261,6,AUTOMATIC,rear wheel drive,4,N/A,Midsize,4dr SUV,22,16,2009,23660</t>
  </si>
  <si>
    <t>Nissan,Xterra,2015,regular unleaded,261,6,AUTOMATIC,four wheel drive,4,N/A,Midsize,4dr SUV,20,15,2009,31640</t>
  </si>
  <si>
    <t>Nissan,Xterra,2015,regular unleaded,261,6,AUTOMATIC,rear wheel drive,4,N/A,Midsize,4dr SUV,22,16,2009,25670</t>
  </si>
  <si>
    <t>Cadillac,XTS,2015,regular unleaded,304,6,AUTOMATIC,all wheel drive,4,"Luxury,Performance",Large,Sedan,26,17,1624,64245</t>
  </si>
  <si>
    <t>Cadillac,XTS,2015,regular unleaded,304,6,AUTOMATIC,front wheel drive,4,"Luxury,Performance",Large,Sedan,28,18,1624,44660</t>
  </si>
  <si>
    <t>Cadillac,XTS,2015,regular unleaded,304,6,AUTOMATIC,front wheel drive,4,"Luxury,Performance",Large,Sedan,28,18,1624,54670</t>
  </si>
  <si>
    <t>Cadillac,XTS,2015,premium unleaded (required),410,6,AUTOMATIC,all wheel drive,4,"Luxury,Performance",Large,Sedan,24,16,1624,62735</t>
  </si>
  <si>
    <t>Cadillac,XTS,2015,regular unleaded,304,6,AUTOMATIC,all wheel drive,4,"Luxury,Performance",Large,Sedan,26,17,1624,56900</t>
  </si>
  <si>
    <t>Cadillac,XTS,2015,regular unleaded,304,6,AUTOMATIC,all wheel drive,4,"Luxury,Performance",Large,Sedan,26,17,1624,51000</t>
  </si>
  <si>
    <t>Cadillac,XTS,2015,regular unleaded,304,6,AUTOMATIC,front wheel drive,4,"Luxury,Performance",Large,Sedan,28,18,1624,49000</t>
  </si>
  <si>
    <t>Cadillac,XTS,2015,premium unleaded (required),410,6,AUTOMATIC,all wheel drive,4,"Luxury,Performance",Large,Sedan,24,16,1624,69785</t>
  </si>
  <si>
    <t>Cadillac,XTS,2015,regular unleaded,304,6,AUTOMATIC,front wheel drive,4,"Luxury,Performance",Large,Sedan,28,18,1624,62015</t>
  </si>
  <si>
    <t>Cadillac,XTS,2016,regular unleaded,304,6,AUTOMATIC,front wheel drive,4,"Luxury,Performance",Large,Sedan,28,18,1624,45295</t>
  </si>
  <si>
    <t>Cadillac,XTS,2016,regular unleaded,304,6,AUTOMATIC,front wheel drive,4,"Luxury,Performance",Large,Sedan,28,18,1624,49250</t>
  </si>
  <si>
    <t>Cadillac,XTS,2016,regular unleaded,304,6,AUTOMATIC,front wheel drive,4,"Luxury,Performance",Large,Sedan,28,18,1624,55705</t>
  </si>
  <si>
    <t>Cadillac,XTS,2016,regular unleaded,304,6,AUTOMATIC,all wheel drive,4,"Luxury,Performance",Large,Sedan,26,17,1624,66780</t>
  </si>
  <si>
    <t>Cadillac,XTS,2016,premium unleaded (required),410,6,AUTOMATIC,all wheel drive,4,"Luxury,High-Performance",Large,Sedan,23,16,1624,72320</t>
  </si>
  <si>
    <t>Cadillac,XTS,2016,regular unleaded,304,6,AUTOMATIC,all wheel drive,4,"Luxury,Performance",Large,Sedan,26,17,1624,51250</t>
  </si>
  <si>
    <t>Cadillac,XTS,2016,premium unleaded (required),410,6,AUTOMATIC,all wheel drive,4,"Luxury,High-Performance",Large,Sedan,23,16,1624,63770</t>
  </si>
  <si>
    <t>Cadillac,XTS,2016,regular unleaded,304,6,AUTOMATIC,front wheel drive,4,"Luxury,Performance",Large,Sedan,28,18,1624,64550</t>
  </si>
  <si>
    <t>Cadillac,XTS,2016,regular unleaded,304,6,AUTOMATIC,all wheel drive,4,"Luxury,Performance",Large,Sedan,26,17,1624,57935</t>
  </si>
  <si>
    <t>Cadillac,XTS,2017,regular unleaded,304,6,AUTOMATIC,front wheel drive,4,"Luxury,Performance",Large,Sedan,28,18,1624,45295</t>
  </si>
  <si>
    <t>Cadillac,XTS,2017,regular unleaded,304,6,AUTOMATIC,all wheel drive,4,"Luxury,Performance",Large,Sedan,26,17,1624,66795</t>
  </si>
  <si>
    <t>Cadillac,XTS,2017,regular unleaded,304,6,AUTOMATIC,front wheel drive,4,"Luxury,Performance",Large,Sedan,28,18,1624,49295</t>
  </si>
  <si>
    <t>Cadillac,XTS,2017,regular unleaded,304,6,AUTOMATIC,all wheel drive,4,"Luxury,Performance",Large,Sedan,26,17,1624,57995</t>
  </si>
  <si>
    <t>Cadillac,XTS,2017,regular unleaded,304,6,AUTOMATIC,all wheel drive,4,"Luxury,Performance",Large,Sedan,26,17,1624,51295</t>
  </si>
  <si>
    <t>Cadillac,XTS,2017,premium unleaded (required),410,6,AUTOMATIC,all wheel drive,4,"Luxury,High-Performance",Large,Sedan,23,16,1624,63795</t>
  </si>
  <si>
    <t>Cadillac,XTS,2017,premium unleaded (required),410,6,AUTOMATIC,all wheel drive,4,"Luxury,High-Performance",Large,Sedan,23,16,1624,72395</t>
  </si>
  <si>
    <t>Cadillac,XTS,2017,regular unleaded,304,6,AUTOMATIC,front wheel drive,4,"Luxury,Performance",Large,Sedan,28,18,1624,64595</t>
  </si>
  <si>
    <t>Cadillac,XTS,2017,regular unleaded,304,6,AUTOMATIC,front wheel drive,4,"Luxury,Performance",Large,Sedan,28,18,1624,55795</t>
  </si>
  <si>
    <t>Subaru,XT,1991,regular unleaded,97,4,MANUAL,front wheel drive,2,N/A,Compact,Coupe,29,22,640,2000</t>
  </si>
  <si>
    <t>Subaru,XT,1991,regular unleaded,145,6,AUTOMATIC,front wheel drive,2,N/A,Compact,Coupe,26,18,640,2000</t>
  </si>
  <si>
    <t>Subaru,XT,1991,regular unleaded,145,6,MANUAL,all wheel drive,2,N/A,Compact,Coupe,23,16,640,2000</t>
  </si>
  <si>
    <t>Subaru,XV Crosstrek,2013,regular unleaded,148,4,MANUAL,all wheel drive,4,Crossover,Compact,4dr SUV,30,23,640,21995</t>
  </si>
  <si>
    <t>Subaru,XV Crosstrek,2013,regular unleaded,148,4,AUTOMATIC,all wheel drive,4,Crossover,Compact,4dr SUV,33,25,640,24495</t>
  </si>
  <si>
    <t>Subaru,XV Crosstrek,2013,regular unleaded,148,4,AUTOMATIC,all wheel drive,4,Crossover,Compact,4dr SUV,33,25,640,22995</t>
  </si>
  <si>
    <t>Subaru,XV Crosstrek,2014,regular unleaded,160,4,AUTOMATIC,all wheel drive,4,"Crossover,Hybrid",Compact,4dr SUV,33,29,640,25995</t>
  </si>
  <si>
    <t>Subaru,XV Crosstrek,2014,regular unleaded,160,4,AUTOMATIC,all wheel drive,4,"Crossover,Hybrid",Compact,4dr SUV,33,29,640,29295</t>
  </si>
  <si>
    <t>Subaru,XV Crosstrek,2014,regular unleaded,148,4,AUTOMATIC,all wheel drive,4,Crossover,Compact,4dr SUV,33,25,640,22995</t>
  </si>
  <si>
    <t>Subaru,XV Crosstrek,2014,regular unleaded,148,4,AUTOMATIC,all wheel drive,4,Crossover,Compact,4dr SUV,33,25,640,24495</t>
  </si>
  <si>
    <t>Subaru,XV Crosstrek,2014,regular unleaded,148,4,MANUAL,all wheel drive,4,Crossover,Compact,4dr SUV,30,23,640,21995</t>
  </si>
  <si>
    <t>Subaru,XV Crosstrek,2015,regular unleaded,148,4,AUTOMATIC,all wheel drive,4,Crossover,Compact,4dr SUV,34,26,640,24795</t>
  </si>
  <si>
    <t>Subaru,XV Crosstrek,2015,regular unleaded,160,4,AUTOMATIC,all wheel drive,4,"Crossover,Hybrid",Compact,4dr SUV,34,30,640,29295</t>
  </si>
  <si>
    <t>Subaru,XV Crosstrek,2015,regular unleaded,160,4,AUTOMATIC,all wheel drive,4,"Crossover,Hybrid",Compact,4dr SUV,34,30,640,25995</t>
  </si>
  <si>
    <t>Subaru,XV Crosstrek,2015,regular unleaded,148,4,MANUAL,all wheel drive,4,Crossover,Compact,4dr SUV,31,23,640,22295</t>
  </si>
  <si>
    <t>Subaru,XV Crosstrek,2015,regular unleaded,148,4,MANUAL,all wheel drive,4,Crossover,Compact,4dr SUV,31,23,640,21595</t>
  </si>
  <si>
    <t>Subaru,XV Crosstrek,2015,regular unleaded,148,4,AUTOMATIC,all wheel drive,4,Crossover,Compact,4dr SUV,34,26,640,23295</t>
  </si>
  <si>
    <t>Toyota,Yaris iA,2017,regular unleaded,106,4,MANUAL,front wheel drive,4,N/A,Compact,Sedan,39,30,2031,15950</t>
  </si>
  <si>
    <t>Toyota,Yaris iA,2017,regular unleaded,106,4,AUTOMATIC,front wheel drive,4,N/A,Compact,Sedan,40,32,2031,17050</t>
  </si>
  <si>
    <t>Toyota,Yaris,2015,regular unleaded,106,4,MANUAL,front wheel drive,4,Hatchback,Compact,4dr Hatchback,37,30,2031,16820</t>
  </si>
  <si>
    <t>Toyota,Yaris,2015,regular unleaded,106,4,AUTOMATIC,front wheel drive,4,Hatchback,Compact,4dr Hatchback,36,30,2031,16880</t>
  </si>
  <si>
    <t>Toyota,Yaris,2015,regular unleaded,106,4,AUTOMATIC,front wheel drive,2,Hatchback,Compact,2dr Hatchback,36,30,2031,16505</t>
  </si>
  <si>
    <t>Toyota,Yaris,2015,regular unleaded,106,4,AUTOMATIC,front wheel drive,4,Hatchback,Compact,4dr Hatchback,36,30,2031,15945</t>
  </si>
  <si>
    <t>Toyota,Yaris,2015,regular unleaded,106,4,MANUAL,front wheel drive,2,Hatchback,Compact,2dr Hatchback,37,30,2031,14845</t>
  </si>
  <si>
    <t>Toyota,Yaris,2015,regular unleaded,106,4,AUTOMATIC,front wheel drive,2,Hatchback,Compact,2dr Hatchback,36,30,2031,15570</t>
  </si>
  <si>
    <t>Toyota,Yaris,2015,regular unleaded,106,4,AUTOMATIC,front wheel drive,4,Hatchback,Compact,4dr Hatchback,36,30,2031,17620</t>
  </si>
  <si>
    <t>Toyota,Yaris,2016,regular unleaded,106,4,AUTOMATIC,front wheel drive,4,Hatchback,Compact,4dr Hatchback,36,30,2031,17670</t>
  </si>
  <si>
    <t>Toyota,Yaris,2016,regular unleaded,106,4,MANUAL,front wheel drive,4,Hatchback,Compact,4dr Hatchback,37,30,2031,16870</t>
  </si>
  <si>
    <t>Toyota,Yaris,2016,regular unleaded,106,4,AUTOMATIC,front wheel drive,2,Hatchback,Compact,2dr Hatchback,36,30,2031,16555</t>
  </si>
  <si>
    <t>Toyota,Yaris,2016,regular unleaded,106,4,AUTOMATIC,front wheel drive,4,Hatchback,Compact,4dr Hatchback,36,30,2031,16930</t>
  </si>
  <si>
    <t>Toyota,Yaris,2016,regular unleaded,106,4,MANUAL,front wheel drive,2,Hatchback,Compact,2dr Hatchback,37,30,2031,14895</t>
  </si>
  <si>
    <t>Toyota,Yaris,2016,regular unleaded,106,4,AUTOMATIC,front wheel drive,2,Hatchback,Compact,2dr Hatchback,36,30,2031,15620</t>
  </si>
  <si>
    <t>Toyota,Yaris,2016,regular unleaded,106,4,AUTOMATIC,front wheel drive,4,Hatchback,Compact,4dr Hatchback,36,30,2031,15995</t>
  </si>
  <si>
    <t>Toyota,Yaris,2017,regular unleaded,106,4,AUTOMATIC,front wheel drive,2,Hatchback,Compact,2dr Hatchback,35,30,2031,16000</t>
  </si>
  <si>
    <t>Toyota,Yaris,2017,regular unleaded,106,4,AUTOMATIC,front wheel drive,2,Hatchback,Compact,2dr Hatchback,35,30,2031,16910</t>
  </si>
  <si>
    <t>Toyota,Yaris,2017,regular unleaded,106,4,MANUAL,front wheel drive,2,Hatchback,Compact,2dr Hatchback,36,30,2031,15250</t>
  </si>
  <si>
    <t>Toyota,Yaris,2017,regular unleaded,106,4,AUTOMATIC,front wheel drive,4,Hatchback,Compact,4dr Hatchback,35,30,2031,16375</t>
  </si>
  <si>
    <t>Toyota,Yaris,2017,regular unleaded,106,4,AUTOMATIC,front wheel drive,4,Hatchback,Compact,4dr Hatchback,35,30,2031,17285</t>
  </si>
  <si>
    <t>Toyota,Yaris,2017,regular unleaded,106,4,AUTOMATIC,front wheel drive,4,Hatchback,Compact,4dr Hatchback,35,30,2031,18000</t>
  </si>
  <si>
    <t>Toyota,Yaris,2017,regular unleaded,106,4,MANUAL,front wheel drive,4,Hatchback,Compact,4dr Hatchback,36,30,2031,17200</t>
  </si>
  <si>
    <t>GMC,Yukon Denali,2000,regular unleaded,255,8,AUTOMATIC,four wheel drive,4,Luxury,Large,4dr SUV,15,11,549,3949</t>
  </si>
  <si>
    <t>GMC,Yukon Hybrid,2011,regular unleaded,332,8,AUTOMATIC,four wheel drive,4,"Luxury,Hybrid",Large,4dr SUV,23,20,549,54420</t>
  </si>
  <si>
    <t>GMC,Yukon Hybrid,2011,regular unleaded,332,8,AUTOMATIC,rear wheel drive,4,"Luxury,Hybrid",Large,4dr SUV,23,20,549,51610</t>
  </si>
  <si>
    <t>GMC,Yukon Hybrid,2011,regular unleaded,332,8,AUTOMATIC,four wheel drive,4,"Luxury,Hybrid",Large,4dr SUV,23,20,549,61770</t>
  </si>
  <si>
    <t>GMC,Yukon Hybrid,2011,regular unleaded,332,8,AUTOMATIC,rear wheel drive,4,"Luxury,Hybrid",Large,4dr SUV,23,20,549,58925</t>
  </si>
  <si>
    <t>GMC,Yukon Hybrid,2012,regular unleaded,332,8,AUTOMATIC,four wheel drive,4,"Luxury,Hybrid",Large,4dr SUV,23,20,549,55280</t>
  </si>
  <si>
    <t>GMC,Yukon Hybrid,2012,regular unleaded,332,8,AUTOMATIC,four wheel drive,4,"Luxury,Hybrid",Large,4dr SUV,23,20,549,63130</t>
  </si>
  <si>
    <t>GMC,Yukon Hybrid,2012,regular unleaded,332,8,AUTOMATIC,rear wheel drive,4,"Luxury,Hybrid",Large,4dr SUV,23,20,549,52470</t>
  </si>
  <si>
    <t>GMC,Yukon Hybrid,2012,regular unleaded,332,8,AUTOMATIC,rear wheel drive,4,"Luxury,Hybrid",Large,4dr SUV,23,20,549,60285</t>
  </si>
  <si>
    <t>GMC,Yukon Hybrid,2013,regular unleaded,332,8,AUTOMATIC,rear wheel drive,4,"Luxury,Hybrid",Large,4dr SUV,23,20,549,54145</t>
  </si>
  <si>
    <t>GMC,Yukon Hybrid,2013,regular unleaded,332,8,AUTOMATIC,four wheel drive,4,"Luxury,Hybrid",Large,4dr SUV,23,20,549,64805</t>
  </si>
  <si>
    <t>GMC,Yukon Hybrid,2013,regular unleaded,332,8,AUTOMATIC,four wheel drive,4,"Luxury,Hybrid",Large,4dr SUV,23,20,549,56955</t>
  </si>
  <si>
    <t>GMC,Yukon Hybrid,2013,regular unleaded,332,8,AUTOMATIC,rear wheel drive,4,"Luxury,Hybrid",Large,4dr SUV,23,20,549,61960</t>
  </si>
  <si>
    <t>GMC,Yukon XL,2015,flex-fuel (unleaded/E85),355,8,AUTOMATIC,four wheel drive,4,Flex Fuel,Large,4dr SUV,22,15,549,61925</t>
  </si>
  <si>
    <t>GMC,Yukon XL,2015,flex-fuel (unleaded/E85),355,8,AUTOMATIC,rear wheel drive,4,Flex Fuel,Large,4dr SUV,23,16,549,58925</t>
  </si>
  <si>
    <t>GMC,Yukon XL,2015,flex-fuel (unleaded/E85),355,8,AUTOMATIC,four wheel drive,4,Flex Fuel,Large,4dr SUV,22,15,549,53440</t>
  </si>
  <si>
    <t>GMC,Yukon XL,2015,premium unleaded (recommended),420,8,AUTOMATIC,rear wheel drive,4,Performance,Large,4dr SUV,21,15,549,67220</t>
  </si>
  <si>
    <t>GMC,Yukon XL,2015,premium unleaded (recommended),420,8,AUTOMATIC,four wheel drive,4,Performance,Large,4dr SUV,20,14,549,70220</t>
  </si>
  <si>
    <t>GMC,Yukon XL,2015,flex-fuel (unleaded/E85),355,8,AUTOMATIC,rear wheel drive,4,Flex Fuel,Large,4dr SUV,23,16,549,50440</t>
  </si>
  <si>
    <t>GMC,Yukon XL,2016,flex-fuel (unleaded/E85),355,8,AUTOMATIC,rear wheel drive,4,"Flex Fuel,Performance",Large,4dr SUV,23,16,549,51015</t>
  </si>
  <si>
    <t>GMC,Yukon XL,2016,flex-fuel (unleaded/E85),355,8,AUTOMATIC,rear wheel drive,4,"Flex Fuel,Performance",Large,4dr SUV,23,16,549,59700</t>
  </si>
  <si>
    <t>GMC,Yukon XL,2016,flex-fuel (unleaded/E85),355,8,AUTOMATIC,four wheel drive,4,"Flex Fuel,Performance",Large,4dr SUV,22,15,549,54015</t>
  </si>
  <si>
    <t>GMC,Yukon XL,2016,premium unleaded (recommended),420,8,AUTOMATIC,rear wheel drive,4,Performance,Large,4dr SUV,22,15,549,68025</t>
  </si>
  <si>
    <t>GMC,Yukon XL,2016,flex-fuel (unleaded/E85),355,8,AUTOMATIC,four wheel drive,4,"Flex Fuel,Performance",Large,4dr SUV,22,15,549,62700</t>
  </si>
  <si>
    <t>GMC,Yukon XL,2016,premium unleaded (recommended),420,8,AUTOMATIC,four wheel drive,4,Performance,Large,4dr SUV,20,14,549,71025</t>
  </si>
  <si>
    <t>GMC,Yukon XL,2017,flex-fuel (unleaded/E85),355,8,AUTOMATIC,four wheel drive,4,"Flex Fuel,Performance",Large,4dr SUV,22,15,549,54230</t>
  </si>
  <si>
    <t>GMC,Yukon XL,2017,premium unleaded (recommended),420,8,AUTOMATIC,rear wheel drive,4,Performance,Large,4dr SUV,22,15,549,68665</t>
  </si>
  <si>
    <t>GMC,Yukon XL,2017,premium unleaded (recommended),420,8,AUTOMATIC,four wheel drive,4,Performance,Large,4dr SUV,20,14,549,71665</t>
  </si>
  <si>
    <t>GMC,Yukon XL,2017,flex-fuel (unleaded/E85),355,8,AUTOMATIC,four wheel drive,4,"Flex Fuel,Performance",Large,4dr SUV,22,15,549,63015</t>
  </si>
  <si>
    <t>GMC,Yukon XL,2017,flex-fuel (unleaded/E85),355,8,AUTOMATIC,rear wheel drive,4,"Flex Fuel,Performance",Large,4dr SUV,23,16,549,51230</t>
  </si>
  <si>
    <t>GMC,Yukon XL,2017,flex-fuel (unleaded/E85),355,8,AUTOMATIC,rear wheel drive,4,"Flex Fuel,Performance",Large,4dr SUV,23,16,549,60015</t>
  </si>
  <si>
    <t>GMC,Yukon,2015,flex-fuel (unleaded/E85),355,8,AUTOMATIC,four wheel drive,4,Flex Fuel,Large,4dr SUV,22,16,549,50740</t>
  </si>
  <si>
    <t>GMC,Yukon,2015,flex-fuel (unleaded/E85),355,8,AUTOMATIC,rear wheel drive,4,Flex Fuel,Large,4dr SUV,23,16,549,47740</t>
  </si>
  <si>
    <t>GMC,Yukon,2015,flex-fuel (unleaded/E85),355,8,AUTOMATIC,four wheel drive,4,Flex Fuel,Large,4dr SUV,22,16,549,59225</t>
  </si>
  <si>
    <t>GMC,Yukon,2015,flex-fuel (unleaded/E85),355,8,AUTOMATIC,rear wheel drive,4,Flex Fuel,Large,4dr SUV,23,16,549,56225</t>
  </si>
  <si>
    <t>GMC,Yukon,2015,premium unleaded (recommended),420,8,AUTOMATIC,rear wheel drive,4,N/A,Large,4dr SUV,21,15,549,64520</t>
  </si>
  <si>
    <t>GMC,Yukon,2015,premium unleaded (recommended),420,8,AUTOMATIC,four wheel drive,4,N/A,Large,4dr SUV,21,14,549,67520</t>
  </si>
  <si>
    <t>GMC,Yukon,2016,premium unleaded (recommended),420,8,AUTOMATIC,rear wheel drive,4,Performance,Large,4dr SUV,22,15,549,65325</t>
  </si>
  <si>
    <t>GMC,Yukon,2016,flex-fuel (unleaded/E85),355,8,AUTOMATIC,four wheel drive,4,"Flex Fuel,Performance",Large,4dr SUV,22,16,549,51315</t>
  </si>
  <si>
    <t>GMC,Yukon,2016,premium unleaded (recommended),420,8,AUTOMATIC,four wheel drive,4,Performance,Large,4dr SUV,21,15,549,68325</t>
  </si>
  <si>
    <t>GMC,Yukon,2016,flex-fuel (unleaded/E85),355,8,AUTOMATIC,rear wheel drive,4,"Flex Fuel,Performance",Large,4dr SUV,23,16,549,57000</t>
  </si>
  <si>
    <t>GMC,Yukon,2016,flex-fuel (unleaded/E85),355,8,AUTOMATIC,rear wheel drive,4,"Flex Fuel,Performance",Large,4dr SUV,23,16,549,48315</t>
  </si>
  <si>
    <t>GMC,Yukon,2016,flex-fuel (unleaded/E85),355,8,AUTOMATIC,four wheel drive,4,"Flex Fuel,Performance",Large,4dr SUV,22,16,549,60000</t>
  </si>
  <si>
    <t>GMC,Yukon,2017,premium unleaded (recommended),420,8,AUTOMATIC,four wheel drive,4,Performance,Large,4dr SUV,20,15,549,68965</t>
  </si>
  <si>
    <t>GMC,Yukon,2017,flex-fuel (unleaded/E85),355,8,AUTOMATIC,rear wheel drive,4,"Flex Fuel,Performance",Large,4dr SUV,23,16,549,57315</t>
  </si>
  <si>
    <t>GMC,Yukon,2017,flex-fuel (unleaded/E85),355,8,AUTOMATIC,four wheel drive,4,"Flex Fuel,Performance",Large,4dr SUV,22,16,549,51530</t>
  </si>
  <si>
    <t>GMC,Yukon,2017,premium unleaded (recommended),420,8,AUTOMATIC,rear wheel drive,4,Performance,Large,4dr SUV,22,15,549,65965</t>
  </si>
  <si>
    <t>GMC,Yukon,2017,flex-fuel (unleaded/E85),355,8,AUTOMATIC,four wheel drive,4,"Flex Fuel,Performance",Large,4dr SUV,22,16,549,60315</t>
  </si>
  <si>
    <t>GMC,Yukon,2017,flex-fuel (unleaded/E85),355,8,AUTOMATIC,rear wheel drive,4,"Flex Fuel,Performance",Large,4dr SUV,23,16,549,48530</t>
  </si>
  <si>
    <t>BMW,Z3,2000,regular unleaded,193,6,MANUAL,rear wheel drive,2,"Luxury,Performance",Compact,Convertible,24,17,3916,4976</t>
  </si>
  <si>
    <t>BMW,Z3,2000,regular unleaded,193,6,MANUAL,rear wheel drive,2,"Hatchback,Luxury,Performance",Compact,2dr Hatchback,24,17,3916,4697</t>
  </si>
  <si>
    <t>BMW,Z3,2000,regular unleaded,170,6,MANUAL,rear wheel drive,2,"Luxury,Performance",Compact,Convertible,25,17,3916,4755</t>
  </si>
  <si>
    <t>BMW,Z3,2001,premium unleaded (required),225,6,MANUAL,rear wheel drive,2,"Luxury,Performance",Compact,Convertible,26,19,3916,37900</t>
  </si>
  <si>
    <t>BMW,Z3,2001,premium unleaded (required),184,6,MANUAL,rear wheel drive,2,"Luxury,Performance",Compact,Convertible,25,18,3916,31300</t>
  </si>
  <si>
    <t>BMW,Z3,2001,premium unleaded (required),225,6,MANUAL,rear wheel drive,2,"Hatchback,Luxury,Performance",Compact,2dr Hatchback,26,19,3916,37700</t>
  </si>
  <si>
    <t>BMW,Z3,2002,premium unleaded (required),225,6,MANUAL,rear wheel drive,2,"Luxury,Performance",Compact,Convertible,26,19,3916,37900</t>
  </si>
  <si>
    <t>BMW,Z3,2002,premium unleaded (required),184,6,MANUAL,rear wheel drive,2,"Luxury,Performance",Compact,Convertible,25,18,3916,31300</t>
  </si>
  <si>
    <t>BMW,Z3,2002,premium unleaded (required),225,6,MANUAL,rear wheel drive,2,"Hatchback,Luxury,Performance",Compact,2dr Hatchback,26,19,3916,37700</t>
  </si>
  <si>
    <t>BMW,Z4 M,2007,premium unleaded (required),330,6,MANUAL,rear wheel drive,2,"Factory Tuner,Luxury,High-Performance",Compact,Coupe,22,15,3916,50100</t>
  </si>
  <si>
    <t>BMW,Z4 M,2007,premium unleaded (required),330,6,MANUAL,rear wheel drive,2,"Factory Tuner,Luxury,High-Performance",Compact,Convertible,22,15,3916,52100</t>
  </si>
  <si>
    <t>BMW,Z4 M,2008,premium unleaded (required),330,6,MANUAL,rear wheel drive,2,"Factory Tuner,Luxury,High-Performance",Compact,Coupe,23,15,3916,50400</t>
  </si>
  <si>
    <t>BMW,Z4 M,2008,premium unleaded (required),330,6,MANUAL,rear wheel drive,2,"Factory Tuner,Luxury,High-Performance",Compact,Convertible,23,15,3916,52400</t>
  </si>
  <si>
    <t>BMW,Z4,2014,premium unleaded (required),240,4,MANUAL,rear wheel drive,2,"Luxury,Performance",Compact,Convertible,34,22,3916,48950</t>
  </si>
  <si>
    <t>BMW,Z4,2014,premium unleaded (required),300,6,MANUAL,rear wheel drive,2,"Luxury,High-Performance",Compact,Convertible,26,19,3916,56950</t>
  </si>
  <si>
    <t>BMW,Z4,2014,premium unleaded (required),335,6,AUTOMATED_MANUAL,rear wheel drive,2,"Luxury,High-Performance",Compact,Convertible,24,17,3916,65800</t>
  </si>
  <si>
    <t>BMW,Z4,2015,premium unleaded (required),240,4,MANUAL,rear wheel drive,2,"Luxury,Performance",Compact,Convertible,34,22,3916,48950</t>
  </si>
  <si>
    <t>BMW,Z4,2015,premium unleaded (required),300,6,AUTOMATED_MANUAL,rear wheel drive,2,"Luxury,High-Performance",Compact,Convertible,24,17,3916,56950</t>
  </si>
  <si>
    <t>BMW,Z4,2015,premium unleaded (required),335,6,AUTOMATED_MANUAL,rear wheel drive,2,"Luxury,High-Performance",Compact,Convertible,24,17,3916,65800</t>
  </si>
  <si>
    <t>BMW,Z4,2016,premium unleaded (required),300,6,AUTOMATED_MANUAL,rear wheel drive,2,"Luxury,High-Performance",Compact,Convertible,24,17,3916,57500</t>
  </si>
  <si>
    <t>BMW,Z4,2016,premium unleaded (required),240,4,MANUAL,rear wheel drive,2,"Luxury,Performance",Compact,Convertible,34,22,3916,49700</t>
  </si>
  <si>
    <t>BMW,Z4,2016,premium unleaded (required),335,6,AUTOMATED_MANUAL,rear wheel drive,2,"Luxury,High-Performance",Compact,Convertible,24,17,3916,66350</t>
  </si>
  <si>
    <t>BMW,Z8,2001,premium unleaded (required),394,8,MANUAL,rear wheel drive,2,"Exotic,Luxury,High-Performance",Compact,Convertible,19,12,3916,128000</t>
  </si>
  <si>
    <t>BMW,Z8,2002,premium unleaded (required),394,8,MANUAL,rear wheel drive,2,"Exotic,Luxury,High-Performance",Compact,Convertible,19,12,3916,130000</t>
  </si>
  <si>
    <t>BMW,Z8,2003,premium unleaded (required),394,8,MANUAL,rear wheel drive,2,"Exotic,Luxury,High-Performance",Compact,Convertible,19,12,3916,131500</t>
  </si>
  <si>
    <t>Acura,ZDX,2011,premium unleaded (required),300,6,AUTOMATIC,all wheel drive,4,"Crossover,Hatchback,Luxury",Midsize,4dr Hatchback,23,16,204,46020</t>
  </si>
  <si>
    <t>Acura,ZDX,2011,premium unleaded (required),300,6,AUTOMATIC,all wheel drive,4,"Crossover,Hatchback,Luxury",Midsize,4dr Hatchback,23,16,204,56570</t>
  </si>
  <si>
    <t>Acura,ZDX,2011,premium unleaded (required),300,6,AUTOMATIC,all wheel drive,4,"Crossover,Hatchback,Luxury",Midsize,4dr Hatchback,23,16,204,50520</t>
  </si>
  <si>
    <t>Acura,ZDX,2012,premium unleaded (required),300,6,AUTOMATIC,all wheel drive,4,"Crossover,Hatchback,Luxury",Midsize,4dr Hatchback,23,16,204,46120</t>
  </si>
  <si>
    <t>Acura,ZDX,2012,premium unleaded (required),300,6,AUTOMATIC,all wheel drive,4,"Crossover,Hatchback,Luxury",Midsize,4dr Hatchback,23,16,204,56670</t>
  </si>
  <si>
    <t>Acura,ZDX,2012,premium unleaded (required),300,6,AUTOMATIC,all wheel drive,4,"Crossover,Hatchback,Luxury",Midsize,4dr Hatchback,23,16,204,50620</t>
  </si>
  <si>
    <t>Acura,ZDX,2013,premium unleaded (recommended),300,6,AUTOMATIC,all wheel drive,4,"Crossover,Hatchback,Luxury",Midsize,4dr Hatchback,23,16,204,50920</t>
  </si>
  <si>
    <t>Lincoln,Zephyr,2006,regular unleaded,221,6,AUTOMATIC,front wheel drive,4,Luxury,Midsize,Sedan,26,17,61,28995</t>
  </si>
  <si>
    <t>BMW</t>
  </si>
  <si>
    <t>1 Series M</t>
  </si>
  <si>
    <t>premium unleaded (required)</t>
  </si>
  <si>
    <t>Coupe</t>
  </si>
  <si>
    <t>1 Series</t>
  </si>
  <si>
    <t>Audi</t>
  </si>
  <si>
    <t>regular unleaded</t>
  </si>
  <si>
    <t>FIAT</t>
  </si>
  <si>
    <t>124 Spider</t>
  </si>
  <si>
    <t>premium unleaded (recommended)</t>
  </si>
  <si>
    <t>Mercedes-Benz</t>
  </si>
  <si>
    <t>2 Series</t>
  </si>
  <si>
    <t>Chrysler</t>
  </si>
  <si>
    <t>flex-fuel (unleaded/E85)</t>
  </si>
  <si>
    <t>Nissan</t>
  </si>
  <si>
    <t>Volvo</t>
  </si>
  <si>
    <t>Mazda</t>
  </si>
  <si>
    <t>3 Series Gran Turismo</t>
  </si>
  <si>
    <t>3 Series</t>
  </si>
  <si>
    <t>diesel</t>
  </si>
  <si>
    <t>Mitsubishi</t>
  </si>
  <si>
    <t>350Z</t>
  </si>
  <si>
    <t>Ferrari</t>
  </si>
  <si>
    <t>370Z</t>
  </si>
  <si>
    <t>4 Series Gran Coupe</t>
  </si>
  <si>
    <t>4 Series</t>
  </si>
  <si>
    <t>458 Italia</t>
  </si>
  <si>
    <t>Alfa Romeo</t>
  </si>
  <si>
    <t>4C</t>
  </si>
  <si>
    <t>Toyota</t>
  </si>
  <si>
    <t>4Runner</t>
  </si>
  <si>
    <t>5 Series Gran Turismo</t>
  </si>
  <si>
    <t>5 Series</t>
  </si>
  <si>
    <t>500e</t>
  </si>
  <si>
    <t>electric</t>
  </si>
  <si>
    <t>500L</t>
  </si>
  <si>
    <t>500X</t>
  </si>
  <si>
    <t>McLaren</t>
  </si>
  <si>
    <t>570S</t>
  </si>
  <si>
    <t>Maybach</t>
  </si>
  <si>
    <t>6 Series Gran Coupe</t>
  </si>
  <si>
    <t>6 Series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</si>
  <si>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</si>
  <si>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</si>
  <si>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</si>
  <si>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</si>
  <si>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</si>
  <si>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</si>
  <si>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</si>
  <si>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Saab</t>
  </si>
  <si>
    <t>9-2X</t>
  </si>
  <si>
    <t>9-3 Griffin</t>
  </si>
  <si>
    <t>flex-fuel (premium unleaded recommended/E85)</t>
  </si>
  <si>
    <t>9-4X</t>
  </si>
  <si>
    <t>9-7X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</si>
  <si>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</si>
  <si>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</si>
  <si>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</si>
  <si>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</si>
  <si>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</si>
  <si>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</si>
  <si>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</si>
  <si>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</si>
  <si>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</si>
  <si>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</si>
  <si>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</si>
  <si>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</si>
  <si>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</si>
  <si>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</si>
  <si>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Accord Hybrid</t>
  </si>
  <si>
    <t>Accord Plug-In Hybrid</t>
  </si>
  <si>
    <t>Accord</t>
  </si>
  <si>
    <t>ActiveHybrid 5</t>
  </si>
  <si>
    <t>ActiveHybrid 7</t>
  </si>
  <si>
    <t>ActiveHybrid X6</t>
  </si>
  <si>
    <t>Suzuki</t>
  </si>
  <si>
    <t>Aerio</t>
  </si>
  <si>
    <t>Ford</t>
  </si>
  <si>
    <t>Cadillac</t>
  </si>
  <si>
    <t>allroad quattro</t>
  </si>
  <si>
    <t>allroad</t>
  </si>
  <si>
    <t>ALPINA B6 Gran Coupe</t>
  </si>
  <si>
    <t>ALPINA B7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</si>
  <si>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</si>
  <si>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</si>
  <si>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</si>
  <si>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</si>
  <si>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</si>
  <si>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</si>
  <si>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</si>
  <si>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</si>
  <si>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</si>
  <si>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Chevrolet</t>
  </si>
  <si>
    <t>Astro Cargo</t>
  </si>
  <si>
    <t>Astro</t>
  </si>
  <si>
    <t>ATS Coupe</t>
  </si>
  <si>
    <t>ATS-V</t>
  </si>
  <si>
    <t>ATS</t>
  </si>
  <si>
    <t>Avalanche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</si>
  <si>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</si>
  <si>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</si>
  <si>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</si>
  <si>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</si>
  <si>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</si>
  <si>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</si>
  <si>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</si>
  <si>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</si>
  <si>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</si>
  <si>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</si>
  <si>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Aztek</t>
  </si>
  <si>
    <t>Azure T</t>
  </si>
  <si>
    <t>Azure</t>
  </si>
  <si>
    <t>B-Class Electric Drive</t>
  </si>
  <si>
    <t>B-Series Truck</t>
  </si>
  <si>
    <t>Subaru</t>
  </si>
  <si>
    <t>B9 Tribeca</t>
  </si>
  <si>
    <t>Baja</t>
  </si>
  <si>
    <t>Volkswagen</t>
  </si>
  <si>
    <t>Beetle Convertible</t>
  </si>
  <si>
    <t>Beetle</t>
  </si>
  <si>
    <t>Black Diamond Avalanche</t>
  </si>
  <si>
    <t>Blazer</t>
  </si>
  <si>
    <t>Bolt EV</t>
  </si>
  <si>
    <t>Bonneville</t>
  </si>
  <si>
    <t>Borrego</t>
  </si>
  <si>
    <t>Boxster</t>
  </si>
  <si>
    <t>Brooklands</t>
  </si>
  <si>
    <t>BRZ</t>
  </si>
  <si>
    <t>C-Class</t>
  </si>
  <si>
    <t>C-Max Hybrid</t>
  </si>
  <si>
    <t>C30</t>
  </si>
  <si>
    <t>C70</t>
  </si>
  <si>
    <t>Spyker</t>
  </si>
  <si>
    <t>C8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</si>
  <si>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</si>
  <si>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</si>
  <si>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</si>
  <si>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</si>
  <si>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</si>
  <si>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</si>
  <si>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</si>
  <si>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</si>
  <si>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</si>
  <si>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Captiva Sport</t>
  </si>
  <si>
    <t>Caravan</t>
  </si>
  <si>
    <t>Carrera GT</t>
  </si>
  <si>
    <t>Buick</t>
  </si>
  <si>
    <t>Cascada</t>
  </si>
  <si>
    <t>Cavalier</t>
  </si>
  <si>
    <t>Cayenne</t>
  </si>
  <si>
    <t>Cayman S</t>
  </si>
  <si>
    <t>Cayman</t>
  </si>
  <si>
    <t>CC</t>
  </si>
  <si>
    <t>Celica</t>
  </si>
  <si>
    <t>Century</t>
  </si>
  <si>
    <t>Challenger</t>
  </si>
  <si>
    <t>Charger</t>
  </si>
  <si>
    <t>City Express</t>
  </si>
  <si>
    <t>Civic</t>
  </si>
  <si>
    <t>CL-Class</t>
  </si>
  <si>
    <t>CLA-Class</t>
  </si>
  <si>
    <t>Acura</t>
  </si>
  <si>
    <t>Classic</t>
  </si>
  <si>
    <t>CLK-Class</t>
  </si>
  <si>
    <t>CLS-Class</t>
  </si>
  <si>
    <t>Cobalt</t>
  </si>
  <si>
    <t>Colorado</t>
  </si>
  <si>
    <t>Continental Flying Spur Speed</t>
  </si>
  <si>
    <t>flex-fuel (premium unleaded required/E85)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</si>
  <si>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</si>
  <si>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</si>
  <si>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</si>
  <si>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</si>
  <si>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</si>
  <si>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</si>
  <si>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</si>
  <si>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</si>
  <si>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</si>
  <si>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</si>
  <si>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Rolls-Royce</t>
  </si>
  <si>
    <t>Corolla iM</t>
  </si>
  <si>
    <t>Corolla</t>
  </si>
  <si>
    <t>Corvette Stingray</t>
  </si>
  <si>
    <t>Corvette</t>
  </si>
  <si>
    <t>Maserati</t>
  </si>
  <si>
    <t>CR-V</t>
  </si>
  <si>
    <t>CR-Z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</si>
  <si>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</si>
  <si>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</si>
  <si>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</si>
  <si>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</si>
  <si>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</si>
  <si>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</si>
  <si>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</si>
  <si>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</si>
  <si>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</si>
  <si>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</si>
  <si>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</si>
  <si>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</si>
  <si>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</si>
  <si>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</si>
  <si>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</si>
  <si>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</si>
  <si>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CX-3</t>
  </si>
  <si>
    <t>CX-5</t>
  </si>
  <si>
    <t>CX-7</t>
  </si>
  <si>
    <t>CX-9</t>
  </si>
  <si>
    <t>Dakota</t>
  </si>
  <si>
    <t>Dart</t>
  </si>
  <si>
    <t>Dawn</t>
  </si>
  <si>
    <t>Aston Martin</t>
  </si>
  <si>
    <t>DB9 GT</t>
  </si>
  <si>
    <t>DB9</t>
  </si>
  <si>
    <t>DBS</t>
  </si>
  <si>
    <t>Land Rover</t>
  </si>
  <si>
    <t>DeVille</t>
  </si>
  <si>
    <t>Discovery Sport</t>
  </si>
  <si>
    <t>DTS</t>
  </si>
  <si>
    <t>Durango</t>
  </si>
  <si>
    <t>E-Class</t>
  </si>
  <si>
    <t>e-Golf</t>
  </si>
  <si>
    <t>E-Series Van</t>
  </si>
  <si>
    <t>E-Series Wagon</t>
  </si>
  <si>
    <t>ECHO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</si>
  <si>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</si>
  <si>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</si>
  <si>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</si>
  <si>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</si>
  <si>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</si>
  <si>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</si>
  <si>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</si>
  <si>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</si>
  <si>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</si>
  <si>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</si>
  <si>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</si>
  <si>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</si>
  <si>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</si>
  <si>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</si>
  <si>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</si>
  <si>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</si>
  <si>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</si>
  <si>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</si>
  <si>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</si>
  <si>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</si>
  <si>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</si>
  <si>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</si>
  <si>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ES 300h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</si>
  <si>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</si>
  <si>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</si>
  <si>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</si>
  <si>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</si>
  <si>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</si>
  <si>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</si>
  <si>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</si>
  <si>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</si>
  <si>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Evora 400</t>
  </si>
  <si>
    <t>Evora</t>
  </si>
  <si>
    <t>Infiniti</t>
  </si>
  <si>
    <t>EX35</t>
  </si>
  <si>
    <t>Exige</t>
  </si>
  <si>
    <t>EX</t>
  </si>
  <si>
    <t>Expedition</t>
  </si>
  <si>
    <t>Explorer Sport Trac</t>
  </si>
  <si>
    <t>Explorer</t>
  </si>
  <si>
    <t>Express Cargo</t>
  </si>
  <si>
    <t>Express</t>
  </si>
  <si>
    <t>F-150</t>
  </si>
  <si>
    <t>F12 Berlinetta</t>
  </si>
  <si>
    <t>F430</t>
  </si>
  <si>
    <t>FF</t>
  </si>
  <si>
    <t>Fiesta</t>
  </si>
  <si>
    <t>Fit EV</t>
  </si>
  <si>
    <t>Fit</t>
  </si>
  <si>
    <t>Five Hundred</t>
  </si>
  <si>
    <t>FJ Cruiser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</si>
  <si>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</si>
  <si>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</si>
  <si>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</si>
  <si>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</si>
  <si>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</si>
  <si>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</si>
  <si>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</si>
  <si>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</si>
  <si>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</si>
  <si>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</si>
  <si>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</si>
  <si>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</si>
  <si>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</si>
  <si>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</si>
  <si>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</si>
  <si>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</si>
  <si>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</si>
  <si>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</si>
  <si>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</si>
  <si>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</si>
  <si>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</si>
  <si>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</si>
  <si>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</si>
  <si>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</si>
  <si>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</si>
  <si>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</si>
  <si>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</si>
  <si>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</si>
  <si>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</si>
  <si>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</si>
  <si>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</si>
  <si>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</si>
  <si>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</si>
  <si>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</si>
  <si>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</si>
  <si>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</si>
  <si>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</si>
  <si>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</si>
  <si>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</si>
  <si>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</si>
  <si>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</si>
  <si>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</si>
  <si>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</si>
  <si>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</si>
  <si>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</si>
  <si>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</si>
  <si>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</si>
  <si>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</si>
  <si>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</si>
  <si>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</si>
  <si>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</si>
  <si>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</si>
  <si>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</si>
  <si>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</si>
  <si>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</si>
  <si>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</si>
  <si>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</si>
  <si>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</si>
  <si>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GranSport</t>
  </si>
  <si>
    <t>GranTurismo Convertible</t>
  </si>
  <si>
    <t>GranTurismo</t>
  </si>
  <si>
    <t>GS 200t</t>
  </si>
  <si>
    <t>GS 300</t>
  </si>
  <si>
    <t>GS 350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</si>
  <si>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</si>
  <si>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</si>
  <si>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</si>
  <si>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</si>
  <si>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</si>
  <si>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</si>
  <si>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</si>
  <si>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</si>
  <si>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</si>
  <si>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</si>
  <si>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</si>
  <si>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</si>
  <si>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</si>
  <si>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</si>
  <si>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</si>
  <si>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</si>
  <si>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HR-V</t>
  </si>
  <si>
    <t>HS 250h</t>
  </si>
  <si>
    <t>Huracan</t>
  </si>
  <si>
    <t>i-MiEV</t>
  </si>
  <si>
    <t>i3</t>
  </si>
  <si>
    <t>iA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</si>
  <si>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</si>
  <si>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</si>
  <si>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</si>
  <si>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</si>
  <si>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</si>
  <si>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</si>
  <si>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</si>
  <si>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</si>
  <si>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</si>
  <si>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</si>
  <si>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</si>
  <si>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</si>
  <si>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</si>
  <si>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</si>
  <si>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</si>
  <si>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</si>
  <si>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</si>
  <si>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Hybrid</t>
  </si>
  <si>
    <t>Jetta SportWagen</t>
  </si>
  <si>
    <t>Jetta</t>
  </si>
  <si>
    <t>Journey</t>
  </si>
  <si>
    <t>Juke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</si>
  <si>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</si>
  <si>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</si>
  <si>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</si>
  <si>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</si>
  <si>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</si>
  <si>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</si>
  <si>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</si>
  <si>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</si>
  <si>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</si>
  <si>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Leaf</t>
  </si>
  <si>
    <t>Legacy</t>
  </si>
  <si>
    <t>LeSabre</t>
  </si>
  <si>
    <t>Levante</t>
  </si>
  <si>
    <t>LFA</t>
  </si>
  <si>
    <t>LR2</t>
  </si>
  <si>
    <t>LR3</t>
  </si>
  <si>
    <t>LR4</t>
  </si>
  <si>
    <t>LS 430</t>
  </si>
  <si>
    <t>LS 460</t>
  </si>
  <si>
    <t>LS 600h L</t>
  </si>
  <si>
    <t>LS</t>
  </si>
  <si>
    <t>Lucerne</t>
  </si>
  <si>
    <t>LX 470</t>
  </si>
  <si>
    <t>LX 570</t>
  </si>
  <si>
    <t>M-Class</t>
  </si>
  <si>
    <t>M2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</si>
  <si>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</si>
  <si>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</si>
  <si>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</si>
  <si>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</si>
  <si>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</si>
  <si>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</si>
  <si>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</si>
  <si>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</si>
  <si>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</si>
  <si>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</si>
  <si>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</si>
  <si>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</si>
  <si>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</si>
  <si>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</si>
  <si>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</si>
  <si>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</si>
  <si>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</si>
  <si>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</si>
  <si>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Matrix</t>
  </si>
  <si>
    <t>Maxima</t>
  </si>
  <si>
    <t>Mazdaspeed 3</t>
  </si>
  <si>
    <t>Mazdaspeed 6</t>
  </si>
  <si>
    <t>Mazdaspeed MX-5 Miata</t>
  </si>
  <si>
    <t>M</t>
  </si>
  <si>
    <t>MDX</t>
  </si>
  <si>
    <t>Metris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</si>
  <si>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</si>
  <si>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</si>
  <si>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</si>
  <si>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</si>
  <si>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</si>
  <si>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</si>
  <si>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</si>
  <si>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</si>
  <si>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Tesla</t>
  </si>
  <si>
    <t>Model S</t>
  </si>
  <si>
    <t>Montana SV6</t>
  </si>
  <si>
    <t>Montana</t>
  </si>
  <si>
    <t>Monte Carlo</t>
  </si>
  <si>
    <t>Montero</t>
  </si>
  <si>
    <t>MP4-12C</t>
  </si>
  <si>
    <t>MPV</t>
  </si>
  <si>
    <t>MR2 Spyder</t>
  </si>
  <si>
    <t>Mulsanne</t>
  </si>
  <si>
    <t>Murano CrossCabriolet</t>
  </si>
  <si>
    <t>Murano</t>
  </si>
  <si>
    <t>Murcielago</t>
  </si>
  <si>
    <t>Mustang</t>
  </si>
  <si>
    <t>MX-5 Miata</t>
  </si>
  <si>
    <t>Navigator</t>
  </si>
  <si>
    <t>Neon</t>
  </si>
  <si>
    <t>New Beetle</t>
  </si>
  <si>
    <t>Nitro</t>
  </si>
  <si>
    <t>NSX</t>
  </si>
  <si>
    <t>NV200</t>
  </si>
  <si>
    <t>NX 200t</t>
  </si>
  <si>
    <t>NX 300h</t>
  </si>
  <si>
    <t>Odyssey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</si>
  <si>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</si>
  <si>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</si>
  <si>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</si>
  <si>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</si>
  <si>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</si>
  <si>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</si>
  <si>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</si>
  <si>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</si>
  <si>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</si>
  <si>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</si>
  <si>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</si>
  <si>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</si>
  <si>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</si>
  <si>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</si>
  <si>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</si>
  <si>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Prius c</t>
  </si>
  <si>
    <t>Prius Prime</t>
  </si>
  <si>
    <t>Prius v</t>
  </si>
  <si>
    <t>Prius</t>
  </si>
  <si>
    <t>PT Cruiser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</si>
  <si>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</si>
  <si>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</si>
  <si>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</si>
  <si>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</si>
  <si>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</si>
  <si>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</si>
  <si>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</si>
  <si>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</si>
  <si>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</si>
  <si>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</si>
  <si>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</si>
  <si>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</si>
  <si>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</si>
  <si>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</si>
  <si>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</si>
  <si>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</si>
  <si>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</si>
  <si>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</si>
  <si>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</si>
  <si>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</si>
  <si>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</si>
  <si>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</si>
  <si>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</si>
  <si>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Ram Pickup 1500</t>
  </si>
  <si>
    <t>Range Rover Evoque</t>
  </si>
  <si>
    <t>Range Rover Sport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</si>
  <si>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</si>
  <si>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</si>
  <si>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</si>
  <si>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</si>
  <si>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</si>
  <si>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</si>
  <si>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</si>
  <si>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</si>
  <si>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</si>
  <si>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</si>
  <si>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</si>
  <si>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</si>
  <si>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Regal</t>
  </si>
  <si>
    <t>Rendezvous</t>
  </si>
  <si>
    <t>Reno</t>
  </si>
  <si>
    <t>Reventon</t>
  </si>
  <si>
    <t>Ridgeline</t>
  </si>
  <si>
    <t>Rio</t>
  </si>
  <si>
    <t>RL</t>
  </si>
  <si>
    <t>RLX</t>
  </si>
  <si>
    <t>Rogue Select</t>
  </si>
  <si>
    <t>Rogue</t>
  </si>
  <si>
    <t>Rondo</t>
  </si>
  <si>
    <t>Routan</t>
  </si>
  <si>
    <t>RS 4</t>
  </si>
  <si>
    <t>RS 5</t>
  </si>
  <si>
    <t>RS 7</t>
  </si>
  <si>
    <t>RSX</t>
  </si>
  <si>
    <t>RX 330</t>
  </si>
  <si>
    <t>RX 350</t>
  </si>
  <si>
    <t>RX 400h</t>
  </si>
  <si>
    <t>RX 450h</t>
  </si>
  <si>
    <t>RX-8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</si>
  <si>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</si>
  <si>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</si>
  <si>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</si>
  <si>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</si>
  <si>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</si>
  <si>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</si>
  <si>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</si>
  <si>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</si>
  <si>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</si>
  <si>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</t>
  </si>
  <si>
    <t>S80</t>
  </si>
  <si>
    <t>S8</t>
  </si>
  <si>
    <t>S90</t>
  </si>
  <si>
    <t>Safari Cargo</t>
  </si>
  <si>
    <t>Safari</t>
  </si>
  <si>
    <t>Santa Fe Sport</t>
  </si>
  <si>
    <t>Santa Fe</t>
  </si>
  <si>
    <t>Savana Cargo</t>
  </si>
  <si>
    <t>Savana</t>
  </si>
  <si>
    <t>SC 430</t>
  </si>
  <si>
    <t>Sebring</t>
  </si>
  <si>
    <t>Sedona</t>
  </si>
  <si>
    <t>Sentra</t>
  </si>
  <si>
    <t>Sequoia</t>
  </si>
  <si>
    <t>Shelby GT350</t>
  </si>
  <si>
    <t>Shelby GT500</t>
  </si>
  <si>
    <t>Sienna</t>
  </si>
  <si>
    <t>Sierra 1500 Classic</t>
  </si>
  <si>
    <t>Sierra 1500 Hybrid</t>
  </si>
  <si>
    <t>Sierra 1500</t>
  </si>
  <si>
    <t>Sierra 1500HD</t>
  </si>
  <si>
    <t>Silverado 1500 Classic</t>
  </si>
  <si>
    <t>Silverado 1500 Hybrid</t>
  </si>
  <si>
    <t>Silverado 1500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</si>
  <si>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</si>
  <si>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</si>
  <si>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</si>
  <si>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</si>
  <si>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</si>
  <si>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</si>
  <si>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</si>
  <si>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Solstice</t>
  </si>
  <si>
    <t>Sonata Hybrid</t>
  </si>
  <si>
    <t>Sonata</t>
  </si>
  <si>
    <t>Sonic</t>
  </si>
  <si>
    <t>Sorento</t>
  </si>
  <si>
    <t>Soul EV</t>
  </si>
  <si>
    <t>Soul</t>
  </si>
  <si>
    <t>Spark EV</t>
  </si>
  <si>
    <t>Spark</t>
  </si>
  <si>
    <t>Spectra</t>
  </si>
  <si>
    <t>Sportage</t>
  </si>
  <si>
    <t>Spyder</t>
  </si>
  <si>
    <t>SQ5</t>
  </si>
  <si>
    <t>SRT Viper</t>
  </si>
  <si>
    <t>SRX</t>
  </si>
  <si>
    <t>SS</t>
  </si>
  <si>
    <t>SSR</t>
  </si>
  <si>
    <t>Stratus</t>
  </si>
  <si>
    <t>STS-V</t>
  </si>
  <si>
    <t>STS</t>
  </si>
  <si>
    <t>Suburban</t>
  </si>
  <si>
    <t>Sunfire</t>
  </si>
  <si>
    <t>Superamerica</t>
  </si>
  <si>
    <t>Supersports Convertible ISR</t>
  </si>
  <si>
    <t>SX4</t>
  </si>
  <si>
    <t>Tacoma</t>
  </si>
  <si>
    <t>Tahoe Hybrid</t>
  </si>
  <si>
    <t>Tahoe</t>
  </si>
  <si>
    <t>Taurus X</t>
  </si>
  <si>
    <t>Taurus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</si>
  <si>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</si>
  <si>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</si>
  <si>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</si>
  <si>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</si>
  <si>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</si>
  <si>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</si>
  <si>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</si>
  <si>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</si>
  <si>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</si>
  <si>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</si>
  <si>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</si>
  <si>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</si>
  <si>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</si>
  <si>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</si>
  <si>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TrailBlazer EXT</t>
  </si>
  <si>
    <t>TrailBlazer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</si>
  <si>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</si>
  <si>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</si>
  <si>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</si>
  <si>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</si>
  <si>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</si>
  <si>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</si>
  <si>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</si>
  <si>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</si>
  <si>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</si>
  <si>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</si>
  <si>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</si>
  <si>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</si>
  <si>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</si>
  <si>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</si>
  <si>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</si>
  <si>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V12 Vanquish</t>
  </si>
  <si>
    <t>V12 Vantage S</t>
  </si>
  <si>
    <t>V12 Vantage</t>
  </si>
  <si>
    <t>V50</t>
  </si>
  <si>
    <t>V60 Cross Country</t>
  </si>
  <si>
    <t>V60</t>
  </si>
  <si>
    <t>V70</t>
  </si>
  <si>
    <t>V8 Vantage</t>
  </si>
  <si>
    <t>Vanquish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</si>
  <si>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</si>
  <si>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</si>
  <si>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</si>
  <si>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</si>
  <si>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</si>
  <si>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</si>
  <si>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</si>
  <si>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</si>
  <si>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</si>
  <si>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</si>
  <si>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</si>
  <si>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Viper</t>
  </si>
  <si>
    <t>Virage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</si>
  <si>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</si>
  <si>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</si>
  <si>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</si>
  <si>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</si>
  <si>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</si>
  <si>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</si>
  <si>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</si>
  <si>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</si>
  <si>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</si>
  <si>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</si>
  <si>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</si>
  <si>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</si>
  <si>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</si>
  <si>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</si>
  <si>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xD</t>
  </si>
  <si>
    <t>XG350</t>
  </si>
  <si>
    <t>XL-7</t>
  </si>
  <si>
    <t>XL7</t>
  </si>
  <si>
    <t>XLR-V</t>
  </si>
  <si>
    <t>XLR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</si>
  <si>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</si>
  <si>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</si>
  <si>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</si>
  <si>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</si>
  <si>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</si>
  <si>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</si>
  <si>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</si>
  <si>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</si>
  <si>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</si>
  <si>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Z4 M</t>
  </si>
  <si>
    <t>Z4</t>
  </si>
  <si>
    <t>ZDX</t>
  </si>
  <si>
    <t>Zephyr</t>
  </si>
  <si>
    <t>MANUAL</t>
  </si>
  <si>
    <t>AUTOMATIC</t>
  </si>
  <si>
    <t>AUTOMATED_MANUAL</t>
  </si>
  <si>
    <t>DIRECT_DRIVE</t>
  </si>
  <si>
    <t>model_id</t>
  </si>
  <si>
    <t>make</t>
  </si>
  <si>
    <t>model</t>
  </si>
  <si>
    <t>year</t>
  </si>
  <si>
    <t>engine_fuel_type</t>
  </si>
  <si>
    <t>transmission_type</t>
  </si>
  <si>
    <t>engine_hp</t>
  </si>
  <si>
    <t>msrp</t>
  </si>
  <si>
    <t>manufacturer</t>
  </si>
  <si>
    <t>fueltype</t>
  </si>
  <si>
    <t>hp</t>
  </si>
  <si>
    <t>torque</t>
  </si>
  <si>
    <t>torque*</t>
  </si>
  <si>
    <t>combustion</t>
  </si>
  <si>
    <t>cylinders</t>
  </si>
  <si>
    <t>displacement</t>
  </si>
  <si>
    <t>max rpm</t>
  </si>
  <si>
    <t>peak rpm</t>
  </si>
  <si>
    <t>hp/l</t>
  </si>
  <si>
    <t>fuel</t>
  </si>
  <si>
    <t>code</t>
  </si>
  <si>
    <t>km/l</t>
  </si>
  <si>
    <t>fuel type</t>
  </si>
  <si>
    <t>*torque is calculated in the engine specifications column column</t>
  </si>
  <si>
    <t>primary key</t>
  </si>
  <si>
    <t>foreign key</t>
  </si>
  <si>
    <t>Not null value</t>
  </si>
  <si>
    <t>Calculation cell, not included in the database</t>
  </si>
  <si>
    <t>CSV column</t>
  </si>
  <si>
    <t>models csv</t>
  </si>
  <si>
    <t>manufacturer csv</t>
  </si>
  <si>
    <t>Electric</t>
  </si>
  <si>
    <t>max. volt</t>
  </si>
  <si>
    <t>kwh</t>
  </si>
  <si>
    <t>primary foreign key</t>
  </si>
  <si>
    <t>max amp.</t>
  </si>
  <si>
    <t>km/kwh</t>
  </si>
  <si>
    <t>single turbo</t>
  </si>
  <si>
    <t>CSV</t>
  </si>
  <si>
    <t>combustion csv</t>
  </si>
  <si>
    <t>electric csv</t>
  </si>
  <si>
    <t>AWD/4Wd</t>
  </si>
  <si>
    <t>Stereo upgrade</t>
  </si>
  <si>
    <t>Adaptive Cruise Control</t>
  </si>
  <si>
    <t>21'' wheels</t>
  </si>
  <si>
    <t>Autopilot</t>
  </si>
  <si>
    <t>Satnav</t>
  </si>
  <si>
    <t>Delux seats plus</t>
  </si>
  <si>
    <t>Pannorama roof</t>
  </si>
  <si>
    <t>HUD</t>
  </si>
  <si>
    <t>Driving Assistance Package</t>
  </si>
  <si>
    <t>Option name</t>
  </si>
  <si>
    <t>price</t>
  </si>
  <si>
    <t>options</t>
  </si>
  <si>
    <t>options csv</t>
  </si>
  <si>
    <t>bi-turbo</t>
  </si>
  <si>
    <t>twin turbo</t>
  </si>
  <si>
    <t>quad turbo</t>
  </si>
  <si>
    <t>inducion type</t>
  </si>
  <si>
    <t>natrually aspirated</t>
  </si>
  <si>
    <t>synthetic dysplacement</t>
  </si>
  <si>
    <t>inductionType</t>
  </si>
  <si>
    <t>Acura,tables,1993,regular unleaded,200,6,MANUAL,front wheel drive,4,Luxury,Midsize,Sedan,23,15,204,2000</t>
  </si>
  <si>
    <t>Acura,tables,1993,regular unleaded,200,6,MANUAL,front wheel drive,4,Luxury,Midsize,Sedan,23,16,204,2060</t>
  </si>
  <si>
    <t>Acura,tables,1993,regular unleaded,230,6,MANUAL,front wheel drive,2,"Luxury,Performance",Midsize,Coupe,23,15,204,2042</t>
  </si>
  <si>
    <t>Acura,tables,1993,regular unleaded,200,6,MANUAL,front wheel drive,4,Luxury,Midsize,Sedan,23,16,204,2000</t>
  </si>
  <si>
    <t>Acura,tables,1993,regular unleaded,230,6,MANUAL,front wheel drive,2,"Luxury,Performance",Midsize,Coupe,23,15,204,2000</t>
  </si>
  <si>
    <t>Acura,tables,1994,regular unleaded,230,6,MANUAL,front wheel drive,2,"Luxury,Performance",Midsize,Coupe,24,16,204,2181</t>
  </si>
  <si>
    <t>Acura,tables,1994,regular unleaded,200,6,MANUAL,front wheel drive,4,Luxury,Midsize,Sedan,23,16,204,2028</t>
  </si>
  <si>
    <t>Acura,tables,1994,regular unleaded,200,6,AUTOMATIC,front wheel drive,4,Luxury,Midsize,Sedan,22,17,204,2063</t>
  </si>
  <si>
    <t>Acura,tables,1994,regular unleaded,230,6,MANUAL,front wheel drive,4,"Luxury,Performance",Midsize,Sedan,24,16,204,2066</t>
  </si>
  <si>
    <t>Acura,tables,1994,regular unleaded,230,6,MANUAL,front wheel drive,2,"Luxury,Performance",Midsize,Coupe,24,16,204,2384</t>
  </si>
  <si>
    <t>Acura,tables,1995,regular unleaded,200,6,AUTOMATIC,front wheel drive,4,Luxury,Midsize,Sedan,22,17,204,2356</t>
  </si>
  <si>
    <t>Acura,tables,1995,regular unleaded,230,6,MANUAL,front wheel drive,2,"Luxury,Performance",Midsize,Coupe,24,16,204,2506</t>
  </si>
  <si>
    <t>Acura,tables,1995,regular unleaded,230,6,MANUAL,front wheel drive,2,"Luxury,Performance",Midsize,Coupe,24,16,204,2265</t>
  </si>
  <si>
    <t>Acura,tables,1995,regular unleaded,200,6,AUTOMATIC,front wheel drive,4,Luxury,Midsize,Sedan,22,17,204,2144</t>
  </si>
  <si>
    <t>Acura,tables,1995,regular unleaded,200,6,MANUAL,front wheel drive,4,Luxury,Midsize,Sedan,23,16,204,2135</t>
  </si>
  <si>
    <t>Acura,tables,1995,regular unleaded,230,6,MANUAL,front wheel drive,4,"Luxury,Performance",Midsize,Sedan,24,16,204,2066</t>
  </si>
  <si>
    <t>multiplier</t>
  </si>
  <si>
    <t>start</t>
  </si>
  <si>
    <t>incement</t>
  </si>
  <si>
    <t>Max values</t>
  </si>
  <si>
    <t>Min values</t>
  </si>
  <si>
    <t>fuelTypes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</si>
</sst>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ElroNet Monospace"/>
      <family val="3"/>
    </font>
    <font>
      <sz val="11"/>
      <color rgb="FF9C5700"/>
      <name val="ElroNet Monospace"/>
      <family val="3"/>
    </font>
    <font>
      <sz val="11"/>
      <color theme="1"/>
      <name val="ElroNet Monospace"/>
      <family val="3"/>
    </font>
    <font>
      <sz val="11"/>
      <color rgb="FF3F3F76"/>
      <name val="ElroNet Monospace"/>
      <family val="3"/>
    </font>
    <font>
      <sz val="11"/>
      <color rgb="FF006100"/>
      <name val="ElroNet Monospace"/>
      <family val="3"/>
    </font>
    <font>
      <sz val="10"/>
      <color rgb="FF000000"/>
      <name val="ElroNet Monospace"/>
      <family val="3"/>
    </font>
    <font>
      <b/>
      <sz val="14"/>
      <color theme="0"/>
      <name val="ElroNet Monospac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3" fillId="7" borderId="7" xfId="13"/>
    <xf numFmtId="0" fontId="6" fillId="2" borderId="0" xfId="6"/>
    <xf numFmtId="0" fontId="8" fillId="4" borderId="0" xfId="8"/>
    <xf numFmtId="0" fontId="7" fillId="3" borderId="7" xfId="7" applyBorder="1"/>
    <xf numFmtId="0" fontId="0" fillId="0" borderId="0" xfId="0"/>
    <xf numFmtId="0" fontId="18" fillId="0" borderId="0" xfId="0" applyFont="1"/>
    <xf numFmtId="0" fontId="8" fillId="4" borderId="7" xfId="8" applyBorder="1"/>
    <xf numFmtId="0" fontId="17" fillId="25" borderId="7" xfId="34" applyBorder="1"/>
    <xf numFmtId="0" fontId="17" fillId="25" borderId="0" xfId="34"/>
    <xf numFmtId="0" fontId="1" fillId="12" borderId="0" xfId="21"/>
    <xf numFmtId="0" fontId="21" fillId="0" borderId="0" xfId="0" applyFont="1"/>
    <xf numFmtId="0" fontId="24" fillId="0" borderId="0" xfId="0" applyFont="1" applyAlignment="1">
      <alignment vertical="center"/>
    </xf>
    <xf numFmtId="1" fontId="21" fillId="0" borderId="0" xfId="0" applyNumberFormat="1" applyFont="1"/>
    <xf numFmtId="0" fontId="25" fillId="7" borderId="0" xfId="13" applyFont="1" applyBorder="1" applyAlignment="1">
      <alignment horizontal="right" vertical="top" textRotation="90" shrinkToFit="1"/>
    </xf>
    <xf numFmtId="2" fontId="21" fillId="0" borderId="0" xfId="0" applyNumberFormat="1" applyFont="1"/>
    <xf numFmtId="0" fontId="19" fillId="7" borderId="7" xfId="13" applyFont="1" applyAlignment="1">
      <alignment wrapText="1"/>
    </xf>
    <xf numFmtId="0" fontId="20" fillId="4" borderId="0" xfId="8" applyFont="1" applyAlignment="1">
      <alignment wrapText="1"/>
    </xf>
    <xf numFmtId="0" fontId="21" fillId="28" borderId="0" xfId="37" applyFont="1" applyAlignment="1">
      <alignment wrapText="1"/>
    </xf>
    <xf numFmtId="0" fontId="19" fillId="7" borderId="7" xfId="13" applyFont="1" applyAlignment="1">
      <alignment horizontal="right" vertical="top" textRotation="90" wrapText="1" shrinkToFit="1"/>
    </xf>
    <xf numFmtId="0" fontId="22" fillId="5" borderId="4" xfId="9" applyFont="1" applyAlignment="1">
      <alignment wrapText="1"/>
    </xf>
    <xf numFmtId="0" fontId="23" fillId="2" borderId="0" xfId="6" applyFont="1" applyAlignment="1">
      <alignment wrapText="1"/>
    </xf>
    <xf numFmtId="0" fontId="8" fillId="4" borderId="0" xfId="8" applyFont="1" applyAlignment="1"/>
    <xf numFmtId="0" fontId="1" fillId="0" borderId="0" xfId="0" applyFont="1"/>
    <xf numFmtId="0" fontId="7" fillId="3" borderId="0" xfId="7" applyFont="1" applyAlignment="1"/>
    <xf numFmtId="0" fontId="9" fillId="5" borderId="4" xfId="9" applyFont="1" applyAlignment="1"/>
    <xf numFmtId="0" fontId="17" fillId="25" borderId="0" xfId="34" applyFont="1" applyAlignment="1"/>
    <xf numFmtId="0" fontId="13" fillId="7" borderId="7" xfId="13" applyFont="1" applyAlignment="1"/>
    <xf numFmtId="0" fontId="6" fillId="2" borderId="0" xfId="6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0650-83E3-4C3A-A667-D554EBFB2E3C}">
  <dimension ref="A1:A30"/>
  <sheetViews>
    <sheetView tabSelected="1" workbookViewId="0"/>
  </sheetViews>
  <sheetFormatPr defaultRowHeight="15" x14ac:dyDescent="0.25"/>
  <cols>
    <col min="1" max="1" width="59.7109375" style="23" bestFit="1" customWidth="1"/>
    <col min="2" max="16384" width="9.140625" style="23"/>
  </cols>
  <sheetData>
    <row r="1" spans="1:1" x14ac:dyDescent="0.25">
      <c r="A1" s="22" t="s">
        <v>11915</v>
      </c>
    </row>
    <row r="2" spans="1:1" x14ac:dyDescent="0.25">
      <c r="A2" s="24" t="s">
        <v>11916</v>
      </c>
    </row>
    <row r="3" spans="1:1" x14ac:dyDescent="0.25">
      <c r="A3" s="25" t="s">
        <v>11925</v>
      </c>
    </row>
    <row r="4" spans="1:1" ht="15.75" thickBot="1" x14ac:dyDescent="0.3">
      <c r="A4" s="26" t="s">
        <v>11917</v>
      </c>
    </row>
    <row r="5" spans="1:1" ht="16.5" thickTop="1" thickBot="1" x14ac:dyDescent="0.3">
      <c r="A5" s="27" t="s">
        <v>11918</v>
      </c>
    </row>
    <row r="6" spans="1:1" ht="15.75" thickTop="1" x14ac:dyDescent="0.25">
      <c r="A6" s="28" t="s">
        <v>11919</v>
      </c>
    </row>
    <row r="7" spans="1:1" x14ac:dyDescent="0.25">
      <c r="A7" s="29" t="s">
        <v>11914</v>
      </c>
    </row>
    <row r="8" spans="1:1" x14ac:dyDescent="0.25">
      <c r="A8" s="29"/>
    </row>
    <row r="9" spans="1:1" x14ac:dyDescent="0.25">
      <c r="A9" s="29"/>
    </row>
    <row r="10" spans="1:1" x14ac:dyDescent="0.25">
      <c r="A10" s="29"/>
    </row>
    <row r="11" spans="1:1" x14ac:dyDescent="0.25">
      <c r="A11" s="29"/>
    </row>
    <row r="12" spans="1:1" x14ac:dyDescent="0.25">
      <c r="A12" s="29"/>
    </row>
    <row r="13" spans="1:1" x14ac:dyDescent="0.25">
      <c r="A13" s="29"/>
    </row>
    <row r="14" spans="1:1" x14ac:dyDescent="0.25">
      <c r="A14" s="29"/>
    </row>
    <row r="15" spans="1:1" x14ac:dyDescent="0.25">
      <c r="A15" s="29"/>
    </row>
    <row r="16" spans="1:1" x14ac:dyDescent="0.25">
      <c r="A16" s="29"/>
    </row>
    <row r="17" spans="1:1" x14ac:dyDescent="0.25">
      <c r="A17" s="29"/>
    </row>
    <row r="18" spans="1:1" x14ac:dyDescent="0.25">
      <c r="A18" s="29"/>
    </row>
    <row r="19" spans="1:1" x14ac:dyDescent="0.25">
      <c r="A19" s="29"/>
    </row>
    <row r="20" spans="1:1" x14ac:dyDescent="0.25">
      <c r="A20" s="29"/>
    </row>
    <row r="21" spans="1:1" x14ac:dyDescent="0.25">
      <c r="A21" s="29"/>
    </row>
    <row r="22" spans="1:1" x14ac:dyDescent="0.25">
      <c r="A22" s="29"/>
    </row>
    <row r="23" spans="1:1" x14ac:dyDescent="0.25">
      <c r="A23" s="29"/>
    </row>
    <row r="24" spans="1:1" x14ac:dyDescent="0.25">
      <c r="A24" s="29"/>
    </row>
    <row r="25" spans="1:1" x14ac:dyDescent="0.25">
      <c r="A25" s="29"/>
    </row>
    <row r="26" spans="1:1" x14ac:dyDescent="0.25">
      <c r="A26" s="29"/>
    </row>
    <row r="27" spans="1:1" x14ac:dyDescent="0.25">
      <c r="A27" s="29"/>
    </row>
    <row r="28" spans="1:1" x14ac:dyDescent="0.25">
      <c r="A28" s="29"/>
    </row>
    <row r="29" spans="1:1" x14ac:dyDescent="0.25">
      <c r="A29" s="29"/>
    </row>
    <row r="30" spans="1:1" x14ac:dyDescent="0.25">
      <c r="A30" s="29"/>
    </row>
  </sheetData>
  <pageMargins left="0.7" right="0.7" top="0.75" bottom="0.75" header="0.3" footer="0.3"/>
  <pageSetup paperSize="9" orientation="portrait" r:id="rId1"/>
  <cellWatches>
    <cellWatch r="A22"/>
    <cellWatch r="A23"/>
    <cellWatch r="A24"/>
    <cellWatch r="A25"/>
    <cellWatch r="A26"/>
    <cellWatch r="A27"/>
    <cellWatch r="A28"/>
    <cellWatch r="A29"/>
    <cellWatch r="A30"/>
    <cellWatch r="A31"/>
    <cellWatch r="A32"/>
    <cellWatch r="A33"/>
    <cellWatch r="A34"/>
    <cellWatch r="A35"/>
    <cellWatch r="A3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8DC6-87FD-493D-9A12-32A627251982}">
  <dimension ref="A1:L30"/>
  <sheetViews>
    <sheetView workbookViewId="0"/>
  </sheetViews>
  <sheetFormatPr defaultRowHeight="15" x14ac:dyDescent="0.25"/>
  <cols>
    <col min="1" max="1" width="17.85546875" style="31" bestFit="1" customWidth="1"/>
    <col min="2" max="2" width="46" style="31" bestFit="1" customWidth="1"/>
    <col min="3" max="3" width="11.5703125" style="31" bestFit="1" customWidth="1"/>
    <col min="4" max="4" width="8.28515625" style="31" bestFit="1" customWidth="1"/>
    <col min="5" max="5" width="10.28515625" style="31" bestFit="1" customWidth="1"/>
    <col min="6" max="6" width="10.7109375" style="31" bestFit="1" customWidth="1"/>
    <col min="7" max="7" width="9.140625" style="31"/>
    <col min="8" max="8" width="9.85546875" style="31" bestFit="1" customWidth="1"/>
    <col min="9" max="9" width="6.5703125" style="31" customWidth="1"/>
    <col min="10" max="10" width="6.42578125" style="31" customWidth="1"/>
    <col min="11" max="11" width="5" style="31" bestFit="1" customWidth="1"/>
    <col min="12" max="12" width="9.28515625" style="31" customWidth="1"/>
    <col min="13" max="16384" width="9.140625" style="31"/>
  </cols>
  <sheetData>
    <row r="1" spans="1:12" x14ac:dyDescent="0.25">
      <c r="A1" s="30" t="s">
        <v>11913</v>
      </c>
      <c r="B1" s="30"/>
      <c r="C1" s="30"/>
      <c r="D1" s="30"/>
      <c r="E1" s="30"/>
      <c r="F1" s="30"/>
    </row>
    <row r="2" spans="1:12" x14ac:dyDescent="0.25">
      <c r="A2" s="30">
        <v>1</v>
      </c>
      <c r="B2" s="30" t="s">
        <v>11193</v>
      </c>
      <c r="C2" s="30">
        <v>1.01</v>
      </c>
      <c r="D2" s="30"/>
      <c r="E2" s="30"/>
      <c r="F2" s="30"/>
    </row>
    <row r="3" spans="1:12" x14ac:dyDescent="0.25">
      <c r="A3" s="30">
        <v>2</v>
      </c>
      <c r="B3" s="30" t="s">
        <v>11190</v>
      </c>
      <c r="C3" s="30">
        <v>1</v>
      </c>
      <c r="D3" s="30"/>
      <c r="E3" s="30"/>
      <c r="F3" s="30"/>
    </row>
    <row r="4" spans="1:12" x14ac:dyDescent="0.25">
      <c r="A4" s="30">
        <v>3</v>
      </c>
      <c r="B4" s="30" t="s">
        <v>11186</v>
      </c>
      <c r="C4" s="30">
        <v>1.03</v>
      </c>
      <c r="D4" s="30"/>
      <c r="E4" s="30"/>
      <c r="F4" s="30"/>
    </row>
    <row r="5" spans="1:12" x14ac:dyDescent="0.25">
      <c r="A5" s="30">
        <v>4</v>
      </c>
      <c r="B5" s="30" t="s">
        <v>11203</v>
      </c>
      <c r="C5" s="30">
        <v>1.2</v>
      </c>
      <c r="D5" s="30"/>
      <c r="E5" s="30"/>
      <c r="F5" s="30"/>
    </row>
    <row r="6" spans="1:12" x14ac:dyDescent="0.25">
      <c r="A6" s="30">
        <v>5</v>
      </c>
      <c r="B6" s="30" t="s">
        <v>11236</v>
      </c>
      <c r="C6" s="30">
        <v>1.08</v>
      </c>
      <c r="D6" s="30"/>
      <c r="E6" s="30"/>
      <c r="F6" s="30"/>
    </row>
    <row r="7" spans="1:12" x14ac:dyDescent="0.25">
      <c r="A7" s="30">
        <v>6</v>
      </c>
      <c r="B7" s="30" t="s">
        <v>11352</v>
      </c>
      <c r="C7" s="30">
        <v>1.1100000000000001</v>
      </c>
      <c r="D7" s="30"/>
      <c r="E7" s="30"/>
      <c r="F7" s="30"/>
    </row>
    <row r="8" spans="1:12" x14ac:dyDescent="0.25">
      <c r="A8" s="30">
        <v>7</v>
      </c>
      <c r="B8" s="30" t="s">
        <v>11218</v>
      </c>
      <c r="C8" s="30">
        <v>0</v>
      </c>
      <c r="D8" s="30"/>
      <c r="E8" s="30"/>
      <c r="F8" s="30"/>
    </row>
    <row r="9" spans="1:12" x14ac:dyDescent="0.25">
      <c r="A9" s="30">
        <v>8</v>
      </c>
      <c r="B9" s="30" t="s">
        <v>11197</v>
      </c>
      <c r="C9" s="30">
        <v>1.07</v>
      </c>
      <c r="D9" s="30"/>
      <c r="E9" s="30"/>
      <c r="F9" s="30"/>
    </row>
    <row r="10" spans="1:12" x14ac:dyDescent="0.25">
      <c r="A10" s="30"/>
      <c r="B10" s="30"/>
      <c r="C10" s="30"/>
      <c r="D10" s="30"/>
      <c r="E10" s="30"/>
      <c r="F10" s="30"/>
    </row>
    <row r="12" spans="1:12" x14ac:dyDescent="0.25">
      <c r="C12" s="30"/>
    </row>
    <row r="13" spans="1:12" x14ac:dyDescent="0.25">
      <c r="A13" s="30" t="s">
        <v>11905</v>
      </c>
      <c r="B13" s="30" t="s">
        <v>11950</v>
      </c>
      <c r="C13" s="30" t="s">
        <v>11928</v>
      </c>
      <c r="D13" s="30" t="s">
        <v>11946</v>
      </c>
      <c r="E13" s="30" t="s">
        <v>11947</v>
      </c>
      <c r="F13" s="30" t="s">
        <v>11948</v>
      </c>
      <c r="G13" s="30"/>
    </row>
    <row r="14" spans="1:12" x14ac:dyDescent="0.25">
      <c r="A14" s="30">
        <v>3</v>
      </c>
      <c r="B14" s="30">
        <v>0</v>
      </c>
      <c r="C14" s="30">
        <f t="shared" ref="C14:F20" si="0">IF((C$23-$K14)&lt;C$24,IF(OR(C15=C$24,C15=""),"",C$24),C$23-$K14)</f>
        <v>800</v>
      </c>
      <c r="D14" s="30" t="str">
        <f t="shared" si="0"/>
        <v/>
      </c>
      <c r="E14" s="30" t="str">
        <f t="shared" si="0"/>
        <v/>
      </c>
      <c r="F14" s="30" t="str">
        <f t="shared" si="0"/>
        <v/>
      </c>
      <c r="H14" s="31" t="s">
        <v>11970</v>
      </c>
      <c r="I14" s="31">
        <v>1</v>
      </c>
      <c r="J14" s="31">
        <f t="shared" ref="J14:J21" si="1">$I$14+L14*$I$15</f>
        <v>8</v>
      </c>
      <c r="K14" s="31">
        <f t="shared" ref="K14:K21" si="2">$I$16*J14</f>
        <v>7200</v>
      </c>
      <c r="L14" s="31">
        <v>7</v>
      </c>
    </row>
    <row r="15" spans="1:12" x14ac:dyDescent="0.25">
      <c r="A15" s="30">
        <v>4</v>
      </c>
      <c r="B15" s="30">
        <f>ROUND( 1/0.002142857*(A15-1),0)</f>
        <v>1400</v>
      </c>
      <c r="C15" s="30">
        <f t="shared" si="0"/>
        <v>1000</v>
      </c>
      <c r="D15" s="30" t="str">
        <f t="shared" si="0"/>
        <v/>
      </c>
      <c r="E15" s="30" t="str">
        <f t="shared" si="0"/>
        <v/>
      </c>
      <c r="F15" s="30" t="str">
        <f t="shared" si="0"/>
        <v/>
      </c>
      <c r="H15" s="31" t="s">
        <v>11971</v>
      </c>
      <c r="I15" s="31">
        <v>1</v>
      </c>
      <c r="J15" s="31">
        <f t="shared" si="1"/>
        <v>7</v>
      </c>
      <c r="K15" s="31">
        <f t="shared" si="2"/>
        <v>6300</v>
      </c>
      <c r="L15" s="31">
        <v>6</v>
      </c>
    </row>
    <row r="16" spans="1:12" x14ac:dyDescent="0.25">
      <c r="A16" s="30">
        <v>5</v>
      </c>
      <c r="B16" s="30">
        <f t="shared" ref="B16:B21" si="3">ROUND( 1/0.002142857*(A16-1),0)</f>
        <v>1867</v>
      </c>
      <c r="C16" s="30">
        <f t="shared" si="0"/>
        <v>1900</v>
      </c>
      <c r="D16" s="30">
        <f t="shared" si="0"/>
        <v>2325</v>
      </c>
      <c r="E16" s="30" t="str">
        <f t="shared" si="0"/>
        <v/>
      </c>
      <c r="F16" s="30" t="str">
        <f t="shared" si="0"/>
        <v/>
      </c>
      <c r="H16" s="31" t="s">
        <v>11969</v>
      </c>
      <c r="I16" s="31">
        <v>900</v>
      </c>
      <c r="J16" s="31">
        <f t="shared" si="1"/>
        <v>6</v>
      </c>
      <c r="K16" s="31">
        <f t="shared" si="2"/>
        <v>5400</v>
      </c>
      <c r="L16" s="31">
        <v>5</v>
      </c>
    </row>
    <row r="17" spans="1:12" x14ac:dyDescent="0.25">
      <c r="A17" s="30">
        <v>6</v>
      </c>
      <c r="B17" s="30">
        <f t="shared" si="3"/>
        <v>2333</v>
      </c>
      <c r="C17" s="30">
        <f t="shared" si="0"/>
        <v>2800</v>
      </c>
      <c r="D17" s="30">
        <f t="shared" si="0"/>
        <v>3100</v>
      </c>
      <c r="E17" s="30">
        <f t="shared" si="0"/>
        <v>3850</v>
      </c>
      <c r="F17" s="30" t="str">
        <f t="shared" si="0"/>
        <v/>
      </c>
      <c r="J17" s="31">
        <f t="shared" si="1"/>
        <v>5</v>
      </c>
      <c r="K17" s="31">
        <f t="shared" si="2"/>
        <v>4500</v>
      </c>
      <c r="L17" s="31">
        <v>4</v>
      </c>
    </row>
    <row r="18" spans="1:12" x14ac:dyDescent="0.25">
      <c r="A18" s="30">
        <v>8</v>
      </c>
      <c r="B18" s="30">
        <f t="shared" si="3"/>
        <v>3267</v>
      </c>
      <c r="C18" s="30">
        <f t="shared" si="0"/>
        <v>3700</v>
      </c>
      <c r="D18" s="30">
        <f t="shared" si="0"/>
        <v>4000</v>
      </c>
      <c r="E18" s="30">
        <f t="shared" si="0"/>
        <v>4300</v>
      </c>
      <c r="F18" s="30">
        <f t="shared" si="0"/>
        <v>5375</v>
      </c>
      <c r="J18" s="31">
        <f t="shared" si="1"/>
        <v>4</v>
      </c>
      <c r="K18" s="31">
        <f t="shared" si="2"/>
        <v>3600</v>
      </c>
      <c r="L18" s="31">
        <v>3</v>
      </c>
    </row>
    <row r="19" spans="1:12" x14ac:dyDescent="0.25">
      <c r="A19" s="30">
        <v>10</v>
      </c>
      <c r="B19" s="30">
        <f t="shared" si="3"/>
        <v>4200</v>
      </c>
      <c r="C19" s="30">
        <f t="shared" si="0"/>
        <v>4600</v>
      </c>
      <c r="D19" s="30">
        <f t="shared" si="0"/>
        <v>4900</v>
      </c>
      <c r="E19" s="30">
        <f t="shared" si="0"/>
        <v>5200</v>
      </c>
      <c r="F19" s="30">
        <f t="shared" si="0"/>
        <v>5500</v>
      </c>
      <c r="J19" s="31">
        <f t="shared" si="1"/>
        <v>3</v>
      </c>
      <c r="K19" s="31">
        <f t="shared" si="2"/>
        <v>2700</v>
      </c>
      <c r="L19" s="31">
        <v>2</v>
      </c>
    </row>
    <row r="20" spans="1:12" x14ac:dyDescent="0.25">
      <c r="A20" s="30">
        <v>12</v>
      </c>
      <c r="B20" s="30">
        <f t="shared" si="3"/>
        <v>5133</v>
      </c>
      <c r="C20" s="30">
        <f t="shared" si="0"/>
        <v>5500</v>
      </c>
      <c r="D20" s="30">
        <f t="shared" si="0"/>
        <v>5800</v>
      </c>
      <c r="E20" s="30">
        <f t="shared" si="0"/>
        <v>6100</v>
      </c>
      <c r="F20" s="30">
        <f t="shared" si="0"/>
        <v>6400</v>
      </c>
      <c r="G20" s="30"/>
      <c r="J20" s="31">
        <f t="shared" si="1"/>
        <v>2</v>
      </c>
      <c r="K20" s="31">
        <f t="shared" si="2"/>
        <v>1800</v>
      </c>
      <c r="L20" s="31">
        <v>1</v>
      </c>
    </row>
    <row r="21" spans="1:12" x14ac:dyDescent="0.25">
      <c r="A21" s="30">
        <v>16</v>
      </c>
      <c r="B21" s="30">
        <f t="shared" si="3"/>
        <v>7000</v>
      </c>
      <c r="C21" s="30">
        <f>IF((C$23-$K21)&lt;C$24,IF(OR(C23=C$24,C23=""),"",C$24),C$23-$K21)</f>
        <v>6400</v>
      </c>
      <c r="D21" s="30">
        <f>IF((D$23-$K21)&lt;D$24,IF(OR(D23=D$24,D23=""),"",D$24),D$23-$K21)</f>
        <v>6700</v>
      </c>
      <c r="E21" s="30">
        <f>IF((E$23-$K21)&lt;E$24,IF(OR(E23=E$24,E23=""),"",E$24),E$23-$K21)</f>
        <v>7000</v>
      </c>
      <c r="F21" s="30">
        <f>IF((F$23-$K21)&lt;F$24,IF(OR(F23=F$24,F23=""),"",F$24),F$23-$K21)</f>
        <v>7300</v>
      </c>
      <c r="G21" s="30"/>
      <c r="J21" s="31">
        <f t="shared" si="1"/>
        <v>1</v>
      </c>
      <c r="K21" s="31">
        <f t="shared" si="2"/>
        <v>900</v>
      </c>
      <c r="L21" s="31">
        <v>0</v>
      </c>
    </row>
    <row r="23" spans="1:12" x14ac:dyDescent="0.25">
      <c r="A23" s="31" t="s">
        <v>11972</v>
      </c>
      <c r="B23" s="30">
        <f>B21</f>
        <v>7000</v>
      </c>
      <c r="C23" s="31">
        <f>B23+300</f>
        <v>7300</v>
      </c>
      <c r="D23" s="31">
        <f t="shared" ref="D23:F23" si="4">C23+300</f>
        <v>7600</v>
      </c>
      <c r="E23" s="31">
        <f t="shared" si="4"/>
        <v>7900</v>
      </c>
      <c r="F23" s="31">
        <f t="shared" si="4"/>
        <v>8200</v>
      </c>
    </row>
    <row r="24" spans="1:12" x14ac:dyDescent="0.25">
      <c r="A24" s="31" t="s">
        <v>11973</v>
      </c>
      <c r="B24" s="31">
        <v>0</v>
      </c>
      <c r="C24" s="31">
        <v>800</v>
      </c>
      <c r="D24" s="31">
        <f>C24+1525</f>
        <v>2325</v>
      </c>
      <c r="E24" s="31">
        <f t="shared" ref="E24:F24" si="5">D24+1525</f>
        <v>3850</v>
      </c>
      <c r="F24" s="31">
        <f t="shared" si="5"/>
        <v>5375</v>
      </c>
    </row>
    <row r="26" spans="1:12" x14ac:dyDescent="0.25">
      <c r="A26" s="31" t="str" cm="1">
        <f t="array" ref="A26:A30">TRANSPOSE(B13:F13)</f>
        <v>natrually aspirated</v>
      </c>
      <c r="B26" s="31">
        <v>0</v>
      </c>
      <c r="C26" s="31" cm="1">
        <f t="array" ref="C26:C30">TRANSPOSE(B24:F24)</f>
        <v>0</v>
      </c>
    </row>
    <row r="27" spans="1:12" x14ac:dyDescent="0.25">
      <c r="A27" s="31" t="str">
        <v>single turbo</v>
      </c>
      <c r="B27" s="31">
        <v>1</v>
      </c>
      <c r="C27" s="30">
        <v>800</v>
      </c>
    </row>
    <row r="28" spans="1:12" x14ac:dyDescent="0.25">
      <c r="A28" s="31" t="str">
        <v>bi-turbo</v>
      </c>
      <c r="B28" s="31">
        <v>2</v>
      </c>
      <c r="C28" s="30">
        <v>2325</v>
      </c>
    </row>
    <row r="29" spans="1:12" x14ac:dyDescent="0.25">
      <c r="A29" s="31" t="str">
        <v>twin turbo</v>
      </c>
      <c r="B29" s="31">
        <v>3</v>
      </c>
      <c r="C29" s="30">
        <v>3850</v>
      </c>
    </row>
    <row r="30" spans="1:12" x14ac:dyDescent="0.25">
      <c r="A30" s="31" t="str">
        <v>quad turbo</v>
      </c>
      <c r="B30" s="31">
        <v>4</v>
      </c>
      <c r="C30" s="30">
        <v>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5"/>
  <sheetViews>
    <sheetView workbookViewId="0"/>
  </sheetViews>
  <sheetFormatPr defaultRowHeight="15" x14ac:dyDescent="0.25"/>
  <cols>
    <col min="1" max="1" width="20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12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20</v>
      </c>
    </row>
    <row r="27" spans="1:1" x14ac:dyDescent="0.25">
      <c r="A27" t="s">
        <v>20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100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124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303</v>
      </c>
    </row>
    <row r="318" spans="1:1" x14ac:dyDescent="0.25">
      <c r="A318" t="s">
        <v>304</v>
      </c>
    </row>
    <row r="319" spans="1:1" x14ac:dyDescent="0.25">
      <c r="A319" t="s">
        <v>305</v>
      </c>
    </row>
    <row r="320" spans="1:1" x14ac:dyDescent="0.25">
      <c r="A320" t="s">
        <v>306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315</v>
      </c>
    </row>
    <row r="330" spans="1:1" x14ac:dyDescent="0.25">
      <c r="A330" t="s">
        <v>316</v>
      </c>
    </row>
    <row r="331" spans="1:1" x14ac:dyDescent="0.25">
      <c r="A331" t="s">
        <v>317</v>
      </c>
    </row>
    <row r="332" spans="1:1" x14ac:dyDescent="0.25">
      <c r="A332" t="s">
        <v>318</v>
      </c>
    </row>
    <row r="333" spans="1:1" x14ac:dyDescent="0.25">
      <c r="A333" t="s">
        <v>319</v>
      </c>
    </row>
    <row r="334" spans="1:1" x14ac:dyDescent="0.25">
      <c r="A334" t="s">
        <v>320</v>
      </c>
    </row>
    <row r="335" spans="1:1" x14ac:dyDescent="0.25">
      <c r="A335" t="s">
        <v>321</v>
      </c>
    </row>
    <row r="336" spans="1:1" x14ac:dyDescent="0.25">
      <c r="A336" t="s">
        <v>322</v>
      </c>
    </row>
    <row r="337" spans="1:1" x14ac:dyDescent="0.25">
      <c r="A337" t="s">
        <v>323</v>
      </c>
    </row>
    <row r="338" spans="1:1" x14ac:dyDescent="0.25">
      <c r="A338" t="s">
        <v>324</v>
      </c>
    </row>
    <row r="339" spans="1:1" x14ac:dyDescent="0.25">
      <c r="A339" t="s">
        <v>325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328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337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375</v>
      </c>
    </row>
    <row r="390" spans="1:1" x14ac:dyDescent="0.25">
      <c r="A390" t="s">
        <v>376</v>
      </c>
    </row>
    <row r="391" spans="1:1" x14ac:dyDescent="0.25">
      <c r="A391" t="s">
        <v>377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400</v>
      </c>
    </row>
    <row r="416" spans="1:1" x14ac:dyDescent="0.25">
      <c r="A416" t="s">
        <v>399</v>
      </c>
    </row>
    <row r="417" spans="1:1" x14ac:dyDescent="0.25">
      <c r="A417" t="s">
        <v>401</v>
      </c>
    </row>
    <row r="418" spans="1:1" x14ac:dyDescent="0.25">
      <c r="A418" t="s">
        <v>402</v>
      </c>
    </row>
    <row r="419" spans="1:1" x14ac:dyDescent="0.25">
      <c r="A419" t="s">
        <v>403</v>
      </c>
    </row>
    <row r="420" spans="1:1" x14ac:dyDescent="0.25">
      <c r="A420" t="s">
        <v>404</v>
      </c>
    </row>
    <row r="421" spans="1:1" x14ac:dyDescent="0.25">
      <c r="A421" t="s">
        <v>405</v>
      </c>
    </row>
    <row r="422" spans="1:1" x14ac:dyDescent="0.25">
      <c r="A422" t="s">
        <v>406</v>
      </c>
    </row>
    <row r="423" spans="1:1" x14ac:dyDescent="0.25">
      <c r="A423" t="s">
        <v>407</v>
      </c>
    </row>
    <row r="424" spans="1:1" x14ac:dyDescent="0.25">
      <c r="A424" t="s">
        <v>408</v>
      </c>
    </row>
    <row r="425" spans="1:1" x14ac:dyDescent="0.25">
      <c r="A425" t="s">
        <v>409</v>
      </c>
    </row>
    <row r="426" spans="1:1" x14ac:dyDescent="0.25">
      <c r="A426" t="s">
        <v>410</v>
      </c>
    </row>
    <row r="427" spans="1:1" x14ac:dyDescent="0.25">
      <c r="A427" t="s">
        <v>411</v>
      </c>
    </row>
    <row r="428" spans="1:1" x14ac:dyDescent="0.25">
      <c r="A428" t="s">
        <v>412</v>
      </c>
    </row>
    <row r="429" spans="1:1" x14ac:dyDescent="0.25">
      <c r="A429" t="s">
        <v>413</v>
      </c>
    </row>
    <row r="430" spans="1:1" x14ac:dyDescent="0.25">
      <c r="A430" t="s">
        <v>414</v>
      </c>
    </row>
    <row r="431" spans="1:1" x14ac:dyDescent="0.25">
      <c r="A431" t="s">
        <v>415</v>
      </c>
    </row>
    <row r="432" spans="1:1" x14ac:dyDescent="0.25">
      <c r="A432" t="s">
        <v>416</v>
      </c>
    </row>
    <row r="433" spans="1:1" x14ac:dyDescent="0.25">
      <c r="A433" t="s">
        <v>414</v>
      </c>
    </row>
    <row r="434" spans="1:1" x14ac:dyDescent="0.25">
      <c r="A434" t="s">
        <v>413</v>
      </c>
    </row>
    <row r="435" spans="1:1" x14ac:dyDescent="0.25">
      <c r="A435" t="s">
        <v>417</v>
      </c>
    </row>
    <row r="436" spans="1:1" x14ac:dyDescent="0.25">
      <c r="A436" t="s">
        <v>418</v>
      </c>
    </row>
    <row r="437" spans="1:1" x14ac:dyDescent="0.25">
      <c r="A437" t="s">
        <v>415</v>
      </c>
    </row>
    <row r="438" spans="1:1" x14ac:dyDescent="0.25">
      <c r="A438" t="s">
        <v>417</v>
      </c>
    </row>
    <row r="439" spans="1:1" x14ac:dyDescent="0.25">
      <c r="A439" t="s">
        <v>419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423</v>
      </c>
    </row>
    <row r="444" spans="1:1" x14ac:dyDescent="0.25">
      <c r="A444" t="s">
        <v>424</v>
      </c>
    </row>
    <row r="445" spans="1:1" x14ac:dyDescent="0.25">
      <c r="A445" t="s">
        <v>425</v>
      </c>
    </row>
    <row r="446" spans="1:1" x14ac:dyDescent="0.25">
      <c r="A446" t="s">
        <v>426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437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450</v>
      </c>
    </row>
    <row r="471" spans="1:1" x14ac:dyDescent="0.25">
      <c r="A471" t="s">
        <v>451</v>
      </c>
    </row>
    <row r="472" spans="1:1" x14ac:dyDescent="0.25">
      <c r="A472" t="s">
        <v>452</v>
      </c>
    </row>
    <row r="473" spans="1:1" x14ac:dyDescent="0.25">
      <c r="A473" t="s">
        <v>453</v>
      </c>
    </row>
    <row r="474" spans="1:1" x14ac:dyDescent="0.25">
      <c r="A474" t="s">
        <v>454</v>
      </c>
    </row>
    <row r="475" spans="1:1" x14ac:dyDescent="0.25">
      <c r="A475" t="s">
        <v>455</v>
      </c>
    </row>
    <row r="476" spans="1:1" x14ac:dyDescent="0.25">
      <c r="A476" t="s">
        <v>456</v>
      </c>
    </row>
    <row r="477" spans="1:1" x14ac:dyDescent="0.25">
      <c r="A477" t="s">
        <v>457</v>
      </c>
    </row>
    <row r="478" spans="1:1" x14ac:dyDescent="0.25">
      <c r="A478" t="s">
        <v>458</v>
      </c>
    </row>
    <row r="479" spans="1:1" x14ac:dyDescent="0.25">
      <c r="A479" t="s">
        <v>459</v>
      </c>
    </row>
    <row r="480" spans="1:1" x14ac:dyDescent="0.25">
      <c r="A480" t="s">
        <v>460</v>
      </c>
    </row>
    <row r="481" spans="1:1" x14ac:dyDescent="0.25">
      <c r="A481" t="s">
        <v>461</v>
      </c>
    </row>
    <row r="482" spans="1:1" x14ac:dyDescent="0.25">
      <c r="A482" t="s">
        <v>462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467</v>
      </c>
    </row>
    <row r="488" spans="1:1" x14ac:dyDescent="0.25">
      <c r="A488" t="s">
        <v>468</v>
      </c>
    </row>
    <row r="489" spans="1:1" x14ac:dyDescent="0.25">
      <c r="A489" t="s">
        <v>469</v>
      </c>
    </row>
    <row r="490" spans="1:1" x14ac:dyDescent="0.25">
      <c r="A490" t="s">
        <v>470</v>
      </c>
    </row>
    <row r="491" spans="1:1" x14ac:dyDescent="0.25">
      <c r="A491" t="s">
        <v>471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475</v>
      </c>
    </row>
    <row r="496" spans="1:1" x14ac:dyDescent="0.25">
      <c r="A496" t="s">
        <v>476</v>
      </c>
    </row>
    <row r="497" spans="1:1" x14ac:dyDescent="0.25">
      <c r="A497" t="s">
        <v>477</v>
      </c>
    </row>
    <row r="498" spans="1:1" x14ac:dyDescent="0.25">
      <c r="A498" t="s">
        <v>478</v>
      </c>
    </row>
    <row r="499" spans="1:1" x14ac:dyDescent="0.25">
      <c r="A499" t="s">
        <v>479</v>
      </c>
    </row>
    <row r="500" spans="1:1" x14ac:dyDescent="0.25">
      <c r="A500" t="s">
        <v>480</v>
      </c>
    </row>
    <row r="501" spans="1:1" x14ac:dyDescent="0.25">
      <c r="A501" t="s">
        <v>481</v>
      </c>
    </row>
    <row r="502" spans="1:1" x14ac:dyDescent="0.25">
      <c r="A502" t="s">
        <v>482</v>
      </c>
    </row>
    <row r="503" spans="1:1" x14ac:dyDescent="0.25">
      <c r="A503" t="s">
        <v>483</v>
      </c>
    </row>
    <row r="504" spans="1:1" x14ac:dyDescent="0.25">
      <c r="A504" t="s">
        <v>484</v>
      </c>
    </row>
    <row r="505" spans="1:1" x14ac:dyDescent="0.25">
      <c r="A505" t="s">
        <v>485</v>
      </c>
    </row>
    <row r="506" spans="1:1" x14ac:dyDescent="0.25">
      <c r="A506" t="s">
        <v>486</v>
      </c>
    </row>
    <row r="507" spans="1:1" x14ac:dyDescent="0.25">
      <c r="A507" t="s">
        <v>487</v>
      </c>
    </row>
    <row r="508" spans="1:1" x14ac:dyDescent="0.25">
      <c r="A508" t="s">
        <v>488</v>
      </c>
    </row>
    <row r="509" spans="1:1" x14ac:dyDescent="0.25">
      <c r="A509" t="s">
        <v>489</v>
      </c>
    </row>
    <row r="510" spans="1:1" x14ac:dyDescent="0.25">
      <c r="A510" t="s">
        <v>490</v>
      </c>
    </row>
    <row r="511" spans="1:1" x14ac:dyDescent="0.25">
      <c r="A511" t="s">
        <v>491</v>
      </c>
    </row>
    <row r="512" spans="1:1" x14ac:dyDescent="0.25">
      <c r="A512" t="s">
        <v>492</v>
      </c>
    </row>
    <row r="513" spans="1:1" x14ac:dyDescent="0.25">
      <c r="A513" t="s">
        <v>493</v>
      </c>
    </row>
    <row r="514" spans="1:1" x14ac:dyDescent="0.25">
      <c r="A514" t="s">
        <v>494</v>
      </c>
    </row>
    <row r="515" spans="1:1" x14ac:dyDescent="0.25">
      <c r="A515" t="s">
        <v>495</v>
      </c>
    </row>
    <row r="516" spans="1:1" x14ac:dyDescent="0.25">
      <c r="A516" t="s">
        <v>496</v>
      </c>
    </row>
    <row r="517" spans="1:1" x14ac:dyDescent="0.25">
      <c r="A517" t="s">
        <v>497</v>
      </c>
    </row>
    <row r="518" spans="1:1" x14ac:dyDescent="0.25">
      <c r="A518" t="s">
        <v>498</v>
      </c>
    </row>
    <row r="519" spans="1:1" x14ac:dyDescent="0.25">
      <c r="A519" t="s">
        <v>499</v>
      </c>
    </row>
    <row r="520" spans="1:1" x14ac:dyDescent="0.25">
      <c r="A520" t="s">
        <v>500</v>
      </c>
    </row>
    <row r="521" spans="1:1" x14ac:dyDescent="0.25">
      <c r="A521" t="s">
        <v>501</v>
      </c>
    </row>
    <row r="522" spans="1:1" x14ac:dyDescent="0.25">
      <c r="A522" t="s">
        <v>502</v>
      </c>
    </row>
    <row r="523" spans="1:1" x14ac:dyDescent="0.25">
      <c r="A523" t="s">
        <v>503</v>
      </c>
    </row>
    <row r="524" spans="1:1" x14ac:dyDescent="0.25">
      <c r="A524" t="s">
        <v>504</v>
      </c>
    </row>
    <row r="525" spans="1:1" x14ac:dyDescent="0.25">
      <c r="A525" t="s">
        <v>505</v>
      </c>
    </row>
    <row r="526" spans="1:1" x14ac:dyDescent="0.25">
      <c r="A526" t="s">
        <v>506</v>
      </c>
    </row>
    <row r="527" spans="1:1" x14ac:dyDescent="0.25">
      <c r="A527" t="s">
        <v>507</v>
      </c>
    </row>
    <row r="528" spans="1:1" x14ac:dyDescent="0.25">
      <c r="A528" t="s">
        <v>508</v>
      </c>
    </row>
    <row r="529" spans="1:1" x14ac:dyDescent="0.25">
      <c r="A529" t="s">
        <v>509</v>
      </c>
    </row>
    <row r="530" spans="1:1" x14ac:dyDescent="0.25">
      <c r="A530" t="s">
        <v>510</v>
      </c>
    </row>
    <row r="531" spans="1:1" x14ac:dyDescent="0.25">
      <c r="A531" t="s">
        <v>511</v>
      </c>
    </row>
    <row r="532" spans="1:1" x14ac:dyDescent="0.25">
      <c r="A532" t="s">
        <v>512</v>
      </c>
    </row>
    <row r="533" spans="1:1" x14ac:dyDescent="0.25">
      <c r="A533" t="s">
        <v>513</v>
      </c>
    </row>
    <row r="534" spans="1:1" x14ac:dyDescent="0.25">
      <c r="A534" t="s">
        <v>514</v>
      </c>
    </row>
    <row r="535" spans="1:1" x14ac:dyDescent="0.25">
      <c r="A535" t="s">
        <v>515</v>
      </c>
    </row>
    <row r="536" spans="1:1" x14ac:dyDescent="0.25">
      <c r="A536" t="s">
        <v>516</v>
      </c>
    </row>
    <row r="537" spans="1:1" x14ac:dyDescent="0.25">
      <c r="A537" t="s">
        <v>517</v>
      </c>
    </row>
    <row r="538" spans="1:1" x14ac:dyDescent="0.25">
      <c r="A538" t="s">
        <v>518</v>
      </c>
    </row>
    <row r="539" spans="1:1" x14ac:dyDescent="0.25">
      <c r="A539" t="s">
        <v>519</v>
      </c>
    </row>
    <row r="540" spans="1:1" x14ac:dyDescent="0.25">
      <c r="A540" t="s">
        <v>520</v>
      </c>
    </row>
    <row r="541" spans="1:1" x14ac:dyDescent="0.25">
      <c r="A541" t="s">
        <v>521</v>
      </c>
    </row>
    <row r="542" spans="1:1" x14ac:dyDescent="0.25">
      <c r="A542" t="s">
        <v>522</v>
      </c>
    </row>
    <row r="543" spans="1:1" x14ac:dyDescent="0.25">
      <c r="A543" t="s">
        <v>523</v>
      </c>
    </row>
    <row r="544" spans="1:1" x14ac:dyDescent="0.25">
      <c r="A544" t="s">
        <v>524</v>
      </c>
    </row>
    <row r="545" spans="1:1" x14ac:dyDescent="0.25">
      <c r="A545" t="s">
        <v>525</v>
      </c>
    </row>
    <row r="546" spans="1:1" x14ac:dyDescent="0.25">
      <c r="A546" t="s">
        <v>526</v>
      </c>
    </row>
    <row r="547" spans="1:1" x14ac:dyDescent="0.25">
      <c r="A547" t="s">
        <v>527</v>
      </c>
    </row>
    <row r="548" spans="1:1" x14ac:dyDescent="0.25">
      <c r="A548" t="s">
        <v>528</v>
      </c>
    </row>
    <row r="549" spans="1:1" x14ac:dyDescent="0.25">
      <c r="A549" t="s">
        <v>529</v>
      </c>
    </row>
    <row r="550" spans="1:1" x14ac:dyDescent="0.25">
      <c r="A550" t="s">
        <v>530</v>
      </c>
    </row>
    <row r="551" spans="1:1" x14ac:dyDescent="0.25">
      <c r="A551" t="s">
        <v>531</v>
      </c>
    </row>
    <row r="552" spans="1:1" x14ac:dyDescent="0.25">
      <c r="A552" t="s">
        <v>532</v>
      </c>
    </row>
    <row r="553" spans="1:1" x14ac:dyDescent="0.25">
      <c r="A553" t="s">
        <v>533</v>
      </c>
    </row>
    <row r="554" spans="1:1" x14ac:dyDescent="0.25">
      <c r="A554" t="s">
        <v>534</v>
      </c>
    </row>
    <row r="555" spans="1:1" x14ac:dyDescent="0.25">
      <c r="A555" t="s">
        <v>535</v>
      </c>
    </row>
    <row r="556" spans="1:1" x14ac:dyDescent="0.25">
      <c r="A556" t="s">
        <v>536</v>
      </c>
    </row>
    <row r="557" spans="1:1" x14ac:dyDescent="0.25">
      <c r="A557" t="s">
        <v>537</v>
      </c>
    </row>
    <row r="558" spans="1:1" x14ac:dyDescent="0.25">
      <c r="A558" t="s">
        <v>538</v>
      </c>
    </row>
    <row r="559" spans="1:1" x14ac:dyDescent="0.25">
      <c r="A559" t="s">
        <v>539</v>
      </c>
    </row>
    <row r="560" spans="1:1" x14ac:dyDescent="0.25">
      <c r="A560" t="s">
        <v>540</v>
      </c>
    </row>
    <row r="561" spans="1:1" x14ac:dyDescent="0.25">
      <c r="A561" t="s">
        <v>541</v>
      </c>
    </row>
    <row r="562" spans="1:1" x14ac:dyDescent="0.25">
      <c r="A562" t="s">
        <v>542</v>
      </c>
    </row>
    <row r="563" spans="1:1" x14ac:dyDescent="0.25">
      <c r="A563" t="s">
        <v>543</v>
      </c>
    </row>
    <row r="564" spans="1:1" x14ac:dyDescent="0.25">
      <c r="A564" t="s">
        <v>544</v>
      </c>
    </row>
    <row r="565" spans="1:1" x14ac:dyDescent="0.25">
      <c r="A565" t="s">
        <v>545</v>
      </c>
    </row>
    <row r="566" spans="1:1" x14ac:dyDescent="0.25">
      <c r="A566" t="s">
        <v>546</v>
      </c>
    </row>
    <row r="567" spans="1:1" x14ac:dyDescent="0.25">
      <c r="A567" t="s">
        <v>547</v>
      </c>
    </row>
    <row r="568" spans="1:1" x14ac:dyDescent="0.25">
      <c r="A568" t="s">
        <v>548</v>
      </c>
    </row>
    <row r="569" spans="1:1" x14ac:dyDescent="0.25">
      <c r="A569" t="s">
        <v>549</v>
      </c>
    </row>
    <row r="570" spans="1:1" x14ac:dyDescent="0.25">
      <c r="A570" t="s">
        <v>550</v>
      </c>
    </row>
    <row r="571" spans="1:1" x14ac:dyDescent="0.25">
      <c r="A571" t="s">
        <v>551</v>
      </c>
    </row>
    <row r="572" spans="1:1" x14ac:dyDescent="0.25">
      <c r="A572" t="s">
        <v>552</v>
      </c>
    </row>
    <row r="573" spans="1:1" x14ac:dyDescent="0.25">
      <c r="A573" t="s">
        <v>553</v>
      </c>
    </row>
    <row r="574" spans="1:1" x14ac:dyDescent="0.25">
      <c r="A574" t="s">
        <v>554</v>
      </c>
    </row>
    <row r="575" spans="1:1" x14ac:dyDescent="0.25">
      <c r="A575" t="s">
        <v>555</v>
      </c>
    </row>
    <row r="576" spans="1:1" x14ac:dyDescent="0.25">
      <c r="A576" t="s">
        <v>556</v>
      </c>
    </row>
    <row r="577" spans="1:1" x14ac:dyDescent="0.25">
      <c r="A577" t="s">
        <v>557</v>
      </c>
    </row>
    <row r="578" spans="1:1" x14ac:dyDescent="0.25">
      <c r="A578" t="s">
        <v>558</v>
      </c>
    </row>
    <row r="579" spans="1:1" x14ac:dyDescent="0.25">
      <c r="A579" t="s">
        <v>559</v>
      </c>
    </row>
    <row r="580" spans="1:1" x14ac:dyDescent="0.25">
      <c r="A580" t="s">
        <v>560</v>
      </c>
    </row>
    <row r="581" spans="1:1" x14ac:dyDescent="0.25">
      <c r="A581" t="s">
        <v>561</v>
      </c>
    </row>
    <row r="582" spans="1:1" x14ac:dyDescent="0.25">
      <c r="A582" t="s">
        <v>562</v>
      </c>
    </row>
    <row r="583" spans="1:1" x14ac:dyDescent="0.25">
      <c r="A583" t="s">
        <v>563</v>
      </c>
    </row>
    <row r="584" spans="1:1" x14ac:dyDescent="0.25">
      <c r="A584" t="s">
        <v>564</v>
      </c>
    </row>
    <row r="585" spans="1:1" x14ac:dyDescent="0.25">
      <c r="A585" t="s">
        <v>565</v>
      </c>
    </row>
    <row r="586" spans="1:1" x14ac:dyDescent="0.25">
      <c r="A586" t="s">
        <v>566</v>
      </c>
    </row>
    <row r="587" spans="1:1" x14ac:dyDescent="0.25">
      <c r="A587" t="s">
        <v>567</v>
      </c>
    </row>
    <row r="588" spans="1:1" x14ac:dyDescent="0.25">
      <c r="A588" t="s">
        <v>568</v>
      </c>
    </row>
    <row r="589" spans="1:1" x14ac:dyDescent="0.25">
      <c r="A589" t="s">
        <v>569</v>
      </c>
    </row>
    <row r="590" spans="1:1" x14ac:dyDescent="0.25">
      <c r="A590" t="s">
        <v>570</v>
      </c>
    </row>
    <row r="591" spans="1:1" x14ac:dyDescent="0.25">
      <c r="A591" t="s">
        <v>571</v>
      </c>
    </row>
    <row r="592" spans="1:1" x14ac:dyDescent="0.25">
      <c r="A592" t="s">
        <v>572</v>
      </c>
    </row>
    <row r="593" spans="1:1" x14ac:dyDescent="0.25">
      <c r="A593" t="s">
        <v>573</v>
      </c>
    </row>
    <row r="594" spans="1:1" x14ac:dyDescent="0.25">
      <c r="A594" t="s">
        <v>574</v>
      </c>
    </row>
    <row r="595" spans="1:1" x14ac:dyDescent="0.25">
      <c r="A595" t="s">
        <v>575</v>
      </c>
    </row>
    <row r="596" spans="1:1" x14ac:dyDescent="0.25">
      <c r="A596" t="s">
        <v>576</v>
      </c>
    </row>
    <row r="597" spans="1:1" x14ac:dyDescent="0.25">
      <c r="A597" t="s">
        <v>577</v>
      </c>
    </row>
    <row r="598" spans="1:1" x14ac:dyDescent="0.25">
      <c r="A598" t="s">
        <v>578</v>
      </c>
    </row>
    <row r="599" spans="1:1" x14ac:dyDescent="0.25">
      <c r="A599" t="s">
        <v>579</v>
      </c>
    </row>
    <row r="600" spans="1:1" x14ac:dyDescent="0.25">
      <c r="A600" t="s">
        <v>580</v>
      </c>
    </row>
    <row r="601" spans="1:1" x14ac:dyDescent="0.25">
      <c r="A601" t="s">
        <v>581</v>
      </c>
    </row>
    <row r="602" spans="1:1" x14ac:dyDescent="0.25">
      <c r="A602" t="s">
        <v>582</v>
      </c>
    </row>
    <row r="603" spans="1:1" x14ac:dyDescent="0.25">
      <c r="A603" t="s">
        <v>583</v>
      </c>
    </row>
    <row r="604" spans="1:1" x14ac:dyDescent="0.25">
      <c r="A604" t="s">
        <v>584</v>
      </c>
    </row>
    <row r="605" spans="1:1" x14ac:dyDescent="0.25">
      <c r="A605" t="s">
        <v>585</v>
      </c>
    </row>
    <row r="606" spans="1:1" x14ac:dyDescent="0.25">
      <c r="A606" t="s">
        <v>586</v>
      </c>
    </row>
    <row r="607" spans="1:1" x14ac:dyDescent="0.25">
      <c r="A607" t="s">
        <v>587</v>
      </c>
    </row>
    <row r="608" spans="1:1" x14ac:dyDescent="0.25">
      <c r="A608" t="s">
        <v>588</v>
      </c>
    </row>
    <row r="609" spans="1:1" x14ac:dyDescent="0.25">
      <c r="A609" t="s">
        <v>589</v>
      </c>
    </row>
    <row r="610" spans="1:1" x14ac:dyDescent="0.25">
      <c r="A610" t="s">
        <v>590</v>
      </c>
    </row>
    <row r="611" spans="1:1" x14ac:dyDescent="0.25">
      <c r="A611" t="s">
        <v>591</v>
      </c>
    </row>
    <row r="612" spans="1:1" x14ac:dyDescent="0.25">
      <c r="A612" t="s">
        <v>592</v>
      </c>
    </row>
    <row r="613" spans="1:1" x14ac:dyDescent="0.25">
      <c r="A613" t="s">
        <v>593</v>
      </c>
    </row>
    <row r="614" spans="1:1" x14ac:dyDescent="0.25">
      <c r="A614" t="s">
        <v>594</v>
      </c>
    </row>
    <row r="615" spans="1:1" x14ac:dyDescent="0.25">
      <c r="A615" t="s">
        <v>595</v>
      </c>
    </row>
    <row r="616" spans="1:1" x14ac:dyDescent="0.25">
      <c r="A616" t="s">
        <v>596</v>
      </c>
    </row>
    <row r="617" spans="1:1" x14ac:dyDescent="0.25">
      <c r="A617" t="s">
        <v>597</v>
      </c>
    </row>
    <row r="618" spans="1:1" x14ac:dyDescent="0.25">
      <c r="A618" t="s">
        <v>598</v>
      </c>
    </row>
    <row r="619" spans="1:1" x14ac:dyDescent="0.25">
      <c r="A619" t="s">
        <v>599</v>
      </c>
    </row>
    <row r="620" spans="1:1" x14ac:dyDescent="0.25">
      <c r="A620" t="s">
        <v>600</v>
      </c>
    </row>
    <row r="621" spans="1:1" x14ac:dyDescent="0.25">
      <c r="A621" t="s">
        <v>601</v>
      </c>
    </row>
    <row r="622" spans="1:1" x14ac:dyDescent="0.25">
      <c r="A622" t="s">
        <v>602</v>
      </c>
    </row>
    <row r="623" spans="1:1" x14ac:dyDescent="0.25">
      <c r="A623" t="s">
        <v>603</v>
      </c>
    </row>
    <row r="624" spans="1:1" x14ac:dyDescent="0.25">
      <c r="A624" t="s">
        <v>604</v>
      </c>
    </row>
    <row r="625" spans="1:1" x14ac:dyDescent="0.25">
      <c r="A625" t="s">
        <v>605</v>
      </c>
    </row>
    <row r="626" spans="1:1" x14ac:dyDescent="0.25">
      <c r="A626" t="s">
        <v>606</v>
      </c>
    </row>
    <row r="627" spans="1:1" x14ac:dyDescent="0.25">
      <c r="A627" t="s">
        <v>607</v>
      </c>
    </row>
    <row r="628" spans="1:1" x14ac:dyDescent="0.25">
      <c r="A628" t="s">
        <v>608</v>
      </c>
    </row>
    <row r="629" spans="1:1" x14ac:dyDescent="0.25">
      <c r="A629" t="s">
        <v>609</v>
      </c>
    </row>
    <row r="630" spans="1:1" x14ac:dyDescent="0.25">
      <c r="A630" t="s">
        <v>610</v>
      </c>
    </row>
    <row r="631" spans="1:1" x14ac:dyDescent="0.25">
      <c r="A631" t="s">
        <v>611</v>
      </c>
    </row>
    <row r="632" spans="1:1" x14ac:dyDescent="0.25">
      <c r="A632" t="s">
        <v>612</v>
      </c>
    </row>
    <row r="633" spans="1:1" x14ac:dyDescent="0.25">
      <c r="A633" t="s">
        <v>613</v>
      </c>
    </row>
    <row r="634" spans="1:1" x14ac:dyDescent="0.25">
      <c r="A634" t="s">
        <v>614</v>
      </c>
    </row>
    <row r="635" spans="1:1" x14ac:dyDescent="0.25">
      <c r="A635" t="s">
        <v>615</v>
      </c>
    </row>
    <row r="636" spans="1:1" x14ac:dyDescent="0.25">
      <c r="A636" t="s">
        <v>616</v>
      </c>
    </row>
    <row r="637" spans="1:1" x14ac:dyDescent="0.25">
      <c r="A637" t="s">
        <v>617</v>
      </c>
    </row>
    <row r="638" spans="1:1" x14ac:dyDescent="0.25">
      <c r="A638" t="s">
        <v>618</v>
      </c>
    </row>
    <row r="639" spans="1:1" x14ac:dyDescent="0.25">
      <c r="A639" t="s">
        <v>619</v>
      </c>
    </row>
    <row r="640" spans="1:1" x14ac:dyDescent="0.25">
      <c r="A640" t="s">
        <v>620</v>
      </c>
    </row>
    <row r="641" spans="1:1" x14ac:dyDescent="0.25">
      <c r="A641" t="s">
        <v>621</v>
      </c>
    </row>
    <row r="642" spans="1:1" x14ac:dyDescent="0.25">
      <c r="A642" t="s">
        <v>622</v>
      </c>
    </row>
    <row r="643" spans="1:1" x14ac:dyDescent="0.25">
      <c r="A643" t="s">
        <v>623</v>
      </c>
    </row>
    <row r="644" spans="1:1" x14ac:dyDescent="0.25">
      <c r="A644" t="s">
        <v>624</v>
      </c>
    </row>
    <row r="645" spans="1:1" x14ac:dyDescent="0.25">
      <c r="A645" t="s">
        <v>625</v>
      </c>
    </row>
    <row r="646" spans="1:1" x14ac:dyDescent="0.25">
      <c r="A646" t="s">
        <v>626</v>
      </c>
    </row>
    <row r="647" spans="1:1" x14ac:dyDescent="0.25">
      <c r="A647" t="s">
        <v>627</v>
      </c>
    </row>
    <row r="648" spans="1:1" x14ac:dyDescent="0.25">
      <c r="A648" t="s">
        <v>628</v>
      </c>
    </row>
    <row r="649" spans="1:1" x14ac:dyDescent="0.25">
      <c r="A649" t="s">
        <v>629</v>
      </c>
    </row>
    <row r="650" spans="1:1" x14ac:dyDescent="0.25">
      <c r="A650" t="s">
        <v>630</v>
      </c>
    </row>
    <row r="651" spans="1:1" x14ac:dyDescent="0.25">
      <c r="A651" t="s">
        <v>631</v>
      </c>
    </row>
    <row r="652" spans="1:1" x14ac:dyDescent="0.25">
      <c r="A652" t="s">
        <v>632</v>
      </c>
    </row>
    <row r="653" spans="1:1" x14ac:dyDescent="0.25">
      <c r="A653" t="s">
        <v>633</v>
      </c>
    </row>
    <row r="654" spans="1:1" x14ac:dyDescent="0.25">
      <c r="A654" t="s">
        <v>634</v>
      </c>
    </row>
    <row r="655" spans="1:1" x14ac:dyDescent="0.25">
      <c r="A655" t="s">
        <v>635</v>
      </c>
    </row>
    <row r="656" spans="1:1" x14ac:dyDescent="0.25">
      <c r="A656" t="s">
        <v>636</v>
      </c>
    </row>
    <row r="657" spans="1:1" x14ac:dyDescent="0.25">
      <c r="A657" t="s">
        <v>637</v>
      </c>
    </row>
    <row r="658" spans="1:1" x14ac:dyDescent="0.25">
      <c r="A658" t="s">
        <v>638</v>
      </c>
    </row>
    <row r="659" spans="1:1" x14ac:dyDescent="0.25">
      <c r="A659" t="s">
        <v>639</v>
      </c>
    </row>
    <row r="660" spans="1:1" x14ac:dyDescent="0.25">
      <c r="A660" t="s">
        <v>640</v>
      </c>
    </row>
    <row r="661" spans="1:1" x14ac:dyDescent="0.25">
      <c r="A661" t="s">
        <v>641</v>
      </c>
    </row>
    <row r="662" spans="1:1" x14ac:dyDescent="0.25">
      <c r="A662" t="s">
        <v>642</v>
      </c>
    </row>
    <row r="663" spans="1:1" x14ac:dyDescent="0.25">
      <c r="A663" t="s">
        <v>643</v>
      </c>
    </row>
    <row r="664" spans="1:1" x14ac:dyDescent="0.25">
      <c r="A664" t="s">
        <v>644</v>
      </c>
    </row>
    <row r="665" spans="1:1" x14ac:dyDescent="0.25">
      <c r="A665" t="s">
        <v>645</v>
      </c>
    </row>
    <row r="666" spans="1:1" x14ac:dyDescent="0.25">
      <c r="A666" t="s">
        <v>646</v>
      </c>
    </row>
    <row r="667" spans="1:1" x14ac:dyDescent="0.25">
      <c r="A667" t="s">
        <v>647</v>
      </c>
    </row>
    <row r="668" spans="1:1" x14ac:dyDescent="0.25">
      <c r="A668" t="s">
        <v>648</v>
      </c>
    </row>
    <row r="669" spans="1:1" x14ac:dyDescent="0.25">
      <c r="A669" t="s">
        <v>649</v>
      </c>
    </row>
    <row r="670" spans="1:1" x14ac:dyDescent="0.25">
      <c r="A670" t="s">
        <v>650</v>
      </c>
    </row>
    <row r="671" spans="1:1" x14ac:dyDescent="0.25">
      <c r="A671" t="s">
        <v>651</v>
      </c>
    </row>
    <row r="672" spans="1:1" x14ac:dyDescent="0.25">
      <c r="A672" t="s">
        <v>652</v>
      </c>
    </row>
    <row r="673" spans="1:1" x14ac:dyDescent="0.25">
      <c r="A673" t="s">
        <v>653</v>
      </c>
    </row>
    <row r="674" spans="1:1" x14ac:dyDescent="0.25">
      <c r="A674" t="s">
        <v>654</v>
      </c>
    </row>
    <row r="675" spans="1:1" x14ac:dyDescent="0.25">
      <c r="A675" t="s">
        <v>655</v>
      </c>
    </row>
    <row r="676" spans="1:1" x14ac:dyDescent="0.25">
      <c r="A676" t="s">
        <v>656</v>
      </c>
    </row>
    <row r="677" spans="1:1" x14ac:dyDescent="0.25">
      <c r="A677" t="s">
        <v>657</v>
      </c>
    </row>
    <row r="678" spans="1:1" x14ac:dyDescent="0.25">
      <c r="A678" t="s">
        <v>658</v>
      </c>
    </row>
    <row r="679" spans="1:1" x14ac:dyDescent="0.25">
      <c r="A679" t="s">
        <v>658</v>
      </c>
    </row>
    <row r="680" spans="1:1" x14ac:dyDescent="0.25">
      <c r="A680" t="s">
        <v>659</v>
      </c>
    </row>
    <row r="681" spans="1:1" x14ac:dyDescent="0.25">
      <c r="A681" t="s">
        <v>660</v>
      </c>
    </row>
    <row r="682" spans="1:1" x14ac:dyDescent="0.25">
      <c r="A682" t="s">
        <v>661</v>
      </c>
    </row>
    <row r="683" spans="1:1" x14ac:dyDescent="0.25">
      <c r="A683" t="s">
        <v>662</v>
      </c>
    </row>
    <row r="684" spans="1:1" x14ac:dyDescent="0.25">
      <c r="A684" t="s">
        <v>663</v>
      </c>
    </row>
    <row r="685" spans="1:1" x14ac:dyDescent="0.25">
      <c r="A685" t="s">
        <v>664</v>
      </c>
    </row>
    <row r="686" spans="1:1" x14ac:dyDescent="0.25">
      <c r="A686" t="s">
        <v>665</v>
      </c>
    </row>
    <row r="687" spans="1:1" x14ac:dyDescent="0.25">
      <c r="A687" t="s">
        <v>666</v>
      </c>
    </row>
    <row r="688" spans="1:1" x14ac:dyDescent="0.25">
      <c r="A688" t="s">
        <v>667</v>
      </c>
    </row>
    <row r="689" spans="1:1" x14ac:dyDescent="0.25">
      <c r="A689" t="s">
        <v>668</v>
      </c>
    </row>
    <row r="690" spans="1:1" x14ac:dyDescent="0.25">
      <c r="A690" t="s">
        <v>669</v>
      </c>
    </row>
    <row r="691" spans="1:1" x14ac:dyDescent="0.25">
      <c r="A691" t="s">
        <v>670</v>
      </c>
    </row>
    <row r="692" spans="1:1" x14ac:dyDescent="0.25">
      <c r="A692" t="s">
        <v>671</v>
      </c>
    </row>
    <row r="693" spans="1:1" x14ac:dyDescent="0.25">
      <c r="A693" t="s">
        <v>672</v>
      </c>
    </row>
    <row r="694" spans="1:1" x14ac:dyDescent="0.25">
      <c r="A694" t="s">
        <v>673</v>
      </c>
    </row>
    <row r="695" spans="1:1" x14ac:dyDescent="0.25">
      <c r="A695" t="s">
        <v>674</v>
      </c>
    </row>
    <row r="696" spans="1:1" x14ac:dyDescent="0.25">
      <c r="A696" t="s">
        <v>675</v>
      </c>
    </row>
    <row r="697" spans="1:1" x14ac:dyDescent="0.25">
      <c r="A697" t="s">
        <v>676</v>
      </c>
    </row>
    <row r="698" spans="1:1" x14ac:dyDescent="0.25">
      <c r="A698" t="s">
        <v>677</v>
      </c>
    </row>
    <row r="699" spans="1:1" x14ac:dyDescent="0.25">
      <c r="A699" t="s">
        <v>678</v>
      </c>
    </row>
    <row r="700" spans="1:1" x14ac:dyDescent="0.25">
      <c r="A700" t="s">
        <v>679</v>
      </c>
    </row>
    <row r="701" spans="1:1" x14ac:dyDescent="0.25">
      <c r="A701" t="s">
        <v>680</v>
      </c>
    </row>
    <row r="702" spans="1:1" x14ac:dyDescent="0.25">
      <c r="A702" t="s">
        <v>681</v>
      </c>
    </row>
    <row r="703" spans="1:1" x14ac:dyDescent="0.25">
      <c r="A703" t="s">
        <v>682</v>
      </c>
    </row>
    <row r="704" spans="1:1" x14ac:dyDescent="0.25">
      <c r="A704" t="s">
        <v>683</v>
      </c>
    </row>
    <row r="705" spans="1:1" x14ac:dyDescent="0.25">
      <c r="A705" t="s">
        <v>684</v>
      </c>
    </row>
    <row r="706" spans="1:1" x14ac:dyDescent="0.25">
      <c r="A706" t="s">
        <v>685</v>
      </c>
    </row>
    <row r="707" spans="1:1" x14ac:dyDescent="0.25">
      <c r="A707" t="s">
        <v>686</v>
      </c>
    </row>
    <row r="708" spans="1:1" x14ac:dyDescent="0.25">
      <c r="A708" t="s">
        <v>687</v>
      </c>
    </row>
    <row r="709" spans="1:1" x14ac:dyDescent="0.25">
      <c r="A709" t="s">
        <v>688</v>
      </c>
    </row>
    <row r="710" spans="1:1" x14ac:dyDescent="0.25">
      <c r="A710" t="s">
        <v>689</v>
      </c>
    </row>
    <row r="711" spans="1:1" x14ac:dyDescent="0.25">
      <c r="A711" t="s">
        <v>690</v>
      </c>
    </row>
    <row r="712" spans="1:1" x14ac:dyDescent="0.25">
      <c r="A712" t="s">
        <v>691</v>
      </c>
    </row>
    <row r="713" spans="1:1" x14ac:dyDescent="0.25">
      <c r="A713" t="s">
        <v>692</v>
      </c>
    </row>
    <row r="714" spans="1:1" x14ac:dyDescent="0.25">
      <c r="A714" t="s">
        <v>693</v>
      </c>
    </row>
    <row r="715" spans="1:1" x14ac:dyDescent="0.25">
      <c r="A715" t="s">
        <v>694</v>
      </c>
    </row>
    <row r="716" spans="1:1" x14ac:dyDescent="0.25">
      <c r="A716" t="s">
        <v>695</v>
      </c>
    </row>
    <row r="717" spans="1:1" x14ac:dyDescent="0.25">
      <c r="A717" t="s">
        <v>696</v>
      </c>
    </row>
    <row r="718" spans="1:1" x14ac:dyDescent="0.25">
      <c r="A718" t="s">
        <v>697</v>
      </c>
    </row>
    <row r="719" spans="1:1" x14ac:dyDescent="0.25">
      <c r="A719" t="s">
        <v>698</v>
      </c>
    </row>
    <row r="720" spans="1:1" x14ac:dyDescent="0.25">
      <c r="A720" t="s">
        <v>699</v>
      </c>
    </row>
    <row r="721" spans="1:1" x14ac:dyDescent="0.25">
      <c r="A721" t="s">
        <v>700</v>
      </c>
    </row>
    <row r="722" spans="1:1" x14ac:dyDescent="0.25">
      <c r="A722" t="s">
        <v>701</v>
      </c>
    </row>
    <row r="723" spans="1:1" x14ac:dyDescent="0.25">
      <c r="A723" t="s">
        <v>702</v>
      </c>
    </row>
    <row r="724" spans="1:1" x14ac:dyDescent="0.25">
      <c r="A724" t="s">
        <v>703</v>
      </c>
    </row>
    <row r="725" spans="1:1" x14ac:dyDescent="0.25">
      <c r="A725" t="s">
        <v>704</v>
      </c>
    </row>
    <row r="726" spans="1:1" x14ac:dyDescent="0.25">
      <c r="A726" t="s">
        <v>705</v>
      </c>
    </row>
    <row r="727" spans="1:1" x14ac:dyDescent="0.25">
      <c r="A727" t="s">
        <v>706</v>
      </c>
    </row>
    <row r="728" spans="1:1" x14ac:dyDescent="0.25">
      <c r="A728" t="s">
        <v>707</v>
      </c>
    </row>
    <row r="729" spans="1:1" x14ac:dyDescent="0.25">
      <c r="A729" t="s">
        <v>708</v>
      </c>
    </row>
    <row r="730" spans="1:1" x14ac:dyDescent="0.25">
      <c r="A730" t="s">
        <v>709</v>
      </c>
    </row>
    <row r="731" spans="1:1" x14ac:dyDescent="0.25">
      <c r="A731" t="s">
        <v>710</v>
      </c>
    </row>
    <row r="732" spans="1:1" x14ac:dyDescent="0.25">
      <c r="A732" t="s">
        <v>711</v>
      </c>
    </row>
    <row r="733" spans="1:1" x14ac:dyDescent="0.25">
      <c r="A733" t="s">
        <v>712</v>
      </c>
    </row>
    <row r="734" spans="1:1" x14ac:dyDescent="0.25">
      <c r="A734" t="s">
        <v>713</v>
      </c>
    </row>
    <row r="735" spans="1:1" x14ac:dyDescent="0.25">
      <c r="A735" t="s">
        <v>714</v>
      </c>
    </row>
    <row r="736" spans="1:1" x14ac:dyDescent="0.25">
      <c r="A736" t="s">
        <v>715</v>
      </c>
    </row>
    <row r="737" spans="1:1" x14ac:dyDescent="0.25">
      <c r="A737" t="s">
        <v>716</v>
      </c>
    </row>
    <row r="738" spans="1:1" x14ac:dyDescent="0.25">
      <c r="A738" t="s">
        <v>717</v>
      </c>
    </row>
    <row r="739" spans="1:1" x14ac:dyDescent="0.25">
      <c r="A739" t="s">
        <v>718</v>
      </c>
    </row>
    <row r="740" spans="1:1" x14ac:dyDescent="0.25">
      <c r="A740" t="s">
        <v>719</v>
      </c>
    </row>
    <row r="741" spans="1:1" x14ac:dyDescent="0.25">
      <c r="A741" t="s">
        <v>720</v>
      </c>
    </row>
    <row r="742" spans="1:1" x14ac:dyDescent="0.25">
      <c r="A742" t="s">
        <v>721</v>
      </c>
    </row>
    <row r="743" spans="1:1" x14ac:dyDescent="0.25">
      <c r="A743" t="s">
        <v>721</v>
      </c>
    </row>
    <row r="744" spans="1:1" x14ac:dyDescent="0.25">
      <c r="A744" t="s">
        <v>719</v>
      </c>
    </row>
    <row r="745" spans="1:1" x14ac:dyDescent="0.25">
      <c r="A745" t="s">
        <v>722</v>
      </c>
    </row>
    <row r="746" spans="1:1" x14ac:dyDescent="0.25">
      <c r="A746" t="s">
        <v>723</v>
      </c>
    </row>
    <row r="747" spans="1:1" x14ac:dyDescent="0.25">
      <c r="A747" t="s">
        <v>724</v>
      </c>
    </row>
    <row r="748" spans="1:1" x14ac:dyDescent="0.25">
      <c r="A748" t="s">
        <v>725</v>
      </c>
    </row>
    <row r="749" spans="1:1" x14ac:dyDescent="0.25">
      <c r="A749" t="s">
        <v>726</v>
      </c>
    </row>
    <row r="750" spans="1:1" x14ac:dyDescent="0.25">
      <c r="A750" t="s">
        <v>727</v>
      </c>
    </row>
    <row r="751" spans="1:1" x14ac:dyDescent="0.25">
      <c r="A751" t="s">
        <v>728</v>
      </c>
    </row>
    <row r="752" spans="1:1" x14ac:dyDescent="0.25">
      <c r="A752" t="s">
        <v>729</v>
      </c>
    </row>
    <row r="753" spans="1:1" x14ac:dyDescent="0.25">
      <c r="A753" t="s">
        <v>730</v>
      </c>
    </row>
    <row r="754" spans="1:1" x14ac:dyDescent="0.25">
      <c r="A754" t="s">
        <v>731</v>
      </c>
    </row>
    <row r="755" spans="1:1" x14ac:dyDescent="0.25">
      <c r="A755" t="s">
        <v>730</v>
      </c>
    </row>
    <row r="756" spans="1:1" x14ac:dyDescent="0.25">
      <c r="A756" t="s">
        <v>732</v>
      </c>
    </row>
    <row r="757" spans="1:1" x14ac:dyDescent="0.25">
      <c r="A757" t="s">
        <v>733</v>
      </c>
    </row>
    <row r="758" spans="1:1" x14ac:dyDescent="0.25">
      <c r="A758" t="s">
        <v>734</v>
      </c>
    </row>
    <row r="759" spans="1:1" x14ac:dyDescent="0.25">
      <c r="A759" t="s">
        <v>735</v>
      </c>
    </row>
    <row r="760" spans="1:1" x14ac:dyDescent="0.25">
      <c r="A760" t="s">
        <v>736</v>
      </c>
    </row>
    <row r="761" spans="1:1" x14ac:dyDescent="0.25">
      <c r="A761" t="s">
        <v>737</v>
      </c>
    </row>
    <row r="762" spans="1:1" x14ac:dyDescent="0.25">
      <c r="A762" t="s">
        <v>738</v>
      </c>
    </row>
    <row r="763" spans="1:1" x14ac:dyDescent="0.25">
      <c r="A763" t="s">
        <v>739</v>
      </c>
    </row>
    <row r="764" spans="1:1" x14ac:dyDescent="0.25">
      <c r="A764" t="s">
        <v>740</v>
      </c>
    </row>
    <row r="765" spans="1:1" x14ac:dyDescent="0.25">
      <c r="A765" t="s">
        <v>741</v>
      </c>
    </row>
    <row r="766" spans="1:1" x14ac:dyDescent="0.25">
      <c r="A766" t="s">
        <v>742</v>
      </c>
    </row>
    <row r="767" spans="1:1" x14ac:dyDescent="0.25">
      <c r="A767" t="s">
        <v>743</v>
      </c>
    </row>
    <row r="768" spans="1:1" x14ac:dyDescent="0.25">
      <c r="A768" t="s">
        <v>744</v>
      </c>
    </row>
    <row r="769" spans="1:1" x14ac:dyDescent="0.25">
      <c r="A769" t="s">
        <v>745</v>
      </c>
    </row>
    <row r="770" spans="1:1" x14ac:dyDescent="0.25">
      <c r="A770" t="s">
        <v>746</v>
      </c>
    </row>
    <row r="771" spans="1:1" x14ac:dyDescent="0.25">
      <c r="A771" t="s">
        <v>747</v>
      </c>
    </row>
    <row r="772" spans="1:1" x14ac:dyDescent="0.25">
      <c r="A772" t="s">
        <v>748</v>
      </c>
    </row>
    <row r="773" spans="1:1" x14ac:dyDescent="0.25">
      <c r="A773" t="s">
        <v>749</v>
      </c>
    </row>
    <row r="774" spans="1:1" x14ac:dyDescent="0.25">
      <c r="A774" t="s">
        <v>750</v>
      </c>
    </row>
    <row r="775" spans="1:1" x14ac:dyDescent="0.25">
      <c r="A775" t="s">
        <v>751</v>
      </c>
    </row>
    <row r="776" spans="1:1" x14ac:dyDescent="0.25">
      <c r="A776" t="s">
        <v>752</v>
      </c>
    </row>
    <row r="777" spans="1:1" x14ac:dyDescent="0.25">
      <c r="A777" t="s">
        <v>751</v>
      </c>
    </row>
    <row r="778" spans="1:1" x14ac:dyDescent="0.25">
      <c r="A778" t="s">
        <v>753</v>
      </c>
    </row>
    <row r="779" spans="1:1" x14ac:dyDescent="0.25">
      <c r="A779" t="s">
        <v>754</v>
      </c>
    </row>
    <row r="780" spans="1:1" x14ac:dyDescent="0.25">
      <c r="A780" t="s">
        <v>753</v>
      </c>
    </row>
    <row r="781" spans="1:1" x14ac:dyDescent="0.25">
      <c r="A781" t="s">
        <v>755</v>
      </c>
    </row>
    <row r="782" spans="1:1" x14ac:dyDescent="0.25">
      <c r="A782" t="s">
        <v>756</v>
      </c>
    </row>
    <row r="783" spans="1:1" x14ac:dyDescent="0.25">
      <c r="A783" t="s">
        <v>757</v>
      </c>
    </row>
    <row r="784" spans="1:1" x14ac:dyDescent="0.25">
      <c r="A784" t="s">
        <v>758</v>
      </c>
    </row>
    <row r="785" spans="1:1" x14ac:dyDescent="0.25">
      <c r="A785" t="s">
        <v>756</v>
      </c>
    </row>
    <row r="786" spans="1:1" x14ac:dyDescent="0.25">
      <c r="A786" t="s">
        <v>759</v>
      </c>
    </row>
    <row r="787" spans="1:1" x14ac:dyDescent="0.25">
      <c r="A787" t="s">
        <v>760</v>
      </c>
    </row>
    <row r="788" spans="1:1" x14ac:dyDescent="0.25">
      <c r="A788" t="s">
        <v>761</v>
      </c>
    </row>
    <row r="789" spans="1:1" x14ac:dyDescent="0.25">
      <c r="A789" t="s">
        <v>757</v>
      </c>
    </row>
    <row r="790" spans="1:1" x14ac:dyDescent="0.25">
      <c r="A790" t="s">
        <v>758</v>
      </c>
    </row>
    <row r="791" spans="1:1" x14ac:dyDescent="0.25">
      <c r="A791" t="s">
        <v>760</v>
      </c>
    </row>
    <row r="792" spans="1:1" x14ac:dyDescent="0.25">
      <c r="A792" t="s">
        <v>762</v>
      </c>
    </row>
    <row r="793" spans="1:1" x14ac:dyDescent="0.25">
      <c r="A793" t="s">
        <v>763</v>
      </c>
    </row>
    <row r="794" spans="1:1" x14ac:dyDescent="0.25">
      <c r="A794" t="s">
        <v>764</v>
      </c>
    </row>
    <row r="795" spans="1:1" x14ac:dyDescent="0.25">
      <c r="A795" t="s">
        <v>765</v>
      </c>
    </row>
    <row r="796" spans="1:1" x14ac:dyDescent="0.25">
      <c r="A796" t="s">
        <v>766</v>
      </c>
    </row>
    <row r="797" spans="1:1" x14ac:dyDescent="0.25">
      <c r="A797" t="s">
        <v>767</v>
      </c>
    </row>
    <row r="798" spans="1:1" x14ac:dyDescent="0.25">
      <c r="A798" t="s">
        <v>768</v>
      </c>
    </row>
    <row r="799" spans="1:1" x14ac:dyDescent="0.25">
      <c r="A799" t="s">
        <v>769</v>
      </c>
    </row>
    <row r="800" spans="1:1" x14ac:dyDescent="0.25">
      <c r="A800" t="s">
        <v>770</v>
      </c>
    </row>
    <row r="801" spans="1:1" x14ac:dyDescent="0.25">
      <c r="A801" t="s">
        <v>771</v>
      </c>
    </row>
    <row r="802" spans="1:1" x14ac:dyDescent="0.25">
      <c r="A802" t="s">
        <v>772</v>
      </c>
    </row>
    <row r="803" spans="1:1" x14ac:dyDescent="0.25">
      <c r="A803" t="s">
        <v>773</v>
      </c>
    </row>
    <row r="804" spans="1:1" x14ac:dyDescent="0.25">
      <c r="A804" t="s">
        <v>774</v>
      </c>
    </row>
    <row r="805" spans="1:1" x14ac:dyDescent="0.25">
      <c r="A805" t="s">
        <v>775</v>
      </c>
    </row>
    <row r="806" spans="1:1" x14ac:dyDescent="0.25">
      <c r="A806" t="s">
        <v>776</v>
      </c>
    </row>
    <row r="807" spans="1:1" x14ac:dyDescent="0.25">
      <c r="A807" t="s">
        <v>777</v>
      </c>
    </row>
    <row r="808" spans="1:1" x14ac:dyDescent="0.25">
      <c r="A808" t="s">
        <v>778</v>
      </c>
    </row>
    <row r="809" spans="1:1" x14ac:dyDescent="0.25">
      <c r="A809" t="s">
        <v>779</v>
      </c>
    </row>
    <row r="810" spans="1:1" x14ac:dyDescent="0.25">
      <c r="A810" t="s">
        <v>780</v>
      </c>
    </row>
    <row r="811" spans="1:1" x14ac:dyDescent="0.25">
      <c r="A811" t="s">
        <v>781</v>
      </c>
    </row>
    <row r="812" spans="1:1" x14ac:dyDescent="0.25">
      <c r="A812" t="s">
        <v>782</v>
      </c>
    </row>
    <row r="813" spans="1:1" x14ac:dyDescent="0.25">
      <c r="A813" t="s">
        <v>783</v>
      </c>
    </row>
    <row r="814" spans="1:1" x14ac:dyDescent="0.25">
      <c r="A814" t="s">
        <v>784</v>
      </c>
    </row>
    <row r="815" spans="1:1" x14ac:dyDescent="0.25">
      <c r="A815" t="s">
        <v>785</v>
      </c>
    </row>
    <row r="816" spans="1:1" x14ac:dyDescent="0.25">
      <c r="A816" t="s">
        <v>786</v>
      </c>
    </row>
    <row r="817" spans="1:1" x14ac:dyDescent="0.25">
      <c r="A817" t="s">
        <v>787</v>
      </c>
    </row>
    <row r="818" spans="1:1" x14ac:dyDescent="0.25">
      <c r="A818" t="s">
        <v>788</v>
      </c>
    </row>
    <row r="819" spans="1:1" x14ac:dyDescent="0.25">
      <c r="A819" t="s">
        <v>789</v>
      </c>
    </row>
    <row r="820" spans="1:1" x14ac:dyDescent="0.25">
      <c r="A820" t="s">
        <v>790</v>
      </c>
    </row>
    <row r="821" spans="1:1" x14ac:dyDescent="0.25">
      <c r="A821" t="s">
        <v>791</v>
      </c>
    </row>
    <row r="822" spans="1:1" x14ac:dyDescent="0.25">
      <c r="A822" t="s">
        <v>792</v>
      </c>
    </row>
    <row r="823" spans="1:1" x14ac:dyDescent="0.25">
      <c r="A823" t="s">
        <v>793</v>
      </c>
    </row>
    <row r="824" spans="1:1" x14ac:dyDescent="0.25">
      <c r="A824" t="s">
        <v>794</v>
      </c>
    </row>
    <row r="825" spans="1:1" x14ac:dyDescent="0.25">
      <c r="A825" t="s">
        <v>795</v>
      </c>
    </row>
    <row r="826" spans="1:1" x14ac:dyDescent="0.25">
      <c r="A826" t="s">
        <v>796</v>
      </c>
    </row>
    <row r="827" spans="1:1" x14ac:dyDescent="0.25">
      <c r="A827" t="s">
        <v>797</v>
      </c>
    </row>
    <row r="828" spans="1:1" x14ac:dyDescent="0.25">
      <c r="A828" t="s">
        <v>798</v>
      </c>
    </row>
    <row r="829" spans="1:1" x14ac:dyDescent="0.25">
      <c r="A829" t="s">
        <v>799</v>
      </c>
    </row>
    <row r="830" spans="1:1" x14ac:dyDescent="0.25">
      <c r="A830" t="s">
        <v>800</v>
      </c>
    </row>
    <row r="831" spans="1:1" x14ac:dyDescent="0.25">
      <c r="A831" t="s">
        <v>801</v>
      </c>
    </row>
    <row r="832" spans="1:1" x14ac:dyDescent="0.25">
      <c r="A832" t="s">
        <v>802</v>
      </c>
    </row>
    <row r="833" spans="1:1" x14ac:dyDescent="0.25">
      <c r="A833" t="s">
        <v>803</v>
      </c>
    </row>
    <row r="834" spans="1:1" x14ac:dyDescent="0.25">
      <c r="A834" t="s">
        <v>804</v>
      </c>
    </row>
    <row r="835" spans="1:1" x14ac:dyDescent="0.25">
      <c r="A835" t="s">
        <v>805</v>
      </c>
    </row>
    <row r="836" spans="1:1" x14ac:dyDescent="0.25">
      <c r="A836" t="s">
        <v>806</v>
      </c>
    </row>
    <row r="837" spans="1:1" x14ac:dyDescent="0.25">
      <c r="A837" t="s">
        <v>807</v>
      </c>
    </row>
    <row r="838" spans="1:1" x14ac:dyDescent="0.25">
      <c r="A838" t="s">
        <v>808</v>
      </c>
    </row>
    <row r="839" spans="1:1" x14ac:dyDescent="0.25">
      <c r="A839" t="s">
        <v>809</v>
      </c>
    </row>
    <row r="840" spans="1:1" x14ac:dyDescent="0.25">
      <c r="A840" t="s">
        <v>810</v>
      </c>
    </row>
    <row r="841" spans="1:1" x14ac:dyDescent="0.25">
      <c r="A841" t="s">
        <v>811</v>
      </c>
    </row>
    <row r="842" spans="1:1" x14ac:dyDescent="0.25">
      <c r="A842" t="s">
        <v>812</v>
      </c>
    </row>
    <row r="843" spans="1:1" x14ac:dyDescent="0.25">
      <c r="A843" t="s">
        <v>813</v>
      </c>
    </row>
    <row r="844" spans="1:1" x14ac:dyDescent="0.25">
      <c r="A844" t="s">
        <v>814</v>
      </c>
    </row>
    <row r="845" spans="1:1" x14ac:dyDescent="0.25">
      <c r="A845" t="s">
        <v>815</v>
      </c>
    </row>
    <row r="846" spans="1:1" x14ac:dyDescent="0.25">
      <c r="A846" t="s">
        <v>816</v>
      </c>
    </row>
    <row r="847" spans="1:1" x14ac:dyDescent="0.25">
      <c r="A847" t="s">
        <v>817</v>
      </c>
    </row>
    <row r="848" spans="1:1" x14ac:dyDescent="0.25">
      <c r="A848" t="s">
        <v>818</v>
      </c>
    </row>
    <row r="849" spans="1:1" x14ac:dyDescent="0.25">
      <c r="A849" t="s">
        <v>819</v>
      </c>
    </row>
    <row r="850" spans="1:1" x14ac:dyDescent="0.25">
      <c r="A850" t="s">
        <v>820</v>
      </c>
    </row>
    <row r="851" spans="1:1" x14ac:dyDescent="0.25">
      <c r="A851" t="s">
        <v>821</v>
      </c>
    </row>
    <row r="852" spans="1:1" x14ac:dyDescent="0.25">
      <c r="A852" t="s">
        <v>822</v>
      </c>
    </row>
    <row r="853" spans="1:1" x14ac:dyDescent="0.25">
      <c r="A853" t="s">
        <v>823</v>
      </c>
    </row>
    <row r="854" spans="1:1" x14ac:dyDescent="0.25">
      <c r="A854" t="s">
        <v>824</v>
      </c>
    </row>
    <row r="855" spans="1:1" x14ac:dyDescent="0.25">
      <c r="A855" t="s">
        <v>825</v>
      </c>
    </row>
    <row r="856" spans="1:1" x14ac:dyDescent="0.25">
      <c r="A856" t="s">
        <v>826</v>
      </c>
    </row>
    <row r="857" spans="1:1" x14ac:dyDescent="0.25">
      <c r="A857" t="s">
        <v>827</v>
      </c>
    </row>
    <row r="858" spans="1:1" x14ac:dyDescent="0.25">
      <c r="A858" t="s">
        <v>828</v>
      </c>
    </row>
    <row r="859" spans="1:1" x14ac:dyDescent="0.25">
      <c r="A859" t="s">
        <v>829</v>
      </c>
    </row>
    <row r="860" spans="1:1" x14ac:dyDescent="0.25">
      <c r="A860" t="s">
        <v>830</v>
      </c>
    </row>
    <row r="861" spans="1:1" x14ac:dyDescent="0.25">
      <c r="A861" t="s">
        <v>831</v>
      </c>
    </row>
    <row r="862" spans="1:1" x14ac:dyDescent="0.25">
      <c r="A862" t="s">
        <v>832</v>
      </c>
    </row>
    <row r="863" spans="1:1" x14ac:dyDescent="0.25">
      <c r="A863" t="s">
        <v>833</v>
      </c>
    </row>
    <row r="864" spans="1:1" x14ac:dyDescent="0.25">
      <c r="A864" t="s">
        <v>834</v>
      </c>
    </row>
    <row r="865" spans="1:1" x14ac:dyDescent="0.25">
      <c r="A865" t="s">
        <v>835</v>
      </c>
    </row>
    <row r="866" spans="1:1" x14ac:dyDescent="0.25">
      <c r="A866" t="s">
        <v>836</v>
      </c>
    </row>
    <row r="867" spans="1:1" x14ac:dyDescent="0.25">
      <c r="A867" t="s">
        <v>837</v>
      </c>
    </row>
    <row r="868" spans="1:1" x14ac:dyDescent="0.25">
      <c r="A868" t="s">
        <v>838</v>
      </c>
    </row>
    <row r="869" spans="1:1" x14ac:dyDescent="0.25">
      <c r="A869" t="s">
        <v>839</v>
      </c>
    </row>
    <row r="870" spans="1:1" x14ac:dyDescent="0.25">
      <c r="A870" t="s">
        <v>840</v>
      </c>
    </row>
    <row r="871" spans="1:1" x14ac:dyDescent="0.25">
      <c r="A871" t="s">
        <v>841</v>
      </c>
    </row>
    <row r="872" spans="1:1" x14ac:dyDescent="0.25">
      <c r="A872" t="s">
        <v>842</v>
      </c>
    </row>
    <row r="873" spans="1:1" x14ac:dyDescent="0.25">
      <c r="A873" t="s">
        <v>843</v>
      </c>
    </row>
    <row r="874" spans="1:1" x14ac:dyDescent="0.25">
      <c r="A874" t="s">
        <v>844</v>
      </c>
    </row>
    <row r="875" spans="1:1" x14ac:dyDescent="0.25">
      <c r="A875" t="s">
        <v>845</v>
      </c>
    </row>
    <row r="876" spans="1:1" x14ac:dyDescent="0.25">
      <c r="A876" t="s">
        <v>846</v>
      </c>
    </row>
    <row r="877" spans="1:1" x14ac:dyDescent="0.25">
      <c r="A877" t="s">
        <v>847</v>
      </c>
    </row>
    <row r="878" spans="1:1" x14ac:dyDescent="0.25">
      <c r="A878" t="s">
        <v>848</v>
      </c>
    </row>
    <row r="879" spans="1:1" x14ac:dyDescent="0.25">
      <c r="A879" t="s">
        <v>849</v>
      </c>
    </row>
    <row r="880" spans="1:1" x14ac:dyDescent="0.25">
      <c r="A880" t="s">
        <v>850</v>
      </c>
    </row>
    <row r="881" spans="1:1" x14ac:dyDescent="0.25">
      <c r="A881" t="s">
        <v>851</v>
      </c>
    </row>
    <row r="882" spans="1:1" x14ac:dyDescent="0.25">
      <c r="A882" t="s">
        <v>852</v>
      </c>
    </row>
    <row r="883" spans="1:1" x14ac:dyDescent="0.25">
      <c r="A883" t="s">
        <v>853</v>
      </c>
    </row>
    <row r="884" spans="1:1" x14ac:dyDescent="0.25">
      <c r="A884" t="s">
        <v>854</v>
      </c>
    </row>
    <row r="885" spans="1:1" x14ac:dyDescent="0.25">
      <c r="A885" t="s">
        <v>855</v>
      </c>
    </row>
    <row r="886" spans="1:1" x14ac:dyDescent="0.25">
      <c r="A886" t="s">
        <v>856</v>
      </c>
    </row>
    <row r="887" spans="1:1" x14ac:dyDescent="0.25">
      <c r="A887" t="s">
        <v>857</v>
      </c>
    </row>
    <row r="888" spans="1:1" x14ac:dyDescent="0.25">
      <c r="A888" t="s">
        <v>858</v>
      </c>
    </row>
    <row r="889" spans="1:1" x14ac:dyDescent="0.25">
      <c r="A889" t="s">
        <v>859</v>
      </c>
    </row>
    <row r="890" spans="1:1" x14ac:dyDescent="0.25">
      <c r="A890" t="s">
        <v>860</v>
      </c>
    </row>
    <row r="891" spans="1:1" x14ac:dyDescent="0.25">
      <c r="A891" t="s">
        <v>861</v>
      </c>
    </row>
    <row r="892" spans="1:1" x14ac:dyDescent="0.25">
      <c r="A892" t="s">
        <v>862</v>
      </c>
    </row>
    <row r="893" spans="1:1" x14ac:dyDescent="0.25">
      <c r="A893" t="s">
        <v>863</v>
      </c>
    </row>
    <row r="894" spans="1:1" x14ac:dyDescent="0.25">
      <c r="A894" t="s">
        <v>864</v>
      </c>
    </row>
    <row r="895" spans="1:1" x14ac:dyDescent="0.25">
      <c r="A895" t="s">
        <v>865</v>
      </c>
    </row>
    <row r="896" spans="1:1" x14ac:dyDescent="0.25">
      <c r="A896" t="s">
        <v>866</v>
      </c>
    </row>
    <row r="897" spans="1:1" x14ac:dyDescent="0.25">
      <c r="A897" t="s">
        <v>867</v>
      </c>
    </row>
    <row r="898" spans="1:1" x14ac:dyDescent="0.25">
      <c r="A898" t="s">
        <v>868</v>
      </c>
    </row>
    <row r="899" spans="1:1" x14ac:dyDescent="0.25">
      <c r="A899" t="s">
        <v>869</v>
      </c>
    </row>
    <row r="900" spans="1:1" x14ac:dyDescent="0.25">
      <c r="A900" t="s">
        <v>870</v>
      </c>
    </row>
    <row r="901" spans="1:1" x14ac:dyDescent="0.25">
      <c r="A901" t="s">
        <v>871</v>
      </c>
    </row>
    <row r="902" spans="1:1" x14ac:dyDescent="0.25">
      <c r="A902" t="s">
        <v>872</v>
      </c>
    </row>
    <row r="903" spans="1:1" x14ac:dyDescent="0.25">
      <c r="A903" t="s">
        <v>868</v>
      </c>
    </row>
    <row r="904" spans="1:1" x14ac:dyDescent="0.25">
      <c r="A904" t="s">
        <v>873</v>
      </c>
    </row>
    <row r="905" spans="1:1" x14ac:dyDescent="0.25">
      <c r="A905" t="s">
        <v>873</v>
      </c>
    </row>
    <row r="906" spans="1:1" x14ac:dyDescent="0.25">
      <c r="A906" t="s">
        <v>874</v>
      </c>
    </row>
    <row r="907" spans="1:1" x14ac:dyDescent="0.25">
      <c r="A907" t="s">
        <v>875</v>
      </c>
    </row>
    <row r="908" spans="1:1" x14ac:dyDescent="0.25">
      <c r="A908" t="s">
        <v>876</v>
      </c>
    </row>
    <row r="909" spans="1:1" x14ac:dyDescent="0.25">
      <c r="A909" t="s">
        <v>877</v>
      </c>
    </row>
    <row r="910" spans="1:1" x14ac:dyDescent="0.25">
      <c r="A910" t="s">
        <v>878</v>
      </c>
    </row>
    <row r="911" spans="1:1" x14ac:dyDescent="0.25">
      <c r="A911" t="s">
        <v>879</v>
      </c>
    </row>
    <row r="912" spans="1:1" x14ac:dyDescent="0.25">
      <c r="A912" t="s">
        <v>880</v>
      </c>
    </row>
    <row r="913" spans="1:1" x14ac:dyDescent="0.25">
      <c r="A913" t="s">
        <v>881</v>
      </c>
    </row>
    <row r="914" spans="1:1" x14ac:dyDescent="0.25">
      <c r="A914" t="s">
        <v>882</v>
      </c>
    </row>
    <row r="915" spans="1:1" x14ac:dyDescent="0.25">
      <c r="A915" t="s">
        <v>882</v>
      </c>
    </row>
    <row r="916" spans="1:1" x14ac:dyDescent="0.25">
      <c r="A916" t="s">
        <v>883</v>
      </c>
    </row>
    <row r="917" spans="1:1" x14ac:dyDescent="0.25">
      <c r="A917" t="s">
        <v>884</v>
      </c>
    </row>
    <row r="918" spans="1:1" x14ac:dyDescent="0.25">
      <c r="A918" t="s">
        <v>884</v>
      </c>
    </row>
    <row r="919" spans="1:1" x14ac:dyDescent="0.25">
      <c r="A919" t="s">
        <v>885</v>
      </c>
    </row>
    <row r="920" spans="1:1" x14ac:dyDescent="0.25">
      <c r="A920" t="s">
        <v>886</v>
      </c>
    </row>
    <row r="921" spans="1:1" x14ac:dyDescent="0.25">
      <c r="A921" t="s">
        <v>886</v>
      </c>
    </row>
    <row r="922" spans="1:1" x14ac:dyDescent="0.25">
      <c r="A922" t="s">
        <v>887</v>
      </c>
    </row>
    <row r="923" spans="1:1" x14ac:dyDescent="0.25">
      <c r="A923" t="s">
        <v>888</v>
      </c>
    </row>
    <row r="924" spans="1:1" x14ac:dyDescent="0.25">
      <c r="A924" t="s">
        <v>889</v>
      </c>
    </row>
    <row r="925" spans="1:1" x14ac:dyDescent="0.25">
      <c r="A925" t="s">
        <v>890</v>
      </c>
    </row>
    <row r="926" spans="1:1" x14ac:dyDescent="0.25">
      <c r="A926" t="s">
        <v>891</v>
      </c>
    </row>
    <row r="927" spans="1:1" x14ac:dyDescent="0.25">
      <c r="A927" t="s">
        <v>892</v>
      </c>
    </row>
    <row r="928" spans="1:1" x14ac:dyDescent="0.25">
      <c r="A928" t="s">
        <v>893</v>
      </c>
    </row>
    <row r="929" spans="1:1" x14ac:dyDescent="0.25">
      <c r="A929" t="s">
        <v>894</v>
      </c>
    </row>
    <row r="930" spans="1:1" x14ac:dyDescent="0.25">
      <c r="A930" t="s">
        <v>895</v>
      </c>
    </row>
    <row r="931" spans="1:1" x14ac:dyDescent="0.25">
      <c r="A931" t="s">
        <v>896</v>
      </c>
    </row>
    <row r="932" spans="1:1" x14ac:dyDescent="0.25">
      <c r="A932" t="s">
        <v>897</v>
      </c>
    </row>
    <row r="933" spans="1:1" x14ac:dyDescent="0.25">
      <c r="A933" t="s">
        <v>898</v>
      </c>
    </row>
    <row r="934" spans="1:1" x14ac:dyDescent="0.25">
      <c r="A934" t="s">
        <v>899</v>
      </c>
    </row>
    <row r="935" spans="1:1" x14ac:dyDescent="0.25">
      <c r="A935" t="s">
        <v>900</v>
      </c>
    </row>
    <row r="936" spans="1:1" x14ac:dyDescent="0.25">
      <c r="A936" t="s">
        <v>901</v>
      </c>
    </row>
    <row r="937" spans="1:1" x14ac:dyDescent="0.25">
      <c r="A937" t="s">
        <v>902</v>
      </c>
    </row>
    <row r="938" spans="1:1" x14ac:dyDescent="0.25">
      <c r="A938" t="s">
        <v>903</v>
      </c>
    </row>
    <row r="939" spans="1:1" x14ac:dyDescent="0.25">
      <c r="A939" t="s">
        <v>904</v>
      </c>
    </row>
    <row r="940" spans="1:1" x14ac:dyDescent="0.25">
      <c r="A940" t="s">
        <v>905</v>
      </c>
    </row>
    <row r="941" spans="1:1" x14ac:dyDescent="0.25">
      <c r="A941" t="s">
        <v>906</v>
      </c>
    </row>
    <row r="942" spans="1:1" x14ac:dyDescent="0.25">
      <c r="A942" t="s">
        <v>907</v>
      </c>
    </row>
    <row r="943" spans="1:1" x14ac:dyDescent="0.25">
      <c r="A943" t="s">
        <v>908</v>
      </c>
    </row>
    <row r="944" spans="1:1" x14ac:dyDescent="0.25">
      <c r="A944" t="s">
        <v>909</v>
      </c>
    </row>
    <row r="945" spans="1:1" x14ac:dyDescent="0.25">
      <c r="A945" t="s">
        <v>910</v>
      </c>
    </row>
    <row r="946" spans="1:1" x14ac:dyDescent="0.25">
      <c r="A946" t="s">
        <v>911</v>
      </c>
    </row>
    <row r="947" spans="1:1" x14ac:dyDescent="0.25">
      <c r="A947" t="s">
        <v>912</v>
      </c>
    </row>
    <row r="948" spans="1:1" x14ac:dyDescent="0.25">
      <c r="A948" t="s">
        <v>913</v>
      </c>
    </row>
    <row r="949" spans="1:1" x14ac:dyDescent="0.25">
      <c r="A949" t="s">
        <v>914</v>
      </c>
    </row>
    <row r="950" spans="1:1" x14ac:dyDescent="0.25">
      <c r="A950" t="s">
        <v>915</v>
      </c>
    </row>
    <row r="951" spans="1:1" x14ac:dyDescent="0.25">
      <c r="A951" t="s">
        <v>916</v>
      </c>
    </row>
    <row r="952" spans="1:1" x14ac:dyDescent="0.25">
      <c r="A952" t="s">
        <v>917</v>
      </c>
    </row>
    <row r="953" spans="1:1" x14ac:dyDescent="0.25">
      <c r="A953" t="s">
        <v>918</v>
      </c>
    </row>
    <row r="954" spans="1:1" x14ac:dyDescent="0.25">
      <c r="A954" t="s">
        <v>919</v>
      </c>
    </row>
    <row r="955" spans="1:1" x14ac:dyDescent="0.25">
      <c r="A955" t="s">
        <v>920</v>
      </c>
    </row>
    <row r="956" spans="1:1" x14ac:dyDescent="0.25">
      <c r="A956" t="s">
        <v>921</v>
      </c>
    </row>
    <row r="957" spans="1:1" x14ac:dyDescent="0.25">
      <c r="A957" t="s">
        <v>922</v>
      </c>
    </row>
    <row r="958" spans="1:1" x14ac:dyDescent="0.25">
      <c r="A958" t="s">
        <v>923</v>
      </c>
    </row>
    <row r="959" spans="1:1" x14ac:dyDescent="0.25">
      <c r="A959" t="s">
        <v>924</v>
      </c>
    </row>
    <row r="960" spans="1:1" x14ac:dyDescent="0.25">
      <c r="A960" t="s">
        <v>925</v>
      </c>
    </row>
    <row r="961" spans="1:1" x14ac:dyDescent="0.25">
      <c r="A961" t="s">
        <v>926</v>
      </c>
    </row>
    <row r="962" spans="1:1" x14ac:dyDescent="0.25">
      <c r="A962" t="s">
        <v>927</v>
      </c>
    </row>
    <row r="963" spans="1:1" x14ac:dyDescent="0.25">
      <c r="A963" t="s">
        <v>928</v>
      </c>
    </row>
    <row r="964" spans="1:1" x14ac:dyDescent="0.25">
      <c r="A964" t="s">
        <v>929</v>
      </c>
    </row>
    <row r="965" spans="1:1" x14ac:dyDescent="0.25">
      <c r="A965" t="s">
        <v>930</v>
      </c>
    </row>
    <row r="966" spans="1:1" x14ac:dyDescent="0.25">
      <c r="A966" t="s">
        <v>931</v>
      </c>
    </row>
    <row r="967" spans="1:1" x14ac:dyDescent="0.25">
      <c r="A967" t="s">
        <v>932</v>
      </c>
    </row>
    <row r="968" spans="1:1" x14ac:dyDescent="0.25">
      <c r="A968" t="s">
        <v>933</v>
      </c>
    </row>
    <row r="969" spans="1:1" x14ac:dyDescent="0.25">
      <c r="A969" t="s">
        <v>934</v>
      </c>
    </row>
    <row r="970" spans="1:1" x14ac:dyDescent="0.25">
      <c r="A970" t="s">
        <v>935</v>
      </c>
    </row>
    <row r="971" spans="1:1" x14ac:dyDescent="0.25">
      <c r="A971" t="s">
        <v>936</v>
      </c>
    </row>
    <row r="972" spans="1:1" x14ac:dyDescent="0.25">
      <c r="A972" t="s">
        <v>937</v>
      </c>
    </row>
    <row r="973" spans="1:1" x14ac:dyDescent="0.25">
      <c r="A973" t="s">
        <v>938</v>
      </c>
    </row>
    <row r="974" spans="1:1" x14ac:dyDescent="0.25">
      <c r="A974" t="s">
        <v>939</v>
      </c>
    </row>
    <row r="975" spans="1:1" x14ac:dyDescent="0.25">
      <c r="A975" t="s">
        <v>940</v>
      </c>
    </row>
    <row r="976" spans="1:1" x14ac:dyDescent="0.25">
      <c r="A976" t="s">
        <v>941</v>
      </c>
    </row>
    <row r="977" spans="1:1" x14ac:dyDescent="0.25">
      <c r="A977" t="s">
        <v>942</v>
      </c>
    </row>
    <row r="978" spans="1:1" x14ac:dyDescent="0.25">
      <c r="A978" t="s">
        <v>943</v>
      </c>
    </row>
    <row r="979" spans="1:1" x14ac:dyDescent="0.25">
      <c r="A979" t="s">
        <v>944</v>
      </c>
    </row>
    <row r="980" spans="1:1" x14ac:dyDescent="0.25">
      <c r="A980" t="s">
        <v>945</v>
      </c>
    </row>
    <row r="981" spans="1:1" x14ac:dyDescent="0.25">
      <c r="A981" t="s">
        <v>946</v>
      </c>
    </row>
    <row r="982" spans="1:1" x14ac:dyDescent="0.25">
      <c r="A982" t="s">
        <v>947</v>
      </c>
    </row>
    <row r="983" spans="1:1" x14ac:dyDescent="0.25">
      <c r="A983" t="s">
        <v>948</v>
      </c>
    </row>
    <row r="984" spans="1:1" x14ac:dyDescent="0.25">
      <c r="A984" t="s">
        <v>949</v>
      </c>
    </row>
    <row r="985" spans="1:1" x14ac:dyDescent="0.25">
      <c r="A985" t="s">
        <v>950</v>
      </c>
    </row>
    <row r="986" spans="1:1" x14ac:dyDescent="0.25">
      <c r="A986" t="s">
        <v>951</v>
      </c>
    </row>
    <row r="987" spans="1:1" x14ac:dyDescent="0.25">
      <c r="A987" t="s">
        <v>952</v>
      </c>
    </row>
    <row r="988" spans="1:1" x14ac:dyDescent="0.25">
      <c r="A988" t="s">
        <v>953</v>
      </c>
    </row>
    <row r="989" spans="1:1" x14ac:dyDescent="0.25">
      <c r="A989" t="s">
        <v>951</v>
      </c>
    </row>
    <row r="990" spans="1:1" x14ac:dyDescent="0.25">
      <c r="A990" t="s">
        <v>952</v>
      </c>
    </row>
    <row r="991" spans="1:1" x14ac:dyDescent="0.25">
      <c r="A991" t="s">
        <v>954</v>
      </c>
    </row>
    <row r="992" spans="1:1" x14ac:dyDescent="0.25">
      <c r="A992" t="s">
        <v>955</v>
      </c>
    </row>
    <row r="993" spans="1:1" x14ac:dyDescent="0.25">
      <c r="A993" t="s">
        <v>956</v>
      </c>
    </row>
    <row r="994" spans="1:1" x14ac:dyDescent="0.25">
      <c r="A994" t="s">
        <v>957</v>
      </c>
    </row>
    <row r="995" spans="1:1" x14ac:dyDescent="0.25">
      <c r="A995" t="s">
        <v>958</v>
      </c>
    </row>
    <row r="996" spans="1:1" x14ac:dyDescent="0.25">
      <c r="A996" t="s">
        <v>959</v>
      </c>
    </row>
    <row r="997" spans="1:1" x14ac:dyDescent="0.25">
      <c r="A997" t="s">
        <v>960</v>
      </c>
    </row>
    <row r="998" spans="1:1" x14ac:dyDescent="0.25">
      <c r="A998" t="s">
        <v>961</v>
      </c>
    </row>
    <row r="999" spans="1:1" x14ac:dyDescent="0.25">
      <c r="A999" t="s">
        <v>962</v>
      </c>
    </row>
    <row r="1000" spans="1:1" x14ac:dyDescent="0.25">
      <c r="A1000" t="s">
        <v>963</v>
      </c>
    </row>
    <row r="1001" spans="1:1" x14ac:dyDescent="0.25">
      <c r="A1001" t="s">
        <v>964</v>
      </c>
    </row>
    <row r="1002" spans="1:1" x14ac:dyDescent="0.25">
      <c r="A1002" t="s">
        <v>965</v>
      </c>
    </row>
    <row r="1003" spans="1:1" x14ac:dyDescent="0.25">
      <c r="A1003" t="s">
        <v>966</v>
      </c>
    </row>
    <row r="1004" spans="1:1" x14ac:dyDescent="0.25">
      <c r="A1004" t="s">
        <v>967</v>
      </c>
    </row>
    <row r="1005" spans="1:1" x14ac:dyDescent="0.25">
      <c r="A1005" t="s">
        <v>968</v>
      </c>
    </row>
    <row r="1006" spans="1:1" x14ac:dyDescent="0.25">
      <c r="A1006" t="s">
        <v>969</v>
      </c>
    </row>
    <row r="1007" spans="1:1" x14ac:dyDescent="0.25">
      <c r="A1007" t="s">
        <v>970</v>
      </c>
    </row>
    <row r="1008" spans="1:1" x14ac:dyDescent="0.25">
      <c r="A1008" t="s">
        <v>971</v>
      </c>
    </row>
    <row r="1009" spans="1:1" x14ac:dyDescent="0.25">
      <c r="A1009" t="s">
        <v>972</v>
      </c>
    </row>
    <row r="1010" spans="1:1" x14ac:dyDescent="0.25">
      <c r="A1010" t="s">
        <v>973</v>
      </c>
    </row>
    <row r="1011" spans="1:1" x14ac:dyDescent="0.25">
      <c r="A1011" t="s">
        <v>974</v>
      </c>
    </row>
    <row r="1012" spans="1:1" x14ac:dyDescent="0.25">
      <c r="A1012" t="s">
        <v>975</v>
      </c>
    </row>
    <row r="1013" spans="1:1" x14ac:dyDescent="0.25">
      <c r="A1013" t="s">
        <v>976</v>
      </c>
    </row>
    <row r="1014" spans="1:1" x14ac:dyDescent="0.25">
      <c r="A1014" t="s">
        <v>977</v>
      </c>
    </row>
    <row r="1015" spans="1:1" x14ac:dyDescent="0.25">
      <c r="A1015" t="s">
        <v>978</v>
      </c>
    </row>
    <row r="1016" spans="1:1" x14ac:dyDescent="0.25">
      <c r="A1016" t="s">
        <v>979</v>
      </c>
    </row>
    <row r="1017" spans="1:1" x14ac:dyDescent="0.25">
      <c r="A1017" t="s">
        <v>980</v>
      </c>
    </row>
    <row r="1018" spans="1:1" x14ac:dyDescent="0.25">
      <c r="A1018" t="s">
        <v>981</v>
      </c>
    </row>
    <row r="1019" spans="1:1" x14ac:dyDescent="0.25">
      <c r="A1019" t="s">
        <v>982</v>
      </c>
    </row>
    <row r="1020" spans="1:1" x14ac:dyDescent="0.25">
      <c r="A1020" t="s">
        <v>983</v>
      </c>
    </row>
    <row r="1021" spans="1:1" x14ac:dyDescent="0.25">
      <c r="A1021" t="s">
        <v>984</v>
      </c>
    </row>
    <row r="1022" spans="1:1" x14ac:dyDescent="0.25">
      <c r="A1022" t="s">
        <v>985</v>
      </c>
    </row>
    <row r="1023" spans="1:1" x14ac:dyDescent="0.25">
      <c r="A1023" t="s">
        <v>986</v>
      </c>
    </row>
    <row r="1024" spans="1:1" x14ac:dyDescent="0.25">
      <c r="A1024" t="s">
        <v>987</v>
      </c>
    </row>
    <row r="1025" spans="1:1" x14ac:dyDescent="0.25">
      <c r="A1025" t="s">
        <v>988</v>
      </c>
    </row>
    <row r="1026" spans="1:1" x14ac:dyDescent="0.25">
      <c r="A1026" t="s">
        <v>989</v>
      </c>
    </row>
    <row r="1027" spans="1:1" x14ac:dyDescent="0.25">
      <c r="A1027" t="s">
        <v>990</v>
      </c>
    </row>
    <row r="1028" spans="1:1" x14ac:dyDescent="0.25">
      <c r="A1028" t="s">
        <v>991</v>
      </c>
    </row>
    <row r="1029" spans="1:1" x14ac:dyDescent="0.25">
      <c r="A1029" t="s">
        <v>992</v>
      </c>
    </row>
    <row r="1030" spans="1:1" x14ac:dyDescent="0.25">
      <c r="A1030" t="s">
        <v>993</v>
      </c>
    </row>
    <row r="1031" spans="1:1" x14ac:dyDescent="0.25">
      <c r="A1031" t="s">
        <v>994</v>
      </c>
    </row>
    <row r="1032" spans="1:1" x14ac:dyDescent="0.25">
      <c r="A1032" t="s">
        <v>995</v>
      </c>
    </row>
    <row r="1033" spans="1:1" x14ac:dyDescent="0.25">
      <c r="A1033" t="s">
        <v>996</v>
      </c>
    </row>
    <row r="1034" spans="1:1" x14ac:dyDescent="0.25">
      <c r="A1034" t="s">
        <v>997</v>
      </c>
    </row>
    <row r="1035" spans="1:1" x14ac:dyDescent="0.25">
      <c r="A1035" t="s">
        <v>998</v>
      </c>
    </row>
    <row r="1036" spans="1:1" x14ac:dyDescent="0.25">
      <c r="A1036" t="s">
        <v>999</v>
      </c>
    </row>
    <row r="1037" spans="1:1" x14ac:dyDescent="0.25">
      <c r="A1037" t="s">
        <v>1000</v>
      </c>
    </row>
    <row r="1038" spans="1:1" x14ac:dyDescent="0.25">
      <c r="A1038" t="s">
        <v>1001</v>
      </c>
    </row>
    <row r="1039" spans="1:1" x14ac:dyDescent="0.25">
      <c r="A1039" t="s">
        <v>1002</v>
      </c>
    </row>
    <row r="1040" spans="1:1" x14ac:dyDescent="0.25">
      <c r="A1040" t="s">
        <v>1003</v>
      </c>
    </row>
    <row r="1041" spans="1:1" x14ac:dyDescent="0.25">
      <c r="A1041" t="s">
        <v>1004</v>
      </c>
    </row>
    <row r="1042" spans="1:1" x14ac:dyDescent="0.25">
      <c r="A1042" t="s">
        <v>1005</v>
      </c>
    </row>
    <row r="1043" spans="1:1" x14ac:dyDescent="0.25">
      <c r="A1043" t="s">
        <v>1006</v>
      </c>
    </row>
    <row r="1044" spans="1:1" x14ac:dyDescent="0.25">
      <c r="A1044" t="s">
        <v>1007</v>
      </c>
    </row>
    <row r="1045" spans="1:1" x14ac:dyDescent="0.25">
      <c r="A1045" t="s">
        <v>1008</v>
      </c>
    </row>
    <row r="1046" spans="1:1" x14ac:dyDescent="0.25">
      <c r="A1046" t="s">
        <v>1009</v>
      </c>
    </row>
    <row r="1047" spans="1:1" x14ac:dyDescent="0.25">
      <c r="A1047" t="s">
        <v>1010</v>
      </c>
    </row>
    <row r="1048" spans="1:1" x14ac:dyDescent="0.25">
      <c r="A1048" t="s">
        <v>1011</v>
      </c>
    </row>
    <row r="1049" spans="1:1" x14ac:dyDescent="0.25">
      <c r="A1049" t="s">
        <v>1012</v>
      </c>
    </row>
    <row r="1050" spans="1:1" x14ac:dyDescent="0.25">
      <c r="A1050" t="s">
        <v>1013</v>
      </c>
    </row>
    <row r="1051" spans="1:1" x14ac:dyDescent="0.25">
      <c r="A1051" t="s">
        <v>1014</v>
      </c>
    </row>
    <row r="1052" spans="1:1" x14ac:dyDescent="0.25">
      <c r="A1052" t="s">
        <v>1015</v>
      </c>
    </row>
    <row r="1053" spans="1:1" x14ac:dyDescent="0.25">
      <c r="A1053" t="s">
        <v>1016</v>
      </c>
    </row>
    <row r="1054" spans="1:1" x14ac:dyDescent="0.25">
      <c r="A1054" t="s">
        <v>1017</v>
      </c>
    </row>
    <row r="1055" spans="1:1" x14ac:dyDescent="0.25">
      <c r="A1055" t="s">
        <v>1018</v>
      </c>
    </row>
    <row r="1056" spans="1:1" x14ac:dyDescent="0.25">
      <c r="A1056" t="s">
        <v>1019</v>
      </c>
    </row>
    <row r="1057" spans="1:1" x14ac:dyDescent="0.25">
      <c r="A1057" t="s">
        <v>1020</v>
      </c>
    </row>
    <row r="1058" spans="1:1" x14ac:dyDescent="0.25">
      <c r="A1058" t="s">
        <v>1021</v>
      </c>
    </row>
    <row r="1059" spans="1:1" x14ac:dyDescent="0.25">
      <c r="A1059" t="s">
        <v>1022</v>
      </c>
    </row>
    <row r="1060" spans="1:1" x14ac:dyDescent="0.25">
      <c r="A1060" t="s">
        <v>1023</v>
      </c>
    </row>
    <row r="1061" spans="1:1" x14ac:dyDescent="0.25">
      <c r="A1061" t="s">
        <v>1024</v>
      </c>
    </row>
    <row r="1062" spans="1:1" x14ac:dyDescent="0.25">
      <c r="A1062" t="s">
        <v>1025</v>
      </c>
    </row>
    <row r="1063" spans="1:1" x14ac:dyDescent="0.25">
      <c r="A1063" t="s">
        <v>1026</v>
      </c>
    </row>
    <row r="1064" spans="1:1" x14ac:dyDescent="0.25">
      <c r="A1064" t="s">
        <v>1027</v>
      </c>
    </row>
    <row r="1065" spans="1:1" x14ac:dyDescent="0.25">
      <c r="A1065" t="s">
        <v>1028</v>
      </c>
    </row>
    <row r="1066" spans="1:1" x14ac:dyDescent="0.25">
      <c r="A1066" t="s">
        <v>1029</v>
      </c>
    </row>
    <row r="1067" spans="1:1" x14ac:dyDescent="0.25">
      <c r="A1067" t="s">
        <v>1030</v>
      </c>
    </row>
    <row r="1068" spans="1:1" x14ac:dyDescent="0.25">
      <c r="A1068" t="s">
        <v>1031</v>
      </c>
    </row>
    <row r="1069" spans="1:1" x14ac:dyDescent="0.25">
      <c r="A1069" t="s">
        <v>1032</v>
      </c>
    </row>
    <row r="1070" spans="1:1" x14ac:dyDescent="0.25">
      <c r="A1070" t="s">
        <v>1033</v>
      </c>
    </row>
    <row r="1071" spans="1:1" x14ac:dyDescent="0.25">
      <c r="A1071" t="s">
        <v>1034</v>
      </c>
    </row>
    <row r="1072" spans="1:1" x14ac:dyDescent="0.25">
      <c r="A1072" t="s">
        <v>1035</v>
      </c>
    </row>
    <row r="1073" spans="1:1" x14ac:dyDescent="0.25">
      <c r="A1073" t="s">
        <v>1036</v>
      </c>
    </row>
    <row r="1074" spans="1:1" x14ac:dyDescent="0.25">
      <c r="A1074" t="s">
        <v>1037</v>
      </c>
    </row>
    <row r="1075" spans="1:1" x14ac:dyDescent="0.25">
      <c r="A1075" t="s">
        <v>1038</v>
      </c>
    </row>
    <row r="1076" spans="1:1" x14ac:dyDescent="0.25">
      <c r="A1076" t="s">
        <v>1039</v>
      </c>
    </row>
    <row r="1077" spans="1:1" x14ac:dyDescent="0.25">
      <c r="A1077" t="s">
        <v>1040</v>
      </c>
    </row>
    <row r="1078" spans="1:1" x14ac:dyDescent="0.25">
      <c r="A1078" t="s">
        <v>1041</v>
      </c>
    </row>
    <row r="1079" spans="1:1" x14ac:dyDescent="0.25">
      <c r="A1079" t="s">
        <v>1042</v>
      </c>
    </row>
    <row r="1080" spans="1:1" x14ac:dyDescent="0.25">
      <c r="A1080" t="s">
        <v>1043</v>
      </c>
    </row>
    <row r="1081" spans="1:1" x14ac:dyDescent="0.25">
      <c r="A1081" t="s">
        <v>1044</v>
      </c>
    </row>
    <row r="1082" spans="1:1" x14ac:dyDescent="0.25">
      <c r="A1082" t="s">
        <v>1045</v>
      </c>
    </row>
    <row r="1083" spans="1:1" x14ac:dyDescent="0.25">
      <c r="A1083" t="s">
        <v>1046</v>
      </c>
    </row>
    <row r="1084" spans="1:1" x14ac:dyDescent="0.25">
      <c r="A1084" t="s">
        <v>1047</v>
      </c>
    </row>
    <row r="1085" spans="1:1" x14ac:dyDescent="0.25">
      <c r="A1085" t="s">
        <v>1048</v>
      </c>
    </row>
    <row r="1086" spans="1:1" x14ac:dyDescent="0.25">
      <c r="A1086" t="s">
        <v>1049</v>
      </c>
    </row>
    <row r="1087" spans="1:1" x14ac:dyDescent="0.25">
      <c r="A1087" t="s">
        <v>1050</v>
      </c>
    </row>
    <row r="1088" spans="1:1" x14ac:dyDescent="0.25">
      <c r="A1088" t="s">
        <v>1051</v>
      </c>
    </row>
    <row r="1089" spans="1:1" x14ac:dyDescent="0.25">
      <c r="A1089" t="s">
        <v>1052</v>
      </c>
    </row>
    <row r="1090" spans="1:1" x14ac:dyDescent="0.25">
      <c r="A1090" t="s">
        <v>1053</v>
      </c>
    </row>
    <row r="1091" spans="1:1" x14ac:dyDescent="0.25">
      <c r="A1091" t="s">
        <v>1054</v>
      </c>
    </row>
    <row r="1092" spans="1:1" x14ac:dyDescent="0.25">
      <c r="A1092" t="s">
        <v>1055</v>
      </c>
    </row>
    <row r="1093" spans="1:1" x14ac:dyDescent="0.25">
      <c r="A1093" t="s">
        <v>1056</v>
      </c>
    </row>
    <row r="1094" spans="1:1" x14ac:dyDescent="0.25">
      <c r="A1094" t="s">
        <v>1057</v>
      </c>
    </row>
    <row r="1095" spans="1:1" x14ac:dyDescent="0.25">
      <c r="A1095" t="s">
        <v>1058</v>
      </c>
    </row>
    <row r="1096" spans="1:1" x14ac:dyDescent="0.25">
      <c r="A1096" t="s">
        <v>1059</v>
      </c>
    </row>
    <row r="1097" spans="1:1" x14ac:dyDescent="0.25">
      <c r="A1097" t="s">
        <v>1060</v>
      </c>
    </row>
    <row r="1098" spans="1:1" x14ac:dyDescent="0.25">
      <c r="A1098" t="s">
        <v>1061</v>
      </c>
    </row>
    <row r="1099" spans="1:1" x14ac:dyDescent="0.25">
      <c r="A1099" t="s">
        <v>1062</v>
      </c>
    </row>
    <row r="1100" spans="1:1" x14ac:dyDescent="0.25">
      <c r="A1100" t="s">
        <v>1063</v>
      </c>
    </row>
    <row r="1101" spans="1:1" x14ac:dyDescent="0.25">
      <c r="A1101" t="s">
        <v>1064</v>
      </c>
    </row>
    <row r="1102" spans="1:1" x14ac:dyDescent="0.25">
      <c r="A1102" t="s">
        <v>1065</v>
      </c>
    </row>
    <row r="1103" spans="1:1" x14ac:dyDescent="0.25">
      <c r="A1103" t="s">
        <v>1066</v>
      </c>
    </row>
    <row r="1104" spans="1:1" x14ac:dyDescent="0.25">
      <c r="A1104" t="s">
        <v>1067</v>
      </c>
    </row>
    <row r="1105" spans="1:1" x14ac:dyDescent="0.25">
      <c r="A1105" t="s">
        <v>1068</v>
      </c>
    </row>
    <row r="1106" spans="1:1" x14ac:dyDescent="0.25">
      <c r="A1106" t="s">
        <v>1069</v>
      </c>
    </row>
    <row r="1107" spans="1:1" x14ac:dyDescent="0.25">
      <c r="A1107" t="s">
        <v>1070</v>
      </c>
    </row>
    <row r="1108" spans="1:1" x14ac:dyDescent="0.25">
      <c r="A1108" t="s">
        <v>1071</v>
      </c>
    </row>
    <row r="1109" spans="1:1" x14ac:dyDescent="0.25">
      <c r="A1109" t="s">
        <v>1072</v>
      </c>
    </row>
    <row r="1110" spans="1:1" x14ac:dyDescent="0.25">
      <c r="A1110" t="s">
        <v>1073</v>
      </c>
    </row>
    <row r="1111" spans="1:1" x14ac:dyDescent="0.25">
      <c r="A1111" t="s">
        <v>1074</v>
      </c>
    </row>
    <row r="1112" spans="1:1" x14ac:dyDescent="0.25">
      <c r="A1112" t="s">
        <v>1075</v>
      </c>
    </row>
    <row r="1113" spans="1:1" x14ac:dyDescent="0.25">
      <c r="A1113" t="s">
        <v>1076</v>
      </c>
    </row>
    <row r="1114" spans="1:1" x14ac:dyDescent="0.25">
      <c r="A1114" t="s">
        <v>1077</v>
      </c>
    </row>
    <row r="1115" spans="1:1" x14ac:dyDescent="0.25">
      <c r="A1115" t="s">
        <v>1078</v>
      </c>
    </row>
    <row r="1116" spans="1:1" x14ac:dyDescent="0.25">
      <c r="A1116" t="s">
        <v>1079</v>
      </c>
    </row>
    <row r="1117" spans="1:1" x14ac:dyDescent="0.25">
      <c r="A1117" t="s">
        <v>1080</v>
      </c>
    </row>
    <row r="1118" spans="1:1" x14ac:dyDescent="0.25">
      <c r="A1118" t="s">
        <v>1081</v>
      </c>
    </row>
    <row r="1119" spans="1:1" x14ac:dyDescent="0.25">
      <c r="A1119" t="s">
        <v>1082</v>
      </c>
    </row>
    <row r="1120" spans="1:1" x14ac:dyDescent="0.25">
      <c r="A1120" t="s">
        <v>1083</v>
      </c>
    </row>
    <row r="1121" spans="1:1" x14ac:dyDescent="0.25">
      <c r="A1121" t="s">
        <v>1084</v>
      </c>
    </row>
    <row r="1122" spans="1:1" x14ac:dyDescent="0.25">
      <c r="A1122" t="s">
        <v>1085</v>
      </c>
    </row>
    <row r="1123" spans="1:1" x14ac:dyDescent="0.25">
      <c r="A1123" t="s">
        <v>1086</v>
      </c>
    </row>
    <row r="1124" spans="1:1" x14ac:dyDescent="0.25">
      <c r="A1124" t="s">
        <v>1087</v>
      </c>
    </row>
    <row r="1125" spans="1:1" x14ac:dyDescent="0.25">
      <c r="A1125" t="s">
        <v>1088</v>
      </c>
    </row>
    <row r="1126" spans="1:1" x14ac:dyDescent="0.25">
      <c r="A1126" t="s">
        <v>1089</v>
      </c>
    </row>
    <row r="1127" spans="1:1" x14ac:dyDescent="0.25">
      <c r="A1127" t="s">
        <v>1090</v>
      </c>
    </row>
    <row r="1128" spans="1:1" x14ac:dyDescent="0.25">
      <c r="A1128" t="s">
        <v>1091</v>
      </c>
    </row>
    <row r="1129" spans="1:1" x14ac:dyDescent="0.25">
      <c r="A1129" t="s">
        <v>1092</v>
      </c>
    </row>
    <row r="1130" spans="1:1" x14ac:dyDescent="0.25">
      <c r="A1130" t="s">
        <v>1093</v>
      </c>
    </row>
    <row r="1131" spans="1:1" x14ac:dyDescent="0.25">
      <c r="A1131" t="s">
        <v>1094</v>
      </c>
    </row>
    <row r="1132" spans="1:1" x14ac:dyDescent="0.25">
      <c r="A1132" t="s">
        <v>1095</v>
      </c>
    </row>
    <row r="1133" spans="1:1" x14ac:dyDescent="0.25">
      <c r="A1133" t="s">
        <v>1096</v>
      </c>
    </row>
    <row r="1134" spans="1:1" x14ac:dyDescent="0.25">
      <c r="A1134" t="s">
        <v>1097</v>
      </c>
    </row>
    <row r="1135" spans="1:1" x14ac:dyDescent="0.25">
      <c r="A1135" t="s">
        <v>1098</v>
      </c>
    </row>
    <row r="1136" spans="1:1" x14ac:dyDescent="0.25">
      <c r="A1136" t="s">
        <v>1099</v>
      </c>
    </row>
    <row r="1137" spans="1:1" x14ac:dyDescent="0.25">
      <c r="A1137" t="s">
        <v>1100</v>
      </c>
    </row>
    <row r="1138" spans="1:1" x14ac:dyDescent="0.25">
      <c r="A1138" t="s">
        <v>1101</v>
      </c>
    </row>
    <row r="1139" spans="1:1" x14ac:dyDescent="0.25">
      <c r="A1139" t="s">
        <v>1102</v>
      </c>
    </row>
    <row r="1140" spans="1:1" x14ac:dyDescent="0.25">
      <c r="A1140" t="s">
        <v>1103</v>
      </c>
    </row>
    <row r="1141" spans="1:1" x14ac:dyDescent="0.25">
      <c r="A1141" t="s">
        <v>1104</v>
      </c>
    </row>
    <row r="1142" spans="1:1" x14ac:dyDescent="0.25">
      <c r="A1142" t="s">
        <v>1105</v>
      </c>
    </row>
    <row r="1143" spans="1:1" x14ac:dyDescent="0.25">
      <c r="A1143" t="s">
        <v>1106</v>
      </c>
    </row>
    <row r="1144" spans="1:1" x14ac:dyDescent="0.25">
      <c r="A1144" t="s">
        <v>1107</v>
      </c>
    </row>
    <row r="1145" spans="1:1" x14ac:dyDescent="0.25">
      <c r="A1145" t="s">
        <v>1108</v>
      </c>
    </row>
    <row r="1146" spans="1:1" x14ac:dyDescent="0.25">
      <c r="A1146" t="s">
        <v>1109</v>
      </c>
    </row>
    <row r="1147" spans="1:1" x14ac:dyDescent="0.25">
      <c r="A1147" t="s">
        <v>1110</v>
      </c>
    </row>
    <row r="1148" spans="1:1" x14ac:dyDescent="0.25">
      <c r="A1148" t="s">
        <v>1111</v>
      </c>
    </row>
    <row r="1149" spans="1:1" x14ac:dyDescent="0.25">
      <c r="A1149" t="s">
        <v>1112</v>
      </c>
    </row>
    <row r="1150" spans="1:1" x14ac:dyDescent="0.25">
      <c r="A1150" t="s">
        <v>1113</v>
      </c>
    </row>
    <row r="1151" spans="1:1" x14ac:dyDescent="0.25">
      <c r="A1151" t="s">
        <v>1114</v>
      </c>
    </row>
    <row r="1152" spans="1:1" x14ac:dyDescent="0.25">
      <c r="A1152" t="s">
        <v>1115</v>
      </c>
    </row>
    <row r="1153" spans="1:1" x14ac:dyDescent="0.25">
      <c r="A1153" t="s">
        <v>1116</v>
      </c>
    </row>
    <row r="1154" spans="1:1" x14ac:dyDescent="0.25">
      <c r="A1154" t="s">
        <v>1117</v>
      </c>
    </row>
    <row r="1155" spans="1:1" x14ac:dyDescent="0.25">
      <c r="A1155" t="s">
        <v>1118</v>
      </c>
    </row>
    <row r="1156" spans="1:1" x14ac:dyDescent="0.25">
      <c r="A1156" t="s">
        <v>1119</v>
      </c>
    </row>
    <row r="1157" spans="1:1" x14ac:dyDescent="0.25">
      <c r="A1157" t="s">
        <v>1120</v>
      </c>
    </row>
    <row r="1158" spans="1:1" x14ac:dyDescent="0.25">
      <c r="A1158" t="s">
        <v>1121</v>
      </c>
    </row>
    <row r="1159" spans="1:1" x14ac:dyDescent="0.25">
      <c r="A1159" t="s">
        <v>1122</v>
      </c>
    </row>
    <row r="1160" spans="1:1" x14ac:dyDescent="0.25">
      <c r="A1160" t="s">
        <v>1123</v>
      </c>
    </row>
    <row r="1161" spans="1:1" x14ac:dyDescent="0.25">
      <c r="A1161" t="s">
        <v>1124</v>
      </c>
    </row>
    <row r="1162" spans="1:1" x14ac:dyDescent="0.25">
      <c r="A1162" t="s">
        <v>1125</v>
      </c>
    </row>
    <row r="1163" spans="1:1" x14ac:dyDescent="0.25">
      <c r="A1163" t="s">
        <v>1126</v>
      </c>
    </row>
    <row r="1164" spans="1:1" x14ac:dyDescent="0.25">
      <c r="A1164" t="s">
        <v>1127</v>
      </c>
    </row>
    <row r="1165" spans="1:1" x14ac:dyDescent="0.25">
      <c r="A1165" t="s">
        <v>1128</v>
      </c>
    </row>
    <row r="1166" spans="1:1" x14ac:dyDescent="0.25">
      <c r="A1166" t="s">
        <v>1129</v>
      </c>
    </row>
    <row r="1167" spans="1:1" x14ac:dyDescent="0.25">
      <c r="A1167" t="s">
        <v>1130</v>
      </c>
    </row>
    <row r="1168" spans="1:1" x14ac:dyDescent="0.25">
      <c r="A1168" t="s">
        <v>1131</v>
      </c>
    </row>
    <row r="1169" spans="1:1" x14ac:dyDescent="0.25">
      <c r="A1169" t="s">
        <v>1132</v>
      </c>
    </row>
    <row r="1170" spans="1:1" x14ac:dyDescent="0.25">
      <c r="A1170" t="s">
        <v>1133</v>
      </c>
    </row>
    <row r="1171" spans="1:1" x14ac:dyDescent="0.25">
      <c r="A1171" t="s">
        <v>1134</v>
      </c>
    </row>
    <row r="1172" spans="1:1" x14ac:dyDescent="0.25">
      <c r="A1172" t="s">
        <v>1135</v>
      </c>
    </row>
    <row r="1173" spans="1:1" x14ac:dyDescent="0.25">
      <c r="A1173" t="s">
        <v>1136</v>
      </c>
    </row>
    <row r="1174" spans="1:1" x14ac:dyDescent="0.25">
      <c r="A1174" t="s">
        <v>1137</v>
      </c>
    </row>
    <row r="1175" spans="1:1" x14ac:dyDescent="0.25">
      <c r="A1175" t="s">
        <v>1138</v>
      </c>
    </row>
    <row r="1176" spans="1:1" x14ac:dyDescent="0.25">
      <c r="A1176" t="s">
        <v>1139</v>
      </c>
    </row>
    <row r="1177" spans="1:1" x14ac:dyDescent="0.25">
      <c r="A1177" t="s">
        <v>1140</v>
      </c>
    </row>
    <row r="1178" spans="1:1" x14ac:dyDescent="0.25">
      <c r="A1178" t="s">
        <v>1141</v>
      </c>
    </row>
    <row r="1179" spans="1:1" x14ac:dyDescent="0.25">
      <c r="A1179" t="s">
        <v>1142</v>
      </c>
    </row>
    <row r="1180" spans="1:1" x14ac:dyDescent="0.25">
      <c r="A1180" t="s">
        <v>1143</v>
      </c>
    </row>
    <row r="1181" spans="1:1" x14ac:dyDescent="0.25">
      <c r="A1181" t="s">
        <v>1144</v>
      </c>
    </row>
    <row r="1182" spans="1:1" x14ac:dyDescent="0.25">
      <c r="A1182" t="s">
        <v>1145</v>
      </c>
    </row>
    <row r="1183" spans="1:1" x14ac:dyDescent="0.25">
      <c r="A1183" t="s">
        <v>1146</v>
      </c>
    </row>
    <row r="1184" spans="1:1" x14ac:dyDescent="0.25">
      <c r="A1184" t="s">
        <v>1147</v>
      </c>
    </row>
    <row r="1185" spans="1:1" x14ac:dyDescent="0.25">
      <c r="A1185" t="s">
        <v>1148</v>
      </c>
    </row>
    <row r="1186" spans="1:1" x14ac:dyDescent="0.25">
      <c r="A1186" t="s">
        <v>1149</v>
      </c>
    </row>
    <row r="1187" spans="1:1" x14ac:dyDescent="0.25">
      <c r="A1187" t="s">
        <v>1150</v>
      </c>
    </row>
    <row r="1188" spans="1:1" x14ac:dyDescent="0.25">
      <c r="A1188" t="s">
        <v>1151</v>
      </c>
    </row>
    <row r="1189" spans="1:1" x14ac:dyDescent="0.25">
      <c r="A1189" t="s">
        <v>1152</v>
      </c>
    </row>
    <row r="1190" spans="1:1" x14ac:dyDescent="0.25">
      <c r="A1190" t="s">
        <v>1153</v>
      </c>
    </row>
    <row r="1191" spans="1:1" x14ac:dyDescent="0.25">
      <c r="A1191" t="s">
        <v>1154</v>
      </c>
    </row>
    <row r="1192" spans="1:1" x14ac:dyDescent="0.25">
      <c r="A1192" t="s">
        <v>1155</v>
      </c>
    </row>
    <row r="1193" spans="1:1" x14ac:dyDescent="0.25">
      <c r="A1193" t="s">
        <v>1156</v>
      </c>
    </row>
    <row r="1194" spans="1:1" x14ac:dyDescent="0.25">
      <c r="A1194" t="s">
        <v>1157</v>
      </c>
    </row>
    <row r="1195" spans="1:1" x14ac:dyDescent="0.25">
      <c r="A1195" t="s">
        <v>1158</v>
      </c>
    </row>
    <row r="1196" spans="1:1" x14ac:dyDescent="0.25">
      <c r="A1196" t="s">
        <v>1159</v>
      </c>
    </row>
    <row r="1197" spans="1:1" x14ac:dyDescent="0.25">
      <c r="A1197" t="s">
        <v>1160</v>
      </c>
    </row>
    <row r="1198" spans="1:1" x14ac:dyDescent="0.25">
      <c r="A1198" t="s">
        <v>1161</v>
      </c>
    </row>
    <row r="1199" spans="1:1" x14ac:dyDescent="0.25">
      <c r="A1199" t="s">
        <v>1162</v>
      </c>
    </row>
    <row r="1200" spans="1:1" x14ac:dyDescent="0.25">
      <c r="A1200" t="s">
        <v>1163</v>
      </c>
    </row>
    <row r="1201" spans="1:1" x14ac:dyDescent="0.25">
      <c r="A1201" t="s">
        <v>1164</v>
      </c>
    </row>
    <row r="1202" spans="1:1" x14ac:dyDescent="0.25">
      <c r="A1202" t="s">
        <v>1165</v>
      </c>
    </row>
    <row r="1203" spans="1:1" x14ac:dyDescent="0.25">
      <c r="A1203" t="s">
        <v>1166</v>
      </c>
    </row>
    <row r="1204" spans="1:1" x14ac:dyDescent="0.25">
      <c r="A1204" t="s">
        <v>1167</v>
      </c>
    </row>
    <row r="1205" spans="1:1" x14ac:dyDescent="0.25">
      <c r="A1205" t="s">
        <v>1168</v>
      </c>
    </row>
    <row r="1206" spans="1:1" x14ac:dyDescent="0.25">
      <c r="A1206" t="s">
        <v>1169</v>
      </c>
    </row>
    <row r="1207" spans="1:1" x14ac:dyDescent="0.25">
      <c r="A1207" t="s">
        <v>1170</v>
      </c>
    </row>
    <row r="1208" spans="1:1" x14ac:dyDescent="0.25">
      <c r="A1208" t="s">
        <v>1171</v>
      </c>
    </row>
    <row r="1209" spans="1:1" x14ac:dyDescent="0.25">
      <c r="A1209" t="s">
        <v>1172</v>
      </c>
    </row>
    <row r="1210" spans="1:1" x14ac:dyDescent="0.25">
      <c r="A1210" t="s">
        <v>1173</v>
      </c>
    </row>
    <row r="1211" spans="1:1" x14ac:dyDescent="0.25">
      <c r="A1211" t="s">
        <v>1174</v>
      </c>
    </row>
    <row r="1212" spans="1:1" x14ac:dyDescent="0.25">
      <c r="A1212" t="s">
        <v>1175</v>
      </c>
    </row>
    <row r="1213" spans="1:1" x14ac:dyDescent="0.25">
      <c r="A1213" t="s">
        <v>1176</v>
      </c>
    </row>
    <row r="1214" spans="1:1" x14ac:dyDescent="0.25">
      <c r="A1214" t="s">
        <v>1177</v>
      </c>
    </row>
    <row r="1215" spans="1:1" x14ac:dyDescent="0.25">
      <c r="A1215" t="s">
        <v>1178</v>
      </c>
    </row>
    <row r="1216" spans="1:1" x14ac:dyDescent="0.25">
      <c r="A1216" t="s">
        <v>1179</v>
      </c>
    </row>
    <row r="1217" spans="1:1" x14ac:dyDescent="0.25">
      <c r="A1217" t="s">
        <v>1180</v>
      </c>
    </row>
    <row r="1218" spans="1:1" x14ac:dyDescent="0.25">
      <c r="A1218" t="s">
        <v>1181</v>
      </c>
    </row>
    <row r="1219" spans="1:1" x14ac:dyDescent="0.25">
      <c r="A1219" t="s">
        <v>1182</v>
      </c>
    </row>
    <row r="1220" spans="1:1" x14ac:dyDescent="0.25">
      <c r="A1220" t="s">
        <v>1183</v>
      </c>
    </row>
    <row r="1221" spans="1:1" x14ac:dyDescent="0.25">
      <c r="A1221" t="s">
        <v>1184</v>
      </c>
    </row>
    <row r="1222" spans="1:1" x14ac:dyDescent="0.25">
      <c r="A1222" t="s">
        <v>1185</v>
      </c>
    </row>
    <row r="1223" spans="1:1" x14ac:dyDescent="0.25">
      <c r="A1223" t="s">
        <v>1186</v>
      </c>
    </row>
    <row r="1224" spans="1:1" x14ac:dyDescent="0.25">
      <c r="A1224" t="s">
        <v>1187</v>
      </c>
    </row>
    <row r="1225" spans="1:1" x14ac:dyDescent="0.25">
      <c r="A1225" t="s">
        <v>1188</v>
      </c>
    </row>
    <row r="1226" spans="1:1" x14ac:dyDescent="0.25">
      <c r="A1226" t="s">
        <v>1189</v>
      </c>
    </row>
    <row r="1227" spans="1:1" x14ac:dyDescent="0.25">
      <c r="A1227" t="s">
        <v>1190</v>
      </c>
    </row>
    <row r="1228" spans="1:1" x14ac:dyDescent="0.25">
      <c r="A1228" t="s">
        <v>1191</v>
      </c>
    </row>
    <row r="1229" spans="1:1" x14ac:dyDescent="0.25">
      <c r="A1229" t="s">
        <v>1192</v>
      </c>
    </row>
    <row r="1230" spans="1:1" x14ac:dyDescent="0.25">
      <c r="A1230" t="s">
        <v>1193</v>
      </c>
    </row>
    <row r="1231" spans="1:1" x14ac:dyDescent="0.25">
      <c r="A1231" t="s">
        <v>1194</v>
      </c>
    </row>
    <row r="1232" spans="1:1" x14ac:dyDescent="0.25">
      <c r="A1232" t="s">
        <v>1195</v>
      </c>
    </row>
    <row r="1233" spans="1:1" x14ac:dyDescent="0.25">
      <c r="A1233" t="s">
        <v>1196</v>
      </c>
    </row>
    <row r="1234" spans="1:1" x14ac:dyDescent="0.25">
      <c r="A1234" t="s">
        <v>1197</v>
      </c>
    </row>
    <row r="1235" spans="1:1" x14ac:dyDescent="0.25">
      <c r="A1235" t="s">
        <v>1198</v>
      </c>
    </row>
    <row r="1236" spans="1:1" x14ac:dyDescent="0.25">
      <c r="A1236" t="s">
        <v>1199</v>
      </c>
    </row>
    <row r="1237" spans="1:1" x14ac:dyDescent="0.25">
      <c r="A1237" t="s">
        <v>1200</v>
      </c>
    </row>
    <row r="1238" spans="1:1" x14ac:dyDescent="0.25">
      <c r="A1238" t="s">
        <v>1201</v>
      </c>
    </row>
    <row r="1239" spans="1:1" x14ac:dyDescent="0.25">
      <c r="A1239" t="s">
        <v>1202</v>
      </c>
    </row>
    <row r="1240" spans="1:1" x14ac:dyDescent="0.25">
      <c r="A1240" t="s">
        <v>1203</v>
      </c>
    </row>
    <row r="1241" spans="1:1" x14ac:dyDescent="0.25">
      <c r="A1241" t="s">
        <v>1204</v>
      </c>
    </row>
    <row r="1242" spans="1:1" x14ac:dyDescent="0.25">
      <c r="A1242" t="s">
        <v>1205</v>
      </c>
    </row>
    <row r="1243" spans="1:1" x14ac:dyDescent="0.25">
      <c r="A1243" t="s">
        <v>1206</v>
      </c>
    </row>
    <row r="1244" spans="1:1" x14ac:dyDescent="0.25">
      <c r="A1244" t="s">
        <v>1207</v>
      </c>
    </row>
    <row r="1245" spans="1:1" x14ac:dyDescent="0.25">
      <c r="A1245" t="s">
        <v>1208</v>
      </c>
    </row>
    <row r="1246" spans="1:1" x14ac:dyDescent="0.25">
      <c r="A1246" t="s">
        <v>1209</v>
      </c>
    </row>
    <row r="1247" spans="1:1" x14ac:dyDescent="0.25">
      <c r="A1247" t="s">
        <v>1210</v>
      </c>
    </row>
    <row r="1248" spans="1:1" x14ac:dyDescent="0.25">
      <c r="A1248" t="s">
        <v>1211</v>
      </c>
    </row>
    <row r="1249" spans="1:1" x14ac:dyDescent="0.25">
      <c r="A1249" t="s">
        <v>1212</v>
      </c>
    </row>
    <row r="1250" spans="1:1" x14ac:dyDescent="0.25">
      <c r="A1250" t="s">
        <v>1213</v>
      </c>
    </row>
    <row r="1251" spans="1:1" x14ac:dyDescent="0.25">
      <c r="A1251" t="s">
        <v>1214</v>
      </c>
    </row>
    <row r="1252" spans="1:1" x14ac:dyDescent="0.25">
      <c r="A1252" t="s">
        <v>1215</v>
      </c>
    </row>
    <row r="1253" spans="1:1" x14ac:dyDescent="0.25">
      <c r="A1253" t="s">
        <v>1216</v>
      </c>
    </row>
    <row r="1254" spans="1:1" x14ac:dyDescent="0.25">
      <c r="A1254" t="s">
        <v>1217</v>
      </c>
    </row>
    <row r="1255" spans="1:1" x14ac:dyDescent="0.25">
      <c r="A1255" t="s">
        <v>1218</v>
      </c>
    </row>
    <row r="1256" spans="1:1" x14ac:dyDescent="0.25">
      <c r="A1256" t="s">
        <v>1219</v>
      </c>
    </row>
    <row r="1257" spans="1:1" x14ac:dyDescent="0.25">
      <c r="A1257" t="s">
        <v>1220</v>
      </c>
    </row>
    <row r="1258" spans="1:1" x14ac:dyDescent="0.25">
      <c r="A1258" t="s">
        <v>1221</v>
      </c>
    </row>
    <row r="1259" spans="1:1" x14ac:dyDescent="0.25">
      <c r="A1259" t="s">
        <v>1222</v>
      </c>
    </row>
    <row r="1260" spans="1:1" x14ac:dyDescent="0.25">
      <c r="A1260" t="s">
        <v>1223</v>
      </c>
    </row>
    <row r="1261" spans="1:1" x14ac:dyDescent="0.25">
      <c r="A1261" t="s">
        <v>1224</v>
      </c>
    </row>
    <row r="1262" spans="1:1" x14ac:dyDescent="0.25">
      <c r="A1262" t="s">
        <v>1225</v>
      </c>
    </row>
    <row r="1263" spans="1:1" x14ac:dyDescent="0.25">
      <c r="A1263" t="s">
        <v>1226</v>
      </c>
    </row>
    <row r="1264" spans="1:1" x14ac:dyDescent="0.25">
      <c r="A1264" t="s">
        <v>1227</v>
      </c>
    </row>
    <row r="1265" spans="1:1" x14ac:dyDescent="0.25">
      <c r="A1265" t="s">
        <v>1228</v>
      </c>
    </row>
    <row r="1266" spans="1:1" x14ac:dyDescent="0.25">
      <c r="A1266" t="s">
        <v>1229</v>
      </c>
    </row>
    <row r="1267" spans="1:1" x14ac:dyDescent="0.25">
      <c r="A1267" t="s">
        <v>1230</v>
      </c>
    </row>
    <row r="1268" spans="1:1" x14ac:dyDescent="0.25">
      <c r="A1268" t="s">
        <v>1231</v>
      </c>
    </row>
    <row r="1269" spans="1:1" x14ac:dyDescent="0.25">
      <c r="A1269" t="s">
        <v>1232</v>
      </c>
    </row>
    <row r="1270" spans="1:1" x14ac:dyDescent="0.25">
      <c r="A1270" t="s">
        <v>1233</v>
      </c>
    </row>
    <row r="1271" spans="1:1" x14ac:dyDescent="0.25">
      <c r="A1271" t="s">
        <v>1234</v>
      </c>
    </row>
    <row r="1272" spans="1:1" x14ac:dyDescent="0.25">
      <c r="A1272" t="s">
        <v>1235</v>
      </c>
    </row>
    <row r="1273" spans="1:1" x14ac:dyDescent="0.25">
      <c r="A1273" t="s">
        <v>1236</v>
      </c>
    </row>
    <row r="1274" spans="1:1" x14ac:dyDescent="0.25">
      <c r="A1274" t="s">
        <v>1237</v>
      </c>
    </row>
    <row r="1275" spans="1:1" x14ac:dyDescent="0.25">
      <c r="A1275" t="s">
        <v>1238</v>
      </c>
    </row>
    <row r="1276" spans="1:1" x14ac:dyDescent="0.25">
      <c r="A1276" t="s">
        <v>1239</v>
      </c>
    </row>
    <row r="1277" spans="1:1" x14ac:dyDescent="0.25">
      <c r="A1277" t="s">
        <v>1240</v>
      </c>
    </row>
    <row r="1278" spans="1:1" x14ac:dyDescent="0.25">
      <c r="A1278" t="s">
        <v>1241</v>
      </c>
    </row>
    <row r="1279" spans="1:1" x14ac:dyDescent="0.25">
      <c r="A1279" t="s">
        <v>1242</v>
      </c>
    </row>
    <row r="1280" spans="1:1" x14ac:dyDescent="0.25">
      <c r="A1280" t="s">
        <v>1243</v>
      </c>
    </row>
    <row r="1281" spans="1:1" x14ac:dyDescent="0.25">
      <c r="A1281" t="s">
        <v>1244</v>
      </c>
    </row>
    <row r="1282" spans="1:1" x14ac:dyDescent="0.25">
      <c r="A1282" t="s">
        <v>1245</v>
      </c>
    </row>
    <row r="1283" spans="1:1" x14ac:dyDescent="0.25">
      <c r="A1283" t="s">
        <v>1246</v>
      </c>
    </row>
    <row r="1284" spans="1:1" x14ac:dyDescent="0.25">
      <c r="A1284" t="s">
        <v>1247</v>
      </c>
    </row>
    <row r="1285" spans="1:1" x14ac:dyDescent="0.25">
      <c r="A1285" t="s">
        <v>1224</v>
      </c>
    </row>
    <row r="1286" spans="1:1" x14ac:dyDescent="0.25">
      <c r="A1286" t="s">
        <v>1248</v>
      </c>
    </row>
    <row r="1287" spans="1:1" x14ac:dyDescent="0.25">
      <c r="A1287" t="s">
        <v>1249</v>
      </c>
    </row>
    <row r="1288" spans="1:1" x14ac:dyDescent="0.25">
      <c r="A1288" t="s">
        <v>1250</v>
      </c>
    </row>
    <row r="1289" spans="1:1" x14ac:dyDescent="0.25">
      <c r="A1289" t="s">
        <v>1251</v>
      </c>
    </row>
    <row r="1290" spans="1:1" x14ac:dyDescent="0.25">
      <c r="A1290" t="s">
        <v>1252</v>
      </c>
    </row>
    <row r="1291" spans="1:1" x14ac:dyDescent="0.25">
      <c r="A1291" t="s">
        <v>1253</v>
      </c>
    </row>
    <row r="1292" spans="1:1" x14ac:dyDescent="0.25">
      <c r="A1292" t="s">
        <v>1254</v>
      </c>
    </row>
    <row r="1293" spans="1:1" x14ac:dyDescent="0.25">
      <c r="A1293" t="s">
        <v>1255</v>
      </c>
    </row>
    <row r="1294" spans="1:1" x14ac:dyDescent="0.25">
      <c r="A1294" t="s">
        <v>1256</v>
      </c>
    </row>
    <row r="1295" spans="1:1" x14ac:dyDescent="0.25">
      <c r="A1295" t="s">
        <v>1257</v>
      </c>
    </row>
    <row r="1296" spans="1:1" x14ac:dyDescent="0.25">
      <c r="A1296" t="s">
        <v>1258</v>
      </c>
    </row>
    <row r="1297" spans="1:1" x14ac:dyDescent="0.25">
      <c r="A1297" t="s">
        <v>1259</v>
      </c>
    </row>
    <row r="1298" spans="1:1" x14ac:dyDescent="0.25">
      <c r="A1298" t="s">
        <v>1260</v>
      </c>
    </row>
    <row r="1299" spans="1:1" x14ac:dyDescent="0.25">
      <c r="A1299" t="s">
        <v>1261</v>
      </c>
    </row>
    <row r="1300" spans="1:1" x14ac:dyDescent="0.25">
      <c r="A1300" t="s">
        <v>1262</v>
      </c>
    </row>
    <row r="1301" spans="1:1" x14ac:dyDescent="0.25">
      <c r="A1301" t="s">
        <v>1263</v>
      </c>
    </row>
    <row r="1302" spans="1:1" x14ac:dyDescent="0.25">
      <c r="A1302" t="s">
        <v>1264</v>
      </c>
    </row>
    <row r="1303" spans="1:1" x14ac:dyDescent="0.25">
      <c r="A1303" t="s">
        <v>1265</v>
      </c>
    </row>
    <row r="1304" spans="1:1" x14ac:dyDescent="0.25">
      <c r="A1304" t="s">
        <v>1266</v>
      </c>
    </row>
    <row r="1305" spans="1:1" x14ac:dyDescent="0.25">
      <c r="A1305" t="s">
        <v>1267</v>
      </c>
    </row>
    <row r="1306" spans="1:1" x14ac:dyDescent="0.25">
      <c r="A1306" t="s">
        <v>1268</v>
      </c>
    </row>
    <row r="1307" spans="1:1" x14ac:dyDescent="0.25">
      <c r="A1307" t="s">
        <v>1269</v>
      </c>
    </row>
    <row r="1308" spans="1:1" x14ac:dyDescent="0.25">
      <c r="A1308" t="s">
        <v>1270</v>
      </c>
    </row>
    <row r="1309" spans="1:1" x14ac:dyDescent="0.25">
      <c r="A1309" t="s">
        <v>1271</v>
      </c>
    </row>
    <row r="1310" spans="1:1" x14ac:dyDescent="0.25">
      <c r="A1310" t="s">
        <v>1272</v>
      </c>
    </row>
    <row r="1311" spans="1:1" x14ac:dyDescent="0.25">
      <c r="A1311" t="s">
        <v>1273</v>
      </c>
    </row>
    <row r="1312" spans="1:1" x14ac:dyDescent="0.25">
      <c r="A1312" t="s">
        <v>1274</v>
      </c>
    </row>
    <row r="1313" spans="1:1" x14ac:dyDescent="0.25">
      <c r="A1313" t="s">
        <v>1275</v>
      </c>
    </row>
    <row r="1314" spans="1:1" x14ac:dyDescent="0.25">
      <c r="A1314" t="s">
        <v>1276</v>
      </c>
    </row>
    <row r="1315" spans="1:1" x14ac:dyDescent="0.25">
      <c r="A1315" t="s">
        <v>1277</v>
      </c>
    </row>
    <row r="1316" spans="1:1" x14ac:dyDescent="0.25">
      <c r="A1316" t="s">
        <v>1278</v>
      </c>
    </row>
    <row r="1317" spans="1:1" x14ac:dyDescent="0.25">
      <c r="A1317" t="s">
        <v>1279</v>
      </c>
    </row>
    <row r="1318" spans="1:1" x14ac:dyDescent="0.25">
      <c r="A1318" t="s">
        <v>1280</v>
      </c>
    </row>
    <row r="1319" spans="1:1" x14ac:dyDescent="0.25">
      <c r="A1319" t="s">
        <v>1281</v>
      </c>
    </row>
    <row r="1320" spans="1:1" x14ac:dyDescent="0.25">
      <c r="A1320" t="s">
        <v>1282</v>
      </c>
    </row>
    <row r="1321" spans="1:1" x14ac:dyDescent="0.25">
      <c r="A1321" t="s">
        <v>1283</v>
      </c>
    </row>
    <row r="1322" spans="1:1" x14ac:dyDescent="0.25">
      <c r="A1322" t="s">
        <v>1284</v>
      </c>
    </row>
    <row r="1323" spans="1:1" x14ac:dyDescent="0.25">
      <c r="A1323" t="s">
        <v>1285</v>
      </c>
    </row>
    <row r="1324" spans="1:1" x14ac:dyDescent="0.25">
      <c r="A1324" t="s">
        <v>1286</v>
      </c>
    </row>
    <row r="1325" spans="1:1" x14ac:dyDescent="0.25">
      <c r="A1325" t="s">
        <v>1287</v>
      </c>
    </row>
    <row r="1326" spans="1:1" x14ac:dyDescent="0.25">
      <c r="A1326" t="s">
        <v>1288</v>
      </c>
    </row>
    <row r="1327" spans="1:1" x14ac:dyDescent="0.25">
      <c r="A1327" t="s">
        <v>1289</v>
      </c>
    </row>
    <row r="1328" spans="1:1" x14ac:dyDescent="0.25">
      <c r="A1328" t="s">
        <v>1290</v>
      </c>
    </row>
    <row r="1329" spans="1:1" x14ac:dyDescent="0.25">
      <c r="A1329" t="s">
        <v>1291</v>
      </c>
    </row>
    <row r="1330" spans="1:1" x14ac:dyDescent="0.25">
      <c r="A1330" t="s">
        <v>1292</v>
      </c>
    </row>
    <row r="1331" spans="1:1" x14ac:dyDescent="0.25">
      <c r="A1331" t="s">
        <v>1293</v>
      </c>
    </row>
    <row r="1332" spans="1:1" x14ac:dyDescent="0.25">
      <c r="A1332" t="s">
        <v>1294</v>
      </c>
    </row>
    <row r="1333" spans="1:1" x14ac:dyDescent="0.25">
      <c r="A1333" t="s">
        <v>1295</v>
      </c>
    </row>
    <row r="1334" spans="1:1" x14ac:dyDescent="0.25">
      <c r="A1334" t="s">
        <v>1296</v>
      </c>
    </row>
    <row r="1335" spans="1:1" x14ac:dyDescent="0.25">
      <c r="A1335" t="s">
        <v>1297</v>
      </c>
    </row>
    <row r="1336" spans="1:1" x14ac:dyDescent="0.25">
      <c r="A1336" t="s">
        <v>1298</v>
      </c>
    </row>
    <row r="1337" spans="1:1" x14ac:dyDescent="0.25">
      <c r="A1337" t="s">
        <v>1299</v>
      </c>
    </row>
    <row r="1338" spans="1:1" x14ac:dyDescent="0.25">
      <c r="A1338" t="s">
        <v>1300</v>
      </c>
    </row>
    <row r="1339" spans="1:1" x14ac:dyDescent="0.25">
      <c r="A1339" t="s">
        <v>1301</v>
      </c>
    </row>
    <row r="1340" spans="1:1" x14ac:dyDescent="0.25">
      <c r="A1340" t="s">
        <v>1302</v>
      </c>
    </row>
    <row r="1341" spans="1:1" x14ac:dyDescent="0.25">
      <c r="A1341" t="s">
        <v>1303</v>
      </c>
    </row>
    <row r="1342" spans="1:1" x14ac:dyDescent="0.25">
      <c r="A1342" t="s">
        <v>1304</v>
      </c>
    </row>
    <row r="1343" spans="1:1" x14ac:dyDescent="0.25">
      <c r="A1343" t="s">
        <v>1305</v>
      </c>
    </row>
    <row r="1344" spans="1:1" x14ac:dyDescent="0.25">
      <c r="A1344" t="s">
        <v>1306</v>
      </c>
    </row>
    <row r="1345" spans="1:1" x14ac:dyDescent="0.25">
      <c r="A1345" t="s">
        <v>1307</v>
      </c>
    </row>
    <row r="1346" spans="1:1" x14ac:dyDescent="0.25">
      <c r="A1346" t="s">
        <v>1308</v>
      </c>
    </row>
    <row r="1347" spans="1:1" x14ac:dyDescent="0.25">
      <c r="A1347" t="s">
        <v>1309</v>
      </c>
    </row>
    <row r="1348" spans="1:1" x14ac:dyDescent="0.25">
      <c r="A1348" t="s">
        <v>1310</v>
      </c>
    </row>
    <row r="1349" spans="1:1" x14ac:dyDescent="0.25">
      <c r="A1349" t="s">
        <v>1311</v>
      </c>
    </row>
    <row r="1350" spans="1:1" x14ac:dyDescent="0.25">
      <c r="A1350" t="s">
        <v>1312</v>
      </c>
    </row>
    <row r="1351" spans="1:1" x14ac:dyDescent="0.25">
      <c r="A1351" t="s">
        <v>1313</v>
      </c>
    </row>
    <row r="1352" spans="1:1" x14ac:dyDescent="0.25">
      <c r="A1352" t="s">
        <v>1314</v>
      </c>
    </row>
    <row r="1353" spans="1:1" x14ac:dyDescent="0.25">
      <c r="A1353" t="s">
        <v>1315</v>
      </c>
    </row>
    <row r="1354" spans="1:1" x14ac:dyDescent="0.25">
      <c r="A1354" t="s">
        <v>1316</v>
      </c>
    </row>
    <row r="1355" spans="1:1" x14ac:dyDescent="0.25">
      <c r="A1355" t="s">
        <v>1317</v>
      </c>
    </row>
    <row r="1356" spans="1:1" x14ac:dyDescent="0.25">
      <c r="A1356" t="s">
        <v>1318</v>
      </c>
    </row>
    <row r="1357" spans="1:1" x14ac:dyDescent="0.25">
      <c r="A1357" t="s">
        <v>1319</v>
      </c>
    </row>
    <row r="1358" spans="1:1" x14ac:dyDescent="0.25">
      <c r="A1358" t="s">
        <v>1320</v>
      </c>
    </row>
    <row r="1359" spans="1:1" x14ac:dyDescent="0.25">
      <c r="A1359" t="s">
        <v>1321</v>
      </c>
    </row>
    <row r="1360" spans="1:1" x14ac:dyDescent="0.25">
      <c r="A1360" t="s">
        <v>1322</v>
      </c>
    </row>
    <row r="1361" spans="1:1" x14ac:dyDescent="0.25">
      <c r="A1361" t="s">
        <v>1323</v>
      </c>
    </row>
    <row r="1362" spans="1:1" x14ac:dyDescent="0.25">
      <c r="A1362" t="s">
        <v>1324</v>
      </c>
    </row>
    <row r="1363" spans="1:1" x14ac:dyDescent="0.25">
      <c r="A1363" t="s">
        <v>1325</v>
      </c>
    </row>
    <row r="1364" spans="1:1" x14ac:dyDescent="0.25">
      <c r="A1364" t="s">
        <v>1326</v>
      </c>
    </row>
    <row r="1365" spans="1:1" x14ac:dyDescent="0.25">
      <c r="A1365" t="s">
        <v>1327</v>
      </c>
    </row>
    <row r="1366" spans="1:1" x14ac:dyDescent="0.25">
      <c r="A1366" t="s">
        <v>1328</v>
      </c>
    </row>
    <row r="1367" spans="1:1" x14ac:dyDescent="0.25">
      <c r="A1367" t="s">
        <v>1329</v>
      </c>
    </row>
    <row r="1368" spans="1:1" x14ac:dyDescent="0.25">
      <c r="A1368" t="s">
        <v>1330</v>
      </c>
    </row>
    <row r="1369" spans="1:1" x14ac:dyDescent="0.25">
      <c r="A1369" t="s">
        <v>1331</v>
      </c>
    </row>
    <row r="1370" spans="1:1" x14ac:dyDescent="0.25">
      <c r="A1370" t="s">
        <v>1332</v>
      </c>
    </row>
    <row r="1371" spans="1:1" x14ac:dyDescent="0.25">
      <c r="A1371" t="s">
        <v>1333</v>
      </c>
    </row>
    <row r="1372" spans="1:1" x14ac:dyDescent="0.25">
      <c r="A1372" t="s">
        <v>1334</v>
      </c>
    </row>
    <row r="1373" spans="1:1" x14ac:dyDescent="0.25">
      <c r="A1373" t="s">
        <v>1335</v>
      </c>
    </row>
    <row r="1374" spans="1:1" x14ac:dyDescent="0.25">
      <c r="A1374" t="s">
        <v>1336</v>
      </c>
    </row>
    <row r="1375" spans="1:1" x14ac:dyDescent="0.25">
      <c r="A1375" t="s">
        <v>1337</v>
      </c>
    </row>
    <row r="1376" spans="1:1" x14ac:dyDescent="0.25">
      <c r="A1376" t="s">
        <v>1338</v>
      </c>
    </row>
    <row r="1377" spans="1:1" x14ac:dyDescent="0.25">
      <c r="A1377" t="s">
        <v>1339</v>
      </c>
    </row>
    <row r="1378" spans="1:1" x14ac:dyDescent="0.25">
      <c r="A1378" t="s">
        <v>1340</v>
      </c>
    </row>
    <row r="1379" spans="1:1" x14ac:dyDescent="0.25">
      <c r="A1379" t="s">
        <v>1341</v>
      </c>
    </row>
    <row r="1380" spans="1:1" x14ac:dyDescent="0.25">
      <c r="A1380" t="s">
        <v>1342</v>
      </c>
    </row>
    <row r="1381" spans="1:1" x14ac:dyDescent="0.25">
      <c r="A1381" t="s">
        <v>1343</v>
      </c>
    </row>
    <row r="1382" spans="1:1" x14ac:dyDescent="0.25">
      <c r="A1382" t="s">
        <v>1344</v>
      </c>
    </row>
    <row r="1383" spans="1:1" x14ac:dyDescent="0.25">
      <c r="A1383" t="s">
        <v>1345</v>
      </c>
    </row>
    <row r="1384" spans="1:1" x14ac:dyDescent="0.25">
      <c r="A1384" t="s">
        <v>1346</v>
      </c>
    </row>
    <row r="1385" spans="1:1" x14ac:dyDescent="0.25">
      <c r="A1385" t="s">
        <v>1347</v>
      </c>
    </row>
    <row r="1386" spans="1:1" x14ac:dyDescent="0.25">
      <c r="A1386" t="s">
        <v>1348</v>
      </c>
    </row>
    <row r="1387" spans="1:1" x14ac:dyDescent="0.25">
      <c r="A1387" t="s">
        <v>1349</v>
      </c>
    </row>
    <row r="1388" spans="1:1" x14ac:dyDescent="0.25">
      <c r="A1388" t="s">
        <v>1350</v>
      </c>
    </row>
    <row r="1389" spans="1:1" x14ac:dyDescent="0.25">
      <c r="A1389" t="s">
        <v>1351</v>
      </c>
    </row>
    <row r="1390" spans="1:1" x14ac:dyDescent="0.25">
      <c r="A1390" t="s">
        <v>1352</v>
      </c>
    </row>
    <row r="1391" spans="1:1" x14ac:dyDescent="0.25">
      <c r="A1391" t="s">
        <v>1353</v>
      </c>
    </row>
    <row r="1392" spans="1:1" x14ac:dyDescent="0.25">
      <c r="A1392" t="s">
        <v>1354</v>
      </c>
    </row>
    <row r="1393" spans="1:1" x14ac:dyDescent="0.25">
      <c r="A1393" t="s">
        <v>1355</v>
      </c>
    </row>
    <row r="1394" spans="1:1" x14ac:dyDescent="0.25">
      <c r="A1394" t="s">
        <v>1356</v>
      </c>
    </row>
    <row r="1395" spans="1:1" x14ac:dyDescent="0.25">
      <c r="A1395" t="s">
        <v>1357</v>
      </c>
    </row>
    <row r="1396" spans="1:1" x14ac:dyDescent="0.25">
      <c r="A1396" t="s">
        <v>1358</v>
      </c>
    </row>
    <row r="1397" spans="1:1" x14ac:dyDescent="0.25">
      <c r="A1397" t="s">
        <v>1359</v>
      </c>
    </row>
    <row r="1398" spans="1:1" x14ac:dyDescent="0.25">
      <c r="A1398" t="s">
        <v>1360</v>
      </c>
    </row>
    <row r="1399" spans="1:1" x14ac:dyDescent="0.25">
      <c r="A1399" t="s">
        <v>1361</v>
      </c>
    </row>
    <row r="1400" spans="1:1" x14ac:dyDescent="0.25">
      <c r="A1400" t="s">
        <v>1362</v>
      </c>
    </row>
    <row r="1401" spans="1:1" x14ac:dyDescent="0.25">
      <c r="A1401" t="s">
        <v>1363</v>
      </c>
    </row>
    <row r="1402" spans="1:1" x14ac:dyDescent="0.25">
      <c r="A1402" t="s">
        <v>1364</v>
      </c>
    </row>
    <row r="1403" spans="1:1" x14ac:dyDescent="0.25">
      <c r="A1403" t="s">
        <v>1365</v>
      </c>
    </row>
    <row r="1404" spans="1:1" x14ac:dyDescent="0.25">
      <c r="A1404" t="s">
        <v>1366</v>
      </c>
    </row>
    <row r="1405" spans="1:1" x14ac:dyDescent="0.25">
      <c r="A1405" t="s">
        <v>1367</v>
      </c>
    </row>
    <row r="1406" spans="1:1" x14ac:dyDescent="0.25">
      <c r="A1406" t="s">
        <v>1368</v>
      </c>
    </row>
    <row r="1407" spans="1:1" x14ac:dyDescent="0.25">
      <c r="A1407" t="s">
        <v>1369</v>
      </c>
    </row>
    <row r="1408" spans="1:1" x14ac:dyDescent="0.25">
      <c r="A1408" t="s">
        <v>1370</v>
      </c>
    </row>
    <row r="1409" spans="1:1" x14ac:dyDescent="0.25">
      <c r="A1409" t="s">
        <v>1371</v>
      </c>
    </row>
    <row r="1410" spans="1:1" x14ac:dyDescent="0.25">
      <c r="A1410" t="s">
        <v>1372</v>
      </c>
    </row>
    <row r="1411" spans="1:1" x14ac:dyDescent="0.25">
      <c r="A1411" t="s">
        <v>1373</v>
      </c>
    </row>
    <row r="1412" spans="1:1" x14ac:dyDescent="0.25">
      <c r="A1412" t="s">
        <v>1374</v>
      </c>
    </row>
    <row r="1413" spans="1:1" x14ac:dyDescent="0.25">
      <c r="A1413" t="s">
        <v>1375</v>
      </c>
    </row>
    <row r="1414" spans="1:1" x14ac:dyDescent="0.25">
      <c r="A1414" t="s">
        <v>1376</v>
      </c>
    </row>
    <row r="1415" spans="1:1" x14ac:dyDescent="0.25">
      <c r="A1415" t="s">
        <v>1377</v>
      </c>
    </row>
    <row r="1416" spans="1:1" x14ac:dyDescent="0.25">
      <c r="A1416" t="s">
        <v>1378</v>
      </c>
    </row>
    <row r="1417" spans="1:1" x14ac:dyDescent="0.25">
      <c r="A1417" t="s">
        <v>1379</v>
      </c>
    </row>
    <row r="1418" spans="1:1" x14ac:dyDescent="0.25">
      <c r="A1418" t="s">
        <v>1380</v>
      </c>
    </row>
    <row r="1419" spans="1:1" x14ac:dyDescent="0.25">
      <c r="A1419" t="s">
        <v>1381</v>
      </c>
    </row>
    <row r="1420" spans="1:1" x14ac:dyDescent="0.25">
      <c r="A1420" t="s">
        <v>1382</v>
      </c>
    </row>
    <row r="1421" spans="1:1" x14ac:dyDescent="0.25">
      <c r="A1421" t="s">
        <v>1383</v>
      </c>
    </row>
    <row r="1422" spans="1:1" x14ac:dyDescent="0.25">
      <c r="A1422" t="s">
        <v>1384</v>
      </c>
    </row>
    <row r="1423" spans="1:1" x14ac:dyDescent="0.25">
      <c r="A1423" t="s">
        <v>1385</v>
      </c>
    </row>
    <row r="1424" spans="1:1" x14ac:dyDescent="0.25">
      <c r="A1424" t="s">
        <v>1386</v>
      </c>
    </row>
    <row r="1425" spans="1:1" x14ac:dyDescent="0.25">
      <c r="A1425" t="s">
        <v>1387</v>
      </c>
    </row>
    <row r="1426" spans="1:1" x14ac:dyDescent="0.25">
      <c r="A1426" t="s">
        <v>1388</v>
      </c>
    </row>
    <row r="1427" spans="1:1" x14ac:dyDescent="0.25">
      <c r="A1427" t="s">
        <v>1389</v>
      </c>
    </row>
    <row r="1428" spans="1:1" x14ac:dyDescent="0.25">
      <c r="A1428" t="s">
        <v>1390</v>
      </c>
    </row>
    <row r="1429" spans="1:1" x14ac:dyDescent="0.25">
      <c r="A1429" t="s">
        <v>1391</v>
      </c>
    </row>
    <row r="1430" spans="1:1" x14ac:dyDescent="0.25">
      <c r="A1430" t="s">
        <v>1392</v>
      </c>
    </row>
    <row r="1431" spans="1:1" x14ac:dyDescent="0.25">
      <c r="A1431" t="s">
        <v>1393</v>
      </c>
    </row>
    <row r="1432" spans="1:1" x14ac:dyDescent="0.25">
      <c r="A1432" t="s">
        <v>1394</v>
      </c>
    </row>
    <row r="1433" spans="1:1" x14ac:dyDescent="0.25">
      <c r="A1433" t="s">
        <v>1395</v>
      </c>
    </row>
    <row r="1434" spans="1:1" x14ac:dyDescent="0.25">
      <c r="A1434" t="s">
        <v>1396</v>
      </c>
    </row>
    <row r="1435" spans="1:1" x14ac:dyDescent="0.25">
      <c r="A1435" t="s">
        <v>1397</v>
      </c>
    </row>
    <row r="1436" spans="1:1" x14ac:dyDescent="0.25">
      <c r="A1436" t="s">
        <v>1398</v>
      </c>
    </row>
    <row r="1437" spans="1:1" x14ac:dyDescent="0.25">
      <c r="A1437" t="s">
        <v>1399</v>
      </c>
    </row>
    <row r="1438" spans="1:1" x14ac:dyDescent="0.25">
      <c r="A1438" t="s">
        <v>1400</v>
      </c>
    </row>
    <row r="1439" spans="1:1" x14ac:dyDescent="0.25">
      <c r="A1439" t="s">
        <v>1401</v>
      </c>
    </row>
    <row r="1440" spans="1:1" x14ac:dyDescent="0.25">
      <c r="A1440" t="s">
        <v>1402</v>
      </c>
    </row>
    <row r="1441" spans="1:1" x14ac:dyDescent="0.25">
      <c r="A1441" t="s">
        <v>1403</v>
      </c>
    </row>
    <row r="1442" spans="1:1" x14ac:dyDescent="0.25">
      <c r="A1442" t="s">
        <v>1404</v>
      </c>
    </row>
    <row r="1443" spans="1:1" x14ac:dyDescent="0.25">
      <c r="A1443" t="s">
        <v>1405</v>
      </c>
    </row>
    <row r="1444" spans="1:1" x14ac:dyDescent="0.25">
      <c r="A1444" t="s">
        <v>1406</v>
      </c>
    </row>
    <row r="1445" spans="1:1" x14ac:dyDescent="0.25">
      <c r="A1445" t="s">
        <v>1407</v>
      </c>
    </row>
    <row r="1446" spans="1:1" x14ac:dyDescent="0.25">
      <c r="A1446" t="s">
        <v>1408</v>
      </c>
    </row>
    <row r="1447" spans="1:1" x14ac:dyDescent="0.25">
      <c r="A1447" t="s">
        <v>1409</v>
      </c>
    </row>
    <row r="1448" spans="1:1" x14ac:dyDescent="0.25">
      <c r="A1448" t="s">
        <v>1410</v>
      </c>
    </row>
    <row r="1449" spans="1:1" x14ac:dyDescent="0.25">
      <c r="A1449" t="s">
        <v>1411</v>
      </c>
    </row>
    <row r="1450" spans="1:1" x14ac:dyDescent="0.25">
      <c r="A1450" t="s">
        <v>1412</v>
      </c>
    </row>
    <row r="1451" spans="1:1" x14ac:dyDescent="0.25">
      <c r="A1451" t="s">
        <v>1413</v>
      </c>
    </row>
    <row r="1452" spans="1:1" x14ac:dyDescent="0.25">
      <c r="A1452" t="s">
        <v>1414</v>
      </c>
    </row>
    <row r="1453" spans="1:1" x14ac:dyDescent="0.25">
      <c r="A1453" t="s">
        <v>1415</v>
      </c>
    </row>
    <row r="1454" spans="1:1" x14ac:dyDescent="0.25">
      <c r="A1454" t="s">
        <v>1416</v>
      </c>
    </row>
    <row r="1455" spans="1:1" x14ac:dyDescent="0.25">
      <c r="A1455" t="s">
        <v>1417</v>
      </c>
    </row>
    <row r="1456" spans="1:1" x14ac:dyDescent="0.25">
      <c r="A1456" t="s">
        <v>1418</v>
      </c>
    </row>
    <row r="1457" spans="1:1" x14ac:dyDescent="0.25">
      <c r="A1457" t="s">
        <v>1419</v>
      </c>
    </row>
    <row r="1458" spans="1:1" x14ac:dyDescent="0.25">
      <c r="A1458" t="s">
        <v>1420</v>
      </c>
    </row>
    <row r="1459" spans="1:1" x14ac:dyDescent="0.25">
      <c r="A1459" t="s">
        <v>1421</v>
      </c>
    </row>
    <row r="1460" spans="1:1" x14ac:dyDescent="0.25">
      <c r="A1460" t="s">
        <v>1422</v>
      </c>
    </row>
    <row r="1461" spans="1:1" x14ac:dyDescent="0.25">
      <c r="A1461" t="s">
        <v>1423</v>
      </c>
    </row>
    <row r="1462" spans="1:1" x14ac:dyDescent="0.25">
      <c r="A1462" t="s">
        <v>1424</v>
      </c>
    </row>
    <row r="1463" spans="1:1" x14ac:dyDescent="0.25">
      <c r="A1463" t="s">
        <v>1425</v>
      </c>
    </row>
    <row r="1464" spans="1:1" x14ac:dyDescent="0.25">
      <c r="A1464" t="s">
        <v>1426</v>
      </c>
    </row>
    <row r="1465" spans="1:1" x14ac:dyDescent="0.25">
      <c r="A1465" t="s">
        <v>1427</v>
      </c>
    </row>
    <row r="1466" spans="1:1" x14ac:dyDescent="0.25">
      <c r="A1466" t="s">
        <v>1428</v>
      </c>
    </row>
    <row r="1467" spans="1:1" x14ac:dyDescent="0.25">
      <c r="A1467" t="s">
        <v>1429</v>
      </c>
    </row>
    <row r="1468" spans="1:1" x14ac:dyDescent="0.25">
      <c r="A1468" t="s">
        <v>1430</v>
      </c>
    </row>
    <row r="1469" spans="1:1" x14ac:dyDescent="0.25">
      <c r="A1469" t="s">
        <v>1431</v>
      </c>
    </row>
    <row r="1470" spans="1:1" x14ac:dyDescent="0.25">
      <c r="A1470" t="s">
        <v>1432</v>
      </c>
    </row>
    <row r="1471" spans="1:1" x14ac:dyDescent="0.25">
      <c r="A1471" t="s">
        <v>1433</v>
      </c>
    </row>
    <row r="1472" spans="1:1" x14ac:dyDescent="0.25">
      <c r="A1472" t="s">
        <v>1433</v>
      </c>
    </row>
    <row r="1473" spans="1:1" x14ac:dyDescent="0.25">
      <c r="A1473" t="s">
        <v>1434</v>
      </c>
    </row>
    <row r="1474" spans="1:1" x14ac:dyDescent="0.25">
      <c r="A1474" t="s">
        <v>1435</v>
      </c>
    </row>
    <row r="1475" spans="1:1" x14ac:dyDescent="0.25">
      <c r="A1475" t="s">
        <v>1436</v>
      </c>
    </row>
    <row r="1476" spans="1:1" x14ac:dyDescent="0.25">
      <c r="A1476" t="s">
        <v>1437</v>
      </c>
    </row>
    <row r="1477" spans="1:1" x14ac:dyDescent="0.25">
      <c r="A1477" t="s">
        <v>1438</v>
      </c>
    </row>
    <row r="1478" spans="1:1" x14ac:dyDescent="0.25">
      <c r="A1478" t="s">
        <v>1439</v>
      </c>
    </row>
    <row r="1479" spans="1:1" x14ac:dyDescent="0.25">
      <c r="A1479" t="s">
        <v>1440</v>
      </c>
    </row>
    <row r="1480" spans="1:1" x14ac:dyDescent="0.25">
      <c r="A1480" t="s">
        <v>1441</v>
      </c>
    </row>
    <row r="1481" spans="1:1" x14ac:dyDescent="0.25">
      <c r="A1481" t="s">
        <v>1442</v>
      </c>
    </row>
    <row r="1482" spans="1:1" x14ac:dyDescent="0.25">
      <c r="A1482" t="s">
        <v>1443</v>
      </c>
    </row>
    <row r="1483" spans="1:1" x14ac:dyDescent="0.25">
      <c r="A1483" t="s">
        <v>1444</v>
      </c>
    </row>
    <row r="1484" spans="1:1" x14ac:dyDescent="0.25">
      <c r="A1484" t="s">
        <v>1445</v>
      </c>
    </row>
    <row r="1485" spans="1:1" x14ac:dyDescent="0.25">
      <c r="A1485" t="s">
        <v>1446</v>
      </c>
    </row>
    <row r="1486" spans="1:1" x14ac:dyDescent="0.25">
      <c r="A1486" t="s">
        <v>1447</v>
      </c>
    </row>
    <row r="1487" spans="1:1" x14ac:dyDescent="0.25">
      <c r="A1487" t="s">
        <v>1448</v>
      </c>
    </row>
    <row r="1488" spans="1:1" x14ac:dyDescent="0.25">
      <c r="A1488" t="s">
        <v>1449</v>
      </c>
    </row>
    <row r="1489" spans="1:1" x14ac:dyDescent="0.25">
      <c r="A1489" t="s">
        <v>1450</v>
      </c>
    </row>
    <row r="1490" spans="1:1" x14ac:dyDescent="0.25">
      <c r="A1490" t="s">
        <v>1451</v>
      </c>
    </row>
    <row r="1491" spans="1:1" x14ac:dyDescent="0.25">
      <c r="A1491" t="s">
        <v>1452</v>
      </c>
    </row>
    <row r="1492" spans="1:1" x14ac:dyDescent="0.25">
      <c r="A1492" t="s">
        <v>1453</v>
      </c>
    </row>
    <row r="1493" spans="1:1" x14ac:dyDescent="0.25">
      <c r="A1493" t="s">
        <v>1454</v>
      </c>
    </row>
    <row r="1494" spans="1:1" x14ac:dyDescent="0.25">
      <c r="A1494" t="s">
        <v>1455</v>
      </c>
    </row>
    <row r="1495" spans="1:1" x14ac:dyDescent="0.25">
      <c r="A1495" t="s">
        <v>1456</v>
      </c>
    </row>
    <row r="1496" spans="1:1" x14ac:dyDescent="0.25">
      <c r="A1496" t="s">
        <v>1457</v>
      </c>
    </row>
    <row r="1497" spans="1:1" x14ac:dyDescent="0.25">
      <c r="A1497" t="s">
        <v>1458</v>
      </c>
    </row>
    <row r="1498" spans="1:1" x14ac:dyDescent="0.25">
      <c r="A1498" t="s">
        <v>1459</v>
      </c>
    </row>
    <row r="1499" spans="1:1" x14ac:dyDescent="0.25">
      <c r="A1499" t="s">
        <v>1460</v>
      </c>
    </row>
    <row r="1500" spans="1:1" x14ac:dyDescent="0.25">
      <c r="A1500" t="s">
        <v>1461</v>
      </c>
    </row>
    <row r="1501" spans="1:1" x14ac:dyDescent="0.25">
      <c r="A1501" t="s">
        <v>1462</v>
      </c>
    </row>
    <row r="1502" spans="1:1" x14ac:dyDescent="0.25">
      <c r="A1502" t="s">
        <v>1463</v>
      </c>
    </row>
    <row r="1503" spans="1:1" x14ac:dyDescent="0.25">
      <c r="A1503" t="s">
        <v>1464</v>
      </c>
    </row>
    <row r="1504" spans="1:1" x14ac:dyDescent="0.25">
      <c r="A1504" t="s">
        <v>1465</v>
      </c>
    </row>
    <row r="1505" spans="1:1" x14ac:dyDescent="0.25">
      <c r="A1505" t="s">
        <v>1466</v>
      </c>
    </row>
    <row r="1506" spans="1:1" x14ac:dyDescent="0.25">
      <c r="A1506" t="s">
        <v>1467</v>
      </c>
    </row>
    <row r="1507" spans="1:1" x14ac:dyDescent="0.25">
      <c r="A1507" t="s">
        <v>1468</v>
      </c>
    </row>
    <row r="1508" spans="1:1" x14ac:dyDescent="0.25">
      <c r="A1508" t="s">
        <v>1469</v>
      </c>
    </row>
    <row r="1509" spans="1:1" x14ac:dyDescent="0.25">
      <c r="A1509" t="s">
        <v>1470</v>
      </c>
    </row>
    <row r="1510" spans="1:1" x14ac:dyDescent="0.25">
      <c r="A1510" t="s">
        <v>1471</v>
      </c>
    </row>
    <row r="1511" spans="1:1" x14ac:dyDescent="0.25">
      <c r="A1511" t="s">
        <v>1472</v>
      </c>
    </row>
    <row r="1512" spans="1:1" x14ac:dyDescent="0.25">
      <c r="A1512" t="s">
        <v>1473</v>
      </c>
    </row>
    <row r="1513" spans="1:1" x14ac:dyDescent="0.25">
      <c r="A1513" t="s">
        <v>1474</v>
      </c>
    </row>
    <row r="1514" spans="1:1" x14ac:dyDescent="0.25">
      <c r="A1514" t="s">
        <v>1475</v>
      </c>
    </row>
    <row r="1515" spans="1:1" x14ac:dyDescent="0.25">
      <c r="A1515" t="s">
        <v>1476</v>
      </c>
    </row>
    <row r="1516" spans="1:1" x14ac:dyDescent="0.25">
      <c r="A1516" t="s">
        <v>1477</v>
      </c>
    </row>
    <row r="1517" spans="1:1" x14ac:dyDescent="0.25">
      <c r="A1517" t="s">
        <v>1478</v>
      </c>
    </row>
    <row r="1518" spans="1:1" x14ac:dyDescent="0.25">
      <c r="A1518" t="s">
        <v>1479</v>
      </c>
    </row>
    <row r="1519" spans="1:1" x14ac:dyDescent="0.25">
      <c r="A1519" t="s">
        <v>1480</v>
      </c>
    </row>
    <row r="1520" spans="1:1" x14ac:dyDescent="0.25">
      <c r="A1520" t="s">
        <v>1481</v>
      </c>
    </row>
    <row r="1521" spans="1:1" x14ac:dyDescent="0.25">
      <c r="A1521" t="s">
        <v>1482</v>
      </c>
    </row>
    <row r="1522" spans="1:1" x14ac:dyDescent="0.25">
      <c r="A1522" t="s">
        <v>1483</v>
      </c>
    </row>
    <row r="1523" spans="1:1" x14ac:dyDescent="0.25">
      <c r="A1523" t="s">
        <v>1484</v>
      </c>
    </row>
    <row r="1524" spans="1:1" x14ac:dyDescent="0.25">
      <c r="A1524" t="s">
        <v>1485</v>
      </c>
    </row>
    <row r="1525" spans="1:1" x14ac:dyDescent="0.25">
      <c r="A1525" t="s">
        <v>1486</v>
      </c>
    </row>
    <row r="1526" spans="1:1" x14ac:dyDescent="0.25">
      <c r="A1526" t="s">
        <v>1487</v>
      </c>
    </row>
    <row r="1527" spans="1:1" x14ac:dyDescent="0.25">
      <c r="A1527" t="s">
        <v>1488</v>
      </c>
    </row>
    <row r="1528" spans="1:1" x14ac:dyDescent="0.25">
      <c r="A1528" t="s">
        <v>1489</v>
      </c>
    </row>
    <row r="1529" spans="1:1" x14ac:dyDescent="0.25">
      <c r="A1529" t="s">
        <v>1490</v>
      </c>
    </row>
    <row r="1530" spans="1:1" x14ac:dyDescent="0.25">
      <c r="A1530" t="s">
        <v>1491</v>
      </c>
    </row>
    <row r="1531" spans="1:1" x14ac:dyDescent="0.25">
      <c r="A1531" t="s">
        <v>1492</v>
      </c>
    </row>
    <row r="1532" spans="1:1" x14ac:dyDescent="0.25">
      <c r="A1532" t="s">
        <v>1493</v>
      </c>
    </row>
    <row r="1533" spans="1:1" x14ac:dyDescent="0.25">
      <c r="A1533" t="s">
        <v>1494</v>
      </c>
    </row>
    <row r="1534" spans="1:1" x14ac:dyDescent="0.25">
      <c r="A1534" t="s">
        <v>1495</v>
      </c>
    </row>
    <row r="1535" spans="1:1" x14ac:dyDescent="0.25">
      <c r="A1535" t="s">
        <v>1496</v>
      </c>
    </row>
    <row r="1536" spans="1:1" x14ac:dyDescent="0.25">
      <c r="A1536" t="s">
        <v>1497</v>
      </c>
    </row>
    <row r="1537" spans="1:1" x14ac:dyDescent="0.25">
      <c r="A1537" t="s">
        <v>1498</v>
      </c>
    </row>
    <row r="1538" spans="1:1" x14ac:dyDescent="0.25">
      <c r="A1538" t="s">
        <v>1499</v>
      </c>
    </row>
    <row r="1539" spans="1:1" x14ac:dyDescent="0.25">
      <c r="A1539" t="s">
        <v>1500</v>
      </c>
    </row>
    <row r="1540" spans="1:1" x14ac:dyDescent="0.25">
      <c r="A1540" t="s">
        <v>1501</v>
      </c>
    </row>
    <row r="1541" spans="1:1" x14ac:dyDescent="0.25">
      <c r="A1541" t="s">
        <v>1502</v>
      </c>
    </row>
    <row r="1542" spans="1:1" x14ac:dyDescent="0.25">
      <c r="A1542" t="s">
        <v>1503</v>
      </c>
    </row>
    <row r="1543" spans="1:1" x14ac:dyDescent="0.25">
      <c r="A1543" t="s">
        <v>1504</v>
      </c>
    </row>
    <row r="1544" spans="1:1" x14ac:dyDescent="0.25">
      <c r="A1544" t="s">
        <v>1505</v>
      </c>
    </row>
    <row r="1545" spans="1:1" x14ac:dyDescent="0.25">
      <c r="A1545" t="s">
        <v>1506</v>
      </c>
    </row>
    <row r="1546" spans="1:1" x14ac:dyDescent="0.25">
      <c r="A1546" t="s">
        <v>1507</v>
      </c>
    </row>
    <row r="1547" spans="1:1" x14ac:dyDescent="0.25">
      <c r="A1547" t="s">
        <v>1508</v>
      </c>
    </row>
    <row r="1548" spans="1:1" x14ac:dyDescent="0.25">
      <c r="A1548" t="s">
        <v>1509</v>
      </c>
    </row>
    <row r="1549" spans="1:1" x14ac:dyDescent="0.25">
      <c r="A1549" t="s">
        <v>1510</v>
      </c>
    </row>
    <row r="1550" spans="1:1" x14ac:dyDescent="0.25">
      <c r="A1550" t="s">
        <v>1511</v>
      </c>
    </row>
    <row r="1551" spans="1:1" x14ac:dyDescent="0.25">
      <c r="A1551" t="s">
        <v>1512</v>
      </c>
    </row>
    <row r="1552" spans="1:1" x14ac:dyDescent="0.25">
      <c r="A1552" t="s">
        <v>1513</v>
      </c>
    </row>
    <row r="1553" spans="1:1" x14ac:dyDescent="0.25">
      <c r="A1553" t="s">
        <v>1514</v>
      </c>
    </row>
    <row r="1554" spans="1:1" x14ac:dyDescent="0.25">
      <c r="A1554" t="s">
        <v>1515</v>
      </c>
    </row>
    <row r="1555" spans="1:1" x14ac:dyDescent="0.25">
      <c r="A1555" t="s">
        <v>1516</v>
      </c>
    </row>
    <row r="1556" spans="1:1" x14ac:dyDescent="0.25">
      <c r="A1556" t="s">
        <v>1517</v>
      </c>
    </row>
    <row r="1557" spans="1:1" x14ac:dyDescent="0.25">
      <c r="A1557" t="s">
        <v>1518</v>
      </c>
    </row>
    <row r="1558" spans="1:1" x14ac:dyDescent="0.25">
      <c r="A1558" t="s">
        <v>1519</v>
      </c>
    </row>
    <row r="1559" spans="1:1" x14ac:dyDescent="0.25">
      <c r="A1559" t="s">
        <v>1520</v>
      </c>
    </row>
    <row r="1560" spans="1:1" x14ac:dyDescent="0.25">
      <c r="A1560" t="s">
        <v>1521</v>
      </c>
    </row>
    <row r="1561" spans="1:1" x14ac:dyDescent="0.25">
      <c r="A1561" t="s">
        <v>1522</v>
      </c>
    </row>
    <row r="1562" spans="1:1" x14ac:dyDescent="0.25">
      <c r="A1562" t="s">
        <v>1523</v>
      </c>
    </row>
    <row r="1563" spans="1:1" x14ac:dyDescent="0.25">
      <c r="A1563" t="s">
        <v>1524</v>
      </c>
    </row>
    <row r="1564" spans="1:1" x14ac:dyDescent="0.25">
      <c r="A1564" t="s">
        <v>1525</v>
      </c>
    </row>
    <row r="1565" spans="1:1" x14ac:dyDescent="0.25">
      <c r="A1565" t="s">
        <v>1526</v>
      </c>
    </row>
    <row r="1566" spans="1:1" x14ac:dyDescent="0.25">
      <c r="A1566" t="s">
        <v>1527</v>
      </c>
    </row>
    <row r="1567" spans="1:1" x14ac:dyDescent="0.25">
      <c r="A1567" t="s">
        <v>1528</v>
      </c>
    </row>
    <row r="1568" spans="1:1" x14ac:dyDescent="0.25">
      <c r="A1568" t="s">
        <v>1529</v>
      </c>
    </row>
    <row r="1569" spans="1:1" x14ac:dyDescent="0.25">
      <c r="A1569" t="s">
        <v>1530</v>
      </c>
    </row>
    <row r="1570" spans="1:1" x14ac:dyDescent="0.25">
      <c r="A1570" t="s">
        <v>1531</v>
      </c>
    </row>
    <row r="1571" spans="1:1" x14ac:dyDescent="0.25">
      <c r="A1571" t="s">
        <v>1532</v>
      </c>
    </row>
    <row r="1572" spans="1:1" x14ac:dyDescent="0.25">
      <c r="A1572" t="s">
        <v>1533</v>
      </c>
    </row>
    <row r="1573" spans="1:1" x14ac:dyDescent="0.25">
      <c r="A1573" t="s">
        <v>1534</v>
      </c>
    </row>
    <row r="1574" spans="1:1" x14ac:dyDescent="0.25">
      <c r="A1574" t="s">
        <v>1535</v>
      </c>
    </row>
    <row r="1575" spans="1:1" x14ac:dyDescent="0.25">
      <c r="A1575" t="s">
        <v>1536</v>
      </c>
    </row>
    <row r="1576" spans="1:1" x14ac:dyDescent="0.25">
      <c r="A1576" t="s">
        <v>1537</v>
      </c>
    </row>
    <row r="1577" spans="1:1" x14ac:dyDescent="0.25">
      <c r="A1577" t="s">
        <v>1538</v>
      </c>
    </row>
    <row r="1578" spans="1:1" x14ac:dyDescent="0.25">
      <c r="A1578" t="s">
        <v>1539</v>
      </c>
    </row>
    <row r="1579" spans="1:1" x14ac:dyDescent="0.25">
      <c r="A1579" t="s">
        <v>1540</v>
      </c>
    </row>
    <row r="1580" spans="1:1" x14ac:dyDescent="0.25">
      <c r="A1580" t="s">
        <v>1541</v>
      </c>
    </row>
    <row r="1581" spans="1:1" x14ac:dyDescent="0.25">
      <c r="A1581" t="s">
        <v>1542</v>
      </c>
    </row>
    <row r="1582" spans="1:1" x14ac:dyDescent="0.25">
      <c r="A1582" t="s">
        <v>1543</v>
      </c>
    </row>
    <row r="1583" spans="1:1" x14ac:dyDescent="0.25">
      <c r="A1583" t="s">
        <v>1544</v>
      </c>
    </row>
    <row r="1584" spans="1:1" x14ac:dyDescent="0.25">
      <c r="A1584" t="s">
        <v>1545</v>
      </c>
    </row>
    <row r="1585" spans="1:1" x14ac:dyDescent="0.25">
      <c r="A1585" t="s">
        <v>1546</v>
      </c>
    </row>
    <row r="1586" spans="1:1" x14ac:dyDescent="0.25">
      <c r="A1586" t="s">
        <v>1547</v>
      </c>
    </row>
    <row r="1587" spans="1:1" x14ac:dyDescent="0.25">
      <c r="A1587" t="s">
        <v>1548</v>
      </c>
    </row>
    <row r="1588" spans="1:1" x14ac:dyDescent="0.25">
      <c r="A1588" t="s">
        <v>1549</v>
      </c>
    </row>
    <row r="1589" spans="1:1" x14ac:dyDescent="0.25">
      <c r="A1589" t="s">
        <v>1550</v>
      </c>
    </row>
    <row r="1590" spans="1:1" x14ac:dyDescent="0.25">
      <c r="A1590" t="s">
        <v>1551</v>
      </c>
    </row>
    <row r="1591" spans="1:1" x14ac:dyDescent="0.25">
      <c r="A1591" t="s">
        <v>1552</v>
      </c>
    </row>
    <row r="1592" spans="1:1" x14ac:dyDescent="0.25">
      <c r="A1592" t="s">
        <v>1553</v>
      </c>
    </row>
    <row r="1593" spans="1:1" x14ac:dyDescent="0.25">
      <c r="A1593" t="s">
        <v>1554</v>
      </c>
    </row>
    <row r="1594" spans="1:1" x14ac:dyDescent="0.25">
      <c r="A1594" t="s">
        <v>1555</v>
      </c>
    </row>
    <row r="1595" spans="1:1" x14ac:dyDescent="0.25">
      <c r="A1595" t="s">
        <v>1556</v>
      </c>
    </row>
    <row r="1596" spans="1:1" x14ac:dyDescent="0.25">
      <c r="A1596" t="s">
        <v>1557</v>
      </c>
    </row>
    <row r="1597" spans="1:1" x14ac:dyDescent="0.25">
      <c r="A1597" t="s">
        <v>1558</v>
      </c>
    </row>
    <row r="1598" spans="1:1" x14ac:dyDescent="0.25">
      <c r="A1598" t="s">
        <v>1559</v>
      </c>
    </row>
    <row r="1599" spans="1:1" x14ac:dyDescent="0.25">
      <c r="A1599" t="s">
        <v>1560</v>
      </c>
    </row>
    <row r="1600" spans="1:1" x14ac:dyDescent="0.25">
      <c r="A1600" t="s">
        <v>1561</v>
      </c>
    </row>
    <row r="1601" spans="1:1" x14ac:dyDescent="0.25">
      <c r="A1601" t="s">
        <v>1562</v>
      </c>
    </row>
    <row r="1602" spans="1:1" x14ac:dyDescent="0.25">
      <c r="A1602" t="s">
        <v>1563</v>
      </c>
    </row>
    <row r="1603" spans="1:1" x14ac:dyDescent="0.25">
      <c r="A1603" t="s">
        <v>1564</v>
      </c>
    </row>
    <row r="1604" spans="1:1" x14ac:dyDescent="0.25">
      <c r="A1604" t="s">
        <v>1565</v>
      </c>
    </row>
    <row r="1605" spans="1:1" x14ac:dyDescent="0.25">
      <c r="A1605" t="s">
        <v>1566</v>
      </c>
    </row>
    <row r="1606" spans="1:1" x14ac:dyDescent="0.25">
      <c r="A1606" t="s">
        <v>1567</v>
      </c>
    </row>
    <row r="1607" spans="1:1" x14ac:dyDescent="0.25">
      <c r="A1607" t="s">
        <v>1568</v>
      </c>
    </row>
    <row r="1608" spans="1:1" x14ac:dyDescent="0.25">
      <c r="A1608" t="s">
        <v>1569</v>
      </c>
    </row>
    <row r="1609" spans="1:1" x14ac:dyDescent="0.25">
      <c r="A1609" t="s">
        <v>1570</v>
      </c>
    </row>
    <row r="1610" spans="1:1" x14ac:dyDescent="0.25">
      <c r="A1610" t="s">
        <v>1571</v>
      </c>
    </row>
    <row r="1611" spans="1:1" x14ac:dyDescent="0.25">
      <c r="A1611" t="s">
        <v>1572</v>
      </c>
    </row>
    <row r="1612" spans="1:1" x14ac:dyDescent="0.25">
      <c r="A1612" t="s">
        <v>1573</v>
      </c>
    </row>
    <row r="1613" spans="1:1" x14ac:dyDescent="0.25">
      <c r="A1613" t="s">
        <v>1574</v>
      </c>
    </row>
    <row r="1614" spans="1:1" x14ac:dyDescent="0.25">
      <c r="A1614" t="s">
        <v>1575</v>
      </c>
    </row>
    <row r="1615" spans="1:1" x14ac:dyDescent="0.25">
      <c r="A1615" t="s">
        <v>1576</v>
      </c>
    </row>
    <row r="1616" spans="1:1" x14ac:dyDescent="0.25">
      <c r="A1616" t="s">
        <v>1577</v>
      </c>
    </row>
    <row r="1617" spans="1:1" x14ac:dyDescent="0.25">
      <c r="A1617" t="s">
        <v>1578</v>
      </c>
    </row>
    <row r="1618" spans="1:1" x14ac:dyDescent="0.25">
      <c r="A1618" t="s">
        <v>1579</v>
      </c>
    </row>
    <row r="1619" spans="1:1" x14ac:dyDescent="0.25">
      <c r="A1619" t="s">
        <v>1580</v>
      </c>
    </row>
    <row r="1620" spans="1:1" x14ac:dyDescent="0.25">
      <c r="A1620" t="s">
        <v>1581</v>
      </c>
    </row>
    <row r="1621" spans="1:1" x14ac:dyDescent="0.25">
      <c r="A1621" t="s">
        <v>1582</v>
      </c>
    </row>
    <row r="1622" spans="1:1" x14ac:dyDescent="0.25">
      <c r="A1622" t="s">
        <v>1583</v>
      </c>
    </row>
    <row r="1623" spans="1:1" x14ac:dyDescent="0.25">
      <c r="A1623" t="s">
        <v>1584</v>
      </c>
    </row>
    <row r="1624" spans="1:1" x14ac:dyDescent="0.25">
      <c r="A1624" t="s">
        <v>1585</v>
      </c>
    </row>
    <row r="1625" spans="1:1" x14ac:dyDescent="0.25">
      <c r="A1625" t="s">
        <v>1586</v>
      </c>
    </row>
    <row r="1626" spans="1:1" x14ac:dyDescent="0.25">
      <c r="A1626" t="s">
        <v>1587</v>
      </c>
    </row>
    <row r="1627" spans="1:1" x14ac:dyDescent="0.25">
      <c r="A1627" t="s">
        <v>1588</v>
      </c>
    </row>
    <row r="1628" spans="1:1" x14ac:dyDescent="0.25">
      <c r="A1628" t="s">
        <v>1589</v>
      </c>
    </row>
    <row r="1629" spans="1:1" x14ac:dyDescent="0.25">
      <c r="A1629" t="s">
        <v>1590</v>
      </c>
    </row>
    <row r="1630" spans="1:1" x14ac:dyDescent="0.25">
      <c r="A1630" t="s">
        <v>1591</v>
      </c>
    </row>
    <row r="1631" spans="1:1" x14ac:dyDescent="0.25">
      <c r="A1631" t="s">
        <v>1592</v>
      </c>
    </row>
    <row r="1632" spans="1:1" x14ac:dyDescent="0.25">
      <c r="A1632" t="s">
        <v>1593</v>
      </c>
    </row>
    <row r="1633" spans="1:1" x14ac:dyDescent="0.25">
      <c r="A1633" t="s">
        <v>1594</v>
      </c>
    </row>
    <row r="1634" spans="1:1" x14ac:dyDescent="0.25">
      <c r="A1634" t="s">
        <v>1595</v>
      </c>
    </row>
    <row r="1635" spans="1:1" x14ac:dyDescent="0.25">
      <c r="A1635" t="s">
        <v>1596</v>
      </c>
    </row>
    <row r="1636" spans="1:1" x14ac:dyDescent="0.25">
      <c r="A1636" t="s">
        <v>1597</v>
      </c>
    </row>
    <row r="1637" spans="1:1" x14ac:dyDescent="0.25">
      <c r="A1637" t="s">
        <v>1598</v>
      </c>
    </row>
    <row r="1638" spans="1:1" x14ac:dyDescent="0.25">
      <c r="A1638" t="s">
        <v>1599</v>
      </c>
    </row>
    <row r="1639" spans="1:1" x14ac:dyDescent="0.25">
      <c r="A1639" t="s">
        <v>1600</v>
      </c>
    </row>
    <row r="1640" spans="1:1" x14ac:dyDescent="0.25">
      <c r="A1640" t="s">
        <v>1601</v>
      </c>
    </row>
    <row r="1641" spans="1:1" x14ac:dyDescent="0.25">
      <c r="A1641" t="s">
        <v>1602</v>
      </c>
    </row>
    <row r="1642" spans="1:1" x14ac:dyDescent="0.25">
      <c r="A1642" t="s">
        <v>1603</v>
      </c>
    </row>
    <row r="1643" spans="1:1" x14ac:dyDescent="0.25">
      <c r="A1643" t="s">
        <v>1604</v>
      </c>
    </row>
    <row r="1644" spans="1:1" x14ac:dyDescent="0.25">
      <c r="A1644" t="s">
        <v>1605</v>
      </c>
    </row>
    <row r="1645" spans="1:1" x14ac:dyDescent="0.25">
      <c r="A1645" t="s">
        <v>1606</v>
      </c>
    </row>
    <row r="1646" spans="1:1" x14ac:dyDescent="0.25">
      <c r="A1646" t="s">
        <v>1607</v>
      </c>
    </row>
    <row r="1647" spans="1:1" x14ac:dyDescent="0.25">
      <c r="A1647" t="s">
        <v>1608</v>
      </c>
    </row>
    <row r="1648" spans="1:1" x14ac:dyDescent="0.25">
      <c r="A1648" t="s">
        <v>1609</v>
      </c>
    </row>
    <row r="1649" spans="1:1" x14ac:dyDescent="0.25">
      <c r="A1649" t="s">
        <v>1610</v>
      </c>
    </row>
    <row r="1650" spans="1:1" x14ac:dyDescent="0.25">
      <c r="A1650" t="s">
        <v>1611</v>
      </c>
    </row>
    <row r="1651" spans="1:1" x14ac:dyDescent="0.25">
      <c r="A1651" t="s">
        <v>1612</v>
      </c>
    </row>
    <row r="1652" spans="1:1" x14ac:dyDescent="0.25">
      <c r="A1652" t="s">
        <v>1613</v>
      </c>
    </row>
    <row r="1653" spans="1:1" x14ac:dyDescent="0.25">
      <c r="A1653" t="s">
        <v>1614</v>
      </c>
    </row>
    <row r="1654" spans="1:1" x14ac:dyDescent="0.25">
      <c r="A1654" t="s">
        <v>1615</v>
      </c>
    </row>
    <row r="1655" spans="1:1" x14ac:dyDescent="0.25">
      <c r="A1655" t="s">
        <v>1616</v>
      </c>
    </row>
    <row r="1656" spans="1:1" x14ac:dyDescent="0.25">
      <c r="A1656" t="s">
        <v>1617</v>
      </c>
    </row>
    <row r="1657" spans="1:1" x14ac:dyDescent="0.25">
      <c r="A1657" t="s">
        <v>1618</v>
      </c>
    </row>
    <row r="1658" spans="1:1" x14ac:dyDescent="0.25">
      <c r="A1658" t="s">
        <v>1619</v>
      </c>
    </row>
    <row r="1659" spans="1:1" x14ac:dyDescent="0.25">
      <c r="A1659" t="s">
        <v>1620</v>
      </c>
    </row>
    <row r="1660" spans="1:1" x14ac:dyDescent="0.25">
      <c r="A1660" t="s">
        <v>1621</v>
      </c>
    </row>
    <row r="1661" spans="1:1" x14ac:dyDescent="0.25">
      <c r="A1661" t="s">
        <v>1622</v>
      </c>
    </row>
    <row r="1662" spans="1:1" x14ac:dyDescent="0.25">
      <c r="A1662" t="s">
        <v>1623</v>
      </c>
    </row>
    <row r="1663" spans="1:1" x14ac:dyDescent="0.25">
      <c r="A1663" t="s">
        <v>1624</v>
      </c>
    </row>
    <row r="1664" spans="1:1" x14ac:dyDescent="0.25">
      <c r="A1664" t="s">
        <v>1625</v>
      </c>
    </row>
    <row r="1665" spans="1:1" x14ac:dyDescent="0.25">
      <c r="A1665" t="s">
        <v>1626</v>
      </c>
    </row>
    <row r="1666" spans="1:1" x14ac:dyDescent="0.25">
      <c r="A1666" t="s">
        <v>1627</v>
      </c>
    </row>
    <row r="1667" spans="1:1" x14ac:dyDescent="0.25">
      <c r="A1667" t="s">
        <v>1628</v>
      </c>
    </row>
    <row r="1668" spans="1:1" x14ac:dyDescent="0.25">
      <c r="A1668" t="s">
        <v>1629</v>
      </c>
    </row>
    <row r="1669" spans="1:1" x14ac:dyDescent="0.25">
      <c r="A1669" t="s">
        <v>1630</v>
      </c>
    </row>
    <row r="1670" spans="1:1" x14ac:dyDescent="0.25">
      <c r="A1670" t="s">
        <v>1631</v>
      </c>
    </row>
    <row r="1671" spans="1:1" x14ac:dyDescent="0.25">
      <c r="A1671" t="s">
        <v>1632</v>
      </c>
    </row>
    <row r="1672" spans="1:1" x14ac:dyDescent="0.25">
      <c r="A1672" t="s">
        <v>1633</v>
      </c>
    </row>
    <row r="1673" spans="1:1" x14ac:dyDescent="0.25">
      <c r="A1673" t="s">
        <v>1634</v>
      </c>
    </row>
    <row r="1674" spans="1:1" x14ac:dyDescent="0.25">
      <c r="A1674" t="s">
        <v>1635</v>
      </c>
    </row>
    <row r="1675" spans="1:1" x14ac:dyDescent="0.25">
      <c r="A1675" t="s">
        <v>1636</v>
      </c>
    </row>
    <row r="1676" spans="1:1" x14ac:dyDescent="0.25">
      <c r="A1676" t="s">
        <v>1637</v>
      </c>
    </row>
    <row r="1677" spans="1:1" x14ac:dyDescent="0.25">
      <c r="A1677" t="s">
        <v>1638</v>
      </c>
    </row>
    <row r="1678" spans="1:1" x14ac:dyDescent="0.25">
      <c r="A1678" t="s">
        <v>1639</v>
      </c>
    </row>
    <row r="1679" spans="1:1" x14ac:dyDescent="0.25">
      <c r="A1679" t="s">
        <v>1640</v>
      </c>
    </row>
    <row r="1680" spans="1:1" x14ac:dyDescent="0.25">
      <c r="A1680" t="s">
        <v>1641</v>
      </c>
    </row>
    <row r="1681" spans="1:1" x14ac:dyDescent="0.25">
      <c r="A1681" t="s">
        <v>1642</v>
      </c>
    </row>
    <row r="1682" spans="1:1" x14ac:dyDescent="0.25">
      <c r="A1682" t="s">
        <v>1643</v>
      </c>
    </row>
    <row r="1683" spans="1:1" x14ac:dyDescent="0.25">
      <c r="A1683" t="s">
        <v>1644</v>
      </c>
    </row>
    <row r="1684" spans="1:1" x14ac:dyDescent="0.25">
      <c r="A1684" t="s">
        <v>1645</v>
      </c>
    </row>
    <row r="1685" spans="1:1" x14ac:dyDescent="0.25">
      <c r="A1685" t="s">
        <v>1646</v>
      </c>
    </row>
    <row r="1686" spans="1:1" x14ac:dyDescent="0.25">
      <c r="A1686" t="s">
        <v>1647</v>
      </c>
    </row>
    <row r="1687" spans="1:1" x14ac:dyDescent="0.25">
      <c r="A1687" t="s">
        <v>1648</v>
      </c>
    </row>
    <row r="1688" spans="1:1" x14ac:dyDescent="0.25">
      <c r="A1688" t="s">
        <v>1649</v>
      </c>
    </row>
    <row r="1689" spans="1:1" x14ac:dyDescent="0.25">
      <c r="A1689" t="s">
        <v>1650</v>
      </c>
    </row>
    <row r="1690" spans="1:1" x14ac:dyDescent="0.25">
      <c r="A1690" t="s">
        <v>1651</v>
      </c>
    </row>
    <row r="1691" spans="1:1" x14ac:dyDescent="0.25">
      <c r="A1691" t="s">
        <v>1652</v>
      </c>
    </row>
    <row r="1692" spans="1:1" x14ac:dyDescent="0.25">
      <c r="A1692" t="s">
        <v>1653</v>
      </c>
    </row>
    <row r="1693" spans="1:1" x14ac:dyDescent="0.25">
      <c r="A1693" t="s">
        <v>1654</v>
      </c>
    </row>
    <row r="1694" spans="1:1" x14ac:dyDescent="0.25">
      <c r="A1694" t="s">
        <v>1655</v>
      </c>
    </row>
    <row r="1695" spans="1:1" x14ac:dyDescent="0.25">
      <c r="A1695" t="s">
        <v>1656</v>
      </c>
    </row>
    <row r="1696" spans="1:1" x14ac:dyDescent="0.25">
      <c r="A1696" t="s">
        <v>1657</v>
      </c>
    </row>
    <row r="1697" spans="1:1" x14ac:dyDescent="0.25">
      <c r="A1697" t="s">
        <v>1658</v>
      </c>
    </row>
    <row r="1698" spans="1:1" x14ac:dyDescent="0.25">
      <c r="A1698" t="s">
        <v>1659</v>
      </c>
    </row>
    <row r="1699" spans="1:1" x14ac:dyDescent="0.25">
      <c r="A1699" t="s">
        <v>1660</v>
      </c>
    </row>
    <row r="1700" spans="1:1" x14ac:dyDescent="0.25">
      <c r="A1700" t="s">
        <v>1661</v>
      </c>
    </row>
    <row r="1701" spans="1:1" x14ac:dyDescent="0.25">
      <c r="A1701" t="s">
        <v>1662</v>
      </c>
    </row>
    <row r="1702" spans="1:1" x14ac:dyDescent="0.25">
      <c r="A1702" t="s">
        <v>1663</v>
      </c>
    </row>
    <row r="1703" spans="1:1" x14ac:dyDescent="0.25">
      <c r="A1703" t="s">
        <v>1664</v>
      </c>
    </row>
    <row r="1704" spans="1:1" x14ac:dyDescent="0.25">
      <c r="A1704" t="s">
        <v>1665</v>
      </c>
    </row>
    <row r="1705" spans="1:1" x14ac:dyDescent="0.25">
      <c r="A1705" t="s">
        <v>1666</v>
      </c>
    </row>
    <row r="1706" spans="1:1" x14ac:dyDescent="0.25">
      <c r="A1706" t="s">
        <v>1667</v>
      </c>
    </row>
    <row r="1707" spans="1:1" x14ac:dyDescent="0.25">
      <c r="A1707" t="s">
        <v>1668</v>
      </c>
    </row>
    <row r="1708" spans="1:1" x14ac:dyDescent="0.25">
      <c r="A1708" t="s">
        <v>1669</v>
      </c>
    </row>
    <row r="1709" spans="1:1" x14ac:dyDescent="0.25">
      <c r="A1709" t="s">
        <v>1670</v>
      </c>
    </row>
    <row r="1710" spans="1:1" x14ac:dyDescent="0.25">
      <c r="A1710" t="s">
        <v>1671</v>
      </c>
    </row>
    <row r="1711" spans="1:1" x14ac:dyDescent="0.25">
      <c r="A1711" t="s">
        <v>1672</v>
      </c>
    </row>
    <row r="1712" spans="1:1" x14ac:dyDescent="0.25">
      <c r="A1712" t="s">
        <v>1673</v>
      </c>
    </row>
    <row r="1713" spans="1:1" x14ac:dyDescent="0.25">
      <c r="A1713" t="s">
        <v>1674</v>
      </c>
    </row>
    <row r="1714" spans="1:1" x14ac:dyDescent="0.25">
      <c r="A1714" t="s">
        <v>1675</v>
      </c>
    </row>
    <row r="1715" spans="1:1" x14ac:dyDescent="0.25">
      <c r="A1715" t="s">
        <v>1676</v>
      </c>
    </row>
    <row r="1716" spans="1:1" x14ac:dyDescent="0.25">
      <c r="A1716" t="s">
        <v>1677</v>
      </c>
    </row>
    <row r="1717" spans="1:1" x14ac:dyDescent="0.25">
      <c r="A1717" t="s">
        <v>1678</v>
      </c>
    </row>
    <row r="1718" spans="1:1" x14ac:dyDescent="0.25">
      <c r="A1718" t="s">
        <v>1679</v>
      </c>
    </row>
    <row r="1719" spans="1:1" x14ac:dyDescent="0.25">
      <c r="A1719" t="s">
        <v>1680</v>
      </c>
    </row>
    <row r="1720" spans="1:1" x14ac:dyDescent="0.25">
      <c r="A1720" t="s">
        <v>1681</v>
      </c>
    </row>
    <row r="1721" spans="1:1" x14ac:dyDescent="0.25">
      <c r="A1721" t="s">
        <v>1682</v>
      </c>
    </row>
    <row r="1722" spans="1:1" x14ac:dyDescent="0.25">
      <c r="A1722" t="s">
        <v>1683</v>
      </c>
    </row>
    <row r="1723" spans="1:1" x14ac:dyDescent="0.25">
      <c r="A1723" t="s">
        <v>1684</v>
      </c>
    </row>
    <row r="1724" spans="1:1" x14ac:dyDescent="0.25">
      <c r="A1724" t="s">
        <v>1685</v>
      </c>
    </row>
    <row r="1725" spans="1:1" x14ac:dyDescent="0.25">
      <c r="A1725" t="s">
        <v>1686</v>
      </c>
    </row>
    <row r="1726" spans="1:1" x14ac:dyDescent="0.25">
      <c r="A1726" t="s">
        <v>1687</v>
      </c>
    </row>
    <row r="1727" spans="1:1" x14ac:dyDescent="0.25">
      <c r="A1727" t="s">
        <v>1688</v>
      </c>
    </row>
    <row r="1728" spans="1:1" x14ac:dyDescent="0.25">
      <c r="A1728" t="s">
        <v>1689</v>
      </c>
    </row>
    <row r="1729" spans="1:1" x14ac:dyDescent="0.25">
      <c r="A1729" t="s">
        <v>1690</v>
      </c>
    </row>
    <row r="1730" spans="1:1" x14ac:dyDescent="0.25">
      <c r="A1730" t="s">
        <v>1691</v>
      </c>
    </row>
    <row r="1731" spans="1:1" x14ac:dyDescent="0.25">
      <c r="A1731" t="s">
        <v>1692</v>
      </c>
    </row>
    <row r="1732" spans="1:1" x14ac:dyDescent="0.25">
      <c r="A1732" t="s">
        <v>1693</v>
      </c>
    </row>
    <row r="1733" spans="1:1" x14ac:dyDescent="0.25">
      <c r="A1733" t="s">
        <v>1694</v>
      </c>
    </row>
    <row r="1734" spans="1:1" x14ac:dyDescent="0.25">
      <c r="A1734" t="s">
        <v>1695</v>
      </c>
    </row>
    <row r="1735" spans="1:1" x14ac:dyDescent="0.25">
      <c r="A1735" t="s">
        <v>1696</v>
      </c>
    </row>
    <row r="1736" spans="1:1" x14ac:dyDescent="0.25">
      <c r="A1736" t="s">
        <v>1697</v>
      </c>
    </row>
    <row r="1737" spans="1:1" x14ac:dyDescent="0.25">
      <c r="A1737" t="s">
        <v>1698</v>
      </c>
    </row>
    <row r="1738" spans="1:1" x14ac:dyDescent="0.25">
      <c r="A1738" t="s">
        <v>1699</v>
      </c>
    </row>
    <row r="1739" spans="1:1" x14ac:dyDescent="0.25">
      <c r="A1739" t="s">
        <v>1700</v>
      </c>
    </row>
    <row r="1740" spans="1:1" x14ac:dyDescent="0.25">
      <c r="A1740" t="s">
        <v>1701</v>
      </c>
    </row>
    <row r="1741" spans="1:1" x14ac:dyDescent="0.25">
      <c r="A1741" t="s">
        <v>1702</v>
      </c>
    </row>
    <row r="1742" spans="1:1" x14ac:dyDescent="0.25">
      <c r="A1742" t="s">
        <v>1703</v>
      </c>
    </row>
    <row r="1743" spans="1:1" x14ac:dyDescent="0.25">
      <c r="A1743" t="s">
        <v>1704</v>
      </c>
    </row>
    <row r="1744" spans="1:1" x14ac:dyDescent="0.25">
      <c r="A1744" t="s">
        <v>1705</v>
      </c>
    </row>
    <row r="1745" spans="1:1" x14ac:dyDescent="0.25">
      <c r="A1745" t="s">
        <v>1706</v>
      </c>
    </row>
    <row r="1746" spans="1:1" x14ac:dyDescent="0.25">
      <c r="A1746" t="s">
        <v>1707</v>
      </c>
    </row>
    <row r="1747" spans="1:1" x14ac:dyDescent="0.25">
      <c r="A1747" t="s">
        <v>1708</v>
      </c>
    </row>
    <row r="1748" spans="1:1" x14ac:dyDescent="0.25">
      <c r="A1748" t="s">
        <v>1709</v>
      </c>
    </row>
    <row r="1749" spans="1:1" x14ac:dyDescent="0.25">
      <c r="A1749" t="s">
        <v>1710</v>
      </c>
    </row>
    <row r="1750" spans="1:1" x14ac:dyDescent="0.25">
      <c r="A1750" t="s">
        <v>1711</v>
      </c>
    </row>
    <row r="1751" spans="1:1" x14ac:dyDescent="0.25">
      <c r="A1751" t="s">
        <v>1712</v>
      </c>
    </row>
    <row r="1752" spans="1:1" x14ac:dyDescent="0.25">
      <c r="A1752" t="s">
        <v>1713</v>
      </c>
    </row>
    <row r="1753" spans="1:1" x14ac:dyDescent="0.25">
      <c r="A1753" t="s">
        <v>1714</v>
      </c>
    </row>
    <row r="1754" spans="1:1" x14ac:dyDescent="0.25">
      <c r="A1754" t="s">
        <v>1715</v>
      </c>
    </row>
    <row r="1755" spans="1:1" x14ac:dyDescent="0.25">
      <c r="A1755" t="s">
        <v>1716</v>
      </c>
    </row>
    <row r="1756" spans="1:1" x14ac:dyDescent="0.25">
      <c r="A1756" t="s">
        <v>1717</v>
      </c>
    </row>
    <row r="1757" spans="1:1" x14ac:dyDescent="0.25">
      <c r="A1757" t="s">
        <v>1715</v>
      </c>
    </row>
    <row r="1758" spans="1:1" x14ac:dyDescent="0.25">
      <c r="A1758" t="s">
        <v>1717</v>
      </c>
    </row>
    <row r="1759" spans="1:1" x14ac:dyDescent="0.25">
      <c r="A1759" t="s">
        <v>1712</v>
      </c>
    </row>
    <row r="1760" spans="1:1" x14ac:dyDescent="0.25">
      <c r="A1760" t="s">
        <v>1711</v>
      </c>
    </row>
    <row r="1761" spans="1:1" x14ac:dyDescent="0.25">
      <c r="A1761" t="s">
        <v>1716</v>
      </c>
    </row>
    <row r="1762" spans="1:1" x14ac:dyDescent="0.25">
      <c r="A1762" t="s">
        <v>1718</v>
      </c>
    </row>
    <row r="1763" spans="1:1" x14ac:dyDescent="0.25">
      <c r="A1763" t="s">
        <v>1713</v>
      </c>
    </row>
    <row r="1764" spans="1:1" x14ac:dyDescent="0.25">
      <c r="A1764" t="s">
        <v>1718</v>
      </c>
    </row>
    <row r="1765" spans="1:1" x14ac:dyDescent="0.25">
      <c r="A1765" t="s">
        <v>1714</v>
      </c>
    </row>
    <row r="1766" spans="1:1" x14ac:dyDescent="0.25">
      <c r="A1766" t="s">
        <v>1710</v>
      </c>
    </row>
    <row r="1767" spans="1:1" x14ac:dyDescent="0.25">
      <c r="A1767" t="s">
        <v>1719</v>
      </c>
    </row>
    <row r="1768" spans="1:1" x14ac:dyDescent="0.25">
      <c r="A1768" t="s">
        <v>1720</v>
      </c>
    </row>
    <row r="1769" spans="1:1" x14ac:dyDescent="0.25">
      <c r="A1769" t="s">
        <v>1721</v>
      </c>
    </row>
    <row r="1770" spans="1:1" x14ac:dyDescent="0.25">
      <c r="A1770" t="s">
        <v>1720</v>
      </c>
    </row>
    <row r="1771" spans="1:1" x14ac:dyDescent="0.25">
      <c r="A1771" t="s">
        <v>1722</v>
      </c>
    </row>
    <row r="1772" spans="1:1" x14ac:dyDescent="0.25">
      <c r="A1772" t="s">
        <v>1722</v>
      </c>
    </row>
    <row r="1773" spans="1:1" x14ac:dyDescent="0.25">
      <c r="A1773" t="s">
        <v>1723</v>
      </c>
    </row>
    <row r="1774" spans="1:1" x14ac:dyDescent="0.25">
      <c r="A1774" t="s">
        <v>1724</v>
      </c>
    </row>
    <row r="1775" spans="1:1" x14ac:dyDescent="0.25">
      <c r="A1775" t="s">
        <v>1721</v>
      </c>
    </row>
    <row r="1776" spans="1:1" x14ac:dyDescent="0.25">
      <c r="A1776" t="s">
        <v>1725</v>
      </c>
    </row>
    <row r="1777" spans="1:1" x14ac:dyDescent="0.25">
      <c r="A1777" t="s">
        <v>1725</v>
      </c>
    </row>
    <row r="1778" spans="1:1" x14ac:dyDescent="0.25">
      <c r="A1778" t="s">
        <v>1724</v>
      </c>
    </row>
    <row r="1779" spans="1:1" x14ac:dyDescent="0.25">
      <c r="A1779" t="s">
        <v>1726</v>
      </c>
    </row>
    <row r="1780" spans="1:1" x14ac:dyDescent="0.25">
      <c r="A1780" t="s">
        <v>1727</v>
      </c>
    </row>
    <row r="1781" spans="1:1" x14ac:dyDescent="0.25">
      <c r="A1781" t="s">
        <v>1728</v>
      </c>
    </row>
    <row r="1782" spans="1:1" x14ac:dyDescent="0.25">
      <c r="A1782" t="s">
        <v>1729</v>
      </c>
    </row>
    <row r="1783" spans="1:1" x14ac:dyDescent="0.25">
      <c r="A1783" t="s">
        <v>1730</v>
      </c>
    </row>
    <row r="1784" spans="1:1" x14ac:dyDescent="0.25">
      <c r="A1784" t="s">
        <v>1731</v>
      </c>
    </row>
    <row r="1785" spans="1:1" x14ac:dyDescent="0.25">
      <c r="A1785" t="s">
        <v>1732</v>
      </c>
    </row>
    <row r="1786" spans="1:1" x14ac:dyDescent="0.25">
      <c r="A1786" t="s">
        <v>1733</v>
      </c>
    </row>
    <row r="1787" spans="1:1" x14ac:dyDescent="0.25">
      <c r="A1787" t="s">
        <v>1734</v>
      </c>
    </row>
    <row r="1788" spans="1:1" x14ac:dyDescent="0.25">
      <c r="A1788" t="s">
        <v>1735</v>
      </c>
    </row>
    <row r="1789" spans="1:1" x14ac:dyDescent="0.25">
      <c r="A1789" t="s">
        <v>1736</v>
      </c>
    </row>
    <row r="1790" spans="1:1" x14ac:dyDescent="0.25">
      <c r="A1790" t="s">
        <v>1737</v>
      </c>
    </row>
    <row r="1791" spans="1:1" x14ac:dyDescent="0.25">
      <c r="A1791" t="s">
        <v>1738</v>
      </c>
    </row>
    <row r="1792" spans="1:1" x14ac:dyDescent="0.25">
      <c r="A1792" t="s">
        <v>1739</v>
      </c>
    </row>
    <row r="1793" spans="1:1" x14ac:dyDescent="0.25">
      <c r="A1793" t="s">
        <v>1740</v>
      </c>
    </row>
    <row r="1794" spans="1:1" x14ac:dyDescent="0.25">
      <c r="A1794" t="s">
        <v>1741</v>
      </c>
    </row>
    <row r="1795" spans="1:1" x14ac:dyDescent="0.25">
      <c r="A1795" t="s">
        <v>1742</v>
      </c>
    </row>
    <row r="1796" spans="1:1" x14ac:dyDescent="0.25">
      <c r="A1796" t="s">
        <v>1743</v>
      </c>
    </row>
    <row r="1797" spans="1:1" x14ac:dyDescent="0.25">
      <c r="A1797" t="s">
        <v>1744</v>
      </c>
    </row>
    <row r="1798" spans="1:1" x14ac:dyDescent="0.25">
      <c r="A1798" t="s">
        <v>1745</v>
      </c>
    </row>
    <row r="1799" spans="1:1" x14ac:dyDescent="0.25">
      <c r="A1799" t="s">
        <v>1746</v>
      </c>
    </row>
    <row r="1800" spans="1:1" x14ac:dyDescent="0.25">
      <c r="A1800" t="s">
        <v>1747</v>
      </c>
    </row>
    <row r="1801" spans="1:1" x14ac:dyDescent="0.25">
      <c r="A1801" t="s">
        <v>1748</v>
      </c>
    </row>
    <row r="1802" spans="1:1" x14ac:dyDescent="0.25">
      <c r="A1802" t="s">
        <v>1749</v>
      </c>
    </row>
    <row r="1803" spans="1:1" x14ac:dyDescent="0.25">
      <c r="A1803" t="s">
        <v>1750</v>
      </c>
    </row>
    <row r="1804" spans="1:1" x14ac:dyDescent="0.25">
      <c r="A1804" t="s">
        <v>1747</v>
      </c>
    </row>
    <row r="1805" spans="1:1" x14ac:dyDescent="0.25">
      <c r="A1805" t="s">
        <v>1751</v>
      </c>
    </row>
    <row r="1806" spans="1:1" x14ac:dyDescent="0.25">
      <c r="A1806" t="s">
        <v>1750</v>
      </c>
    </row>
    <row r="1807" spans="1:1" x14ac:dyDescent="0.25">
      <c r="A1807" t="s">
        <v>1752</v>
      </c>
    </row>
    <row r="1808" spans="1:1" x14ac:dyDescent="0.25">
      <c r="A1808" t="s">
        <v>1743</v>
      </c>
    </row>
    <row r="1809" spans="1:1" x14ac:dyDescent="0.25">
      <c r="A1809" t="s">
        <v>1741</v>
      </c>
    </row>
    <row r="1810" spans="1:1" x14ac:dyDescent="0.25">
      <c r="A1810" t="s">
        <v>1753</v>
      </c>
    </row>
    <row r="1811" spans="1:1" x14ac:dyDescent="0.25">
      <c r="A1811" t="s">
        <v>1754</v>
      </c>
    </row>
    <row r="1812" spans="1:1" x14ac:dyDescent="0.25">
      <c r="A1812" t="s">
        <v>1749</v>
      </c>
    </row>
    <row r="1813" spans="1:1" x14ac:dyDescent="0.25">
      <c r="A1813" t="s">
        <v>1744</v>
      </c>
    </row>
    <row r="1814" spans="1:1" x14ac:dyDescent="0.25">
      <c r="A1814" t="s">
        <v>1746</v>
      </c>
    </row>
    <row r="1815" spans="1:1" x14ac:dyDescent="0.25">
      <c r="A1815" t="s">
        <v>1753</v>
      </c>
    </row>
    <row r="1816" spans="1:1" x14ac:dyDescent="0.25">
      <c r="A1816" t="s">
        <v>1755</v>
      </c>
    </row>
    <row r="1817" spans="1:1" x14ac:dyDescent="0.25">
      <c r="A1817" t="s">
        <v>1756</v>
      </c>
    </row>
    <row r="1818" spans="1:1" x14ac:dyDescent="0.25">
      <c r="A1818" t="s">
        <v>1748</v>
      </c>
    </row>
    <row r="1819" spans="1:1" x14ac:dyDescent="0.25">
      <c r="A1819" t="s">
        <v>1757</v>
      </c>
    </row>
    <row r="1820" spans="1:1" x14ac:dyDescent="0.25">
      <c r="A1820" t="s">
        <v>1742</v>
      </c>
    </row>
    <row r="1821" spans="1:1" x14ac:dyDescent="0.25">
      <c r="A1821" t="s">
        <v>1757</v>
      </c>
    </row>
    <row r="1822" spans="1:1" x14ac:dyDescent="0.25">
      <c r="A1822" t="s">
        <v>1755</v>
      </c>
    </row>
    <row r="1823" spans="1:1" x14ac:dyDescent="0.25">
      <c r="A1823" t="s">
        <v>1758</v>
      </c>
    </row>
    <row r="1824" spans="1:1" x14ac:dyDescent="0.25">
      <c r="A1824" t="s">
        <v>1759</v>
      </c>
    </row>
    <row r="1825" spans="1:1" x14ac:dyDescent="0.25">
      <c r="A1825" t="s">
        <v>1760</v>
      </c>
    </row>
    <row r="1826" spans="1:1" x14ac:dyDescent="0.25">
      <c r="A1826" t="s">
        <v>1761</v>
      </c>
    </row>
    <row r="1827" spans="1:1" x14ac:dyDescent="0.25">
      <c r="A1827" t="s">
        <v>1762</v>
      </c>
    </row>
    <row r="1828" spans="1:1" x14ac:dyDescent="0.25">
      <c r="A1828" t="s">
        <v>1763</v>
      </c>
    </row>
    <row r="1829" spans="1:1" x14ac:dyDescent="0.25">
      <c r="A1829" t="s">
        <v>1764</v>
      </c>
    </row>
    <row r="1830" spans="1:1" x14ac:dyDescent="0.25">
      <c r="A1830" t="s">
        <v>1765</v>
      </c>
    </row>
    <row r="1831" spans="1:1" x14ac:dyDescent="0.25">
      <c r="A1831" t="s">
        <v>1766</v>
      </c>
    </row>
    <row r="1832" spans="1:1" x14ac:dyDescent="0.25">
      <c r="A1832" t="s">
        <v>1764</v>
      </c>
    </row>
    <row r="1833" spans="1:1" x14ac:dyDescent="0.25">
      <c r="A1833" t="s">
        <v>1767</v>
      </c>
    </row>
    <row r="1834" spans="1:1" x14ac:dyDescent="0.25">
      <c r="A1834" t="s">
        <v>1768</v>
      </c>
    </row>
    <row r="1835" spans="1:1" x14ac:dyDescent="0.25">
      <c r="A1835" t="s">
        <v>1769</v>
      </c>
    </row>
    <row r="1836" spans="1:1" x14ac:dyDescent="0.25">
      <c r="A1836" t="s">
        <v>1770</v>
      </c>
    </row>
    <row r="1837" spans="1:1" x14ac:dyDescent="0.25">
      <c r="A1837" t="s">
        <v>1771</v>
      </c>
    </row>
    <row r="1838" spans="1:1" x14ac:dyDescent="0.25">
      <c r="A1838" t="s">
        <v>1772</v>
      </c>
    </row>
    <row r="1839" spans="1:1" x14ac:dyDescent="0.25">
      <c r="A1839" t="s">
        <v>1763</v>
      </c>
    </row>
    <row r="1840" spans="1:1" x14ac:dyDescent="0.25">
      <c r="A1840" t="s">
        <v>1773</v>
      </c>
    </row>
    <row r="1841" spans="1:1" x14ac:dyDescent="0.25">
      <c r="A1841" t="s">
        <v>1774</v>
      </c>
    </row>
    <row r="1842" spans="1:1" x14ac:dyDescent="0.25">
      <c r="A1842" t="s">
        <v>1775</v>
      </c>
    </row>
    <row r="1843" spans="1:1" x14ac:dyDescent="0.25">
      <c r="A1843" t="s">
        <v>1773</v>
      </c>
    </row>
    <row r="1844" spans="1:1" x14ac:dyDescent="0.25">
      <c r="A1844" t="s">
        <v>1767</v>
      </c>
    </row>
    <row r="1845" spans="1:1" x14ac:dyDescent="0.25">
      <c r="A1845" t="s">
        <v>1776</v>
      </c>
    </row>
    <row r="1846" spans="1:1" x14ac:dyDescent="0.25">
      <c r="A1846" t="s">
        <v>1766</v>
      </c>
    </row>
    <row r="1847" spans="1:1" x14ac:dyDescent="0.25">
      <c r="A1847" t="s">
        <v>1776</v>
      </c>
    </row>
    <row r="1848" spans="1:1" x14ac:dyDescent="0.25">
      <c r="A1848" t="s">
        <v>1777</v>
      </c>
    </row>
    <row r="1849" spans="1:1" x14ac:dyDescent="0.25">
      <c r="A1849" t="s">
        <v>1771</v>
      </c>
    </row>
    <row r="1850" spans="1:1" x14ac:dyDescent="0.25">
      <c r="A1850" t="s">
        <v>1768</v>
      </c>
    </row>
    <row r="1851" spans="1:1" x14ac:dyDescent="0.25">
      <c r="A1851" t="s">
        <v>1778</v>
      </c>
    </row>
    <row r="1852" spans="1:1" x14ac:dyDescent="0.25">
      <c r="A1852" t="s">
        <v>1779</v>
      </c>
    </row>
    <row r="1853" spans="1:1" x14ac:dyDescent="0.25">
      <c r="A1853" t="s">
        <v>1761</v>
      </c>
    </row>
    <row r="1854" spans="1:1" x14ac:dyDescent="0.25">
      <c r="A1854" t="s">
        <v>1780</v>
      </c>
    </row>
    <row r="1855" spans="1:1" x14ac:dyDescent="0.25">
      <c r="A1855" t="s">
        <v>1778</v>
      </c>
    </row>
    <row r="1856" spans="1:1" x14ac:dyDescent="0.25">
      <c r="A1856" t="s">
        <v>1781</v>
      </c>
    </row>
    <row r="1857" spans="1:1" x14ac:dyDescent="0.25">
      <c r="A1857" t="s">
        <v>1782</v>
      </c>
    </row>
    <row r="1858" spans="1:1" x14ac:dyDescent="0.25">
      <c r="A1858" t="s">
        <v>1765</v>
      </c>
    </row>
    <row r="1859" spans="1:1" x14ac:dyDescent="0.25">
      <c r="A1859" t="s">
        <v>1760</v>
      </c>
    </row>
    <row r="1860" spans="1:1" x14ac:dyDescent="0.25">
      <c r="A1860" t="s">
        <v>1781</v>
      </c>
    </row>
    <row r="1861" spans="1:1" x14ac:dyDescent="0.25">
      <c r="A1861" t="s">
        <v>1782</v>
      </c>
    </row>
    <row r="1862" spans="1:1" x14ac:dyDescent="0.25">
      <c r="A1862" t="s">
        <v>1772</v>
      </c>
    </row>
    <row r="1863" spans="1:1" x14ac:dyDescent="0.25">
      <c r="A1863" t="s">
        <v>1783</v>
      </c>
    </row>
    <row r="1864" spans="1:1" x14ac:dyDescent="0.25">
      <c r="A1864" t="s">
        <v>1784</v>
      </c>
    </row>
    <row r="1865" spans="1:1" x14ac:dyDescent="0.25">
      <c r="A1865" t="s">
        <v>1785</v>
      </c>
    </row>
    <row r="1866" spans="1:1" x14ac:dyDescent="0.25">
      <c r="A1866" t="s">
        <v>1786</v>
      </c>
    </row>
    <row r="1867" spans="1:1" x14ac:dyDescent="0.25">
      <c r="A1867" t="s">
        <v>1784</v>
      </c>
    </row>
    <row r="1868" spans="1:1" x14ac:dyDescent="0.25">
      <c r="A1868" t="s">
        <v>1787</v>
      </c>
    </row>
    <row r="1869" spans="1:1" x14ac:dyDescent="0.25">
      <c r="A1869" t="s">
        <v>1788</v>
      </c>
    </row>
    <row r="1870" spans="1:1" x14ac:dyDescent="0.25">
      <c r="A1870" t="s">
        <v>1789</v>
      </c>
    </row>
    <row r="1871" spans="1:1" x14ac:dyDescent="0.25">
      <c r="A1871" t="s">
        <v>1790</v>
      </c>
    </row>
    <row r="1872" spans="1:1" x14ac:dyDescent="0.25">
      <c r="A1872" t="s">
        <v>1791</v>
      </c>
    </row>
    <row r="1873" spans="1:1" x14ac:dyDescent="0.25">
      <c r="A1873" t="s">
        <v>1790</v>
      </c>
    </row>
    <row r="1874" spans="1:1" x14ac:dyDescent="0.25">
      <c r="A1874" t="s">
        <v>1786</v>
      </c>
    </row>
    <row r="1875" spans="1:1" x14ac:dyDescent="0.25">
      <c r="A1875" t="s">
        <v>1792</v>
      </c>
    </row>
    <row r="1876" spans="1:1" x14ac:dyDescent="0.25">
      <c r="A1876" t="s">
        <v>1785</v>
      </c>
    </row>
    <row r="1877" spans="1:1" x14ac:dyDescent="0.25">
      <c r="A1877" t="s">
        <v>1783</v>
      </c>
    </row>
    <row r="1878" spans="1:1" x14ac:dyDescent="0.25">
      <c r="A1878" t="s">
        <v>1791</v>
      </c>
    </row>
    <row r="1879" spans="1:1" x14ac:dyDescent="0.25">
      <c r="A1879" t="s">
        <v>1788</v>
      </c>
    </row>
    <row r="1880" spans="1:1" x14ac:dyDescent="0.25">
      <c r="A1880" t="s">
        <v>1787</v>
      </c>
    </row>
    <row r="1881" spans="1:1" x14ac:dyDescent="0.25">
      <c r="A1881" t="s">
        <v>1792</v>
      </c>
    </row>
    <row r="1882" spans="1:1" x14ac:dyDescent="0.25">
      <c r="A1882" t="s">
        <v>1789</v>
      </c>
    </row>
    <row r="1883" spans="1:1" x14ac:dyDescent="0.25">
      <c r="A1883" t="s">
        <v>1793</v>
      </c>
    </row>
    <row r="1884" spans="1:1" x14ac:dyDescent="0.25">
      <c r="A1884" t="s">
        <v>1794</v>
      </c>
    </row>
    <row r="1885" spans="1:1" x14ac:dyDescent="0.25">
      <c r="A1885" t="s">
        <v>1795</v>
      </c>
    </row>
    <row r="1886" spans="1:1" x14ac:dyDescent="0.25">
      <c r="A1886" t="s">
        <v>1796</v>
      </c>
    </row>
    <row r="1887" spans="1:1" x14ac:dyDescent="0.25">
      <c r="A1887" t="s">
        <v>1797</v>
      </c>
    </row>
    <row r="1888" spans="1:1" x14ac:dyDescent="0.25">
      <c r="A1888" t="s">
        <v>1798</v>
      </c>
    </row>
    <row r="1889" spans="1:1" x14ac:dyDescent="0.25">
      <c r="A1889" t="s">
        <v>1799</v>
      </c>
    </row>
    <row r="1890" spans="1:1" x14ac:dyDescent="0.25">
      <c r="A1890" t="s">
        <v>1798</v>
      </c>
    </row>
    <row r="1891" spans="1:1" x14ac:dyDescent="0.25">
      <c r="A1891" t="s">
        <v>1794</v>
      </c>
    </row>
    <row r="1892" spans="1:1" x14ac:dyDescent="0.25">
      <c r="A1892" t="s">
        <v>1799</v>
      </c>
    </row>
    <row r="1893" spans="1:1" x14ac:dyDescent="0.25">
      <c r="A1893" t="s">
        <v>1800</v>
      </c>
    </row>
    <row r="1894" spans="1:1" x14ac:dyDescent="0.25">
      <c r="A1894" t="s">
        <v>1801</v>
      </c>
    </row>
    <row r="1895" spans="1:1" x14ac:dyDescent="0.25">
      <c r="A1895" t="s">
        <v>1802</v>
      </c>
    </row>
    <row r="1896" spans="1:1" x14ac:dyDescent="0.25">
      <c r="A1896" t="s">
        <v>1803</v>
      </c>
    </row>
    <row r="1897" spans="1:1" x14ac:dyDescent="0.25">
      <c r="A1897" t="s">
        <v>1804</v>
      </c>
    </row>
    <row r="1898" spans="1:1" x14ac:dyDescent="0.25">
      <c r="A1898" t="s">
        <v>1805</v>
      </c>
    </row>
    <row r="1899" spans="1:1" x14ac:dyDescent="0.25">
      <c r="A1899" t="s">
        <v>1806</v>
      </c>
    </row>
    <row r="1900" spans="1:1" x14ac:dyDescent="0.25">
      <c r="A1900" t="s">
        <v>1807</v>
      </c>
    </row>
    <row r="1901" spans="1:1" x14ac:dyDescent="0.25">
      <c r="A1901" t="s">
        <v>1806</v>
      </c>
    </row>
    <row r="1902" spans="1:1" x14ac:dyDescent="0.25">
      <c r="A1902" t="s">
        <v>1808</v>
      </c>
    </row>
    <row r="1903" spans="1:1" x14ac:dyDescent="0.25">
      <c r="A1903" t="s">
        <v>1809</v>
      </c>
    </row>
    <row r="1904" spans="1:1" x14ac:dyDescent="0.25">
      <c r="A1904" t="s">
        <v>1810</v>
      </c>
    </row>
    <row r="1905" spans="1:1" x14ac:dyDescent="0.25">
      <c r="A1905" t="s">
        <v>1811</v>
      </c>
    </row>
    <row r="1906" spans="1:1" x14ac:dyDescent="0.25">
      <c r="A1906" t="s">
        <v>1812</v>
      </c>
    </row>
    <row r="1907" spans="1:1" x14ac:dyDescent="0.25">
      <c r="A1907" t="s">
        <v>1809</v>
      </c>
    </row>
    <row r="1908" spans="1:1" x14ac:dyDescent="0.25">
      <c r="A1908" t="s">
        <v>1813</v>
      </c>
    </row>
    <row r="1909" spans="1:1" x14ac:dyDescent="0.25">
      <c r="A1909" t="s">
        <v>1814</v>
      </c>
    </row>
    <row r="1910" spans="1:1" x14ac:dyDescent="0.25">
      <c r="A1910" t="s">
        <v>1811</v>
      </c>
    </row>
    <row r="1911" spans="1:1" x14ac:dyDescent="0.25">
      <c r="A1911" t="s">
        <v>1805</v>
      </c>
    </row>
    <row r="1912" spans="1:1" x14ac:dyDescent="0.25">
      <c r="A1912" t="s">
        <v>1815</v>
      </c>
    </row>
    <row r="1913" spans="1:1" x14ac:dyDescent="0.25">
      <c r="A1913" t="s">
        <v>1800</v>
      </c>
    </row>
    <row r="1914" spans="1:1" x14ac:dyDescent="0.25">
      <c r="A1914" t="s">
        <v>1816</v>
      </c>
    </row>
    <row r="1915" spans="1:1" x14ac:dyDescent="0.25">
      <c r="A1915" t="s">
        <v>1817</v>
      </c>
    </row>
    <row r="1916" spans="1:1" x14ac:dyDescent="0.25">
      <c r="A1916" t="s">
        <v>1810</v>
      </c>
    </row>
    <row r="1917" spans="1:1" x14ac:dyDescent="0.25">
      <c r="A1917" t="s">
        <v>1801</v>
      </c>
    </row>
    <row r="1918" spans="1:1" x14ac:dyDescent="0.25">
      <c r="A1918" t="s">
        <v>1803</v>
      </c>
    </row>
    <row r="1919" spans="1:1" x14ac:dyDescent="0.25">
      <c r="A1919" t="s">
        <v>1802</v>
      </c>
    </row>
    <row r="1920" spans="1:1" x14ac:dyDescent="0.25">
      <c r="A1920" t="s">
        <v>1804</v>
      </c>
    </row>
    <row r="1921" spans="1:1" x14ac:dyDescent="0.25">
      <c r="A1921" t="s">
        <v>1814</v>
      </c>
    </row>
    <row r="1922" spans="1:1" x14ac:dyDescent="0.25">
      <c r="A1922" t="s">
        <v>1808</v>
      </c>
    </row>
    <row r="1923" spans="1:1" x14ac:dyDescent="0.25">
      <c r="A1923" t="s">
        <v>1818</v>
      </c>
    </row>
    <row r="1924" spans="1:1" x14ac:dyDescent="0.25">
      <c r="A1924" t="s">
        <v>1819</v>
      </c>
    </row>
    <row r="1925" spans="1:1" x14ac:dyDescent="0.25">
      <c r="A1925" t="s">
        <v>1820</v>
      </c>
    </row>
    <row r="1926" spans="1:1" x14ac:dyDescent="0.25">
      <c r="A1926" t="s">
        <v>1820</v>
      </c>
    </row>
    <row r="1927" spans="1:1" x14ac:dyDescent="0.25">
      <c r="A1927" t="s">
        <v>1817</v>
      </c>
    </row>
    <row r="1928" spans="1:1" x14ac:dyDescent="0.25">
      <c r="A1928" t="s">
        <v>1796</v>
      </c>
    </row>
    <row r="1929" spans="1:1" x14ac:dyDescent="0.25">
      <c r="A1929" t="s">
        <v>1821</v>
      </c>
    </row>
    <row r="1930" spans="1:1" x14ac:dyDescent="0.25">
      <c r="A1930" t="s">
        <v>1818</v>
      </c>
    </row>
    <row r="1931" spans="1:1" x14ac:dyDescent="0.25">
      <c r="A1931" t="s">
        <v>1797</v>
      </c>
    </row>
    <row r="1932" spans="1:1" x14ac:dyDescent="0.25">
      <c r="A1932" t="s">
        <v>1822</v>
      </c>
    </row>
    <row r="1933" spans="1:1" x14ac:dyDescent="0.25">
      <c r="A1933" t="s">
        <v>1823</v>
      </c>
    </row>
    <row r="1934" spans="1:1" x14ac:dyDescent="0.25">
      <c r="A1934" t="s">
        <v>1824</v>
      </c>
    </row>
    <row r="1935" spans="1:1" x14ac:dyDescent="0.25">
      <c r="A1935" t="s">
        <v>1825</v>
      </c>
    </row>
    <row r="1936" spans="1:1" x14ac:dyDescent="0.25">
      <c r="A1936" t="s">
        <v>1826</v>
      </c>
    </row>
    <row r="1937" spans="1:1" x14ac:dyDescent="0.25">
      <c r="A1937" t="s">
        <v>1827</v>
      </c>
    </row>
    <row r="1938" spans="1:1" x14ac:dyDescent="0.25">
      <c r="A1938" t="s">
        <v>1823</v>
      </c>
    </row>
    <row r="1939" spans="1:1" x14ac:dyDescent="0.25">
      <c r="A1939" t="s">
        <v>1828</v>
      </c>
    </row>
    <row r="1940" spans="1:1" x14ac:dyDescent="0.25">
      <c r="A1940" t="s">
        <v>1829</v>
      </c>
    </row>
    <row r="1941" spans="1:1" x14ac:dyDescent="0.25">
      <c r="A1941" t="s">
        <v>1829</v>
      </c>
    </row>
    <row r="1942" spans="1:1" x14ac:dyDescent="0.25">
      <c r="A1942" t="s">
        <v>1824</v>
      </c>
    </row>
    <row r="1943" spans="1:1" x14ac:dyDescent="0.25">
      <c r="A1943" t="s">
        <v>1830</v>
      </c>
    </row>
    <row r="1944" spans="1:1" x14ac:dyDescent="0.25">
      <c r="A1944" t="s">
        <v>1826</v>
      </c>
    </row>
    <row r="1945" spans="1:1" x14ac:dyDescent="0.25">
      <c r="A1945" t="s">
        <v>1831</v>
      </c>
    </row>
    <row r="1946" spans="1:1" x14ac:dyDescent="0.25">
      <c r="A1946" t="s">
        <v>1830</v>
      </c>
    </row>
    <row r="1947" spans="1:1" x14ac:dyDescent="0.25">
      <c r="A1947" t="s">
        <v>1827</v>
      </c>
    </row>
    <row r="1948" spans="1:1" x14ac:dyDescent="0.25">
      <c r="A1948" t="s">
        <v>1825</v>
      </c>
    </row>
    <row r="1949" spans="1:1" x14ac:dyDescent="0.25">
      <c r="A1949" t="s">
        <v>1822</v>
      </c>
    </row>
    <row r="1950" spans="1:1" x14ac:dyDescent="0.25">
      <c r="A1950" t="s">
        <v>1831</v>
      </c>
    </row>
    <row r="1951" spans="1:1" x14ac:dyDescent="0.25">
      <c r="A1951" t="s">
        <v>1832</v>
      </c>
    </row>
    <row r="1952" spans="1:1" x14ac:dyDescent="0.25">
      <c r="A1952" t="s">
        <v>1833</v>
      </c>
    </row>
    <row r="1953" spans="1:1" x14ac:dyDescent="0.25">
      <c r="A1953" t="s">
        <v>1834</v>
      </c>
    </row>
    <row r="1954" spans="1:1" x14ac:dyDescent="0.25">
      <c r="A1954" t="s">
        <v>1835</v>
      </c>
    </row>
    <row r="1955" spans="1:1" x14ac:dyDescent="0.25">
      <c r="A1955" t="s">
        <v>1836</v>
      </c>
    </row>
    <row r="1956" spans="1:1" x14ac:dyDescent="0.25">
      <c r="A1956" t="s">
        <v>1837</v>
      </c>
    </row>
    <row r="1957" spans="1:1" x14ac:dyDescent="0.25">
      <c r="A1957" t="s">
        <v>1838</v>
      </c>
    </row>
    <row r="1958" spans="1:1" x14ac:dyDescent="0.25">
      <c r="A1958" t="s">
        <v>1839</v>
      </c>
    </row>
    <row r="1959" spans="1:1" x14ac:dyDescent="0.25">
      <c r="A1959" t="s">
        <v>1840</v>
      </c>
    </row>
    <row r="1960" spans="1:1" x14ac:dyDescent="0.25">
      <c r="A1960" t="s">
        <v>1841</v>
      </c>
    </row>
    <row r="1961" spans="1:1" x14ac:dyDescent="0.25">
      <c r="A1961" t="s">
        <v>1842</v>
      </c>
    </row>
    <row r="1962" spans="1:1" x14ac:dyDescent="0.25">
      <c r="A1962" t="s">
        <v>1843</v>
      </c>
    </row>
    <row r="1963" spans="1:1" x14ac:dyDescent="0.25">
      <c r="A1963" t="s">
        <v>1844</v>
      </c>
    </row>
    <row r="1964" spans="1:1" x14ac:dyDescent="0.25">
      <c r="A1964" t="s">
        <v>1845</v>
      </c>
    </row>
    <row r="1965" spans="1:1" x14ac:dyDescent="0.25">
      <c r="A1965" t="s">
        <v>1846</v>
      </c>
    </row>
    <row r="1966" spans="1:1" x14ac:dyDescent="0.25">
      <c r="A1966" t="s">
        <v>1847</v>
      </c>
    </row>
    <row r="1967" spans="1:1" x14ac:dyDescent="0.25">
      <c r="A1967" t="s">
        <v>1848</v>
      </c>
    </row>
    <row r="1968" spans="1:1" x14ac:dyDescent="0.25">
      <c r="A1968" t="s">
        <v>1849</v>
      </c>
    </row>
    <row r="1969" spans="1:1" x14ac:dyDescent="0.25">
      <c r="A1969" t="s">
        <v>1850</v>
      </c>
    </row>
    <row r="1970" spans="1:1" x14ac:dyDescent="0.25">
      <c r="A1970" t="s">
        <v>1851</v>
      </c>
    </row>
    <row r="1971" spans="1:1" x14ac:dyDescent="0.25">
      <c r="A1971" t="s">
        <v>1852</v>
      </c>
    </row>
    <row r="1972" spans="1:1" x14ac:dyDescent="0.25">
      <c r="A1972" t="s">
        <v>1853</v>
      </c>
    </row>
    <row r="1973" spans="1:1" x14ac:dyDescent="0.25">
      <c r="A1973" t="s">
        <v>1854</v>
      </c>
    </row>
    <row r="1974" spans="1:1" x14ac:dyDescent="0.25">
      <c r="A1974" t="s">
        <v>1855</v>
      </c>
    </row>
    <row r="1975" spans="1:1" x14ac:dyDescent="0.25">
      <c r="A1975" t="s">
        <v>1856</v>
      </c>
    </row>
    <row r="1976" spans="1:1" x14ac:dyDescent="0.25">
      <c r="A1976" t="s">
        <v>1857</v>
      </c>
    </row>
    <row r="1977" spans="1:1" x14ac:dyDescent="0.25">
      <c r="A1977" t="s">
        <v>1858</v>
      </c>
    </row>
    <row r="1978" spans="1:1" x14ac:dyDescent="0.25">
      <c r="A1978" t="s">
        <v>1859</v>
      </c>
    </row>
    <row r="1979" spans="1:1" x14ac:dyDescent="0.25">
      <c r="A1979" t="s">
        <v>1860</v>
      </c>
    </row>
    <row r="1980" spans="1:1" x14ac:dyDescent="0.25">
      <c r="A1980" t="s">
        <v>1861</v>
      </c>
    </row>
    <row r="1981" spans="1:1" x14ac:dyDescent="0.25">
      <c r="A1981" t="s">
        <v>1862</v>
      </c>
    </row>
    <row r="1982" spans="1:1" x14ac:dyDescent="0.25">
      <c r="A1982" t="s">
        <v>1863</v>
      </c>
    </row>
    <row r="1983" spans="1:1" x14ac:dyDescent="0.25">
      <c r="A1983" t="s">
        <v>1864</v>
      </c>
    </row>
    <row r="1984" spans="1:1" x14ac:dyDescent="0.25">
      <c r="A1984" t="s">
        <v>1865</v>
      </c>
    </row>
    <row r="1985" spans="1:1" x14ac:dyDescent="0.25">
      <c r="A1985" t="s">
        <v>1866</v>
      </c>
    </row>
    <row r="1986" spans="1:1" x14ac:dyDescent="0.25">
      <c r="A1986" t="s">
        <v>1867</v>
      </c>
    </row>
    <row r="1987" spans="1:1" x14ac:dyDescent="0.25">
      <c r="A1987" t="s">
        <v>1868</v>
      </c>
    </row>
    <row r="1988" spans="1:1" x14ac:dyDescent="0.25">
      <c r="A1988" t="s">
        <v>1869</v>
      </c>
    </row>
    <row r="1989" spans="1:1" x14ac:dyDescent="0.25">
      <c r="A1989" t="s">
        <v>1870</v>
      </c>
    </row>
    <row r="1990" spans="1:1" x14ac:dyDescent="0.25">
      <c r="A1990" t="s">
        <v>1871</v>
      </c>
    </row>
    <row r="1991" spans="1:1" x14ac:dyDescent="0.25">
      <c r="A1991" t="s">
        <v>1872</v>
      </c>
    </row>
    <row r="1992" spans="1:1" x14ac:dyDescent="0.25">
      <c r="A1992" t="s">
        <v>1873</v>
      </c>
    </row>
    <row r="1993" spans="1:1" x14ac:dyDescent="0.25">
      <c r="A1993" t="s">
        <v>1874</v>
      </c>
    </row>
    <row r="1994" spans="1:1" x14ac:dyDescent="0.25">
      <c r="A1994" t="s">
        <v>1875</v>
      </c>
    </row>
    <row r="1995" spans="1:1" x14ac:dyDescent="0.25">
      <c r="A1995" t="s">
        <v>1876</v>
      </c>
    </row>
    <row r="1996" spans="1:1" x14ac:dyDescent="0.25">
      <c r="A1996" t="s">
        <v>1877</v>
      </c>
    </row>
    <row r="1997" spans="1:1" x14ac:dyDescent="0.25">
      <c r="A1997" t="s">
        <v>1878</v>
      </c>
    </row>
    <row r="1998" spans="1:1" x14ac:dyDescent="0.25">
      <c r="A1998" t="s">
        <v>1879</v>
      </c>
    </row>
    <row r="1999" spans="1:1" x14ac:dyDescent="0.25">
      <c r="A1999" t="s">
        <v>1880</v>
      </c>
    </row>
    <row r="2000" spans="1:1" x14ac:dyDescent="0.25">
      <c r="A2000" t="s">
        <v>1881</v>
      </c>
    </row>
    <row r="2001" spans="1:1" x14ac:dyDescent="0.25">
      <c r="A2001" t="s">
        <v>1882</v>
      </c>
    </row>
    <row r="2002" spans="1:1" x14ac:dyDescent="0.25">
      <c r="A2002" t="s">
        <v>1883</v>
      </c>
    </row>
    <row r="2003" spans="1:1" x14ac:dyDescent="0.25">
      <c r="A2003" t="s">
        <v>1884</v>
      </c>
    </row>
    <row r="2004" spans="1:1" x14ac:dyDescent="0.25">
      <c r="A2004" t="s">
        <v>1885</v>
      </c>
    </row>
    <row r="2005" spans="1:1" x14ac:dyDescent="0.25">
      <c r="A2005" t="s">
        <v>1886</v>
      </c>
    </row>
    <row r="2006" spans="1:1" x14ac:dyDescent="0.25">
      <c r="A2006" t="s">
        <v>1887</v>
      </c>
    </row>
    <row r="2007" spans="1:1" x14ac:dyDescent="0.25">
      <c r="A2007" t="s">
        <v>1888</v>
      </c>
    </row>
    <row r="2008" spans="1:1" x14ac:dyDescent="0.25">
      <c r="A2008" t="s">
        <v>1889</v>
      </c>
    </row>
    <row r="2009" spans="1:1" x14ac:dyDescent="0.25">
      <c r="A2009" t="s">
        <v>1890</v>
      </c>
    </row>
    <row r="2010" spans="1:1" x14ac:dyDescent="0.25">
      <c r="A2010" t="s">
        <v>1891</v>
      </c>
    </row>
    <row r="2011" spans="1:1" x14ac:dyDescent="0.25">
      <c r="A2011" t="s">
        <v>1892</v>
      </c>
    </row>
    <row r="2012" spans="1:1" x14ac:dyDescent="0.25">
      <c r="A2012" t="s">
        <v>1893</v>
      </c>
    </row>
    <row r="2013" spans="1:1" x14ac:dyDescent="0.25">
      <c r="A2013" t="s">
        <v>1894</v>
      </c>
    </row>
    <row r="2014" spans="1:1" x14ac:dyDescent="0.25">
      <c r="A2014" t="s">
        <v>1895</v>
      </c>
    </row>
    <row r="2015" spans="1:1" x14ac:dyDescent="0.25">
      <c r="A2015" t="s">
        <v>1896</v>
      </c>
    </row>
    <row r="2016" spans="1:1" x14ac:dyDescent="0.25">
      <c r="A2016" t="s">
        <v>1897</v>
      </c>
    </row>
    <row r="2017" spans="1:1" x14ac:dyDescent="0.25">
      <c r="A2017" t="s">
        <v>1898</v>
      </c>
    </row>
    <row r="2018" spans="1:1" x14ac:dyDescent="0.25">
      <c r="A2018" t="s">
        <v>1899</v>
      </c>
    </row>
    <row r="2019" spans="1:1" x14ac:dyDescent="0.25">
      <c r="A2019" t="s">
        <v>1900</v>
      </c>
    </row>
    <row r="2020" spans="1:1" x14ac:dyDescent="0.25">
      <c r="A2020" t="s">
        <v>1901</v>
      </c>
    </row>
    <row r="2021" spans="1:1" x14ac:dyDescent="0.25">
      <c r="A2021" t="s">
        <v>1901</v>
      </c>
    </row>
    <row r="2022" spans="1:1" x14ac:dyDescent="0.25">
      <c r="A2022" t="s">
        <v>1902</v>
      </c>
    </row>
    <row r="2023" spans="1:1" x14ac:dyDescent="0.25">
      <c r="A2023" t="s">
        <v>1902</v>
      </c>
    </row>
    <row r="2024" spans="1:1" x14ac:dyDescent="0.25">
      <c r="A2024" t="s">
        <v>1903</v>
      </c>
    </row>
    <row r="2025" spans="1:1" x14ac:dyDescent="0.25">
      <c r="A2025" t="s">
        <v>1904</v>
      </c>
    </row>
    <row r="2026" spans="1:1" x14ac:dyDescent="0.25">
      <c r="A2026" t="s">
        <v>1904</v>
      </c>
    </row>
    <row r="2027" spans="1:1" x14ac:dyDescent="0.25">
      <c r="A2027" t="s">
        <v>1905</v>
      </c>
    </row>
    <row r="2028" spans="1:1" x14ac:dyDescent="0.25">
      <c r="A2028" t="s">
        <v>1905</v>
      </c>
    </row>
    <row r="2029" spans="1:1" x14ac:dyDescent="0.25">
      <c r="A2029" t="s">
        <v>1905</v>
      </c>
    </row>
    <row r="2030" spans="1:1" x14ac:dyDescent="0.25">
      <c r="A2030" t="s">
        <v>1904</v>
      </c>
    </row>
    <row r="2031" spans="1:1" x14ac:dyDescent="0.25">
      <c r="A2031" t="s">
        <v>1905</v>
      </c>
    </row>
    <row r="2032" spans="1:1" x14ac:dyDescent="0.25">
      <c r="A2032" t="s">
        <v>1904</v>
      </c>
    </row>
    <row r="2033" spans="1:1" x14ac:dyDescent="0.25">
      <c r="A2033" t="s">
        <v>1906</v>
      </c>
    </row>
    <row r="2034" spans="1:1" x14ac:dyDescent="0.25">
      <c r="A2034" t="s">
        <v>1907</v>
      </c>
    </row>
    <row r="2035" spans="1:1" x14ac:dyDescent="0.25">
      <c r="A2035" t="s">
        <v>1908</v>
      </c>
    </row>
    <row r="2036" spans="1:1" x14ac:dyDescent="0.25">
      <c r="A2036" t="s">
        <v>1909</v>
      </c>
    </row>
    <row r="2037" spans="1:1" x14ac:dyDescent="0.25">
      <c r="A2037" t="s">
        <v>1910</v>
      </c>
    </row>
    <row r="2038" spans="1:1" x14ac:dyDescent="0.25">
      <c r="A2038" t="s">
        <v>1911</v>
      </c>
    </row>
    <row r="2039" spans="1:1" x14ac:dyDescent="0.25">
      <c r="A2039" t="s">
        <v>1912</v>
      </c>
    </row>
    <row r="2040" spans="1:1" x14ac:dyDescent="0.25">
      <c r="A2040" t="s">
        <v>1913</v>
      </c>
    </row>
    <row r="2041" spans="1:1" x14ac:dyDescent="0.25">
      <c r="A2041" t="s">
        <v>1914</v>
      </c>
    </row>
    <row r="2042" spans="1:1" x14ac:dyDescent="0.25">
      <c r="A2042" t="s">
        <v>1915</v>
      </c>
    </row>
    <row r="2043" spans="1:1" x14ac:dyDescent="0.25">
      <c r="A2043" t="s">
        <v>1916</v>
      </c>
    </row>
    <row r="2044" spans="1:1" x14ac:dyDescent="0.25">
      <c r="A2044" t="s">
        <v>1917</v>
      </c>
    </row>
    <row r="2045" spans="1:1" x14ac:dyDescent="0.25">
      <c r="A2045" t="s">
        <v>1917</v>
      </c>
    </row>
    <row r="2046" spans="1:1" x14ac:dyDescent="0.25">
      <c r="A2046" t="s">
        <v>1918</v>
      </c>
    </row>
    <row r="2047" spans="1:1" x14ac:dyDescent="0.25">
      <c r="A2047" t="s">
        <v>1919</v>
      </c>
    </row>
    <row r="2048" spans="1:1" x14ac:dyDescent="0.25">
      <c r="A2048" t="s">
        <v>1920</v>
      </c>
    </row>
    <row r="2049" spans="1:1" x14ac:dyDescent="0.25">
      <c r="A2049" t="s">
        <v>1921</v>
      </c>
    </row>
    <row r="2050" spans="1:1" x14ac:dyDescent="0.25">
      <c r="A2050" t="s">
        <v>1922</v>
      </c>
    </row>
    <row r="2051" spans="1:1" x14ac:dyDescent="0.25">
      <c r="A2051" t="s">
        <v>1923</v>
      </c>
    </row>
    <row r="2052" spans="1:1" x14ac:dyDescent="0.25">
      <c r="A2052" t="s">
        <v>1924</v>
      </c>
    </row>
    <row r="2053" spans="1:1" x14ac:dyDescent="0.25">
      <c r="A2053" t="s">
        <v>1925</v>
      </c>
    </row>
    <row r="2054" spans="1:1" x14ac:dyDescent="0.25">
      <c r="A2054" t="s">
        <v>1926</v>
      </c>
    </row>
    <row r="2055" spans="1:1" x14ac:dyDescent="0.25">
      <c r="A2055" t="s">
        <v>1927</v>
      </c>
    </row>
    <row r="2056" spans="1:1" x14ac:dyDescent="0.25">
      <c r="A2056" t="s">
        <v>1928</v>
      </c>
    </row>
    <row r="2057" spans="1:1" x14ac:dyDescent="0.25">
      <c r="A2057" t="s">
        <v>1929</v>
      </c>
    </row>
    <row r="2058" spans="1:1" x14ac:dyDescent="0.25">
      <c r="A2058" t="s">
        <v>1930</v>
      </c>
    </row>
    <row r="2059" spans="1:1" x14ac:dyDescent="0.25">
      <c r="A2059" t="s">
        <v>1931</v>
      </c>
    </row>
    <row r="2060" spans="1:1" x14ac:dyDescent="0.25">
      <c r="A2060" t="s">
        <v>1932</v>
      </c>
    </row>
    <row r="2061" spans="1:1" x14ac:dyDescent="0.25">
      <c r="A2061" t="s">
        <v>1933</v>
      </c>
    </row>
    <row r="2062" spans="1:1" x14ac:dyDescent="0.25">
      <c r="A2062" t="s">
        <v>1934</v>
      </c>
    </row>
    <row r="2063" spans="1:1" x14ac:dyDescent="0.25">
      <c r="A2063" t="s">
        <v>1935</v>
      </c>
    </row>
    <row r="2064" spans="1:1" x14ac:dyDescent="0.25">
      <c r="A2064" t="s">
        <v>1936</v>
      </c>
    </row>
    <row r="2065" spans="1:1" x14ac:dyDescent="0.25">
      <c r="A2065" t="s">
        <v>1937</v>
      </c>
    </row>
    <row r="2066" spans="1:1" x14ac:dyDescent="0.25">
      <c r="A2066" t="s">
        <v>1938</v>
      </c>
    </row>
    <row r="2067" spans="1:1" x14ac:dyDescent="0.25">
      <c r="A2067" t="s">
        <v>1939</v>
      </c>
    </row>
    <row r="2068" spans="1:1" x14ac:dyDescent="0.25">
      <c r="A2068" t="s">
        <v>1940</v>
      </c>
    </row>
    <row r="2069" spans="1:1" x14ac:dyDescent="0.25">
      <c r="A2069" t="s">
        <v>1941</v>
      </c>
    </row>
    <row r="2070" spans="1:1" x14ac:dyDescent="0.25">
      <c r="A2070" t="s">
        <v>1942</v>
      </c>
    </row>
    <row r="2071" spans="1:1" x14ac:dyDescent="0.25">
      <c r="A2071" t="s">
        <v>1943</v>
      </c>
    </row>
    <row r="2072" spans="1:1" x14ac:dyDescent="0.25">
      <c r="A2072" t="s">
        <v>1944</v>
      </c>
    </row>
    <row r="2073" spans="1:1" x14ac:dyDescent="0.25">
      <c r="A2073" t="s">
        <v>1945</v>
      </c>
    </row>
    <row r="2074" spans="1:1" x14ac:dyDescent="0.25">
      <c r="A2074" t="s">
        <v>1946</v>
      </c>
    </row>
    <row r="2075" spans="1:1" x14ac:dyDescent="0.25">
      <c r="A2075" t="s">
        <v>1947</v>
      </c>
    </row>
    <row r="2076" spans="1:1" x14ac:dyDescent="0.25">
      <c r="A2076" t="s">
        <v>1948</v>
      </c>
    </row>
    <row r="2077" spans="1:1" x14ac:dyDescent="0.25">
      <c r="A2077" t="s">
        <v>1949</v>
      </c>
    </row>
    <row r="2078" spans="1:1" x14ac:dyDescent="0.25">
      <c r="A2078" t="s">
        <v>1950</v>
      </c>
    </row>
    <row r="2079" spans="1:1" x14ac:dyDescent="0.25">
      <c r="A2079" t="s">
        <v>1951</v>
      </c>
    </row>
    <row r="2080" spans="1:1" x14ac:dyDescent="0.25">
      <c r="A2080" t="s">
        <v>1952</v>
      </c>
    </row>
    <row r="2081" spans="1:1" x14ac:dyDescent="0.25">
      <c r="A2081" t="s">
        <v>1953</v>
      </c>
    </row>
    <row r="2082" spans="1:1" x14ac:dyDescent="0.25">
      <c r="A2082" t="s">
        <v>1954</v>
      </c>
    </row>
    <row r="2083" spans="1:1" x14ac:dyDescent="0.25">
      <c r="A2083" t="s">
        <v>1955</v>
      </c>
    </row>
    <row r="2084" spans="1:1" x14ac:dyDescent="0.25">
      <c r="A2084" t="s">
        <v>1956</v>
      </c>
    </row>
    <row r="2085" spans="1:1" x14ac:dyDescent="0.25">
      <c r="A2085" t="s">
        <v>1957</v>
      </c>
    </row>
    <row r="2086" spans="1:1" x14ac:dyDescent="0.25">
      <c r="A2086" t="s">
        <v>1958</v>
      </c>
    </row>
    <row r="2087" spans="1:1" x14ac:dyDescent="0.25">
      <c r="A2087" t="s">
        <v>1959</v>
      </c>
    </row>
    <row r="2088" spans="1:1" x14ac:dyDescent="0.25">
      <c r="A2088" t="s">
        <v>1960</v>
      </c>
    </row>
    <row r="2089" spans="1:1" x14ac:dyDescent="0.25">
      <c r="A2089" t="s">
        <v>1961</v>
      </c>
    </row>
    <row r="2090" spans="1:1" x14ac:dyDescent="0.25">
      <c r="A2090" t="s">
        <v>1962</v>
      </c>
    </row>
    <row r="2091" spans="1:1" x14ac:dyDescent="0.25">
      <c r="A2091" t="s">
        <v>1963</v>
      </c>
    </row>
    <row r="2092" spans="1:1" x14ac:dyDescent="0.25">
      <c r="A2092" t="s">
        <v>1964</v>
      </c>
    </row>
    <row r="2093" spans="1:1" x14ac:dyDescent="0.25">
      <c r="A2093" t="s">
        <v>1965</v>
      </c>
    </row>
    <row r="2094" spans="1:1" x14ac:dyDescent="0.25">
      <c r="A2094" t="s">
        <v>1966</v>
      </c>
    </row>
    <row r="2095" spans="1:1" x14ac:dyDescent="0.25">
      <c r="A2095" t="s">
        <v>1967</v>
      </c>
    </row>
    <row r="2096" spans="1:1" x14ac:dyDescent="0.25">
      <c r="A2096" t="s">
        <v>1968</v>
      </c>
    </row>
    <row r="2097" spans="1:1" x14ac:dyDescent="0.25">
      <c r="A2097" t="s">
        <v>1969</v>
      </c>
    </row>
    <row r="2098" spans="1:1" x14ac:dyDescent="0.25">
      <c r="A2098" t="s">
        <v>1970</v>
      </c>
    </row>
    <row r="2099" spans="1:1" x14ac:dyDescent="0.25">
      <c r="A2099" t="s">
        <v>1971</v>
      </c>
    </row>
    <row r="2100" spans="1:1" x14ac:dyDescent="0.25">
      <c r="A2100" t="s">
        <v>1972</v>
      </c>
    </row>
    <row r="2101" spans="1:1" x14ac:dyDescent="0.25">
      <c r="A2101" t="s">
        <v>1973</v>
      </c>
    </row>
    <row r="2102" spans="1:1" x14ac:dyDescent="0.25">
      <c r="A2102" t="s">
        <v>1974</v>
      </c>
    </row>
    <row r="2103" spans="1:1" x14ac:dyDescent="0.25">
      <c r="A2103" t="s">
        <v>1975</v>
      </c>
    </row>
    <row r="2104" spans="1:1" x14ac:dyDescent="0.25">
      <c r="A2104" t="s">
        <v>1976</v>
      </c>
    </row>
    <row r="2105" spans="1:1" x14ac:dyDescent="0.25">
      <c r="A2105" t="s">
        <v>1977</v>
      </c>
    </row>
    <row r="2106" spans="1:1" x14ac:dyDescent="0.25">
      <c r="A2106" t="s">
        <v>1978</v>
      </c>
    </row>
    <row r="2107" spans="1:1" x14ac:dyDescent="0.25">
      <c r="A2107" t="s">
        <v>1979</v>
      </c>
    </row>
    <row r="2108" spans="1:1" x14ac:dyDescent="0.25">
      <c r="A2108" t="s">
        <v>1980</v>
      </c>
    </row>
    <row r="2109" spans="1:1" x14ac:dyDescent="0.25">
      <c r="A2109" t="s">
        <v>1981</v>
      </c>
    </row>
    <row r="2110" spans="1:1" x14ac:dyDescent="0.25">
      <c r="A2110" t="s">
        <v>1982</v>
      </c>
    </row>
    <row r="2111" spans="1:1" x14ac:dyDescent="0.25">
      <c r="A2111" t="s">
        <v>1983</v>
      </c>
    </row>
    <row r="2112" spans="1:1" x14ac:dyDescent="0.25">
      <c r="A2112" t="s">
        <v>1984</v>
      </c>
    </row>
    <row r="2113" spans="1:1" x14ac:dyDescent="0.25">
      <c r="A2113" t="s">
        <v>1985</v>
      </c>
    </row>
    <row r="2114" spans="1:1" x14ac:dyDescent="0.25">
      <c r="A2114" t="s">
        <v>1986</v>
      </c>
    </row>
    <row r="2115" spans="1:1" x14ac:dyDescent="0.25">
      <c r="A2115" t="s">
        <v>1987</v>
      </c>
    </row>
    <row r="2116" spans="1:1" x14ac:dyDescent="0.25">
      <c r="A2116" t="s">
        <v>1988</v>
      </c>
    </row>
    <row r="2117" spans="1:1" x14ac:dyDescent="0.25">
      <c r="A2117" t="s">
        <v>1989</v>
      </c>
    </row>
    <row r="2118" spans="1:1" x14ac:dyDescent="0.25">
      <c r="A2118" t="s">
        <v>1990</v>
      </c>
    </row>
    <row r="2119" spans="1:1" x14ac:dyDescent="0.25">
      <c r="A2119" t="s">
        <v>1991</v>
      </c>
    </row>
    <row r="2120" spans="1:1" x14ac:dyDescent="0.25">
      <c r="A2120" t="s">
        <v>1990</v>
      </c>
    </row>
    <row r="2121" spans="1:1" x14ac:dyDescent="0.25">
      <c r="A2121" t="s">
        <v>1992</v>
      </c>
    </row>
    <row r="2122" spans="1:1" x14ac:dyDescent="0.25">
      <c r="A2122" t="s">
        <v>1993</v>
      </c>
    </row>
    <row r="2123" spans="1:1" x14ac:dyDescent="0.25">
      <c r="A2123" t="s">
        <v>1994</v>
      </c>
    </row>
    <row r="2124" spans="1:1" x14ac:dyDescent="0.25">
      <c r="A2124" t="s">
        <v>1995</v>
      </c>
    </row>
    <row r="2125" spans="1:1" x14ac:dyDescent="0.25">
      <c r="A2125" t="s">
        <v>1996</v>
      </c>
    </row>
    <row r="2126" spans="1:1" x14ac:dyDescent="0.25">
      <c r="A2126" t="s">
        <v>1996</v>
      </c>
    </row>
    <row r="2127" spans="1:1" x14ac:dyDescent="0.25">
      <c r="A2127" t="s">
        <v>1996</v>
      </c>
    </row>
    <row r="2128" spans="1:1" x14ac:dyDescent="0.25">
      <c r="A2128" t="s">
        <v>1997</v>
      </c>
    </row>
    <row r="2129" spans="1:1" x14ac:dyDescent="0.25">
      <c r="A2129" t="s">
        <v>1997</v>
      </c>
    </row>
    <row r="2130" spans="1:1" x14ac:dyDescent="0.25">
      <c r="A2130" t="s">
        <v>1998</v>
      </c>
    </row>
    <row r="2131" spans="1:1" x14ac:dyDescent="0.25">
      <c r="A2131" t="s">
        <v>1999</v>
      </c>
    </row>
    <row r="2132" spans="1:1" x14ac:dyDescent="0.25">
      <c r="A2132" t="s">
        <v>2000</v>
      </c>
    </row>
    <row r="2133" spans="1:1" x14ac:dyDescent="0.25">
      <c r="A2133" t="s">
        <v>2001</v>
      </c>
    </row>
    <row r="2134" spans="1:1" x14ac:dyDescent="0.25">
      <c r="A2134" t="s">
        <v>2002</v>
      </c>
    </row>
    <row r="2135" spans="1:1" x14ac:dyDescent="0.25">
      <c r="A2135" t="s">
        <v>2003</v>
      </c>
    </row>
    <row r="2136" spans="1:1" x14ac:dyDescent="0.25">
      <c r="A2136" t="s">
        <v>2004</v>
      </c>
    </row>
    <row r="2137" spans="1:1" x14ac:dyDescent="0.25">
      <c r="A2137" t="s">
        <v>2005</v>
      </c>
    </row>
    <row r="2138" spans="1:1" x14ac:dyDescent="0.25">
      <c r="A2138" t="s">
        <v>2006</v>
      </c>
    </row>
    <row r="2139" spans="1:1" x14ac:dyDescent="0.25">
      <c r="A2139" t="s">
        <v>2007</v>
      </c>
    </row>
    <row r="2140" spans="1:1" x14ac:dyDescent="0.25">
      <c r="A2140" t="s">
        <v>2008</v>
      </c>
    </row>
    <row r="2141" spans="1:1" x14ac:dyDescent="0.25">
      <c r="A2141" t="s">
        <v>2009</v>
      </c>
    </row>
    <row r="2142" spans="1:1" x14ac:dyDescent="0.25">
      <c r="A2142" t="s">
        <v>2010</v>
      </c>
    </row>
    <row r="2143" spans="1:1" x14ac:dyDescent="0.25">
      <c r="A2143" t="s">
        <v>2011</v>
      </c>
    </row>
    <row r="2144" spans="1:1" x14ac:dyDescent="0.25">
      <c r="A2144" t="s">
        <v>2012</v>
      </c>
    </row>
    <row r="2145" spans="1:1" x14ac:dyDescent="0.25">
      <c r="A2145" t="s">
        <v>2013</v>
      </c>
    </row>
    <row r="2146" spans="1:1" x14ac:dyDescent="0.25">
      <c r="A2146" t="s">
        <v>2014</v>
      </c>
    </row>
    <row r="2147" spans="1:1" x14ac:dyDescent="0.25">
      <c r="A2147" t="s">
        <v>2015</v>
      </c>
    </row>
    <row r="2148" spans="1:1" x14ac:dyDescent="0.25">
      <c r="A2148" t="s">
        <v>2016</v>
      </c>
    </row>
    <row r="2149" spans="1:1" x14ac:dyDescent="0.25">
      <c r="A2149" t="s">
        <v>2017</v>
      </c>
    </row>
    <row r="2150" spans="1:1" x14ac:dyDescent="0.25">
      <c r="A2150" t="s">
        <v>2018</v>
      </c>
    </row>
    <row r="2151" spans="1:1" x14ac:dyDescent="0.25">
      <c r="A2151" t="s">
        <v>2019</v>
      </c>
    </row>
    <row r="2152" spans="1:1" x14ac:dyDescent="0.25">
      <c r="A2152" t="s">
        <v>2020</v>
      </c>
    </row>
    <row r="2153" spans="1:1" x14ac:dyDescent="0.25">
      <c r="A2153" t="s">
        <v>2021</v>
      </c>
    </row>
    <row r="2154" spans="1:1" x14ac:dyDescent="0.25">
      <c r="A2154" t="s">
        <v>2022</v>
      </c>
    </row>
    <row r="2155" spans="1:1" x14ac:dyDescent="0.25">
      <c r="A2155" t="s">
        <v>2023</v>
      </c>
    </row>
    <row r="2156" spans="1:1" x14ac:dyDescent="0.25">
      <c r="A2156" t="s">
        <v>2024</v>
      </c>
    </row>
    <row r="2157" spans="1:1" x14ac:dyDescent="0.25">
      <c r="A2157" t="s">
        <v>2025</v>
      </c>
    </row>
    <row r="2158" spans="1:1" x14ac:dyDescent="0.25">
      <c r="A2158" t="s">
        <v>2026</v>
      </c>
    </row>
    <row r="2159" spans="1:1" x14ac:dyDescent="0.25">
      <c r="A2159" t="s">
        <v>2027</v>
      </c>
    </row>
    <row r="2160" spans="1:1" x14ac:dyDescent="0.25">
      <c r="A2160" t="s">
        <v>2028</v>
      </c>
    </row>
    <row r="2161" spans="1:1" x14ac:dyDescent="0.25">
      <c r="A2161" t="s">
        <v>2029</v>
      </c>
    </row>
    <row r="2162" spans="1:1" x14ac:dyDescent="0.25">
      <c r="A2162" t="s">
        <v>2030</v>
      </c>
    </row>
    <row r="2163" spans="1:1" x14ac:dyDescent="0.25">
      <c r="A2163" t="s">
        <v>2031</v>
      </c>
    </row>
    <row r="2164" spans="1:1" x14ac:dyDescent="0.25">
      <c r="A2164" t="s">
        <v>2032</v>
      </c>
    </row>
    <row r="2165" spans="1:1" x14ac:dyDescent="0.25">
      <c r="A2165" t="s">
        <v>2033</v>
      </c>
    </row>
    <row r="2166" spans="1:1" x14ac:dyDescent="0.25">
      <c r="A2166" t="s">
        <v>2034</v>
      </c>
    </row>
    <row r="2167" spans="1:1" x14ac:dyDescent="0.25">
      <c r="A2167" t="s">
        <v>2035</v>
      </c>
    </row>
    <row r="2168" spans="1:1" x14ac:dyDescent="0.25">
      <c r="A2168" t="s">
        <v>2036</v>
      </c>
    </row>
    <row r="2169" spans="1:1" x14ac:dyDescent="0.25">
      <c r="A2169" t="s">
        <v>2037</v>
      </c>
    </row>
    <row r="2170" spans="1:1" x14ac:dyDescent="0.25">
      <c r="A2170" t="s">
        <v>2038</v>
      </c>
    </row>
    <row r="2171" spans="1:1" x14ac:dyDescent="0.25">
      <c r="A2171" t="s">
        <v>2039</v>
      </c>
    </row>
    <row r="2172" spans="1:1" x14ac:dyDescent="0.25">
      <c r="A2172" t="s">
        <v>2040</v>
      </c>
    </row>
    <row r="2173" spans="1:1" x14ac:dyDescent="0.25">
      <c r="A2173" t="s">
        <v>2041</v>
      </c>
    </row>
    <row r="2174" spans="1:1" x14ac:dyDescent="0.25">
      <c r="A2174" t="s">
        <v>2042</v>
      </c>
    </row>
    <row r="2175" spans="1:1" x14ac:dyDescent="0.25">
      <c r="A2175" t="s">
        <v>2043</v>
      </c>
    </row>
    <row r="2176" spans="1:1" x14ac:dyDescent="0.25">
      <c r="A2176" t="s">
        <v>2044</v>
      </c>
    </row>
    <row r="2177" spans="1:1" x14ac:dyDescent="0.25">
      <c r="A2177" t="s">
        <v>2045</v>
      </c>
    </row>
    <row r="2178" spans="1:1" x14ac:dyDescent="0.25">
      <c r="A2178" t="s">
        <v>2046</v>
      </c>
    </row>
    <row r="2179" spans="1:1" x14ac:dyDescent="0.25">
      <c r="A2179" t="s">
        <v>2047</v>
      </c>
    </row>
    <row r="2180" spans="1:1" x14ac:dyDescent="0.25">
      <c r="A2180" t="s">
        <v>2048</v>
      </c>
    </row>
    <row r="2181" spans="1:1" x14ac:dyDescent="0.25">
      <c r="A2181" t="s">
        <v>2049</v>
      </c>
    </row>
    <row r="2182" spans="1:1" x14ac:dyDescent="0.25">
      <c r="A2182" t="s">
        <v>2050</v>
      </c>
    </row>
    <row r="2183" spans="1:1" x14ac:dyDescent="0.25">
      <c r="A2183" t="s">
        <v>2051</v>
      </c>
    </row>
    <row r="2184" spans="1:1" x14ac:dyDescent="0.25">
      <c r="A2184" t="s">
        <v>2052</v>
      </c>
    </row>
    <row r="2185" spans="1:1" x14ac:dyDescent="0.25">
      <c r="A2185" t="s">
        <v>2053</v>
      </c>
    </row>
    <row r="2186" spans="1:1" x14ac:dyDescent="0.25">
      <c r="A2186" t="s">
        <v>2054</v>
      </c>
    </row>
    <row r="2187" spans="1:1" x14ac:dyDescent="0.25">
      <c r="A2187" t="s">
        <v>2055</v>
      </c>
    </row>
    <row r="2188" spans="1:1" x14ac:dyDescent="0.25">
      <c r="A2188" t="s">
        <v>2056</v>
      </c>
    </row>
    <row r="2189" spans="1:1" x14ac:dyDescent="0.25">
      <c r="A2189" t="s">
        <v>2057</v>
      </c>
    </row>
    <row r="2190" spans="1:1" x14ac:dyDescent="0.25">
      <c r="A2190" t="s">
        <v>2058</v>
      </c>
    </row>
    <row r="2191" spans="1:1" x14ac:dyDescent="0.25">
      <c r="A2191" t="s">
        <v>2059</v>
      </c>
    </row>
    <row r="2192" spans="1:1" x14ac:dyDescent="0.25">
      <c r="A2192" t="s">
        <v>2060</v>
      </c>
    </row>
    <row r="2193" spans="1:1" x14ac:dyDescent="0.25">
      <c r="A2193" t="s">
        <v>2061</v>
      </c>
    </row>
    <row r="2194" spans="1:1" x14ac:dyDescent="0.25">
      <c r="A2194" t="s">
        <v>2062</v>
      </c>
    </row>
    <row r="2195" spans="1:1" x14ac:dyDescent="0.25">
      <c r="A2195" t="s">
        <v>2063</v>
      </c>
    </row>
    <row r="2196" spans="1:1" x14ac:dyDescent="0.25">
      <c r="A2196" t="s">
        <v>2064</v>
      </c>
    </row>
    <row r="2197" spans="1:1" x14ac:dyDescent="0.25">
      <c r="A2197" t="s">
        <v>2065</v>
      </c>
    </row>
    <row r="2198" spans="1:1" x14ac:dyDescent="0.25">
      <c r="A2198" t="s">
        <v>2066</v>
      </c>
    </row>
    <row r="2199" spans="1:1" x14ac:dyDescent="0.25">
      <c r="A2199" t="s">
        <v>2067</v>
      </c>
    </row>
    <row r="2200" spans="1:1" x14ac:dyDescent="0.25">
      <c r="A2200" t="s">
        <v>2068</v>
      </c>
    </row>
    <row r="2201" spans="1:1" x14ac:dyDescent="0.25">
      <c r="A2201" t="s">
        <v>2069</v>
      </c>
    </row>
    <row r="2202" spans="1:1" x14ac:dyDescent="0.25">
      <c r="A2202" t="s">
        <v>2070</v>
      </c>
    </row>
    <row r="2203" spans="1:1" x14ac:dyDescent="0.25">
      <c r="A2203" t="s">
        <v>2071</v>
      </c>
    </row>
    <row r="2204" spans="1:1" x14ac:dyDescent="0.25">
      <c r="A2204" t="s">
        <v>2072</v>
      </c>
    </row>
    <row r="2205" spans="1:1" x14ac:dyDescent="0.25">
      <c r="A2205" t="s">
        <v>2073</v>
      </c>
    </row>
    <row r="2206" spans="1:1" x14ac:dyDescent="0.25">
      <c r="A2206" t="s">
        <v>2074</v>
      </c>
    </row>
    <row r="2207" spans="1:1" x14ac:dyDescent="0.25">
      <c r="A2207" t="s">
        <v>2075</v>
      </c>
    </row>
    <row r="2208" spans="1:1" x14ac:dyDescent="0.25">
      <c r="A2208" t="s">
        <v>2076</v>
      </c>
    </row>
    <row r="2209" spans="1:1" x14ac:dyDescent="0.25">
      <c r="A2209" t="s">
        <v>2077</v>
      </c>
    </row>
    <row r="2210" spans="1:1" x14ac:dyDescent="0.25">
      <c r="A2210" t="s">
        <v>2078</v>
      </c>
    </row>
    <row r="2211" spans="1:1" x14ac:dyDescent="0.25">
      <c r="A2211" t="s">
        <v>2079</v>
      </c>
    </row>
    <row r="2212" spans="1:1" x14ac:dyDescent="0.25">
      <c r="A2212" t="s">
        <v>2080</v>
      </c>
    </row>
    <row r="2213" spans="1:1" x14ac:dyDescent="0.25">
      <c r="A2213" t="s">
        <v>2081</v>
      </c>
    </row>
    <row r="2214" spans="1:1" x14ac:dyDescent="0.25">
      <c r="A2214" t="s">
        <v>2082</v>
      </c>
    </row>
    <row r="2215" spans="1:1" x14ac:dyDescent="0.25">
      <c r="A2215" t="s">
        <v>2083</v>
      </c>
    </row>
    <row r="2216" spans="1:1" x14ac:dyDescent="0.25">
      <c r="A2216" t="s">
        <v>2084</v>
      </c>
    </row>
    <row r="2217" spans="1:1" x14ac:dyDescent="0.25">
      <c r="A2217" t="s">
        <v>2085</v>
      </c>
    </row>
    <row r="2218" spans="1:1" x14ac:dyDescent="0.25">
      <c r="A2218" t="s">
        <v>2086</v>
      </c>
    </row>
    <row r="2219" spans="1:1" x14ac:dyDescent="0.25">
      <c r="A2219" t="s">
        <v>2087</v>
      </c>
    </row>
    <row r="2220" spans="1:1" x14ac:dyDescent="0.25">
      <c r="A2220" t="s">
        <v>2088</v>
      </c>
    </row>
    <row r="2221" spans="1:1" x14ac:dyDescent="0.25">
      <c r="A2221" t="s">
        <v>2089</v>
      </c>
    </row>
    <row r="2222" spans="1:1" x14ac:dyDescent="0.25">
      <c r="A2222" t="s">
        <v>2090</v>
      </c>
    </row>
    <row r="2223" spans="1:1" x14ac:dyDescent="0.25">
      <c r="A2223" t="s">
        <v>2091</v>
      </c>
    </row>
    <row r="2224" spans="1:1" x14ac:dyDescent="0.25">
      <c r="A2224" t="s">
        <v>2092</v>
      </c>
    </row>
    <row r="2225" spans="1:1" x14ac:dyDescent="0.25">
      <c r="A2225" t="s">
        <v>2093</v>
      </c>
    </row>
    <row r="2226" spans="1:1" x14ac:dyDescent="0.25">
      <c r="A2226" t="s">
        <v>2094</v>
      </c>
    </row>
    <row r="2227" spans="1:1" x14ac:dyDescent="0.25">
      <c r="A2227" t="s">
        <v>2095</v>
      </c>
    </row>
    <row r="2228" spans="1:1" x14ac:dyDescent="0.25">
      <c r="A2228" t="s">
        <v>2096</v>
      </c>
    </row>
    <row r="2229" spans="1:1" x14ac:dyDescent="0.25">
      <c r="A2229" t="s">
        <v>2097</v>
      </c>
    </row>
    <row r="2230" spans="1:1" x14ac:dyDescent="0.25">
      <c r="A2230" t="s">
        <v>2098</v>
      </c>
    </row>
    <row r="2231" spans="1:1" x14ac:dyDescent="0.25">
      <c r="A2231" t="s">
        <v>2099</v>
      </c>
    </row>
    <row r="2232" spans="1:1" x14ac:dyDescent="0.25">
      <c r="A2232" t="s">
        <v>2100</v>
      </c>
    </row>
    <row r="2233" spans="1:1" x14ac:dyDescent="0.25">
      <c r="A2233" t="s">
        <v>2101</v>
      </c>
    </row>
    <row r="2234" spans="1:1" x14ac:dyDescent="0.25">
      <c r="A2234" t="s">
        <v>2102</v>
      </c>
    </row>
    <row r="2235" spans="1:1" x14ac:dyDescent="0.25">
      <c r="A2235" t="s">
        <v>2103</v>
      </c>
    </row>
    <row r="2236" spans="1:1" x14ac:dyDescent="0.25">
      <c r="A2236" t="s">
        <v>2104</v>
      </c>
    </row>
    <row r="2237" spans="1:1" x14ac:dyDescent="0.25">
      <c r="A2237" t="s">
        <v>2105</v>
      </c>
    </row>
    <row r="2238" spans="1:1" x14ac:dyDescent="0.25">
      <c r="A2238" t="s">
        <v>2106</v>
      </c>
    </row>
    <row r="2239" spans="1:1" x14ac:dyDescent="0.25">
      <c r="A2239" t="s">
        <v>2107</v>
      </c>
    </row>
    <row r="2240" spans="1:1" x14ac:dyDescent="0.25">
      <c r="A2240" t="s">
        <v>2108</v>
      </c>
    </row>
    <row r="2241" spans="1:1" x14ac:dyDescent="0.25">
      <c r="A2241" t="s">
        <v>2109</v>
      </c>
    </row>
    <row r="2242" spans="1:1" x14ac:dyDescent="0.25">
      <c r="A2242" t="s">
        <v>2110</v>
      </c>
    </row>
    <row r="2243" spans="1:1" x14ac:dyDescent="0.25">
      <c r="A2243" t="s">
        <v>2111</v>
      </c>
    </row>
    <row r="2244" spans="1:1" x14ac:dyDescent="0.25">
      <c r="A2244" t="s">
        <v>2112</v>
      </c>
    </row>
    <row r="2245" spans="1:1" x14ac:dyDescent="0.25">
      <c r="A2245" t="s">
        <v>2113</v>
      </c>
    </row>
    <row r="2246" spans="1:1" x14ac:dyDescent="0.25">
      <c r="A2246" t="s">
        <v>2114</v>
      </c>
    </row>
    <row r="2247" spans="1:1" x14ac:dyDescent="0.25">
      <c r="A2247" t="s">
        <v>2114</v>
      </c>
    </row>
    <row r="2248" spans="1:1" x14ac:dyDescent="0.25">
      <c r="A2248" t="s">
        <v>2115</v>
      </c>
    </row>
    <row r="2249" spans="1:1" x14ac:dyDescent="0.25">
      <c r="A2249" t="s">
        <v>2116</v>
      </c>
    </row>
    <row r="2250" spans="1:1" x14ac:dyDescent="0.25">
      <c r="A2250" t="s">
        <v>2117</v>
      </c>
    </row>
    <row r="2251" spans="1:1" x14ac:dyDescent="0.25">
      <c r="A2251" t="s">
        <v>2118</v>
      </c>
    </row>
    <row r="2252" spans="1:1" x14ac:dyDescent="0.25">
      <c r="A2252" t="s">
        <v>2119</v>
      </c>
    </row>
    <row r="2253" spans="1:1" x14ac:dyDescent="0.25">
      <c r="A2253" t="s">
        <v>2120</v>
      </c>
    </row>
    <row r="2254" spans="1:1" x14ac:dyDescent="0.25">
      <c r="A2254" t="s">
        <v>2119</v>
      </c>
    </row>
    <row r="2255" spans="1:1" x14ac:dyDescent="0.25">
      <c r="A2255" t="s">
        <v>2121</v>
      </c>
    </row>
    <row r="2256" spans="1:1" x14ac:dyDescent="0.25">
      <c r="A2256" t="s">
        <v>2122</v>
      </c>
    </row>
    <row r="2257" spans="1:1" x14ac:dyDescent="0.25">
      <c r="A2257" t="s">
        <v>2123</v>
      </c>
    </row>
    <row r="2258" spans="1:1" x14ac:dyDescent="0.25">
      <c r="A2258" t="s">
        <v>2124</v>
      </c>
    </row>
    <row r="2259" spans="1:1" x14ac:dyDescent="0.25">
      <c r="A2259" t="s">
        <v>2125</v>
      </c>
    </row>
    <row r="2260" spans="1:1" x14ac:dyDescent="0.25">
      <c r="A2260" t="s">
        <v>2126</v>
      </c>
    </row>
    <row r="2261" spans="1:1" x14ac:dyDescent="0.25">
      <c r="A2261" t="s">
        <v>2127</v>
      </c>
    </row>
    <row r="2262" spans="1:1" x14ac:dyDescent="0.25">
      <c r="A2262" t="s">
        <v>2128</v>
      </c>
    </row>
    <row r="2263" spans="1:1" x14ac:dyDescent="0.25">
      <c r="A2263" t="s">
        <v>2129</v>
      </c>
    </row>
    <row r="2264" spans="1:1" x14ac:dyDescent="0.25">
      <c r="A2264" t="s">
        <v>2127</v>
      </c>
    </row>
    <row r="2265" spans="1:1" x14ac:dyDescent="0.25">
      <c r="A2265" t="s">
        <v>2130</v>
      </c>
    </row>
    <row r="2266" spans="1:1" x14ac:dyDescent="0.25">
      <c r="A2266" t="s">
        <v>2131</v>
      </c>
    </row>
    <row r="2267" spans="1:1" x14ac:dyDescent="0.25">
      <c r="A2267" t="s">
        <v>2132</v>
      </c>
    </row>
    <row r="2268" spans="1:1" x14ac:dyDescent="0.25">
      <c r="A2268" t="s">
        <v>2133</v>
      </c>
    </row>
    <row r="2269" spans="1:1" x14ac:dyDescent="0.25">
      <c r="A2269" t="s">
        <v>2134</v>
      </c>
    </row>
    <row r="2270" spans="1:1" x14ac:dyDescent="0.25">
      <c r="A2270" t="s">
        <v>2135</v>
      </c>
    </row>
    <row r="2271" spans="1:1" x14ac:dyDescent="0.25">
      <c r="A2271" t="s">
        <v>2136</v>
      </c>
    </row>
    <row r="2272" spans="1:1" x14ac:dyDescent="0.25">
      <c r="A2272" t="s">
        <v>2137</v>
      </c>
    </row>
    <row r="2273" spans="1:1" x14ac:dyDescent="0.25">
      <c r="A2273" t="s">
        <v>2138</v>
      </c>
    </row>
    <row r="2274" spans="1:1" x14ac:dyDescent="0.25">
      <c r="A2274" t="s">
        <v>2139</v>
      </c>
    </row>
    <row r="2275" spans="1:1" x14ac:dyDescent="0.25">
      <c r="A2275" t="s">
        <v>2140</v>
      </c>
    </row>
    <row r="2276" spans="1:1" x14ac:dyDescent="0.25">
      <c r="A2276" t="s">
        <v>2141</v>
      </c>
    </row>
    <row r="2277" spans="1:1" x14ac:dyDescent="0.25">
      <c r="A2277" t="s">
        <v>2142</v>
      </c>
    </row>
    <row r="2278" spans="1:1" x14ac:dyDescent="0.25">
      <c r="A2278" t="s">
        <v>2143</v>
      </c>
    </row>
    <row r="2279" spans="1:1" x14ac:dyDescent="0.25">
      <c r="A2279" t="s">
        <v>2144</v>
      </c>
    </row>
    <row r="2280" spans="1:1" x14ac:dyDescent="0.25">
      <c r="A2280" t="s">
        <v>2145</v>
      </c>
    </row>
    <row r="2281" spans="1:1" x14ac:dyDescent="0.25">
      <c r="A2281" t="s">
        <v>2146</v>
      </c>
    </row>
    <row r="2282" spans="1:1" x14ac:dyDescent="0.25">
      <c r="A2282" t="s">
        <v>2147</v>
      </c>
    </row>
    <row r="2283" spans="1:1" x14ac:dyDescent="0.25">
      <c r="A2283" t="s">
        <v>2148</v>
      </c>
    </row>
    <row r="2284" spans="1:1" x14ac:dyDescent="0.25">
      <c r="A2284" t="s">
        <v>2149</v>
      </c>
    </row>
    <row r="2285" spans="1:1" x14ac:dyDescent="0.25">
      <c r="A2285" t="s">
        <v>2150</v>
      </c>
    </row>
    <row r="2286" spans="1:1" x14ac:dyDescent="0.25">
      <c r="A2286" t="s">
        <v>2151</v>
      </c>
    </row>
    <row r="2287" spans="1:1" x14ac:dyDescent="0.25">
      <c r="A2287" t="s">
        <v>2152</v>
      </c>
    </row>
    <row r="2288" spans="1:1" x14ac:dyDescent="0.25">
      <c r="A2288" t="s">
        <v>2153</v>
      </c>
    </row>
    <row r="2289" spans="1:1" x14ac:dyDescent="0.25">
      <c r="A2289" t="s">
        <v>2154</v>
      </c>
    </row>
    <row r="2290" spans="1:1" x14ac:dyDescent="0.25">
      <c r="A2290" t="s">
        <v>2155</v>
      </c>
    </row>
    <row r="2291" spans="1:1" x14ac:dyDescent="0.25">
      <c r="A2291" t="s">
        <v>2156</v>
      </c>
    </row>
    <row r="2292" spans="1:1" x14ac:dyDescent="0.25">
      <c r="A2292" t="s">
        <v>2157</v>
      </c>
    </row>
    <row r="2293" spans="1:1" x14ac:dyDescent="0.25">
      <c r="A2293" t="s">
        <v>2158</v>
      </c>
    </row>
    <row r="2294" spans="1:1" x14ac:dyDescent="0.25">
      <c r="A2294" t="s">
        <v>2159</v>
      </c>
    </row>
    <row r="2295" spans="1:1" x14ac:dyDescent="0.25">
      <c r="A2295" t="s">
        <v>2160</v>
      </c>
    </row>
    <row r="2296" spans="1:1" x14ac:dyDescent="0.25">
      <c r="A2296" t="s">
        <v>2161</v>
      </c>
    </row>
    <row r="2297" spans="1:1" x14ac:dyDescent="0.25">
      <c r="A2297" t="s">
        <v>2162</v>
      </c>
    </row>
    <row r="2298" spans="1:1" x14ac:dyDescent="0.25">
      <c r="A2298" t="s">
        <v>2163</v>
      </c>
    </row>
    <row r="2299" spans="1:1" x14ac:dyDescent="0.25">
      <c r="A2299" t="s">
        <v>2164</v>
      </c>
    </row>
    <row r="2300" spans="1:1" x14ac:dyDescent="0.25">
      <c r="A2300" t="s">
        <v>2165</v>
      </c>
    </row>
    <row r="2301" spans="1:1" x14ac:dyDescent="0.25">
      <c r="A2301" t="s">
        <v>2166</v>
      </c>
    </row>
    <row r="2302" spans="1:1" x14ac:dyDescent="0.25">
      <c r="A2302" t="s">
        <v>2167</v>
      </c>
    </row>
    <row r="2303" spans="1:1" x14ac:dyDescent="0.25">
      <c r="A2303" t="s">
        <v>2168</v>
      </c>
    </row>
    <row r="2304" spans="1:1" x14ac:dyDescent="0.25">
      <c r="A2304" t="s">
        <v>2169</v>
      </c>
    </row>
    <row r="2305" spans="1:1" x14ac:dyDescent="0.25">
      <c r="A2305" t="s">
        <v>2170</v>
      </c>
    </row>
    <row r="2306" spans="1:1" x14ac:dyDescent="0.25">
      <c r="A2306" t="s">
        <v>2171</v>
      </c>
    </row>
    <row r="2307" spans="1:1" x14ac:dyDescent="0.25">
      <c r="A2307" t="s">
        <v>2172</v>
      </c>
    </row>
    <row r="2308" spans="1:1" x14ac:dyDescent="0.25">
      <c r="A2308" t="s">
        <v>2173</v>
      </c>
    </row>
    <row r="2309" spans="1:1" x14ac:dyDescent="0.25">
      <c r="A2309" t="s">
        <v>2174</v>
      </c>
    </row>
    <row r="2310" spans="1:1" x14ac:dyDescent="0.25">
      <c r="A2310" t="s">
        <v>2175</v>
      </c>
    </row>
    <row r="2311" spans="1:1" x14ac:dyDescent="0.25">
      <c r="A2311" t="s">
        <v>2176</v>
      </c>
    </row>
    <row r="2312" spans="1:1" x14ac:dyDescent="0.25">
      <c r="A2312" t="s">
        <v>2177</v>
      </c>
    </row>
    <row r="2313" spans="1:1" x14ac:dyDescent="0.25">
      <c r="A2313" t="s">
        <v>2178</v>
      </c>
    </row>
    <row r="2314" spans="1:1" x14ac:dyDescent="0.25">
      <c r="A2314" t="s">
        <v>2179</v>
      </c>
    </row>
    <row r="2315" spans="1:1" x14ac:dyDescent="0.25">
      <c r="A2315" t="s">
        <v>2179</v>
      </c>
    </row>
    <row r="2316" spans="1:1" x14ac:dyDescent="0.25">
      <c r="A2316" t="s">
        <v>2180</v>
      </c>
    </row>
    <row r="2317" spans="1:1" x14ac:dyDescent="0.25">
      <c r="A2317" t="s">
        <v>2181</v>
      </c>
    </row>
    <row r="2318" spans="1:1" x14ac:dyDescent="0.25">
      <c r="A2318" t="s">
        <v>2182</v>
      </c>
    </row>
    <row r="2319" spans="1:1" x14ac:dyDescent="0.25">
      <c r="A2319" t="s">
        <v>2183</v>
      </c>
    </row>
    <row r="2320" spans="1:1" x14ac:dyDescent="0.25">
      <c r="A2320" t="s">
        <v>2184</v>
      </c>
    </row>
    <row r="2321" spans="1:1" x14ac:dyDescent="0.25">
      <c r="A2321" t="s">
        <v>2185</v>
      </c>
    </row>
    <row r="2322" spans="1:1" x14ac:dyDescent="0.25">
      <c r="A2322" t="s">
        <v>2186</v>
      </c>
    </row>
    <row r="2323" spans="1:1" x14ac:dyDescent="0.25">
      <c r="A2323" t="s">
        <v>2187</v>
      </c>
    </row>
    <row r="2324" spans="1:1" x14ac:dyDescent="0.25">
      <c r="A2324" t="s">
        <v>2188</v>
      </c>
    </row>
    <row r="2325" spans="1:1" x14ac:dyDescent="0.25">
      <c r="A2325" t="s">
        <v>2189</v>
      </c>
    </row>
    <row r="2326" spans="1:1" x14ac:dyDescent="0.25">
      <c r="A2326" t="s">
        <v>2190</v>
      </c>
    </row>
    <row r="2327" spans="1:1" x14ac:dyDescent="0.25">
      <c r="A2327" t="s">
        <v>2191</v>
      </c>
    </row>
    <row r="2328" spans="1:1" x14ac:dyDescent="0.25">
      <c r="A2328" t="s">
        <v>2192</v>
      </c>
    </row>
    <row r="2329" spans="1:1" x14ac:dyDescent="0.25">
      <c r="A2329" t="s">
        <v>2193</v>
      </c>
    </row>
    <row r="2330" spans="1:1" x14ac:dyDescent="0.25">
      <c r="A2330" t="s">
        <v>2194</v>
      </c>
    </row>
    <row r="2331" spans="1:1" x14ac:dyDescent="0.25">
      <c r="A2331" t="s">
        <v>2195</v>
      </c>
    </row>
    <row r="2332" spans="1:1" x14ac:dyDescent="0.25">
      <c r="A2332" t="s">
        <v>2196</v>
      </c>
    </row>
    <row r="2333" spans="1:1" x14ac:dyDescent="0.25">
      <c r="A2333" t="s">
        <v>2197</v>
      </c>
    </row>
    <row r="2334" spans="1:1" x14ac:dyDescent="0.25">
      <c r="A2334" t="s">
        <v>2198</v>
      </c>
    </row>
    <row r="2335" spans="1:1" x14ac:dyDescent="0.25">
      <c r="A2335" t="s">
        <v>2199</v>
      </c>
    </row>
    <row r="2336" spans="1:1" x14ac:dyDescent="0.25">
      <c r="A2336" t="s">
        <v>2200</v>
      </c>
    </row>
    <row r="2337" spans="1:1" x14ac:dyDescent="0.25">
      <c r="A2337" t="s">
        <v>2201</v>
      </c>
    </row>
    <row r="2338" spans="1:1" x14ac:dyDescent="0.25">
      <c r="A2338" t="s">
        <v>2202</v>
      </c>
    </row>
    <row r="2339" spans="1:1" x14ac:dyDescent="0.25">
      <c r="A2339" t="s">
        <v>2203</v>
      </c>
    </row>
    <row r="2340" spans="1:1" x14ac:dyDescent="0.25">
      <c r="A2340" t="s">
        <v>2204</v>
      </c>
    </row>
    <row r="2341" spans="1:1" x14ac:dyDescent="0.25">
      <c r="A2341" t="s">
        <v>2205</v>
      </c>
    </row>
    <row r="2342" spans="1:1" x14ac:dyDescent="0.25">
      <c r="A2342" t="s">
        <v>2206</v>
      </c>
    </row>
    <row r="2343" spans="1:1" x14ac:dyDescent="0.25">
      <c r="A2343" t="s">
        <v>2207</v>
      </c>
    </row>
    <row r="2344" spans="1:1" x14ac:dyDescent="0.25">
      <c r="A2344" t="s">
        <v>2208</v>
      </c>
    </row>
    <row r="2345" spans="1:1" x14ac:dyDescent="0.25">
      <c r="A2345" t="s">
        <v>2209</v>
      </c>
    </row>
    <row r="2346" spans="1:1" x14ac:dyDescent="0.25">
      <c r="A2346" t="s">
        <v>2210</v>
      </c>
    </row>
    <row r="2347" spans="1:1" x14ac:dyDescent="0.25">
      <c r="A2347" t="s">
        <v>2211</v>
      </c>
    </row>
    <row r="2348" spans="1:1" x14ac:dyDescent="0.25">
      <c r="A2348" t="s">
        <v>2212</v>
      </c>
    </row>
    <row r="2349" spans="1:1" x14ac:dyDescent="0.25">
      <c r="A2349" t="s">
        <v>2213</v>
      </c>
    </row>
    <row r="2350" spans="1:1" x14ac:dyDescent="0.25">
      <c r="A2350" t="s">
        <v>2214</v>
      </c>
    </row>
    <row r="2351" spans="1:1" x14ac:dyDescent="0.25">
      <c r="A2351" t="s">
        <v>2215</v>
      </c>
    </row>
    <row r="2352" spans="1:1" x14ac:dyDescent="0.25">
      <c r="A2352" t="s">
        <v>2216</v>
      </c>
    </row>
    <row r="2353" spans="1:1" x14ac:dyDescent="0.25">
      <c r="A2353" t="s">
        <v>2217</v>
      </c>
    </row>
    <row r="2354" spans="1:1" x14ac:dyDescent="0.25">
      <c r="A2354" t="s">
        <v>2218</v>
      </c>
    </row>
    <row r="2355" spans="1:1" x14ac:dyDescent="0.25">
      <c r="A2355" t="s">
        <v>2219</v>
      </c>
    </row>
    <row r="2356" spans="1:1" x14ac:dyDescent="0.25">
      <c r="A2356" t="s">
        <v>2220</v>
      </c>
    </row>
    <row r="2357" spans="1:1" x14ac:dyDescent="0.25">
      <c r="A2357" t="s">
        <v>2221</v>
      </c>
    </row>
    <row r="2358" spans="1:1" x14ac:dyDescent="0.25">
      <c r="A2358" t="s">
        <v>2222</v>
      </c>
    </row>
    <row r="2359" spans="1:1" x14ac:dyDescent="0.25">
      <c r="A2359" t="s">
        <v>2223</v>
      </c>
    </row>
    <row r="2360" spans="1:1" x14ac:dyDescent="0.25">
      <c r="A2360" t="s">
        <v>2224</v>
      </c>
    </row>
    <row r="2361" spans="1:1" x14ac:dyDescent="0.25">
      <c r="A2361" t="s">
        <v>2225</v>
      </c>
    </row>
    <row r="2362" spans="1:1" x14ac:dyDescent="0.25">
      <c r="A2362" t="s">
        <v>2226</v>
      </c>
    </row>
    <row r="2363" spans="1:1" x14ac:dyDescent="0.25">
      <c r="A2363" t="s">
        <v>2227</v>
      </c>
    </row>
    <row r="2364" spans="1:1" x14ac:dyDescent="0.25">
      <c r="A2364" t="s">
        <v>2228</v>
      </c>
    </row>
    <row r="2365" spans="1:1" x14ac:dyDescent="0.25">
      <c r="A2365" t="s">
        <v>2229</v>
      </c>
    </row>
    <row r="2366" spans="1:1" x14ac:dyDescent="0.25">
      <c r="A2366" t="s">
        <v>2230</v>
      </c>
    </row>
    <row r="2367" spans="1:1" x14ac:dyDescent="0.25">
      <c r="A2367" t="s">
        <v>2231</v>
      </c>
    </row>
    <row r="2368" spans="1:1" x14ac:dyDescent="0.25">
      <c r="A2368" t="s">
        <v>2232</v>
      </c>
    </row>
    <row r="2369" spans="1:1" x14ac:dyDescent="0.25">
      <c r="A2369" t="s">
        <v>2233</v>
      </c>
    </row>
    <row r="2370" spans="1:1" x14ac:dyDescent="0.25">
      <c r="A2370" t="s">
        <v>2234</v>
      </c>
    </row>
    <row r="2371" spans="1:1" x14ac:dyDescent="0.25">
      <c r="A2371" t="s">
        <v>2235</v>
      </c>
    </row>
    <row r="2372" spans="1:1" x14ac:dyDescent="0.25">
      <c r="A2372" t="s">
        <v>2236</v>
      </c>
    </row>
    <row r="2373" spans="1:1" x14ac:dyDescent="0.25">
      <c r="A2373" t="s">
        <v>2237</v>
      </c>
    </row>
    <row r="2374" spans="1:1" x14ac:dyDescent="0.25">
      <c r="A2374" t="s">
        <v>2238</v>
      </c>
    </row>
    <row r="2375" spans="1:1" x14ac:dyDescent="0.25">
      <c r="A2375" t="s">
        <v>2239</v>
      </c>
    </row>
    <row r="2376" spans="1:1" x14ac:dyDescent="0.25">
      <c r="A2376" t="s">
        <v>2240</v>
      </c>
    </row>
    <row r="2377" spans="1:1" x14ac:dyDescent="0.25">
      <c r="A2377" t="s">
        <v>2241</v>
      </c>
    </row>
    <row r="2378" spans="1:1" x14ac:dyDescent="0.25">
      <c r="A2378" t="s">
        <v>2242</v>
      </c>
    </row>
    <row r="2379" spans="1:1" x14ac:dyDescent="0.25">
      <c r="A2379" t="s">
        <v>2243</v>
      </c>
    </row>
    <row r="2380" spans="1:1" x14ac:dyDescent="0.25">
      <c r="A2380" t="s">
        <v>2244</v>
      </c>
    </row>
    <row r="2381" spans="1:1" x14ac:dyDescent="0.25">
      <c r="A2381" t="s">
        <v>2245</v>
      </c>
    </row>
    <row r="2382" spans="1:1" x14ac:dyDescent="0.25">
      <c r="A2382" t="s">
        <v>2246</v>
      </c>
    </row>
    <row r="2383" spans="1:1" x14ac:dyDescent="0.25">
      <c r="A2383" t="s">
        <v>2247</v>
      </c>
    </row>
    <row r="2384" spans="1:1" x14ac:dyDescent="0.25">
      <c r="A2384" t="s">
        <v>2248</v>
      </c>
    </row>
    <row r="2385" spans="1:1" x14ac:dyDescent="0.25">
      <c r="A2385" t="s">
        <v>2249</v>
      </c>
    </row>
    <row r="2386" spans="1:1" x14ac:dyDescent="0.25">
      <c r="A2386" t="s">
        <v>2250</v>
      </c>
    </row>
    <row r="2387" spans="1:1" x14ac:dyDescent="0.25">
      <c r="A2387" t="s">
        <v>2251</v>
      </c>
    </row>
    <row r="2388" spans="1:1" x14ac:dyDescent="0.25">
      <c r="A2388" t="s">
        <v>2252</v>
      </c>
    </row>
    <row r="2389" spans="1:1" x14ac:dyDescent="0.25">
      <c r="A2389" t="s">
        <v>2253</v>
      </c>
    </row>
    <row r="2390" spans="1:1" x14ac:dyDescent="0.25">
      <c r="A2390" t="s">
        <v>2254</v>
      </c>
    </row>
    <row r="2391" spans="1:1" x14ac:dyDescent="0.25">
      <c r="A2391" t="s">
        <v>2255</v>
      </c>
    </row>
    <row r="2392" spans="1:1" x14ac:dyDescent="0.25">
      <c r="A2392" t="s">
        <v>2256</v>
      </c>
    </row>
    <row r="2393" spans="1:1" x14ac:dyDescent="0.25">
      <c r="A2393" t="s">
        <v>2257</v>
      </c>
    </row>
    <row r="2394" spans="1:1" x14ac:dyDescent="0.25">
      <c r="A2394" t="s">
        <v>2258</v>
      </c>
    </row>
    <row r="2395" spans="1:1" x14ac:dyDescent="0.25">
      <c r="A2395" t="s">
        <v>2259</v>
      </c>
    </row>
    <row r="2396" spans="1:1" x14ac:dyDescent="0.25">
      <c r="A2396" t="s">
        <v>2260</v>
      </c>
    </row>
    <row r="2397" spans="1:1" x14ac:dyDescent="0.25">
      <c r="A2397" t="s">
        <v>2261</v>
      </c>
    </row>
    <row r="2398" spans="1:1" x14ac:dyDescent="0.25">
      <c r="A2398" t="s">
        <v>2262</v>
      </c>
    </row>
    <row r="2399" spans="1:1" x14ac:dyDescent="0.25">
      <c r="A2399" t="s">
        <v>2261</v>
      </c>
    </row>
    <row r="2400" spans="1:1" x14ac:dyDescent="0.25">
      <c r="A2400" t="s">
        <v>2263</v>
      </c>
    </row>
    <row r="2401" spans="1:1" x14ac:dyDescent="0.25">
      <c r="A2401" t="s">
        <v>2264</v>
      </c>
    </row>
    <row r="2402" spans="1:1" x14ac:dyDescent="0.25">
      <c r="A2402" t="s">
        <v>2264</v>
      </c>
    </row>
    <row r="2403" spans="1:1" x14ac:dyDescent="0.25">
      <c r="A2403" t="s">
        <v>2263</v>
      </c>
    </row>
    <row r="2404" spans="1:1" x14ac:dyDescent="0.25">
      <c r="A2404" t="s">
        <v>2260</v>
      </c>
    </row>
    <row r="2405" spans="1:1" x14ac:dyDescent="0.25">
      <c r="A2405" t="s">
        <v>2259</v>
      </c>
    </row>
    <row r="2406" spans="1:1" x14ac:dyDescent="0.25">
      <c r="A2406" t="s">
        <v>2265</v>
      </c>
    </row>
    <row r="2407" spans="1:1" x14ac:dyDescent="0.25">
      <c r="A2407" t="s">
        <v>2266</v>
      </c>
    </row>
    <row r="2408" spans="1:1" x14ac:dyDescent="0.25">
      <c r="A2408" t="s">
        <v>2267</v>
      </c>
    </row>
    <row r="2409" spans="1:1" x14ac:dyDescent="0.25">
      <c r="A2409" t="s">
        <v>2268</v>
      </c>
    </row>
    <row r="2410" spans="1:1" x14ac:dyDescent="0.25">
      <c r="A2410" t="s">
        <v>2269</v>
      </c>
    </row>
    <row r="2411" spans="1:1" x14ac:dyDescent="0.25">
      <c r="A2411" t="s">
        <v>2268</v>
      </c>
    </row>
    <row r="2412" spans="1:1" x14ac:dyDescent="0.25">
      <c r="A2412" t="s">
        <v>2268</v>
      </c>
    </row>
    <row r="2413" spans="1:1" x14ac:dyDescent="0.25">
      <c r="A2413" t="s">
        <v>2270</v>
      </c>
    </row>
    <row r="2414" spans="1:1" x14ac:dyDescent="0.25">
      <c r="A2414" t="s">
        <v>2270</v>
      </c>
    </row>
    <row r="2415" spans="1:1" x14ac:dyDescent="0.25">
      <c r="A2415" t="s">
        <v>2268</v>
      </c>
    </row>
    <row r="2416" spans="1:1" x14ac:dyDescent="0.25">
      <c r="A2416" t="s">
        <v>2271</v>
      </c>
    </row>
    <row r="2417" spans="1:1" x14ac:dyDescent="0.25">
      <c r="A2417" t="s">
        <v>2265</v>
      </c>
    </row>
    <row r="2418" spans="1:1" x14ac:dyDescent="0.25">
      <c r="A2418" t="s">
        <v>2266</v>
      </c>
    </row>
    <row r="2419" spans="1:1" x14ac:dyDescent="0.25">
      <c r="A2419" t="s">
        <v>2271</v>
      </c>
    </row>
    <row r="2420" spans="1:1" x14ac:dyDescent="0.25">
      <c r="A2420" t="s">
        <v>2267</v>
      </c>
    </row>
    <row r="2421" spans="1:1" x14ac:dyDescent="0.25">
      <c r="A2421" t="s">
        <v>2272</v>
      </c>
    </row>
    <row r="2422" spans="1:1" x14ac:dyDescent="0.25">
      <c r="A2422" t="s">
        <v>2272</v>
      </c>
    </row>
    <row r="2423" spans="1:1" x14ac:dyDescent="0.25">
      <c r="A2423" t="s">
        <v>2273</v>
      </c>
    </row>
    <row r="2424" spans="1:1" x14ac:dyDescent="0.25">
      <c r="A2424" t="s">
        <v>2272</v>
      </c>
    </row>
    <row r="2425" spans="1:1" x14ac:dyDescent="0.25">
      <c r="A2425" t="s">
        <v>2272</v>
      </c>
    </row>
    <row r="2426" spans="1:1" x14ac:dyDescent="0.25">
      <c r="A2426" t="s">
        <v>2273</v>
      </c>
    </row>
    <row r="2427" spans="1:1" x14ac:dyDescent="0.25">
      <c r="A2427" t="s">
        <v>2274</v>
      </c>
    </row>
    <row r="2428" spans="1:1" x14ac:dyDescent="0.25">
      <c r="A2428" t="s">
        <v>2275</v>
      </c>
    </row>
    <row r="2429" spans="1:1" x14ac:dyDescent="0.25">
      <c r="A2429" t="s">
        <v>2276</v>
      </c>
    </row>
    <row r="2430" spans="1:1" x14ac:dyDescent="0.25">
      <c r="A2430" t="s">
        <v>2277</v>
      </c>
    </row>
    <row r="2431" spans="1:1" x14ac:dyDescent="0.25">
      <c r="A2431" t="s">
        <v>2278</v>
      </c>
    </row>
    <row r="2432" spans="1:1" x14ac:dyDescent="0.25">
      <c r="A2432" t="s">
        <v>2279</v>
      </c>
    </row>
    <row r="2433" spans="1:1" x14ac:dyDescent="0.25">
      <c r="A2433" t="s">
        <v>2280</v>
      </c>
    </row>
    <row r="2434" spans="1:1" x14ac:dyDescent="0.25">
      <c r="A2434" t="s">
        <v>2281</v>
      </c>
    </row>
    <row r="2435" spans="1:1" x14ac:dyDescent="0.25">
      <c r="A2435" t="s">
        <v>2282</v>
      </c>
    </row>
    <row r="2436" spans="1:1" x14ac:dyDescent="0.25">
      <c r="A2436" t="s">
        <v>2283</v>
      </c>
    </row>
    <row r="2437" spans="1:1" x14ac:dyDescent="0.25">
      <c r="A2437" t="s">
        <v>2284</v>
      </c>
    </row>
    <row r="2438" spans="1:1" x14ac:dyDescent="0.25">
      <c r="A2438" t="s">
        <v>2285</v>
      </c>
    </row>
    <row r="2439" spans="1:1" x14ac:dyDescent="0.25">
      <c r="A2439" t="s">
        <v>2286</v>
      </c>
    </row>
    <row r="2440" spans="1:1" x14ac:dyDescent="0.25">
      <c r="A2440" t="s">
        <v>2287</v>
      </c>
    </row>
    <row r="2441" spans="1:1" x14ac:dyDescent="0.25">
      <c r="A2441" t="s">
        <v>2288</v>
      </c>
    </row>
    <row r="2442" spans="1:1" x14ac:dyDescent="0.25">
      <c r="A2442" t="s">
        <v>2289</v>
      </c>
    </row>
    <row r="2443" spans="1:1" x14ac:dyDescent="0.25">
      <c r="A2443" t="s">
        <v>2290</v>
      </c>
    </row>
    <row r="2444" spans="1:1" x14ac:dyDescent="0.25">
      <c r="A2444" t="s">
        <v>2291</v>
      </c>
    </row>
    <row r="2445" spans="1:1" x14ac:dyDescent="0.25">
      <c r="A2445" t="s">
        <v>2292</v>
      </c>
    </row>
    <row r="2446" spans="1:1" x14ac:dyDescent="0.25">
      <c r="A2446" t="s">
        <v>2293</v>
      </c>
    </row>
    <row r="2447" spans="1:1" x14ac:dyDescent="0.25">
      <c r="A2447" t="s">
        <v>2294</v>
      </c>
    </row>
    <row r="2448" spans="1:1" x14ac:dyDescent="0.25">
      <c r="A2448" t="s">
        <v>2295</v>
      </c>
    </row>
    <row r="2449" spans="1:1" x14ac:dyDescent="0.25">
      <c r="A2449" t="s">
        <v>2296</v>
      </c>
    </row>
    <row r="2450" spans="1:1" x14ac:dyDescent="0.25">
      <c r="A2450" t="s">
        <v>2297</v>
      </c>
    </row>
    <row r="2451" spans="1:1" x14ac:dyDescent="0.25">
      <c r="A2451" t="s">
        <v>2298</v>
      </c>
    </row>
    <row r="2452" spans="1:1" x14ac:dyDescent="0.25">
      <c r="A2452" t="s">
        <v>2299</v>
      </c>
    </row>
    <row r="2453" spans="1:1" x14ac:dyDescent="0.25">
      <c r="A2453" t="s">
        <v>2300</v>
      </c>
    </row>
    <row r="2454" spans="1:1" x14ac:dyDescent="0.25">
      <c r="A2454" t="s">
        <v>2301</v>
      </c>
    </row>
    <row r="2455" spans="1:1" x14ac:dyDescent="0.25">
      <c r="A2455" t="s">
        <v>2302</v>
      </c>
    </row>
    <row r="2456" spans="1:1" x14ac:dyDescent="0.25">
      <c r="A2456" t="s">
        <v>2303</v>
      </c>
    </row>
    <row r="2457" spans="1:1" x14ac:dyDescent="0.25">
      <c r="A2457" t="s">
        <v>2304</v>
      </c>
    </row>
    <row r="2458" spans="1:1" x14ac:dyDescent="0.25">
      <c r="A2458" t="s">
        <v>2305</v>
      </c>
    </row>
    <row r="2459" spans="1:1" x14ac:dyDescent="0.25">
      <c r="A2459" t="s">
        <v>2306</v>
      </c>
    </row>
    <row r="2460" spans="1:1" x14ac:dyDescent="0.25">
      <c r="A2460" t="s">
        <v>2307</v>
      </c>
    </row>
    <row r="2461" spans="1:1" x14ac:dyDescent="0.25">
      <c r="A2461" t="s">
        <v>2308</v>
      </c>
    </row>
    <row r="2462" spans="1:1" x14ac:dyDescent="0.25">
      <c r="A2462" t="s">
        <v>2309</v>
      </c>
    </row>
    <row r="2463" spans="1:1" x14ac:dyDescent="0.25">
      <c r="A2463" t="s">
        <v>2310</v>
      </c>
    </row>
    <row r="2464" spans="1:1" x14ac:dyDescent="0.25">
      <c r="A2464" t="s">
        <v>2311</v>
      </c>
    </row>
    <row r="2465" spans="1:1" x14ac:dyDescent="0.25">
      <c r="A2465" t="s">
        <v>2312</v>
      </c>
    </row>
    <row r="2466" spans="1:1" x14ac:dyDescent="0.25">
      <c r="A2466" t="s">
        <v>2313</v>
      </c>
    </row>
    <row r="2467" spans="1:1" x14ac:dyDescent="0.25">
      <c r="A2467" t="s">
        <v>2314</v>
      </c>
    </row>
    <row r="2468" spans="1:1" x14ac:dyDescent="0.25">
      <c r="A2468" t="s">
        <v>2315</v>
      </c>
    </row>
    <row r="2469" spans="1:1" x14ac:dyDescent="0.25">
      <c r="A2469" t="s">
        <v>2316</v>
      </c>
    </row>
    <row r="2470" spans="1:1" x14ac:dyDescent="0.25">
      <c r="A2470" t="s">
        <v>2317</v>
      </c>
    </row>
    <row r="2471" spans="1:1" x14ac:dyDescent="0.25">
      <c r="A2471" t="s">
        <v>2318</v>
      </c>
    </row>
    <row r="2472" spans="1:1" x14ac:dyDescent="0.25">
      <c r="A2472" t="s">
        <v>2319</v>
      </c>
    </row>
    <row r="2473" spans="1:1" x14ac:dyDescent="0.25">
      <c r="A2473" t="s">
        <v>2320</v>
      </c>
    </row>
    <row r="2474" spans="1:1" x14ac:dyDescent="0.25">
      <c r="A2474" t="s">
        <v>2321</v>
      </c>
    </row>
    <row r="2475" spans="1:1" x14ac:dyDescent="0.25">
      <c r="A2475" t="s">
        <v>2322</v>
      </c>
    </row>
    <row r="2476" spans="1:1" x14ac:dyDescent="0.25">
      <c r="A2476" t="s">
        <v>2323</v>
      </c>
    </row>
    <row r="2477" spans="1:1" x14ac:dyDescent="0.25">
      <c r="A2477" t="s">
        <v>2324</v>
      </c>
    </row>
    <row r="2478" spans="1:1" x14ac:dyDescent="0.25">
      <c r="A2478" t="s">
        <v>2325</v>
      </c>
    </row>
    <row r="2479" spans="1:1" x14ac:dyDescent="0.25">
      <c r="A2479" t="s">
        <v>2326</v>
      </c>
    </row>
    <row r="2480" spans="1:1" x14ac:dyDescent="0.25">
      <c r="A2480" t="s">
        <v>2327</v>
      </c>
    </row>
    <row r="2481" spans="1:1" x14ac:dyDescent="0.25">
      <c r="A2481" t="s">
        <v>2328</v>
      </c>
    </row>
    <row r="2482" spans="1:1" x14ac:dyDescent="0.25">
      <c r="A2482" t="s">
        <v>2329</v>
      </c>
    </row>
    <row r="2483" spans="1:1" x14ac:dyDescent="0.25">
      <c r="A2483" t="s">
        <v>2330</v>
      </c>
    </row>
    <row r="2484" spans="1:1" x14ac:dyDescent="0.25">
      <c r="A2484" t="s">
        <v>2331</v>
      </c>
    </row>
    <row r="2485" spans="1:1" x14ac:dyDescent="0.25">
      <c r="A2485" t="s">
        <v>2332</v>
      </c>
    </row>
    <row r="2486" spans="1:1" x14ac:dyDescent="0.25">
      <c r="A2486" t="s">
        <v>2333</v>
      </c>
    </row>
    <row r="2487" spans="1:1" x14ac:dyDescent="0.25">
      <c r="A2487" t="s">
        <v>2334</v>
      </c>
    </row>
    <row r="2488" spans="1:1" x14ac:dyDescent="0.25">
      <c r="A2488" t="s">
        <v>2335</v>
      </c>
    </row>
    <row r="2489" spans="1:1" x14ac:dyDescent="0.25">
      <c r="A2489" t="s">
        <v>2336</v>
      </c>
    </row>
    <row r="2490" spans="1:1" x14ac:dyDescent="0.25">
      <c r="A2490" t="s">
        <v>2337</v>
      </c>
    </row>
    <row r="2491" spans="1:1" x14ac:dyDescent="0.25">
      <c r="A2491" t="s">
        <v>2338</v>
      </c>
    </row>
    <row r="2492" spans="1:1" x14ac:dyDescent="0.25">
      <c r="A2492" t="s">
        <v>2339</v>
      </c>
    </row>
    <row r="2493" spans="1:1" x14ac:dyDescent="0.25">
      <c r="A2493" t="s">
        <v>2340</v>
      </c>
    </row>
    <row r="2494" spans="1:1" x14ac:dyDescent="0.25">
      <c r="A2494" t="s">
        <v>2341</v>
      </c>
    </row>
    <row r="2495" spans="1:1" x14ac:dyDescent="0.25">
      <c r="A2495" t="s">
        <v>2342</v>
      </c>
    </row>
    <row r="2496" spans="1:1" x14ac:dyDescent="0.25">
      <c r="A2496" t="s">
        <v>2343</v>
      </c>
    </row>
    <row r="2497" spans="1:1" x14ac:dyDescent="0.25">
      <c r="A2497" t="s">
        <v>2344</v>
      </c>
    </row>
    <row r="2498" spans="1:1" x14ac:dyDescent="0.25">
      <c r="A2498" t="s">
        <v>2345</v>
      </c>
    </row>
    <row r="2499" spans="1:1" x14ac:dyDescent="0.25">
      <c r="A2499" t="s">
        <v>2346</v>
      </c>
    </row>
    <row r="2500" spans="1:1" x14ac:dyDescent="0.25">
      <c r="A2500" t="s">
        <v>2347</v>
      </c>
    </row>
    <row r="2501" spans="1:1" x14ac:dyDescent="0.25">
      <c r="A2501" t="s">
        <v>2348</v>
      </c>
    </row>
    <row r="2502" spans="1:1" x14ac:dyDescent="0.25">
      <c r="A2502" t="s">
        <v>2349</v>
      </c>
    </row>
    <row r="2503" spans="1:1" x14ac:dyDescent="0.25">
      <c r="A2503" t="s">
        <v>2350</v>
      </c>
    </row>
    <row r="2504" spans="1:1" x14ac:dyDescent="0.25">
      <c r="A2504" t="s">
        <v>2351</v>
      </c>
    </row>
    <row r="2505" spans="1:1" x14ac:dyDescent="0.25">
      <c r="A2505" t="s">
        <v>2352</v>
      </c>
    </row>
    <row r="2506" spans="1:1" x14ac:dyDescent="0.25">
      <c r="A2506" t="s">
        <v>2353</v>
      </c>
    </row>
    <row r="2507" spans="1:1" x14ac:dyDescent="0.25">
      <c r="A2507" t="s">
        <v>2354</v>
      </c>
    </row>
    <row r="2508" spans="1:1" x14ac:dyDescent="0.25">
      <c r="A2508" t="s">
        <v>2355</v>
      </c>
    </row>
    <row r="2509" spans="1:1" x14ac:dyDescent="0.25">
      <c r="A2509" t="s">
        <v>2356</v>
      </c>
    </row>
    <row r="2510" spans="1:1" x14ac:dyDescent="0.25">
      <c r="A2510" t="s">
        <v>2356</v>
      </c>
    </row>
    <row r="2511" spans="1:1" x14ac:dyDescent="0.25">
      <c r="A2511" t="s">
        <v>2357</v>
      </c>
    </row>
    <row r="2512" spans="1:1" x14ac:dyDescent="0.25">
      <c r="A2512" t="s">
        <v>2358</v>
      </c>
    </row>
    <row r="2513" spans="1:1" x14ac:dyDescent="0.25">
      <c r="A2513" t="s">
        <v>2359</v>
      </c>
    </row>
    <row r="2514" spans="1:1" x14ac:dyDescent="0.25">
      <c r="A2514" t="s">
        <v>2359</v>
      </c>
    </row>
    <row r="2515" spans="1:1" x14ac:dyDescent="0.25">
      <c r="A2515" t="s">
        <v>2360</v>
      </c>
    </row>
    <row r="2516" spans="1:1" x14ac:dyDescent="0.25">
      <c r="A2516" t="s">
        <v>2361</v>
      </c>
    </row>
    <row r="2517" spans="1:1" x14ac:dyDescent="0.25">
      <c r="A2517" t="s">
        <v>2362</v>
      </c>
    </row>
    <row r="2518" spans="1:1" x14ac:dyDescent="0.25">
      <c r="A2518" t="s">
        <v>2363</v>
      </c>
    </row>
    <row r="2519" spans="1:1" x14ac:dyDescent="0.25">
      <c r="A2519" t="s">
        <v>2364</v>
      </c>
    </row>
    <row r="2520" spans="1:1" x14ac:dyDescent="0.25">
      <c r="A2520" t="s">
        <v>2365</v>
      </c>
    </row>
    <row r="2521" spans="1:1" x14ac:dyDescent="0.25">
      <c r="A2521" t="s">
        <v>2366</v>
      </c>
    </row>
    <row r="2522" spans="1:1" x14ac:dyDescent="0.25">
      <c r="A2522" t="s">
        <v>2367</v>
      </c>
    </row>
    <row r="2523" spans="1:1" x14ac:dyDescent="0.25">
      <c r="A2523" t="s">
        <v>2368</v>
      </c>
    </row>
    <row r="2524" spans="1:1" x14ac:dyDescent="0.25">
      <c r="A2524" t="s">
        <v>2369</v>
      </c>
    </row>
    <row r="2525" spans="1:1" x14ac:dyDescent="0.25">
      <c r="A2525" t="s">
        <v>2370</v>
      </c>
    </row>
    <row r="2526" spans="1:1" x14ac:dyDescent="0.25">
      <c r="A2526" t="s">
        <v>2371</v>
      </c>
    </row>
    <row r="2527" spans="1:1" x14ac:dyDescent="0.25">
      <c r="A2527" t="s">
        <v>2372</v>
      </c>
    </row>
    <row r="2528" spans="1:1" x14ac:dyDescent="0.25">
      <c r="A2528" t="s">
        <v>2373</v>
      </c>
    </row>
    <row r="2529" spans="1:1" x14ac:dyDescent="0.25">
      <c r="A2529" t="s">
        <v>2374</v>
      </c>
    </row>
    <row r="2530" spans="1:1" x14ac:dyDescent="0.25">
      <c r="A2530" t="s">
        <v>2375</v>
      </c>
    </row>
    <row r="2531" spans="1:1" x14ac:dyDescent="0.25">
      <c r="A2531" t="s">
        <v>2376</v>
      </c>
    </row>
    <row r="2532" spans="1:1" x14ac:dyDescent="0.25">
      <c r="A2532" t="s">
        <v>2377</v>
      </c>
    </row>
    <row r="2533" spans="1:1" x14ac:dyDescent="0.25">
      <c r="A2533" t="s">
        <v>2378</v>
      </c>
    </row>
    <row r="2534" spans="1:1" x14ac:dyDescent="0.25">
      <c r="A2534" t="s">
        <v>2379</v>
      </c>
    </row>
    <row r="2535" spans="1:1" x14ac:dyDescent="0.25">
      <c r="A2535" t="s">
        <v>2380</v>
      </c>
    </row>
    <row r="2536" spans="1:1" x14ac:dyDescent="0.25">
      <c r="A2536" t="s">
        <v>2381</v>
      </c>
    </row>
    <row r="2537" spans="1:1" x14ac:dyDescent="0.25">
      <c r="A2537" t="s">
        <v>2382</v>
      </c>
    </row>
    <row r="2538" spans="1:1" x14ac:dyDescent="0.25">
      <c r="A2538" t="s">
        <v>2383</v>
      </c>
    </row>
    <row r="2539" spans="1:1" x14ac:dyDescent="0.25">
      <c r="A2539" t="s">
        <v>2384</v>
      </c>
    </row>
    <row r="2540" spans="1:1" x14ac:dyDescent="0.25">
      <c r="A2540" t="s">
        <v>2385</v>
      </c>
    </row>
    <row r="2541" spans="1:1" x14ac:dyDescent="0.25">
      <c r="A2541" t="s">
        <v>2386</v>
      </c>
    </row>
    <row r="2542" spans="1:1" x14ac:dyDescent="0.25">
      <c r="A2542" t="s">
        <v>2387</v>
      </c>
    </row>
    <row r="2543" spans="1:1" x14ac:dyDescent="0.25">
      <c r="A2543" t="s">
        <v>2388</v>
      </c>
    </row>
    <row r="2544" spans="1:1" x14ac:dyDescent="0.25">
      <c r="A2544" t="s">
        <v>2389</v>
      </c>
    </row>
    <row r="2545" spans="1:1" x14ac:dyDescent="0.25">
      <c r="A2545" t="s">
        <v>2390</v>
      </c>
    </row>
    <row r="2546" spans="1:1" x14ac:dyDescent="0.25">
      <c r="A2546" t="s">
        <v>2391</v>
      </c>
    </row>
    <row r="2547" spans="1:1" x14ac:dyDescent="0.25">
      <c r="A2547" t="s">
        <v>2392</v>
      </c>
    </row>
    <row r="2548" spans="1:1" x14ac:dyDescent="0.25">
      <c r="A2548" t="s">
        <v>2393</v>
      </c>
    </row>
    <row r="2549" spans="1:1" x14ac:dyDescent="0.25">
      <c r="A2549" t="s">
        <v>2394</v>
      </c>
    </row>
    <row r="2550" spans="1:1" x14ac:dyDescent="0.25">
      <c r="A2550" t="s">
        <v>2395</v>
      </c>
    </row>
    <row r="2551" spans="1:1" x14ac:dyDescent="0.25">
      <c r="A2551" t="s">
        <v>2396</v>
      </c>
    </row>
    <row r="2552" spans="1:1" x14ac:dyDescent="0.25">
      <c r="A2552" t="s">
        <v>2397</v>
      </c>
    </row>
    <row r="2553" spans="1:1" x14ac:dyDescent="0.25">
      <c r="A2553" t="s">
        <v>2398</v>
      </c>
    </row>
    <row r="2554" spans="1:1" x14ac:dyDescent="0.25">
      <c r="A2554" t="s">
        <v>2399</v>
      </c>
    </row>
    <row r="2555" spans="1:1" x14ac:dyDescent="0.25">
      <c r="A2555" t="s">
        <v>2400</v>
      </c>
    </row>
    <row r="2556" spans="1:1" x14ac:dyDescent="0.25">
      <c r="A2556" t="s">
        <v>2401</v>
      </c>
    </row>
    <row r="2557" spans="1:1" x14ac:dyDescent="0.25">
      <c r="A2557" t="s">
        <v>2402</v>
      </c>
    </row>
    <row r="2558" spans="1:1" x14ac:dyDescent="0.25">
      <c r="A2558" t="s">
        <v>2403</v>
      </c>
    </row>
    <row r="2559" spans="1:1" x14ac:dyDescent="0.25">
      <c r="A2559" t="s">
        <v>2404</v>
      </c>
    </row>
    <row r="2560" spans="1:1" x14ac:dyDescent="0.25">
      <c r="A2560" t="s">
        <v>2405</v>
      </c>
    </row>
    <row r="2561" spans="1:1" x14ac:dyDescent="0.25">
      <c r="A2561" t="s">
        <v>2406</v>
      </c>
    </row>
    <row r="2562" spans="1:1" x14ac:dyDescent="0.25">
      <c r="A2562" t="s">
        <v>2407</v>
      </c>
    </row>
    <row r="2563" spans="1:1" x14ac:dyDescent="0.25">
      <c r="A2563" t="s">
        <v>2408</v>
      </c>
    </row>
    <row r="2564" spans="1:1" x14ac:dyDescent="0.25">
      <c r="A2564" t="s">
        <v>2409</v>
      </c>
    </row>
    <row r="2565" spans="1:1" x14ac:dyDescent="0.25">
      <c r="A2565" t="s">
        <v>2410</v>
      </c>
    </row>
    <row r="2566" spans="1:1" x14ac:dyDescent="0.25">
      <c r="A2566" t="s">
        <v>2411</v>
      </c>
    </row>
    <row r="2567" spans="1:1" x14ac:dyDescent="0.25">
      <c r="A2567" t="s">
        <v>2412</v>
      </c>
    </row>
    <row r="2568" spans="1:1" x14ac:dyDescent="0.25">
      <c r="A2568" t="s">
        <v>2413</v>
      </c>
    </row>
    <row r="2569" spans="1:1" x14ac:dyDescent="0.25">
      <c r="A2569" t="s">
        <v>2414</v>
      </c>
    </row>
    <row r="2570" spans="1:1" x14ac:dyDescent="0.25">
      <c r="A2570" t="s">
        <v>2415</v>
      </c>
    </row>
    <row r="2571" spans="1:1" x14ac:dyDescent="0.25">
      <c r="A2571" t="s">
        <v>2416</v>
      </c>
    </row>
    <row r="2572" spans="1:1" x14ac:dyDescent="0.25">
      <c r="A2572" t="s">
        <v>2417</v>
      </c>
    </row>
    <row r="2573" spans="1:1" x14ac:dyDescent="0.25">
      <c r="A2573" t="s">
        <v>2418</v>
      </c>
    </row>
    <row r="2574" spans="1:1" x14ac:dyDescent="0.25">
      <c r="A2574" t="s">
        <v>2419</v>
      </c>
    </row>
    <row r="2575" spans="1:1" x14ac:dyDescent="0.25">
      <c r="A2575" t="s">
        <v>2420</v>
      </c>
    </row>
    <row r="2576" spans="1:1" x14ac:dyDescent="0.25">
      <c r="A2576" t="s">
        <v>2421</v>
      </c>
    </row>
    <row r="2577" spans="1:1" x14ac:dyDescent="0.25">
      <c r="A2577" t="s">
        <v>2422</v>
      </c>
    </row>
    <row r="2578" spans="1:1" x14ac:dyDescent="0.25">
      <c r="A2578" t="s">
        <v>2423</v>
      </c>
    </row>
    <row r="2579" spans="1:1" x14ac:dyDescent="0.25">
      <c r="A2579" t="s">
        <v>2424</v>
      </c>
    </row>
    <row r="2580" spans="1:1" x14ac:dyDescent="0.25">
      <c r="A2580" t="s">
        <v>2425</v>
      </c>
    </row>
    <row r="2581" spans="1:1" x14ac:dyDescent="0.25">
      <c r="A2581" t="s">
        <v>2426</v>
      </c>
    </row>
    <row r="2582" spans="1:1" x14ac:dyDescent="0.25">
      <c r="A2582" t="s">
        <v>2427</v>
      </c>
    </row>
    <row r="2583" spans="1:1" x14ac:dyDescent="0.25">
      <c r="A2583" t="s">
        <v>2428</v>
      </c>
    </row>
    <row r="2584" spans="1:1" x14ac:dyDescent="0.25">
      <c r="A2584" t="s">
        <v>2429</v>
      </c>
    </row>
    <row r="2585" spans="1:1" x14ac:dyDescent="0.25">
      <c r="A2585" t="s">
        <v>2430</v>
      </c>
    </row>
    <row r="2586" spans="1:1" x14ac:dyDescent="0.25">
      <c r="A2586" t="s">
        <v>2425</v>
      </c>
    </row>
    <row r="2587" spans="1:1" x14ac:dyDescent="0.25">
      <c r="A2587" t="s">
        <v>2431</v>
      </c>
    </row>
    <row r="2588" spans="1:1" x14ac:dyDescent="0.25">
      <c r="A2588" t="s">
        <v>2432</v>
      </c>
    </row>
    <row r="2589" spans="1:1" x14ac:dyDescent="0.25">
      <c r="A2589" t="s">
        <v>2433</v>
      </c>
    </row>
    <row r="2590" spans="1:1" x14ac:dyDescent="0.25">
      <c r="A2590" t="s">
        <v>2434</v>
      </c>
    </row>
    <row r="2591" spans="1:1" x14ac:dyDescent="0.25">
      <c r="A2591" t="s">
        <v>2435</v>
      </c>
    </row>
    <row r="2592" spans="1:1" x14ac:dyDescent="0.25">
      <c r="A2592" t="s">
        <v>2436</v>
      </c>
    </row>
    <row r="2593" spans="1:1" x14ac:dyDescent="0.25">
      <c r="A2593" t="s">
        <v>2437</v>
      </c>
    </row>
    <row r="2594" spans="1:1" x14ac:dyDescent="0.25">
      <c r="A2594" t="s">
        <v>2438</v>
      </c>
    </row>
    <row r="2595" spans="1:1" x14ac:dyDescent="0.25">
      <c r="A2595" t="s">
        <v>2439</v>
      </c>
    </row>
    <row r="2596" spans="1:1" x14ac:dyDescent="0.25">
      <c r="A2596" t="s">
        <v>2440</v>
      </c>
    </row>
    <row r="2597" spans="1:1" x14ac:dyDescent="0.25">
      <c r="A2597" t="s">
        <v>2441</v>
      </c>
    </row>
    <row r="2598" spans="1:1" x14ac:dyDescent="0.25">
      <c r="A2598" t="s">
        <v>2442</v>
      </c>
    </row>
    <row r="2599" spans="1:1" x14ac:dyDescent="0.25">
      <c r="A2599" t="s">
        <v>2443</v>
      </c>
    </row>
    <row r="2600" spans="1:1" x14ac:dyDescent="0.25">
      <c r="A2600" t="s">
        <v>2444</v>
      </c>
    </row>
    <row r="2601" spans="1:1" x14ac:dyDescent="0.25">
      <c r="A2601" t="s">
        <v>2445</v>
      </c>
    </row>
    <row r="2602" spans="1:1" x14ac:dyDescent="0.25">
      <c r="A2602" t="s">
        <v>2446</v>
      </c>
    </row>
    <row r="2603" spans="1:1" x14ac:dyDescent="0.25">
      <c r="A2603" t="s">
        <v>2447</v>
      </c>
    </row>
    <row r="2604" spans="1:1" x14ac:dyDescent="0.25">
      <c r="A2604" t="s">
        <v>2448</v>
      </c>
    </row>
    <row r="2605" spans="1:1" x14ac:dyDescent="0.25">
      <c r="A2605" t="s">
        <v>2449</v>
      </c>
    </row>
    <row r="2606" spans="1:1" x14ac:dyDescent="0.25">
      <c r="A2606" t="s">
        <v>2450</v>
      </c>
    </row>
    <row r="2607" spans="1:1" x14ac:dyDescent="0.25">
      <c r="A2607" t="s">
        <v>2451</v>
      </c>
    </row>
    <row r="2608" spans="1:1" x14ac:dyDescent="0.25">
      <c r="A2608" t="s">
        <v>2452</v>
      </c>
    </row>
    <row r="2609" spans="1:1" x14ac:dyDescent="0.25">
      <c r="A2609" t="s">
        <v>2453</v>
      </c>
    </row>
    <row r="2610" spans="1:1" x14ac:dyDescent="0.25">
      <c r="A2610" t="s">
        <v>2454</v>
      </c>
    </row>
    <row r="2611" spans="1:1" x14ac:dyDescent="0.25">
      <c r="A2611" t="s">
        <v>2449</v>
      </c>
    </row>
    <row r="2612" spans="1:1" x14ac:dyDescent="0.25">
      <c r="A2612" t="s">
        <v>2455</v>
      </c>
    </row>
    <row r="2613" spans="1:1" x14ac:dyDescent="0.25">
      <c r="A2613" t="s">
        <v>2456</v>
      </c>
    </row>
    <row r="2614" spans="1:1" x14ac:dyDescent="0.25">
      <c r="A2614" t="s">
        <v>2457</v>
      </c>
    </row>
    <row r="2615" spans="1:1" x14ac:dyDescent="0.25">
      <c r="A2615" t="s">
        <v>2458</v>
      </c>
    </row>
    <row r="2616" spans="1:1" x14ac:dyDescent="0.25">
      <c r="A2616" t="s">
        <v>2459</v>
      </c>
    </row>
    <row r="2617" spans="1:1" x14ac:dyDescent="0.25">
      <c r="A2617" t="s">
        <v>2460</v>
      </c>
    </row>
    <row r="2618" spans="1:1" x14ac:dyDescent="0.25">
      <c r="A2618" t="s">
        <v>2461</v>
      </c>
    </row>
    <row r="2619" spans="1:1" x14ac:dyDescent="0.25">
      <c r="A2619" t="s">
        <v>2462</v>
      </c>
    </row>
    <row r="2620" spans="1:1" x14ac:dyDescent="0.25">
      <c r="A2620" t="s">
        <v>2463</v>
      </c>
    </row>
    <row r="2621" spans="1:1" x14ac:dyDescent="0.25">
      <c r="A2621" t="s">
        <v>2464</v>
      </c>
    </row>
    <row r="2622" spans="1:1" x14ac:dyDescent="0.25">
      <c r="A2622" t="s">
        <v>2465</v>
      </c>
    </row>
    <row r="2623" spans="1:1" x14ac:dyDescent="0.25">
      <c r="A2623" t="s">
        <v>2466</v>
      </c>
    </row>
    <row r="2624" spans="1:1" x14ac:dyDescent="0.25">
      <c r="A2624" t="s">
        <v>2467</v>
      </c>
    </row>
    <row r="2625" spans="1:1" x14ac:dyDescent="0.25">
      <c r="A2625" t="s">
        <v>2468</v>
      </c>
    </row>
    <row r="2626" spans="1:1" x14ac:dyDescent="0.25">
      <c r="A2626" t="s">
        <v>2469</v>
      </c>
    </row>
    <row r="2627" spans="1:1" x14ac:dyDescent="0.25">
      <c r="A2627" t="s">
        <v>2470</v>
      </c>
    </row>
    <row r="2628" spans="1:1" x14ac:dyDescent="0.25">
      <c r="A2628" t="s">
        <v>2471</v>
      </c>
    </row>
    <row r="2629" spans="1:1" x14ac:dyDescent="0.25">
      <c r="A2629" t="s">
        <v>2472</v>
      </c>
    </row>
    <row r="2630" spans="1:1" x14ac:dyDescent="0.25">
      <c r="A2630" t="s">
        <v>2473</v>
      </c>
    </row>
    <row r="2631" spans="1:1" x14ac:dyDescent="0.25">
      <c r="A2631" t="s">
        <v>2474</v>
      </c>
    </row>
    <row r="2632" spans="1:1" x14ac:dyDescent="0.25">
      <c r="A2632" t="s">
        <v>2475</v>
      </c>
    </row>
    <row r="2633" spans="1:1" x14ac:dyDescent="0.25">
      <c r="A2633" t="s">
        <v>2476</v>
      </c>
    </row>
    <row r="2634" spans="1:1" x14ac:dyDescent="0.25">
      <c r="A2634" t="s">
        <v>2477</v>
      </c>
    </row>
    <row r="2635" spans="1:1" x14ac:dyDescent="0.25">
      <c r="A2635" t="s">
        <v>2478</v>
      </c>
    </row>
    <row r="2636" spans="1:1" x14ac:dyDescent="0.25">
      <c r="A2636" t="s">
        <v>2479</v>
      </c>
    </row>
    <row r="2637" spans="1:1" x14ac:dyDescent="0.25">
      <c r="A2637" t="s">
        <v>2480</v>
      </c>
    </row>
    <row r="2638" spans="1:1" x14ac:dyDescent="0.25">
      <c r="A2638" t="s">
        <v>2481</v>
      </c>
    </row>
    <row r="2639" spans="1:1" x14ac:dyDescent="0.25">
      <c r="A2639" t="s">
        <v>2482</v>
      </c>
    </row>
    <row r="2640" spans="1:1" x14ac:dyDescent="0.25">
      <c r="A2640" t="s">
        <v>2483</v>
      </c>
    </row>
    <row r="2641" spans="1:1" x14ac:dyDescent="0.25">
      <c r="A2641" t="s">
        <v>2484</v>
      </c>
    </row>
    <row r="2642" spans="1:1" x14ac:dyDescent="0.25">
      <c r="A2642" t="s">
        <v>2485</v>
      </c>
    </row>
    <row r="2643" spans="1:1" x14ac:dyDescent="0.25">
      <c r="A2643" t="s">
        <v>2486</v>
      </c>
    </row>
    <row r="2644" spans="1:1" x14ac:dyDescent="0.25">
      <c r="A2644" t="s">
        <v>2487</v>
      </c>
    </row>
    <row r="2645" spans="1:1" x14ac:dyDescent="0.25">
      <c r="A2645" t="s">
        <v>2488</v>
      </c>
    </row>
    <row r="2646" spans="1:1" x14ac:dyDescent="0.25">
      <c r="A2646" t="s">
        <v>2489</v>
      </c>
    </row>
    <row r="2647" spans="1:1" x14ac:dyDescent="0.25">
      <c r="A2647" t="s">
        <v>2490</v>
      </c>
    </row>
    <row r="2648" spans="1:1" x14ac:dyDescent="0.25">
      <c r="A2648" t="s">
        <v>2491</v>
      </c>
    </row>
    <row r="2649" spans="1:1" x14ac:dyDescent="0.25">
      <c r="A2649" t="s">
        <v>2492</v>
      </c>
    </row>
    <row r="2650" spans="1:1" x14ac:dyDescent="0.25">
      <c r="A2650" t="s">
        <v>2493</v>
      </c>
    </row>
    <row r="2651" spans="1:1" x14ac:dyDescent="0.25">
      <c r="A2651" t="s">
        <v>2494</v>
      </c>
    </row>
    <row r="2652" spans="1:1" x14ac:dyDescent="0.25">
      <c r="A2652" t="s">
        <v>2495</v>
      </c>
    </row>
    <row r="2653" spans="1:1" x14ac:dyDescent="0.25">
      <c r="A2653" t="s">
        <v>2496</v>
      </c>
    </row>
    <row r="2654" spans="1:1" x14ac:dyDescent="0.25">
      <c r="A2654" t="s">
        <v>2497</v>
      </c>
    </row>
    <row r="2655" spans="1:1" x14ac:dyDescent="0.25">
      <c r="A2655" t="s">
        <v>2498</v>
      </c>
    </row>
    <row r="2656" spans="1:1" x14ac:dyDescent="0.25">
      <c r="A2656" t="s">
        <v>2499</v>
      </c>
    </row>
    <row r="2657" spans="1:1" x14ac:dyDescent="0.25">
      <c r="A2657" t="s">
        <v>2500</v>
      </c>
    </row>
    <row r="2658" spans="1:1" x14ac:dyDescent="0.25">
      <c r="A2658" t="s">
        <v>2501</v>
      </c>
    </row>
    <row r="2659" spans="1:1" x14ac:dyDescent="0.25">
      <c r="A2659" t="s">
        <v>2502</v>
      </c>
    </row>
    <row r="2660" spans="1:1" x14ac:dyDescent="0.25">
      <c r="A2660" t="s">
        <v>2503</v>
      </c>
    </row>
    <row r="2661" spans="1:1" x14ac:dyDescent="0.25">
      <c r="A2661" t="s">
        <v>2504</v>
      </c>
    </row>
    <row r="2662" spans="1:1" x14ac:dyDescent="0.25">
      <c r="A2662" t="s">
        <v>2505</v>
      </c>
    </row>
    <row r="2663" spans="1:1" x14ac:dyDescent="0.25">
      <c r="A2663" t="s">
        <v>2506</v>
      </c>
    </row>
    <row r="2664" spans="1:1" x14ac:dyDescent="0.25">
      <c r="A2664" t="s">
        <v>2507</v>
      </c>
    </row>
    <row r="2665" spans="1:1" x14ac:dyDescent="0.25">
      <c r="A2665" t="s">
        <v>2508</v>
      </c>
    </row>
    <row r="2666" spans="1:1" x14ac:dyDescent="0.25">
      <c r="A2666" t="s">
        <v>2509</v>
      </c>
    </row>
    <row r="2667" spans="1:1" x14ac:dyDescent="0.25">
      <c r="A2667" t="s">
        <v>2510</v>
      </c>
    </row>
    <row r="2668" spans="1:1" x14ac:dyDescent="0.25">
      <c r="A2668" t="s">
        <v>2511</v>
      </c>
    </row>
    <row r="2669" spans="1:1" x14ac:dyDescent="0.25">
      <c r="A2669" t="s">
        <v>2512</v>
      </c>
    </row>
    <row r="2670" spans="1:1" x14ac:dyDescent="0.25">
      <c r="A2670" t="s">
        <v>2513</v>
      </c>
    </row>
    <row r="2671" spans="1:1" x14ac:dyDescent="0.25">
      <c r="A2671" t="s">
        <v>2514</v>
      </c>
    </row>
    <row r="2672" spans="1:1" x14ac:dyDescent="0.25">
      <c r="A2672" t="s">
        <v>2515</v>
      </c>
    </row>
    <row r="2673" spans="1:1" x14ac:dyDescent="0.25">
      <c r="A2673" t="s">
        <v>2516</v>
      </c>
    </row>
    <row r="2674" spans="1:1" x14ac:dyDescent="0.25">
      <c r="A2674" t="s">
        <v>2517</v>
      </c>
    </row>
    <row r="2675" spans="1:1" x14ac:dyDescent="0.25">
      <c r="A2675" t="s">
        <v>2518</v>
      </c>
    </row>
    <row r="2676" spans="1:1" x14ac:dyDescent="0.25">
      <c r="A2676" t="s">
        <v>2519</v>
      </c>
    </row>
    <row r="2677" spans="1:1" x14ac:dyDescent="0.25">
      <c r="A2677" t="s">
        <v>2520</v>
      </c>
    </row>
    <row r="2678" spans="1:1" x14ac:dyDescent="0.25">
      <c r="A2678" t="s">
        <v>2521</v>
      </c>
    </row>
    <row r="2679" spans="1:1" x14ac:dyDescent="0.25">
      <c r="A2679" t="s">
        <v>2522</v>
      </c>
    </row>
    <row r="2680" spans="1:1" x14ac:dyDescent="0.25">
      <c r="A2680" t="s">
        <v>2523</v>
      </c>
    </row>
    <row r="2681" spans="1:1" x14ac:dyDescent="0.25">
      <c r="A2681" t="s">
        <v>2524</v>
      </c>
    </row>
    <row r="2682" spans="1:1" x14ac:dyDescent="0.25">
      <c r="A2682" t="s">
        <v>2525</v>
      </c>
    </row>
    <row r="2683" spans="1:1" x14ac:dyDescent="0.25">
      <c r="A2683" t="s">
        <v>2526</v>
      </c>
    </row>
    <row r="2684" spans="1:1" x14ac:dyDescent="0.25">
      <c r="A2684" t="s">
        <v>2527</v>
      </c>
    </row>
    <row r="2685" spans="1:1" x14ac:dyDescent="0.25">
      <c r="A2685" t="s">
        <v>2528</v>
      </c>
    </row>
    <row r="2686" spans="1:1" x14ac:dyDescent="0.25">
      <c r="A2686" t="s">
        <v>2529</v>
      </c>
    </row>
    <row r="2687" spans="1:1" x14ac:dyDescent="0.25">
      <c r="A2687" t="s">
        <v>2530</v>
      </c>
    </row>
    <row r="2688" spans="1:1" x14ac:dyDescent="0.25">
      <c r="A2688" t="s">
        <v>2531</v>
      </c>
    </row>
    <row r="2689" spans="1:1" x14ac:dyDescent="0.25">
      <c r="A2689" t="s">
        <v>2532</v>
      </c>
    </row>
    <row r="2690" spans="1:1" x14ac:dyDescent="0.25">
      <c r="A2690" t="s">
        <v>2533</v>
      </c>
    </row>
    <row r="2691" spans="1:1" x14ac:dyDescent="0.25">
      <c r="A2691" t="s">
        <v>2534</v>
      </c>
    </row>
    <row r="2692" spans="1:1" x14ac:dyDescent="0.25">
      <c r="A2692" t="s">
        <v>2535</v>
      </c>
    </row>
    <row r="2693" spans="1:1" x14ac:dyDescent="0.25">
      <c r="A2693" t="s">
        <v>2536</v>
      </c>
    </row>
    <row r="2694" spans="1:1" x14ac:dyDescent="0.25">
      <c r="A2694" t="s">
        <v>2537</v>
      </c>
    </row>
    <row r="2695" spans="1:1" x14ac:dyDescent="0.25">
      <c r="A2695" t="s">
        <v>2538</v>
      </c>
    </row>
    <row r="2696" spans="1:1" x14ac:dyDescent="0.25">
      <c r="A2696" t="s">
        <v>2539</v>
      </c>
    </row>
    <row r="2697" spans="1:1" x14ac:dyDescent="0.25">
      <c r="A2697" t="s">
        <v>2540</v>
      </c>
    </row>
    <row r="2698" spans="1:1" x14ac:dyDescent="0.25">
      <c r="A2698" t="s">
        <v>2541</v>
      </c>
    </row>
    <row r="2699" spans="1:1" x14ac:dyDescent="0.25">
      <c r="A2699" t="s">
        <v>2542</v>
      </c>
    </row>
    <row r="2700" spans="1:1" x14ac:dyDescent="0.25">
      <c r="A2700" t="s">
        <v>2543</v>
      </c>
    </row>
    <row r="2701" spans="1:1" x14ac:dyDescent="0.25">
      <c r="A2701" t="s">
        <v>2544</v>
      </c>
    </row>
    <row r="2702" spans="1:1" x14ac:dyDescent="0.25">
      <c r="A2702" t="s">
        <v>2545</v>
      </c>
    </row>
    <row r="2703" spans="1:1" x14ac:dyDescent="0.25">
      <c r="A2703" t="s">
        <v>2546</v>
      </c>
    </row>
    <row r="2704" spans="1:1" x14ac:dyDescent="0.25">
      <c r="A2704" t="s">
        <v>2547</v>
      </c>
    </row>
    <row r="2705" spans="1:1" x14ac:dyDescent="0.25">
      <c r="A2705" t="s">
        <v>2548</v>
      </c>
    </row>
    <row r="2706" spans="1:1" x14ac:dyDescent="0.25">
      <c r="A2706" t="s">
        <v>2549</v>
      </c>
    </row>
    <row r="2707" spans="1:1" x14ac:dyDescent="0.25">
      <c r="A2707" t="s">
        <v>2550</v>
      </c>
    </row>
    <row r="2708" spans="1:1" x14ac:dyDescent="0.25">
      <c r="A2708" t="s">
        <v>2551</v>
      </c>
    </row>
    <row r="2709" spans="1:1" x14ac:dyDescent="0.25">
      <c r="A2709" t="s">
        <v>2552</v>
      </c>
    </row>
    <row r="2710" spans="1:1" x14ac:dyDescent="0.25">
      <c r="A2710" t="s">
        <v>2553</v>
      </c>
    </row>
    <row r="2711" spans="1:1" x14ac:dyDescent="0.25">
      <c r="A2711" t="s">
        <v>2554</v>
      </c>
    </row>
    <row r="2712" spans="1:1" x14ac:dyDescent="0.25">
      <c r="A2712" t="s">
        <v>2555</v>
      </c>
    </row>
    <row r="2713" spans="1:1" x14ac:dyDescent="0.25">
      <c r="A2713" t="s">
        <v>2556</v>
      </c>
    </row>
    <row r="2714" spans="1:1" x14ac:dyDescent="0.25">
      <c r="A2714" t="s">
        <v>2557</v>
      </c>
    </row>
    <row r="2715" spans="1:1" x14ac:dyDescent="0.25">
      <c r="A2715" t="s">
        <v>2558</v>
      </c>
    </row>
    <row r="2716" spans="1:1" x14ac:dyDescent="0.25">
      <c r="A2716" t="s">
        <v>2559</v>
      </c>
    </row>
    <row r="2717" spans="1:1" x14ac:dyDescent="0.25">
      <c r="A2717" t="s">
        <v>2560</v>
      </c>
    </row>
    <row r="2718" spans="1:1" x14ac:dyDescent="0.25">
      <c r="A2718" t="s">
        <v>2561</v>
      </c>
    </row>
    <row r="2719" spans="1:1" x14ac:dyDescent="0.25">
      <c r="A2719" t="s">
        <v>2562</v>
      </c>
    </row>
    <row r="2720" spans="1:1" x14ac:dyDescent="0.25">
      <c r="A2720" t="s">
        <v>2563</v>
      </c>
    </row>
    <row r="2721" spans="1:1" x14ac:dyDescent="0.25">
      <c r="A2721" t="s">
        <v>2564</v>
      </c>
    </row>
    <row r="2722" spans="1:1" x14ac:dyDescent="0.25">
      <c r="A2722" t="s">
        <v>2565</v>
      </c>
    </row>
    <row r="2723" spans="1:1" x14ac:dyDescent="0.25">
      <c r="A2723" t="s">
        <v>2566</v>
      </c>
    </row>
    <row r="2724" spans="1:1" x14ac:dyDescent="0.25">
      <c r="A2724" t="s">
        <v>2567</v>
      </c>
    </row>
    <row r="2725" spans="1:1" x14ac:dyDescent="0.25">
      <c r="A2725" t="s">
        <v>2568</v>
      </c>
    </row>
    <row r="2726" spans="1:1" x14ac:dyDescent="0.25">
      <c r="A2726" t="s">
        <v>2569</v>
      </c>
    </row>
    <row r="2727" spans="1:1" x14ac:dyDescent="0.25">
      <c r="A2727" t="s">
        <v>2570</v>
      </c>
    </row>
    <row r="2728" spans="1:1" x14ac:dyDescent="0.25">
      <c r="A2728" t="s">
        <v>2571</v>
      </c>
    </row>
    <row r="2729" spans="1:1" x14ac:dyDescent="0.25">
      <c r="A2729" t="s">
        <v>2572</v>
      </c>
    </row>
    <row r="2730" spans="1:1" x14ac:dyDescent="0.25">
      <c r="A2730" t="s">
        <v>2573</v>
      </c>
    </row>
    <row r="2731" spans="1:1" x14ac:dyDescent="0.25">
      <c r="A2731" t="s">
        <v>2574</v>
      </c>
    </row>
    <row r="2732" spans="1:1" x14ac:dyDescent="0.25">
      <c r="A2732" t="s">
        <v>2575</v>
      </c>
    </row>
    <row r="2733" spans="1:1" x14ac:dyDescent="0.25">
      <c r="A2733" t="s">
        <v>2576</v>
      </c>
    </row>
    <row r="2734" spans="1:1" x14ac:dyDescent="0.25">
      <c r="A2734" t="s">
        <v>2577</v>
      </c>
    </row>
    <row r="2735" spans="1:1" x14ac:dyDescent="0.25">
      <c r="A2735" t="s">
        <v>2578</v>
      </c>
    </row>
    <row r="2736" spans="1:1" x14ac:dyDescent="0.25">
      <c r="A2736" t="s">
        <v>2579</v>
      </c>
    </row>
    <row r="2737" spans="1:1" x14ac:dyDescent="0.25">
      <c r="A2737" t="s">
        <v>2580</v>
      </c>
    </row>
    <row r="2738" spans="1:1" x14ac:dyDescent="0.25">
      <c r="A2738" t="s">
        <v>2581</v>
      </c>
    </row>
    <row r="2739" spans="1:1" x14ac:dyDescent="0.25">
      <c r="A2739" t="s">
        <v>2582</v>
      </c>
    </row>
    <row r="2740" spans="1:1" x14ac:dyDescent="0.25">
      <c r="A2740" t="s">
        <v>2583</v>
      </c>
    </row>
    <row r="2741" spans="1:1" x14ac:dyDescent="0.25">
      <c r="A2741" t="s">
        <v>2584</v>
      </c>
    </row>
    <row r="2742" spans="1:1" x14ac:dyDescent="0.25">
      <c r="A2742" t="s">
        <v>2585</v>
      </c>
    </row>
    <row r="2743" spans="1:1" x14ac:dyDescent="0.25">
      <c r="A2743" t="s">
        <v>2586</v>
      </c>
    </row>
    <row r="2744" spans="1:1" x14ac:dyDescent="0.25">
      <c r="A2744" t="s">
        <v>2587</v>
      </c>
    </row>
    <row r="2745" spans="1:1" x14ac:dyDescent="0.25">
      <c r="A2745" t="s">
        <v>2588</v>
      </c>
    </row>
    <row r="2746" spans="1:1" x14ac:dyDescent="0.25">
      <c r="A2746" t="s">
        <v>2589</v>
      </c>
    </row>
    <row r="2747" spans="1:1" x14ac:dyDescent="0.25">
      <c r="A2747" t="s">
        <v>2590</v>
      </c>
    </row>
    <row r="2748" spans="1:1" x14ac:dyDescent="0.25">
      <c r="A2748" t="s">
        <v>2591</v>
      </c>
    </row>
    <row r="2749" spans="1:1" x14ac:dyDescent="0.25">
      <c r="A2749" t="s">
        <v>2592</v>
      </c>
    </row>
    <row r="2750" spans="1:1" x14ac:dyDescent="0.25">
      <c r="A2750" t="s">
        <v>2593</v>
      </c>
    </row>
    <row r="2751" spans="1:1" x14ac:dyDescent="0.25">
      <c r="A2751" t="s">
        <v>2594</v>
      </c>
    </row>
    <row r="2752" spans="1:1" x14ac:dyDescent="0.25">
      <c r="A2752" t="s">
        <v>2595</v>
      </c>
    </row>
    <row r="2753" spans="1:1" x14ac:dyDescent="0.25">
      <c r="A2753" t="s">
        <v>2596</v>
      </c>
    </row>
    <row r="2754" spans="1:1" x14ac:dyDescent="0.25">
      <c r="A2754" t="s">
        <v>2597</v>
      </c>
    </row>
    <row r="2755" spans="1:1" x14ac:dyDescent="0.25">
      <c r="A2755" t="s">
        <v>2598</v>
      </c>
    </row>
    <row r="2756" spans="1:1" x14ac:dyDescent="0.25">
      <c r="A2756" t="s">
        <v>2599</v>
      </c>
    </row>
    <row r="2757" spans="1:1" x14ac:dyDescent="0.25">
      <c r="A2757" t="s">
        <v>2600</v>
      </c>
    </row>
    <row r="2758" spans="1:1" x14ac:dyDescent="0.25">
      <c r="A2758" t="s">
        <v>2601</v>
      </c>
    </row>
    <row r="2759" spans="1:1" x14ac:dyDescent="0.25">
      <c r="A2759" t="s">
        <v>2602</v>
      </c>
    </row>
    <row r="2760" spans="1:1" x14ac:dyDescent="0.25">
      <c r="A2760" t="s">
        <v>2603</v>
      </c>
    </row>
    <row r="2761" spans="1:1" x14ac:dyDescent="0.25">
      <c r="A2761" t="s">
        <v>2604</v>
      </c>
    </row>
    <row r="2762" spans="1:1" x14ac:dyDescent="0.25">
      <c r="A2762" t="s">
        <v>2605</v>
      </c>
    </row>
    <row r="2763" spans="1:1" x14ac:dyDescent="0.25">
      <c r="A2763" t="s">
        <v>2606</v>
      </c>
    </row>
    <row r="2764" spans="1:1" x14ac:dyDescent="0.25">
      <c r="A2764" t="s">
        <v>2607</v>
      </c>
    </row>
    <row r="2765" spans="1:1" x14ac:dyDescent="0.25">
      <c r="A2765" t="s">
        <v>2608</v>
      </c>
    </row>
    <row r="2766" spans="1:1" x14ac:dyDescent="0.25">
      <c r="A2766" t="s">
        <v>2609</v>
      </c>
    </row>
    <row r="2767" spans="1:1" x14ac:dyDescent="0.25">
      <c r="A2767" t="s">
        <v>2610</v>
      </c>
    </row>
    <row r="2768" spans="1:1" x14ac:dyDescent="0.25">
      <c r="A2768" t="s">
        <v>2611</v>
      </c>
    </row>
    <row r="2769" spans="1:1" x14ac:dyDescent="0.25">
      <c r="A2769" t="s">
        <v>2612</v>
      </c>
    </row>
    <row r="2770" spans="1:1" x14ac:dyDescent="0.25">
      <c r="A2770" t="s">
        <v>2613</v>
      </c>
    </row>
    <row r="2771" spans="1:1" x14ac:dyDescent="0.25">
      <c r="A2771" t="s">
        <v>2614</v>
      </c>
    </row>
    <row r="2772" spans="1:1" x14ac:dyDescent="0.25">
      <c r="A2772" t="s">
        <v>2615</v>
      </c>
    </row>
    <row r="2773" spans="1:1" x14ac:dyDescent="0.25">
      <c r="A2773" t="s">
        <v>2616</v>
      </c>
    </row>
    <row r="2774" spans="1:1" x14ac:dyDescent="0.25">
      <c r="A2774" t="s">
        <v>2617</v>
      </c>
    </row>
    <row r="2775" spans="1:1" x14ac:dyDescent="0.25">
      <c r="A2775" t="s">
        <v>2618</v>
      </c>
    </row>
    <row r="2776" spans="1:1" x14ac:dyDescent="0.25">
      <c r="A2776" t="s">
        <v>2619</v>
      </c>
    </row>
    <row r="2777" spans="1:1" x14ac:dyDescent="0.25">
      <c r="A2777" t="s">
        <v>2620</v>
      </c>
    </row>
    <row r="2778" spans="1:1" x14ac:dyDescent="0.25">
      <c r="A2778" t="s">
        <v>2621</v>
      </c>
    </row>
    <row r="2779" spans="1:1" x14ac:dyDescent="0.25">
      <c r="A2779" t="s">
        <v>2622</v>
      </c>
    </row>
    <row r="2780" spans="1:1" x14ac:dyDescent="0.25">
      <c r="A2780" t="s">
        <v>2623</v>
      </c>
    </row>
    <row r="2781" spans="1:1" x14ac:dyDescent="0.25">
      <c r="A2781" t="s">
        <v>2624</v>
      </c>
    </row>
    <row r="2782" spans="1:1" x14ac:dyDescent="0.25">
      <c r="A2782" t="s">
        <v>2625</v>
      </c>
    </row>
    <row r="2783" spans="1:1" x14ac:dyDescent="0.25">
      <c r="A2783" t="s">
        <v>2626</v>
      </c>
    </row>
    <row r="2784" spans="1:1" x14ac:dyDescent="0.25">
      <c r="A2784" t="s">
        <v>2627</v>
      </c>
    </row>
    <row r="2785" spans="1:1" x14ac:dyDescent="0.25">
      <c r="A2785" t="s">
        <v>2628</v>
      </c>
    </row>
    <row r="2786" spans="1:1" x14ac:dyDescent="0.25">
      <c r="A2786" t="s">
        <v>2629</v>
      </c>
    </row>
    <row r="2787" spans="1:1" x14ac:dyDescent="0.25">
      <c r="A2787" t="s">
        <v>2630</v>
      </c>
    </row>
    <row r="2788" spans="1:1" x14ac:dyDescent="0.25">
      <c r="A2788" t="s">
        <v>2631</v>
      </c>
    </row>
    <row r="2789" spans="1:1" x14ac:dyDescent="0.25">
      <c r="A2789" t="s">
        <v>2632</v>
      </c>
    </row>
    <row r="2790" spans="1:1" x14ac:dyDescent="0.25">
      <c r="A2790" t="s">
        <v>2633</v>
      </c>
    </row>
    <row r="2791" spans="1:1" x14ac:dyDescent="0.25">
      <c r="A2791" t="s">
        <v>2634</v>
      </c>
    </row>
    <row r="2792" spans="1:1" x14ac:dyDescent="0.25">
      <c r="A2792" t="s">
        <v>2635</v>
      </c>
    </row>
    <row r="2793" spans="1:1" x14ac:dyDescent="0.25">
      <c r="A2793" t="s">
        <v>2636</v>
      </c>
    </row>
    <row r="2794" spans="1:1" x14ac:dyDescent="0.25">
      <c r="A2794" t="s">
        <v>2637</v>
      </c>
    </row>
    <row r="2795" spans="1:1" x14ac:dyDescent="0.25">
      <c r="A2795" t="s">
        <v>2638</v>
      </c>
    </row>
    <row r="2796" spans="1:1" x14ac:dyDescent="0.25">
      <c r="A2796" t="s">
        <v>2639</v>
      </c>
    </row>
    <row r="2797" spans="1:1" x14ac:dyDescent="0.25">
      <c r="A2797" t="s">
        <v>2640</v>
      </c>
    </row>
    <row r="2798" spans="1:1" x14ac:dyDescent="0.25">
      <c r="A2798" t="s">
        <v>2641</v>
      </c>
    </row>
    <row r="2799" spans="1:1" x14ac:dyDescent="0.25">
      <c r="A2799" t="s">
        <v>2642</v>
      </c>
    </row>
    <row r="2800" spans="1:1" x14ac:dyDescent="0.25">
      <c r="A2800" t="s">
        <v>2643</v>
      </c>
    </row>
    <row r="2801" spans="1:1" x14ac:dyDescent="0.25">
      <c r="A2801" t="s">
        <v>2644</v>
      </c>
    </row>
    <row r="2802" spans="1:1" x14ac:dyDescent="0.25">
      <c r="A2802" t="s">
        <v>2645</v>
      </c>
    </row>
    <row r="2803" spans="1:1" x14ac:dyDescent="0.25">
      <c r="A2803" t="s">
        <v>2646</v>
      </c>
    </row>
    <row r="2804" spans="1:1" x14ac:dyDescent="0.25">
      <c r="A2804" t="s">
        <v>2647</v>
      </c>
    </row>
    <row r="2805" spans="1:1" x14ac:dyDescent="0.25">
      <c r="A2805" t="s">
        <v>2648</v>
      </c>
    </row>
    <row r="2806" spans="1:1" x14ac:dyDescent="0.25">
      <c r="A2806" t="s">
        <v>2649</v>
      </c>
    </row>
    <row r="2807" spans="1:1" x14ac:dyDescent="0.25">
      <c r="A2807" t="s">
        <v>2650</v>
      </c>
    </row>
    <row r="2808" spans="1:1" x14ac:dyDescent="0.25">
      <c r="A2808" t="s">
        <v>2651</v>
      </c>
    </row>
    <row r="2809" spans="1:1" x14ac:dyDescent="0.25">
      <c r="A2809" t="s">
        <v>2652</v>
      </c>
    </row>
    <row r="2810" spans="1:1" x14ac:dyDescent="0.25">
      <c r="A2810" t="s">
        <v>2653</v>
      </c>
    </row>
    <row r="2811" spans="1:1" x14ac:dyDescent="0.25">
      <c r="A2811" t="s">
        <v>2654</v>
      </c>
    </row>
    <row r="2812" spans="1:1" x14ac:dyDescent="0.25">
      <c r="A2812" t="s">
        <v>2655</v>
      </c>
    </row>
    <row r="2813" spans="1:1" x14ac:dyDescent="0.25">
      <c r="A2813" t="s">
        <v>2656</v>
      </c>
    </row>
    <row r="2814" spans="1:1" x14ac:dyDescent="0.25">
      <c r="A2814" t="s">
        <v>2657</v>
      </c>
    </row>
    <row r="2815" spans="1:1" x14ac:dyDescent="0.25">
      <c r="A2815" t="s">
        <v>2658</v>
      </c>
    </row>
    <row r="2816" spans="1:1" x14ac:dyDescent="0.25">
      <c r="A2816" t="s">
        <v>2659</v>
      </c>
    </row>
    <row r="2817" spans="1:1" x14ac:dyDescent="0.25">
      <c r="A2817" t="s">
        <v>2658</v>
      </c>
    </row>
    <row r="2818" spans="1:1" x14ac:dyDescent="0.25">
      <c r="A2818" t="s">
        <v>2660</v>
      </c>
    </row>
    <row r="2819" spans="1:1" x14ac:dyDescent="0.25">
      <c r="A2819" t="s">
        <v>2661</v>
      </c>
    </row>
    <row r="2820" spans="1:1" x14ac:dyDescent="0.25">
      <c r="A2820" t="s">
        <v>2662</v>
      </c>
    </row>
    <row r="2821" spans="1:1" x14ac:dyDescent="0.25">
      <c r="A2821" t="s">
        <v>2661</v>
      </c>
    </row>
    <row r="2822" spans="1:1" x14ac:dyDescent="0.25">
      <c r="A2822" t="s">
        <v>2662</v>
      </c>
    </row>
    <row r="2823" spans="1:1" x14ac:dyDescent="0.25">
      <c r="A2823" t="s">
        <v>2663</v>
      </c>
    </row>
    <row r="2824" spans="1:1" x14ac:dyDescent="0.25">
      <c r="A2824" t="s">
        <v>2664</v>
      </c>
    </row>
    <row r="2825" spans="1:1" x14ac:dyDescent="0.25">
      <c r="A2825" t="s">
        <v>2665</v>
      </c>
    </row>
    <row r="2826" spans="1:1" x14ac:dyDescent="0.25">
      <c r="A2826" t="s">
        <v>2663</v>
      </c>
    </row>
    <row r="2827" spans="1:1" x14ac:dyDescent="0.25">
      <c r="A2827" t="s">
        <v>2666</v>
      </c>
    </row>
    <row r="2828" spans="1:1" x14ac:dyDescent="0.25">
      <c r="A2828" t="s">
        <v>2667</v>
      </c>
    </row>
    <row r="2829" spans="1:1" x14ac:dyDescent="0.25">
      <c r="A2829" t="s">
        <v>2667</v>
      </c>
    </row>
    <row r="2830" spans="1:1" x14ac:dyDescent="0.25">
      <c r="A2830" t="s">
        <v>2668</v>
      </c>
    </row>
    <row r="2831" spans="1:1" x14ac:dyDescent="0.25">
      <c r="A2831" t="s">
        <v>2669</v>
      </c>
    </row>
    <row r="2832" spans="1:1" x14ac:dyDescent="0.25">
      <c r="A2832" t="s">
        <v>2670</v>
      </c>
    </row>
    <row r="2833" spans="1:1" x14ac:dyDescent="0.25">
      <c r="A2833" t="s">
        <v>2671</v>
      </c>
    </row>
    <row r="2834" spans="1:1" x14ac:dyDescent="0.25">
      <c r="A2834" t="s">
        <v>2672</v>
      </c>
    </row>
    <row r="2835" spans="1:1" x14ac:dyDescent="0.25">
      <c r="A2835" t="s">
        <v>2673</v>
      </c>
    </row>
    <row r="2836" spans="1:1" x14ac:dyDescent="0.25">
      <c r="A2836" t="s">
        <v>2674</v>
      </c>
    </row>
    <row r="2837" spans="1:1" x14ac:dyDescent="0.25">
      <c r="A2837" t="s">
        <v>2675</v>
      </c>
    </row>
    <row r="2838" spans="1:1" x14ac:dyDescent="0.25">
      <c r="A2838" t="s">
        <v>2676</v>
      </c>
    </row>
    <row r="2839" spans="1:1" x14ac:dyDescent="0.25">
      <c r="A2839" t="s">
        <v>2676</v>
      </c>
    </row>
    <row r="2840" spans="1:1" x14ac:dyDescent="0.25">
      <c r="A2840" t="s">
        <v>2677</v>
      </c>
    </row>
    <row r="2841" spans="1:1" x14ac:dyDescent="0.25">
      <c r="A2841" t="s">
        <v>2677</v>
      </c>
    </row>
    <row r="2842" spans="1:1" x14ac:dyDescent="0.25">
      <c r="A2842" t="s">
        <v>2678</v>
      </c>
    </row>
    <row r="2843" spans="1:1" x14ac:dyDescent="0.25">
      <c r="A2843" t="s">
        <v>2679</v>
      </c>
    </row>
    <row r="2844" spans="1:1" x14ac:dyDescent="0.25">
      <c r="A2844" t="s">
        <v>2680</v>
      </c>
    </row>
    <row r="2845" spans="1:1" x14ac:dyDescent="0.25">
      <c r="A2845" t="s">
        <v>2681</v>
      </c>
    </row>
    <row r="2846" spans="1:1" x14ac:dyDescent="0.25">
      <c r="A2846" t="s">
        <v>2682</v>
      </c>
    </row>
    <row r="2847" spans="1:1" x14ac:dyDescent="0.25">
      <c r="A2847" t="s">
        <v>2683</v>
      </c>
    </row>
    <row r="2848" spans="1:1" x14ac:dyDescent="0.25">
      <c r="A2848" t="s">
        <v>2684</v>
      </c>
    </row>
    <row r="2849" spans="1:1" x14ac:dyDescent="0.25">
      <c r="A2849" t="s">
        <v>2685</v>
      </c>
    </row>
    <row r="2850" spans="1:1" x14ac:dyDescent="0.25">
      <c r="A2850" t="s">
        <v>2686</v>
      </c>
    </row>
    <row r="2851" spans="1:1" x14ac:dyDescent="0.25">
      <c r="A2851" t="s">
        <v>2687</v>
      </c>
    </row>
    <row r="2852" spans="1:1" x14ac:dyDescent="0.25">
      <c r="A2852" t="s">
        <v>2688</v>
      </c>
    </row>
    <row r="2853" spans="1:1" x14ac:dyDescent="0.25">
      <c r="A2853" t="s">
        <v>2689</v>
      </c>
    </row>
    <row r="2854" spans="1:1" x14ac:dyDescent="0.25">
      <c r="A2854" t="s">
        <v>2690</v>
      </c>
    </row>
    <row r="2855" spans="1:1" x14ac:dyDescent="0.25">
      <c r="A2855" t="s">
        <v>2691</v>
      </c>
    </row>
    <row r="2856" spans="1:1" x14ac:dyDescent="0.25">
      <c r="A2856" t="s">
        <v>2692</v>
      </c>
    </row>
    <row r="2857" spans="1:1" x14ac:dyDescent="0.25">
      <c r="A2857" t="s">
        <v>2693</v>
      </c>
    </row>
    <row r="2858" spans="1:1" x14ac:dyDescent="0.25">
      <c r="A2858" t="s">
        <v>2694</v>
      </c>
    </row>
    <row r="2859" spans="1:1" x14ac:dyDescent="0.25">
      <c r="A2859" t="s">
        <v>2695</v>
      </c>
    </row>
    <row r="2860" spans="1:1" x14ac:dyDescent="0.25">
      <c r="A2860" t="s">
        <v>2696</v>
      </c>
    </row>
    <row r="2861" spans="1:1" x14ac:dyDescent="0.25">
      <c r="A2861" t="s">
        <v>2697</v>
      </c>
    </row>
    <row r="2862" spans="1:1" x14ac:dyDescent="0.25">
      <c r="A2862" t="s">
        <v>2698</v>
      </c>
    </row>
    <row r="2863" spans="1:1" x14ac:dyDescent="0.25">
      <c r="A2863" t="s">
        <v>2699</v>
      </c>
    </row>
    <row r="2864" spans="1:1" x14ac:dyDescent="0.25">
      <c r="A2864" t="s">
        <v>2700</v>
      </c>
    </row>
    <row r="2865" spans="1:1" x14ac:dyDescent="0.25">
      <c r="A2865" t="s">
        <v>2701</v>
      </c>
    </row>
    <row r="2866" spans="1:1" x14ac:dyDescent="0.25">
      <c r="A2866" t="s">
        <v>2702</v>
      </c>
    </row>
    <row r="2867" spans="1:1" x14ac:dyDescent="0.25">
      <c r="A2867" t="s">
        <v>2703</v>
      </c>
    </row>
    <row r="2868" spans="1:1" x14ac:dyDescent="0.25">
      <c r="A2868" t="s">
        <v>2704</v>
      </c>
    </row>
    <row r="2869" spans="1:1" x14ac:dyDescent="0.25">
      <c r="A2869" t="s">
        <v>2705</v>
      </c>
    </row>
    <row r="2870" spans="1:1" x14ac:dyDescent="0.25">
      <c r="A2870" t="s">
        <v>2706</v>
      </c>
    </row>
    <row r="2871" spans="1:1" x14ac:dyDescent="0.25">
      <c r="A2871" t="s">
        <v>2707</v>
      </c>
    </row>
    <row r="2872" spans="1:1" x14ac:dyDescent="0.25">
      <c r="A2872" t="s">
        <v>2708</v>
      </c>
    </row>
    <row r="2873" spans="1:1" x14ac:dyDescent="0.25">
      <c r="A2873" t="s">
        <v>2709</v>
      </c>
    </row>
    <row r="2874" spans="1:1" x14ac:dyDescent="0.25">
      <c r="A2874" t="s">
        <v>2710</v>
      </c>
    </row>
    <row r="2875" spans="1:1" x14ac:dyDescent="0.25">
      <c r="A2875" t="s">
        <v>2711</v>
      </c>
    </row>
    <row r="2876" spans="1:1" x14ac:dyDescent="0.25">
      <c r="A2876" t="s">
        <v>2712</v>
      </c>
    </row>
    <row r="2877" spans="1:1" x14ac:dyDescent="0.25">
      <c r="A2877" t="s">
        <v>2713</v>
      </c>
    </row>
    <row r="2878" spans="1:1" x14ac:dyDescent="0.25">
      <c r="A2878" t="s">
        <v>2714</v>
      </c>
    </row>
    <row r="2879" spans="1:1" x14ac:dyDescent="0.25">
      <c r="A2879" t="s">
        <v>2715</v>
      </c>
    </row>
    <row r="2880" spans="1:1" x14ac:dyDescent="0.25">
      <c r="A2880" t="s">
        <v>2716</v>
      </c>
    </row>
    <row r="2881" spans="1:1" x14ac:dyDescent="0.25">
      <c r="A2881" t="s">
        <v>2717</v>
      </c>
    </row>
    <row r="2882" spans="1:1" x14ac:dyDescent="0.25">
      <c r="A2882" t="s">
        <v>2718</v>
      </c>
    </row>
    <row r="2883" spans="1:1" x14ac:dyDescent="0.25">
      <c r="A2883" t="s">
        <v>2719</v>
      </c>
    </row>
    <row r="2884" spans="1:1" x14ac:dyDescent="0.25">
      <c r="A2884" t="s">
        <v>2720</v>
      </c>
    </row>
    <row r="2885" spans="1:1" x14ac:dyDescent="0.25">
      <c r="A2885" t="s">
        <v>2721</v>
      </c>
    </row>
    <row r="2886" spans="1:1" x14ac:dyDescent="0.25">
      <c r="A2886" t="s">
        <v>2722</v>
      </c>
    </row>
    <row r="2887" spans="1:1" x14ac:dyDescent="0.25">
      <c r="A2887" t="s">
        <v>2723</v>
      </c>
    </row>
    <row r="2888" spans="1:1" x14ac:dyDescent="0.25">
      <c r="A2888" t="s">
        <v>2724</v>
      </c>
    </row>
    <row r="2889" spans="1:1" x14ac:dyDescent="0.25">
      <c r="A2889" t="s">
        <v>2725</v>
      </c>
    </row>
    <row r="2890" spans="1:1" x14ac:dyDescent="0.25">
      <c r="A2890" t="s">
        <v>2726</v>
      </c>
    </row>
    <row r="2891" spans="1:1" x14ac:dyDescent="0.25">
      <c r="A2891" t="s">
        <v>2727</v>
      </c>
    </row>
    <row r="2892" spans="1:1" x14ac:dyDescent="0.25">
      <c r="A2892" t="s">
        <v>2728</v>
      </c>
    </row>
    <row r="2893" spans="1:1" x14ac:dyDescent="0.25">
      <c r="A2893" t="s">
        <v>2729</v>
      </c>
    </row>
    <row r="2894" spans="1:1" x14ac:dyDescent="0.25">
      <c r="A2894" t="s">
        <v>2730</v>
      </c>
    </row>
    <row r="2895" spans="1:1" x14ac:dyDescent="0.25">
      <c r="A2895" t="s">
        <v>2731</v>
      </c>
    </row>
    <row r="2896" spans="1:1" x14ac:dyDescent="0.25">
      <c r="A2896" t="s">
        <v>2732</v>
      </c>
    </row>
    <row r="2897" spans="1:1" x14ac:dyDescent="0.25">
      <c r="A2897" t="s">
        <v>2733</v>
      </c>
    </row>
    <row r="2898" spans="1:1" x14ac:dyDescent="0.25">
      <c r="A2898" t="s">
        <v>2734</v>
      </c>
    </row>
    <row r="2899" spans="1:1" x14ac:dyDescent="0.25">
      <c r="A2899" t="s">
        <v>2735</v>
      </c>
    </row>
    <row r="2900" spans="1:1" x14ac:dyDescent="0.25">
      <c r="A2900" t="s">
        <v>2736</v>
      </c>
    </row>
    <row r="2901" spans="1:1" x14ac:dyDescent="0.25">
      <c r="A2901" t="s">
        <v>2737</v>
      </c>
    </row>
    <row r="2902" spans="1:1" x14ac:dyDescent="0.25">
      <c r="A2902" t="s">
        <v>2738</v>
      </c>
    </row>
    <row r="2903" spans="1:1" x14ac:dyDescent="0.25">
      <c r="A2903" t="s">
        <v>2739</v>
      </c>
    </row>
    <row r="2904" spans="1:1" x14ac:dyDescent="0.25">
      <c r="A2904" t="s">
        <v>2740</v>
      </c>
    </row>
    <row r="2905" spans="1:1" x14ac:dyDescent="0.25">
      <c r="A2905" t="s">
        <v>2741</v>
      </c>
    </row>
    <row r="2906" spans="1:1" x14ac:dyDescent="0.25">
      <c r="A2906" t="s">
        <v>2742</v>
      </c>
    </row>
    <row r="2907" spans="1:1" x14ac:dyDescent="0.25">
      <c r="A2907" t="s">
        <v>2743</v>
      </c>
    </row>
    <row r="2908" spans="1:1" x14ac:dyDescent="0.25">
      <c r="A2908" t="s">
        <v>2744</v>
      </c>
    </row>
    <row r="2909" spans="1:1" x14ac:dyDescent="0.25">
      <c r="A2909" t="s">
        <v>2745</v>
      </c>
    </row>
    <row r="2910" spans="1:1" x14ac:dyDescent="0.25">
      <c r="A2910" t="s">
        <v>2746</v>
      </c>
    </row>
    <row r="2911" spans="1:1" x14ac:dyDescent="0.25">
      <c r="A2911" t="s">
        <v>2747</v>
      </c>
    </row>
    <row r="2912" spans="1:1" x14ac:dyDescent="0.25">
      <c r="A2912" t="s">
        <v>2748</v>
      </c>
    </row>
    <row r="2913" spans="1:1" x14ac:dyDescent="0.25">
      <c r="A2913" t="s">
        <v>2749</v>
      </c>
    </row>
    <row r="2914" spans="1:1" x14ac:dyDescent="0.25">
      <c r="A2914" t="s">
        <v>2750</v>
      </c>
    </row>
    <row r="2915" spans="1:1" x14ac:dyDescent="0.25">
      <c r="A2915" t="s">
        <v>2751</v>
      </c>
    </row>
    <row r="2916" spans="1:1" x14ac:dyDescent="0.25">
      <c r="A2916" t="s">
        <v>2751</v>
      </c>
    </row>
    <row r="2917" spans="1:1" x14ac:dyDescent="0.25">
      <c r="A2917" t="s">
        <v>2751</v>
      </c>
    </row>
    <row r="2918" spans="1:1" x14ac:dyDescent="0.25">
      <c r="A2918" t="s">
        <v>2751</v>
      </c>
    </row>
    <row r="2919" spans="1:1" x14ac:dyDescent="0.25">
      <c r="A2919" t="s">
        <v>2752</v>
      </c>
    </row>
    <row r="2920" spans="1:1" x14ac:dyDescent="0.25">
      <c r="A2920" t="s">
        <v>2752</v>
      </c>
    </row>
    <row r="2921" spans="1:1" x14ac:dyDescent="0.25">
      <c r="A2921" t="s">
        <v>2753</v>
      </c>
    </row>
    <row r="2922" spans="1:1" x14ac:dyDescent="0.25">
      <c r="A2922" t="s">
        <v>2754</v>
      </c>
    </row>
    <row r="2923" spans="1:1" x14ac:dyDescent="0.25">
      <c r="A2923" t="s">
        <v>2755</v>
      </c>
    </row>
    <row r="2924" spans="1:1" x14ac:dyDescent="0.25">
      <c r="A2924" t="s">
        <v>2756</v>
      </c>
    </row>
    <row r="2925" spans="1:1" x14ac:dyDescent="0.25">
      <c r="A2925" t="s">
        <v>2757</v>
      </c>
    </row>
    <row r="2926" spans="1:1" x14ac:dyDescent="0.25">
      <c r="A2926" t="s">
        <v>2758</v>
      </c>
    </row>
    <row r="2927" spans="1:1" x14ac:dyDescent="0.25">
      <c r="A2927" t="s">
        <v>2759</v>
      </c>
    </row>
    <row r="2928" spans="1:1" x14ac:dyDescent="0.25">
      <c r="A2928" t="s">
        <v>2760</v>
      </c>
    </row>
    <row r="2929" spans="1:1" x14ac:dyDescent="0.25">
      <c r="A2929" t="s">
        <v>2761</v>
      </c>
    </row>
    <row r="2930" spans="1:1" x14ac:dyDescent="0.25">
      <c r="A2930" t="s">
        <v>2762</v>
      </c>
    </row>
    <row r="2931" spans="1:1" x14ac:dyDescent="0.25">
      <c r="A2931" t="s">
        <v>2763</v>
      </c>
    </row>
    <row r="2932" spans="1:1" x14ac:dyDescent="0.25">
      <c r="A2932" t="s">
        <v>2764</v>
      </c>
    </row>
    <row r="2933" spans="1:1" x14ac:dyDescent="0.25">
      <c r="A2933" t="s">
        <v>2765</v>
      </c>
    </row>
    <row r="2934" spans="1:1" x14ac:dyDescent="0.25">
      <c r="A2934" t="s">
        <v>2766</v>
      </c>
    </row>
    <row r="2935" spans="1:1" x14ac:dyDescent="0.25">
      <c r="A2935" t="s">
        <v>2767</v>
      </c>
    </row>
    <row r="2936" spans="1:1" x14ac:dyDescent="0.25">
      <c r="A2936" t="s">
        <v>2768</v>
      </c>
    </row>
    <row r="2937" spans="1:1" x14ac:dyDescent="0.25">
      <c r="A2937" t="s">
        <v>2769</v>
      </c>
    </row>
    <row r="2938" spans="1:1" x14ac:dyDescent="0.25">
      <c r="A2938" t="s">
        <v>2770</v>
      </c>
    </row>
    <row r="2939" spans="1:1" x14ac:dyDescent="0.25">
      <c r="A2939" t="s">
        <v>2771</v>
      </c>
    </row>
    <row r="2940" spans="1:1" x14ac:dyDescent="0.25">
      <c r="A2940" t="s">
        <v>2772</v>
      </c>
    </row>
    <row r="2941" spans="1:1" x14ac:dyDescent="0.25">
      <c r="A2941" t="s">
        <v>2773</v>
      </c>
    </row>
    <row r="2942" spans="1:1" x14ac:dyDescent="0.25">
      <c r="A2942" t="s">
        <v>2774</v>
      </c>
    </row>
    <row r="2943" spans="1:1" x14ac:dyDescent="0.25">
      <c r="A2943" t="s">
        <v>2775</v>
      </c>
    </row>
    <row r="2944" spans="1:1" x14ac:dyDescent="0.25">
      <c r="A2944" t="s">
        <v>2776</v>
      </c>
    </row>
    <row r="2945" spans="1:1" x14ac:dyDescent="0.25">
      <c r="A2945" t="s">
        <v>2777</v>
      </c>
    </row>
    <row r="2946" spans="1:1" x14ac:dyDescent="0.25">
      <c r="A2946" t="s">
        <v>2778</v>
      </c>
    </row>
    <row r="2947" spans="1:1" x14ac:dyDescent="0.25">
      <c r="A2947" t="s">
        <v>2779</v>
      </c>
    </row>
    <row r="2948" spans="1:1" x14ac:dyDescent="0.25">
      <c r="A2948" t="s">
        <v>2780</v>
      </c>
    </row>
    <row r="2949" spans="1:1" x14ac:dyDescent="0.25">
      <c r="A2949" t="s">
        <v>2781</v>
      </c>
    </row>
    <row r="2950" spans="1:1" x14ac:dyDescent="0.25">
      <c r="A2950" t="s">
        <v>2782</v>
      </c>
    </row>
    <row r="2951" spans="1:1" x14ac:dyDescent="0.25">
      <c r="A2951" t="s">
        <v>2783</v>
      </c>
    </row>
    <row r="2952" spans="1:1" x14ac:dyDescent="0.25">
      <c r="A2952" t="s">
        <v>2784</v>
      </c>
    </row>
    <row r="2953" spans="1:1" x14ac:dyDescent="0.25">
      <c r="A2953" t="s">
        <v>2785</v>
      </c>
    </row>
    <row r="2954" spans="1:1" x14ac:dyDescent="0.25">
      <c r="A2954" t="s">
        <v>2786</v>
      </c>
    </row>
    <row r="2955" spans="1:1" x14ac:dyDescent="0.25">
      <c r="A2955" t="s">
        <v>2787</v>
      </c>
    </row>
    <row r="2956" spans="1:1" x14ac:dyDescent="0.25">
      <c r="A2956" t="s">
        <v>2788</v>
      </c>
    </row>
    <row r="2957" spans="1:1" x14ac:dyDescent="0.25">
      <c r="A2957" t="s">
        <v>2789</v>
      </c>
    </row>
    <row r="2958" spans="1:1" x14ac:dyDescent="0.25">
      <c r="A2958" t="s">
        <v>2790</v>
      </c>
    </row>
    <row r="2959" spans="1:1" x14ac:dyDescent="0.25">
      <c r="A2959" t="s">
        <v>2791</v>
      </c>
    </row>
    <row r="2960" spans="1:1" x14ac:dyDescent="0.25">
      <c r="A2960" t="s">
        <v>2792</v>
      </c>
    </row>
    <row r="2961" spans="1:1" x14ac:dyDescent="0.25">
      <c r="A2961" t="s">
        <v>2793</v>
      </c>
    </row>
    <row r="2962" spans="1:1" x14ac:dyDescent="0.25">
      <c r="A2962" t="s">
        <v>2794</v>
      </c>
    </row>
    <row r="2963" spans="1:1" x14ac:dyDescent="0.25">
      <c r="A2963" t="s">
        <v>2795</v>
      </c>
    </row>
    <row r="2964" spans="1:1" x14ac:dyDescent="0.25">
      <c r="A2964" t="s">
        <v>2796</v>
      </c>
    </row>
    <row r="2965" spans="1:1" x14ac:dyDescent="0.25">
      <c r="A2965" t="s">
        <v>2797</v>
      </c>
    </row>
    <row r="2966" spans="1:1" x14ac:dyDescent="0.25">
      <c r="A2966" t="s">
        <v>2798</v>
      </c>
    </row>
    <row r="2967" spans="1:1" x14ac:dyDescent="0.25">
      <c r="A2967" t="s">
        <v>2799</v>
      </c>
    </row>
    <row r="2968" spans="1:1" x14ac:dyDescent="0.25">
      <c r="A2968" t="s">
        <v>2800</v>
      </c>
    </row>
    <row r="2969" spans="1:1" x14ac:dyDescent="0.25">
      <c r="A2969" t="s">
        <v>2801</v>
      </c>
    </row>
    <row r="2970" spans="1:1" x14ac:dyDescent="0.25">
      <c r="A2970" t="s">
        <v>2802</v>
      </c>
    </row>
    <row r="2971" spans="1:1" x14ac:dyDescent="0.25">
      <c r="A2971" t="s">
        <v>2803</v>
      </c>
    </row>
    <row r="2972" spans="1:1" x14ac:dyDescent="0.25">
      <c r="A2972" t="s">
        <v>2804</v>
      </c>
    </row>
    <row r="2973" spans="1:1" x14ac:dyDescent="0.25">
      <c r="A2973" t="s">
        <v>2805</v>
      </c>
    </row>
    <row r="2974" spans="1:1" x14ac:dyDescent="0.25">
      <c r="A2974" t="s">
        <v>2806</v>
      </c>
    </row>
    <row r="2975" spans="1:1" x14ac:dyDescent="0.25">
      <c r="A2975" t="s">
        <v>2807</v>
      </c>
    </row>
    <row r="2976" spans="1:1" x14ac:dyDescent="0.25">
      <c r="A2976" t="s">
        <v>2808</v>
      </c>
    </row>
    <row r="2977" spans="1:1" x14ac:dyDescent="0.25">
      <c r="A2977" t="s">
        <v>2809</v>
      </c>
    </row>
    <row r="2978" spans="1:1" x14ac:dyDescent="0.25">
      <c r="A2978" t="s">
        <v>2810</v>
      </c>
    </row>
    <row r="2979" spans="1:1" x14ac:dyDescent="0.25">
      <c r="A2979" t="s">
        <v>2811</v>
      </c>
    </row>
    <row r="2980" spans="1:1" x14ac:dyDescent="0.25">
      <c r="A2980" t="s">
        <v>2812</v>
      </c>
    </row>
    <row r="2981" spans="1:1" x14ac:dyDescent="0.25">
      <c r="A2981" t="s">
        <v>2813</v>
      </c>
    </row>
    <row r="2982" spans="1:1" x14ac:dyDescent="0.25">
      <c r="A2982" t="s">
        <v>2814</v>
      </c>
    </row>
    <row r="2983" spans="1:1" x14ac:dyDescent="0.25">
      <c r="A2983" t="s">
        <v>2815</v>
      </c>
    </row>
    <row r="2984" spans="1:1" x14ac:dyDescent="0.25">
      <c r="A2984" t="s">
        <v>2816</v>
      </c>
    </row>
    <row r="2985" spans="1:1" x14ac:dyDescent="0.25">
      <c r="A2985" t="s">
        <v>2817</v>
      </c>
    </row>
    <row r="2986" spans="1:1" x14ac:dyDescent="0.25">
      <c r="A2986" t="s">
        <v>2818</v>
      </c>
    </row>
    <row r="2987" spans="1:1" x14ac:dyDescent="0.25">
      <c r="A2987" t="s">
        <v>2819</v>
      </c>
    </row>
    <row r="2988" spans="1:1" x14ac:dyDescent="0.25">
      <c r="A2988" t="s">
        <v>2820</v>
      </c>
    </row>
    <row r="2989" spans="1:1" x14ac:dyDescent="0.25">
      <c r="A2989" t="s">
        <v>2821</v>
      </c>
    </row>
    <row r="2990" spans="1:1" x14ac:dyDescent="0.25">
      <c r="A2990" t="s">
        <v>2822</v>
      </c>
    </row>
    <row r="2991" spans="1:1" x14ac:dyDescent="0.25">
      <c r="A2991" t="s">
        <v>2823</v>
      </c>
    </row>
    <row r="2992" spans="1:1" x14ac:dyDescent="0.25">
      <c r="A2992" t="s">
        <v>2824</v>
      </c>
    </row>
    <row r="2993" spans="1:1" x14ac:dyDescent="0.25">
      <c r="A2993" t="s">
        <v>2825</v>
      </c>
    </row>
    <row r="2994" spans="1:1" x14ac:dyDescent="0.25">
      <c r="A2994" t="s">
        <v>2826</v>
      </c>
    </row>
    <row r="2995" spans="1:1" x14ac:dyDescent="0.25">
      <c r="A2995" t="s">
        <v>2827</v>
      </c>
    </row>
    <row r="2996" spans="1:1" x14ac:dyDescent="0.25">
      <c r="A2996" t="s">
        <v>2828</v>
      </c>
    </row>
    <row r="2997" spans="1:1" x14ac:dyDescent="0.25">
      <c r="A2997" t="s">
        <v>2829</v>
      </c>
    </row>
    <row r="2998" spans="1:1" x14ac:dyDescent="0.25">
      <c r="A2998" t="s">
        <v>2830</v>
      </c>
    </row>
    <row r="2999" spans="1:1" x14ac:dyDescent="0.25">
      <c r="A2999" t="s">
        <v>2831</v>
      </c>
    </row>
    <row r="3000" spans="1:1" x14ac:dyDescent="0.25">
      <c r="A3000" t="s">
        <v>2832</v>
      </c>
    </row>
    <row r="3001" spans="1:1" x14ac:dyDescent="0.25">
      <c r="A3001" t="s">
        <v>2833</v>
      </c>
    </row>
    <row r="3002" spans="1:1" x14ac:dyDescent="0.25">
      <c r="A3002" t="s">
        <v>2834</v>
      </c>
    </row>
    <row r="3003" spans="1:1" x14ac:dyDescent="0.25">
      <c r="A3003" t="s">
        <v>2835</v>
      </c>
    </row>
    <row r="3004" spans="1:1" x14ac:dyDescent="0.25">
      <c r="A3004" t="s">
        <v>2836</v>
      </c>
    </row>
    <row r="3005" spans="1:1" x14ac:dyDescent="0.25">
      <c r="A3005" t="s">
        <v>2837</v>
      </c>
    </row>
    <row r="3006" spans="1:1" x14ac:dyDescent="0.25">
      <c r="A3006" t="s">
        <v>2838</v>
      </c>
    </row>
    <row r="3007" spans="1:1" x14ac:dyDescent="0.25">
      <c r="A3007" t="s">
        <v>2839</v>
      </c>
    </row>
    <row r="3008" spans="1:1" x14ac:dyDescent="0.25">
      <c r="A3008" t="s">
        <v>2840</v>
      </c>
    </row>
    <row r="3009" spans="1:1" x14ac:dyDescent="0.25">
      <c r="A3009" t="s">
        <v>2841</v>
      </c>
    </row>
    <row r="3010" spans="1:1" x14ac:dyDescent="0.25">
      <c r="A3010" t="s">
        <v>2842</v>
      </c>
    </row>
    <row r="3011" spans="1:1" x14ac:dyDescent="0.25">
      <c r="A3011" t="s">
        <v>2843</v>
      </c>
    </row>
    <row r="3012" spans="1:1" x14ac:dyDescent="0.25">
      <c r="A3012" t="s">
        <v>2844</v>
      </c>
    </row>
    <row r="3013" spans="1:1" x14ac:dyDescent="0.25">
      <c r="A3013" t="s">
        <v>2845</v>
      </c>
    </row>
    <row r="3014" spans="1:1" x14ac:dyDescent="0.25">
      <c r="A3014" t="s">
        <v>2846</v>
      </c>
    </row>
    <row r="3015" spans="1:1" x14ac:dyDescent="0.25">
      <c r="A3015" t="s">
        <v>2847</v>
      </c>
    </row>
    <row r="3016" spans="1:1" x14ac:dyDescent="0.25">
      <c r="A3016" t="s">
        <v>2848</v>
      </c>
    </row>
    <row r="3017" spans="1:1" x14ac:dyDescent="0.25">
      <c r="A3017" t="s">
        <v>2849</v>
      </c>
    </row>
    <row r="3018" spans="1:1" x14ac:dyDescent="0.25">
      <c r="A3018" t="s">
        <v>2850</v>
      </c>
    </row>
    <row r="3019" spans="1:1" x14ac:dyDescent="0.25">
      <c r="A3019" t="s">
        <v>2851</v>
      </c>
    </row>
    <row r="3020" spans="1:1" x14ac:dyDescent="0.25">
      <c r="A3020" t="s">
        <v>2852</v>
      </c>
    </row>
    <row r="3021" spans="1:1" x14ac:dyDescent="0.25">
      <c r="A3021" t="s">
        <v>2853</v>
      </c>
    </row>
    <row r="3022" spans="1:1" x14ac:dyDescent="0.25">
      <c r="A3022" t="s">
        <v>2854</v>
      </c>
    </row>
    <row r="3023" spans="1:1" x14ac:dyDescent="0.25">
      <c r="A3023" t="s">
        <v>2855</v>
      </c>
    </row>
    <row r="3024" spans="1:1" x14ac:dyDescent="0.25">
      <c r="A3024" t="s">
        <v>2856</v>
      </c>
    </row>
    <row r="3025" spans="1:1" x14ac:dyDescent="0.25">
      <c r="A3025" t="s">
        <v>2857</v>
      </c>
    </row>
    <row r="3026" spans="1:1" x14ac:dyDescent="0.25">
      <c r="A3026" t="s">
        <v>2858</v>
      </c>
    </row>
    <row r="3027" spans="1:1" x14ac:dyDescent="0.25">
      <c r="A3027" t="s">
        <v>2859</v>
      </c>
    </row>
    <row r="3028" spans="1:1" x14ac:dyDescent="0.25">
      <c r="A3028" t="s">
        <v>2860</v>
      </c>
    </row>
    <row r="3029" spans="1:1" x14ac:dyDescent="0.25">
      <c r="A3029" t="s">
        <v>2861</v>
      </c>
    </row>
    <row r="3030" spans="1:1" x14ac:dyDescent="0.25">
      <c r="A3030" t="s">
        <v>2862</v>
      </c>
    </row>
    <row r="3031" spans="1:1" x14ac:dyDescent="0.25">
      <c r="A3031" t="s">
        <v>2863</v>
      </c>
    </row>
    <row r="3032" spans="1:1" x14ac:dyDescent="0.25">
      <c r="A3032" t="s">
        <v>2864</v>
      </c>
    </row>
    <row r="3033" spans="1:1" x14ac:dyDescent="0.25">
      <c r="A3033" t="s">
        <v>2865</v>
      </c>
    </row>
    <row r="3034" spans="1:1" x14ac:dyDescent="0.25">
      <c r="A3034" t="s">
        <v>2866</v>
      </c>
    </row>
    <row r="3035" spans="1:1" x14ac:dyDescent="0.25">
      <c r="A3035" t="s">
        <v>2867</v>
      </c>
    </row>
    <row r="3036" spans="1:1" x14ac:dyDescent="0.25">
      <c r="A3036" t="s">
        <v>2868</v>
      </c>
    </row>
    <row r="3037" spans="1:1" x14ac:dyDescent="0.25">
      <c r="A3037" t="s">
        <v>2869</v>
      </c>
    </row>
    <row r="3038" spans="1:1" x14ac:dyDescent="0.25">
      <c r="A3038" t="s">
        <v>2870</v>
      </c>
    </row>
    <row r="3039" spans="1:1" x14ac:dyDescent="0.25">
      <c r="A3039" t="s">
        <v>2871</v>
      </c>
    </row>
    <row r="3040" spans="1:1" x14ac:dyDescent="0.25">
      <c r="A3040" t="s">
        <v>2872</v>
      </c>
    </row>
    <row r="3041" spans="1:1" x14ac:dyDescent="0.25">
      <c r="A3041" t="s">
        <v>2873</v>
      </c>
    </row>
    <row r="3042" spans="1:1" x14ac:dyDescent="0.25">
      <c r="A3042" t="s">
        <v>2874</v>
      </c>
    </row>
    <row r="3043" spans="1:1" x14ac:dyDescent="0.25">
      <c r="A3043" t="s">
        <v>2875</v>
      </c>
    </row>
    <row r="3044" spans="1:1" x14ac:dyDescent="0.25">
      <c r="A3044" t="s">
        <v>2876</v>
      </c>
    </row>
    <row r="3045" spans="1:1" x14ac:dyDescent="0.25">
      <c r="A3045" t="s">
        <v>2877</v>
      </c>
    </row>
    <row r="3046" spans="1:1" x14ac:dyDescent="0.25">
      <c r="A3046" t="s">
        <v>2878</v>
      </c>
    </row>
    <row r="3047" spans="1:1" x14ac:dyDescent="0.25">
      <c r="A3047" t="s">
        <v>2879</v>
      </c>
    </row>
    <row r="3048" spans="1:1" x14ac:dyDescent="0.25">
      <c r="A3048" t="s">
        <v>2880</v>
      </c>
    </row>
    <row r="3049" spans="1:1" x14ac:dyDescent="0.25">
      <c r="A3049" t="s">
        <v>2881</v>
      </c>
    </row>
    <row r="3050" spans="1:1" x14ac:dyDescent="0.25">
      <c r="A3050" t="s">
        <v>2882</v>
      </c>
    </row>
    <row r="3051" spans="1:1" x14ac:dyDescent="0.25">
      <c r="A3051" t="s">
        <v>2883</v>
      </c>
    </row>
    <row r="3052" spans="1:1" x14ac:dyDescent="0.25">
      <c r="A3052" t="s">
        <v>2884</v>
      </c>
    </row>
    <row r="3053" spans="1:1" x14ac:dyDescent="0.25">
      <c r="A3053" t="s">
        <v>2885</v>
      </c>
    </row>
    <row r="3054" spans="1:1" x14ac:dyDescent="0.25">
      <c r="A3054" t="s">
        <v>2886</v>
      </c>
    </row>
    <row r="3055" spans="1:1" x14ac:dyDescent="0.25">
      <c r="A3055" t="s">
        <v>2887</v>
      </c>
    </row>
    <row r="3056" spans="1:1" x14ac:dyDescent="0.25">
      <c r="A3056" t="s">
        <v>2888</v>
      </c>
    </row>
    <row r="3057" spans="1:1" x14ac:dyDescent="0.25">
      <c r="A3057" t="s">
        <v>2889</v>
      </c>
    </row>
    <row r="3058" spans="1:1" x14ac:dyDescent="0.25">
      <c r="A3058" t="s">
        <v>2890</v>
      </c>
    </row>
    <row r="3059" spans="1:1" x14ac:dyDescent="0.25">
      <c r="A3059" t="s">
        <v>2891</v>
      </c>
    </row>
    <row r="3060" spans="1:1" x14ac:dyDescent="0.25">
      <c r="A3060" t="s">
        <v>2892</v>
      </c>
    </row>
    <row r="3061" spans="1:1" x14ac:dyDescent="0.25">
      <c r="A3061" t="s">
        <v>2893</v>
      </c>
    </row>
    <row r="3062" spans="1:1" x14ac:dyDescent="0.25">
      <c r="A3062" t="s">
        <v>2894</v>
      </c>
    </row>
    <row r="3063" spans="1:1" x14ac:dyDescent="0.25">
      <c r="A3063" t="s">
        <v>2895</v>
      </c>
    </row>
    <row r="3064" spans="1:1" x14ac:dyDescent="0.25">
      <c r="A3064" t="s">
        <v>2896</v>
      </c>
    </row>
    <row r="3065" spans="1:1" x14ac:dyDescent="0.25">
      <c r="A3065" t="s">
        <v>2897</v>
      </c>
    </row>
    <row r="3066" spans="1:1" x14ac:dyDescent="0.25">
      <c r="A3066" t="s">
        <v>2898</v>
      </c>
    </row>
    <row r="3067" spans="1:1" x14ac:dyDescent="0.25">
      <c r="A3067" t="s">
        <v>2899</v>
      </c>
    </row>
    <row r="3068" spans="1:1" x14ac:dyDescent="0.25">
      <c r="A3068" t="s">
        <v>2900</v>
      </c>
    </row>
    <row r="3069" spans="1:1" x14ac:dyDescent="0.25">
      <c r="A3069" t="s">
        <v>2901</v>
      </c>
    </row>
    <row r="3070" spans="1:1" x14ac:dyDescent="0.25">
      <c r="A3070" t="s">
        <v>2902</v>
      </c>
    </row>
    <row r="3071" spans="1:1" x14ac:dyDescent="0.25">
      <c r="A3071" t="s">
        <v>2903</v>
      </c>
    </row>
    <row r="3072" spans="1:1" x14ac:dyDescent="0.25">
      <c r="A3072" t="s">
        <v>2904</v>
      </c>
    </row>
    <row r="3073" spans="1:1" x14ac:dyDescent="0.25">
      <c r="A3073" t="s">
        <v>2905</v>
      </c>
    </row>
    <row r="3074" spans="1:1" x14ac:dyDescent="0.25">
      <c r="A3074" t="s">
        <v>2906</v>
      </c>
    </row>
    <row r="3075" spans="1:1" x14ac:dyDescent="0.25">
      <c r="A3075" t="s">
        <v>2907</v>
      </c>
    </row>
    <row r="3076" spans="1:1" x14ac:dyDescent="0.25">
      <c r="A3076" t="s">
        <v>2908</v>
      </c>
    </row>
    <row r="3077" spans="1:1" x14ac:dyDescent="0.25">
      <c r="A3077" t="s">
        <v>2909</v>
      </c>
    </row>
    <row r="3078" spans="1:1" x14ac:dyDescent="0.25">
      <c r="A3078" t="s">
        <v>2910</v>
      </c>
    </row>
    <row r="3079" spans="1:1" x14ac:dyDescent="0.25">
      <c r="A3079" t="s">
        <v>2911</v>
      </c>
    </row>
    <row r="3080" spans="1:1" x14ac:dyDescent="0.25">
      <c r="A3080" t="s">
        <v>2912</v>
      </c>
    </row>
    <row r="3081" spans="1:1" x14ac:dyDescent="0.25">
      <c r="A3081" t="s">
        <v>2913</v>
      </c>
    </row>
    <row r="3082" spans="1:1" x14ac:dyDescent="0.25">
      <c r="A3082" t="s">
        <v>2914</v>
      </c>
    </row>
    <row r="3083" spans="1:1" x14ac:dyDescent="0.25">
      <c r="A3083" t="s">
        <v>2915</v>
      </c>
    </row>
    <row r="3084" spans="1:1" x14ac:dyDescent="0.25">
      <c r="A3084" t="s">
        <v>2916</v>
      </c>
    </row>
    <row r="3085" spans="1:1" x14ac:dyDescent="0.25">
      <c r="A3085" t="s">
        <v>2917</v>
      </c>
    </row>
    <row r="3086" spans="1:1" x14ac:dyDescent="0.25">
      <c r="A3086" t="s">
        <v>2918</v>
      </c>
    </row>
    <row r="3087" spans="1:1" x14ac:dyDescent="0.25">
      <c r="A3087" t="s">
        <v>2919</v>
      </c>
    </row>
    <row r="3088" spans="1:1" x14ac:dyDescent="0.25">
      <c r="A3088" t="s">
        <v>2920</v>
      </c>
    </row>
    <row r="3089" spans="1:1" x14ac:dyDescent="0.25">
      <c r="A3089" t="s">
        <v>2921</v>
      </c>
    </row>
    <row r="3090" spans="1:1" x14ac:dyDescent="0.25">
      <c r="A3090" t="s">
        <v>2922</v>
      </c>
    </row>
    <row r="3091" spans="1:1" x14ac:dyDescent="0.25">
      <c r="A3091" t="s">
        <v>2923</v>
      </c>
    </row>
    <row r="3092" spans="1:1" x14ac:dyDescent="0.25">
      <c r="A3092" t="s">
        <v>2924</v>
      </c>
    </row>
    <row r="3093" spans="1:1" x14ac:dyDescent="0.25">
      <c r="A3093" t="s">
        <v>2925</v>
      </c>
    </row>
    <row r="3094" spans="1:1" x14ac:dyDescent="0.25">
      <c r="A3094" t="s">
        <v>2926</v>
      </c>
    </row>
    <row r="3095" spans="1:1" x14ac:dyDescent="0.25">
      <c r="A3095" t="s">
        <v>2927</v>
      </c>
    </row>
    <row r="3096" spans="1:1" x14ac:dyDescent="0.25">
      <c r="A3096" t="s">
        <v>2928</v>
      </c>
    </row>
    <row r="3097" spans="1:1" x14ac:dyDescent="0.25">
      <c r="A3097" t="s">
        <v>2929</v>
      </c>
    </row>
    <row r="3098" spans="1:1" x14ac:dyDescent="0.25">
      <c r="A3098" t="s">
        <v>2930</v>
      </c>
    </row>
    <row r="3099" spans="1:1" x14ac:dyDescent="0.25">
      <c r="A3099" t="s">
        <v>2931</v>
      </c>
    </row>
    <row r="3100" spans="1:1" x14ac:dyDescent="0.25">
      <c r="A3100" t="s">
        <v>2932</v>
      </c>
    </row>
    <row r="3101" spans="1:1" x14ac:dyDescent="0.25">
      <c r="A3101" t="s">
        <v>2933</v>
      </c>
    </row>
    <row r="3102" spans="1:1" x14ac:dyDescent="0.25">
      <c r="A3102" t="s">
        <v>2934</v>
      </c>
    </row>
    <row r="3103" spans="1:1" x14ac:dyDescent="0.25">
      <c r="A3103" t="s">
        <v>2935</v>
      </c>
    </row>
    <row r="3104" spans="1:1" x14ac:dyDescent="0.25">
      <c r="A3104" t="s">
        <v>2936</v>
      </c>
    </row>
    <row r="3105" spans="1:1" x14ac:dyDescent="0.25">
      <c r="A3105" t="s">
        <v>2937</v>
      </c>
    </row>
    <row r="3106" spans="1:1" x14ac:dyDescent="0.25">
      <c r="A3106" t="s">
        <v>2938</v>
      </c>
    </row>
    <row r="3107" spans="1:1" x14ac:dyDescent="0.25">
      <c r="A3107" t="s">
        <v>2939</v>
      </c>
    </row>
    <row r="3108" spans="1:1" x14ac:dyDescent="0.25">
      <c r="A3108" t="s">
        <v>2940</v>
      </c>
    </row>
    <row r="3109" spans="1:1" x14ac:dyDescent="0.25">
      <c r="A3109" t="s">
        <v>2941</v>
      </c>
    </row>
    <row r="3110" spans="1:1" x14ac:dyDescent="0.25">
      <c r="A3110" t="s">
        <v>2942</v>
      </c>
    </row>
    <row r="3111" spans="1:1" x14ac:dyDescent="0.25">
      <c r="A3111" t="s">
        <v>2943</v>
      </c>
    </row>
    <row r="3112" spans="1:1" x14ac:dyDescent="0.25">
      <c r="A3112" t="s">
        <v>2944</v>
      </c>
    </row>
    <row r="3113" spans="1:1" x14ac:dyDescent="0.25">
      <c r="A3113" t="s">
        <v>2945</v>
      </c>
    </row>
    <row r="3114" spans="1:1" x14ac:dyDescent="0.25">
      <c r="A3114" t="s">
        <v>2946</v>
      </c>
    </row>
    <row r="3115" spans="1:1" x14ac:dyDescent="0.25">
      <c r="A3115" t="s">
        <v>2947</v>
      </c>
    </row>
    <row r="3116" spans="1:1" x14ac:dyDescent="0.25">
      <c r="A3116" t="s">
        <v>2948</v>
      </c>
    </row>
    <row r="3117" spans="1:1" x14ac:dyDescent="0.25">
      <c r="A3117" t="s">
        <v>2949</v>
      </c>
    </row>
    <row r="3118" spans="1:1" x14ac:dyDescent="0.25">
      <c r="A3118" t="s">
        <v>2950</v>
      </c>
    </row>
    <row r="3119" spans="1:1" x14ac:dyDescent="0.25">
      <c r="A3119" t="s">
        <v>2951</v>
      </c>
    </row>
    <row r="3120" spans="1:1" x14ac:dyDescent="0.25">
      <c r="A3120" t="s">
        <v>2952</v>
      </c>
    </row>
    <row r="3121" spans="1:1" x14ac:dyDescent="0.25">
      <c r="A3121" t="s">
        <v>2953</v>
      </c>
    </row>
    <row r="3122" spans="1:1" x14ac:dyDescent="0.25">
      <c r="A3122" t="s">
        <v>2954</v>
      </c>
    </row>
    <row r="3123" spans="1:1" x14ac:dyDescent="0.25">
      <c r="A3123" t="s">
        <v>2955</v>
      </c>
    </row>
    <row r="3124" spans="1:1" x14ac:dyDescent="0.25">
      <c r="A3124" t="s">
        <v>2956</v>
      </c>
    </row>
    <row r="3125" spans="1:1" x14ac:dyDescent="0.25">
      <c r="A3125" t="s">
        <v>2957</v>
      </c>
    </row>
    <row r="3126" spans="1:1" x14ac:dyDescent="0.25">
      <c r="A3126" t="s">
        <v>2958</v>
      </c>
    </row>
    <row r="3127" spans="1:1" x14ac:dyDescent="0.25">
      <c r="A3127" t="s">
        <v>2959</v>
      </c>
    </row>
    <row r="3128" spans="1:1" x14ac:dyDescent="0.25">
      <c r="A3128" t="s">
        <v>2960</v>
      </c>
    </row>
    <row r="3129" spans="1:1" x14ac:dyDescent="0.25">
      <c r="A3129" t="s">
        <v>2961</v>
      </c>
    </row>
    <row r="3130" spans="1:1" x14ac:dyDescent="0.25">
      <c r="A3130" t="s">
        <v>2962</v>
      </c>
    </row>
    <row r="3131" spans="1:1" x14ac:dyDescent="0.25">
      <c r="A3131" t="s">
        <v>2963</v>
      </c>
    </row>
    <row r="3132" spans="1:1" x14ac:dyDescent="0.25">
      <c r="A3132" t="s">
        <v>2964</v>
      </c>
    </row>
    <row r="3133" spans="1:1" x14ac:dyDescent="0.25">
      <c r="A3133" t="s">
        <v>2965</v>
      </c>
    </row>
    <row r="3134" spans="1:1" x14ac:dyDescent="0.25">
      <c r="A3134" t="s">
        <v>2966</v>
      </c>
    </row>
    <row r="3135" spans="1:1" x14ac:dyDescent="0.25">
      <c r="A3135" t="s">
        <v>2967</v>
      </c>
    </row>
    <row r="3136" spans="1:1" x14ac:dyDescent="0.25">
      <c r="A3136" t="s">
        <v>2968</v>
      </c>
    </row>
    <row r="3137" spans="1:1" x14ac:dyDescent="0.25">
      <c r="A3137" t="s">
        <v>2969</v>
      </c>
    </row>
    <row r="3138" spans="1:1" x14ac:dyDescent="0.25">
      <c r="A3138" t="s">
        <v>2970</v>
      </c>
    </row>
    <row r="3139" spans="1:1" x14ac:dyDescent="0.25">
      <c r="A3139" t="s">
        <v>2971</v>
      </c>
    </row>
    <row r="3140" spans="1:1" x14ac:dyDescent="0.25">
      <c r="A3140" t="s">
        <v>2972</v>
      </c>
    </row>
    <row r="3141" spans="1:1" x14ac:dyDescent="0.25">
      <c r="A3141" t="s">
        <v>2973</v>
      </c>
    </row>
    <row r="3142" spans="1:1" x14ac:dyDescent="0.25">
      <c r="A3142" t="s">
        <v>2974</v>
      </c>
    </row>
    <row r="3143" spans="1:1" x14ac:dyDescent="0.25">
      <c r="A3143" t="s">
        <v>2975</v>
      </c>
    </row>
    <row r="3144" spans="1:1" x14ac:dyDescent="0.25">
      <c r="A3144" t="s">
        <v>2976</v>
      </c>
    </row>
    <row r="3145" spans="1:1" x14ac:dyDescent="0.25">
      <c r="A3145" t="s">
        <v>2977</v>
      </c>
    </row>
    <row r="3146" spans="1:1" x14ac:dyDescent="0.25">
      <c r="A3146" t="s">
        <v>2978</v>
      </c>
    </row>
    <row r="3147" spans="1:1" x14ac:dyDescent="0.25">
      <c r="A3147" t="s">
        <v>2979</v>
      </c>
    </row>
    <row r="3148" spans="1:1" x14ac:dyDescent="0.25">
      <c r="A3148" t="s">
        <v>2980</v>
      </c>
    </row>
    <row r="3149" spans="1:1" x14ac:dyDescent="0.25">
      <c r="A3149" t="s">
        <v>2981</v>
      </c>
    </row>
    <row r="3150" spans="1:1" x14ac:dyDescent="0.25">
      <c r="A3150" t="s">
        <v>2982</v>
      </c>
    </row>
    <row r="3151" spans="1:1" x14ac:dyDescent="0.25">
      <c r="A3151" t="s">
        <v>2983</v>
      </c>
    </row>
    <row r="3152" spans="1:1" x14ac:dyDescent="0.25">
      <c r="A3152" t="s">
        <v>2984</v>
      </c>
    </row>
    <row r="3153" spans="1:1" x14ac:dyDescent="0.25">
      <c r="A3153" t="s">
        <v>2985</v>
      </c>
    </row>
    <row r="3154" spans="1:1" x14ac:dyDescent="0.25">
      <c r="A3154" t="s">
        <v>2986</v>
      </c>
    </row>
    <row r="3155" spans="1:1" x14ac:dyDescent="0.25">
      <c r="A3155" t="s">
        <v>2987</v>
      </c>
    </row>
    <row r="3156" spans="1:1" x14ac:dyDescent="0.25">
      <c r="A3156" t="s">
        <v>2988</v>
      </c>
    </row>
    <row r="3157" spans="1:1" x14ac:dyDescent="0.25">
      <c r="A3157" t="s">
        <v>2989</v>
      </c>
    </row>
    <row r="3158" spans="1:1" x14ac:dyDescent="0.25">
      <c r="A3158" t="s">
        <v>2990</v>
      </c>
    </row>
    <row r="3159" spans="1:1" x14ac:dyDescent="0.25">
      <c r="A3159" t="s">
        <v>2991</v>
      </c>
    </row>
    <row r="3160" spans="1:1" x14ac:dyDescent="0.25">
      <c r="A3160" t="s">
        <v>2992</v>
      </c>
    </row>
    <row r="3161" spans="1:1" x14ac:dyDescent="0.25">
      <c r="A3161" t="s">
        <v>2993</v>
      </c>
    </row>
    <row r="3162" spans="1:1" x14ac:dyDescent="0.25">
      <c r="A3162" t="s">
        <v>2994</v>
      </c>
    </row>
    <row r="3163" spans="1:1" x14ac:dyDescent="0.25">
      <c r="A3163" t="s">
        <v>2995</v>
      </c>
    </row>
    <row r="3164" spans="1:1" x14ac:dyDescent="0.25">
      <c r="A3164" t="s">
        <v>2996</v>
      </c>
    </row>
    <row r="3165" spans="1:1" x14ac:dyDescent="0.25">
      <c r="A3165" t="s">
        <v>2997</v>
      </c>
    </row>
    <row r="3166" spans="1:1" x14ac:dyDescent="0.25">
      <c r="A3166" t="s">
        <v>2998</v>
      </c>
    </row>
    <row r="3167" spans="1:1" x14ac:dyDescent="0.25">
      <c r="A3167" t="s">
        <v>2999</v>
      </c>
    </row>
    <row r="3168" spans="1:1" x14ac:dyDescent="0.25">
      <c r="A3168" t="s">
        <v>3000</v>
      </c>
    </row>
    <row r="3169" spans="1:1" x14ac:dyDescent="0.25">
      <c r="A3169" t="s">
        <v>3001</v>
      </c>
    </row>
    <row r="3170" spans="1:1" x14ac:dyDescent="0.25">
      <c r="A3170" t="s">
        <v>3002</v>
      </c>
    </row>
    <row r="3171" spans="1:1" x14ac:dyDescent="0.25">
      <c r="A3171" t="s">
        <v>3003</v>
      </c>
    </row>
    <row r="3172" spans="1:1" x14ac:dyDescent="0.25">
      <c r="A3172" t="s">
        <v>3004</v>
      </c>
    </row>
    <row r="3173" spans="1:1" x14ac:dyDescent="0.25">
      <c r="A3173" t="s">
        <v>3005</v>
      </c>
    </row>
    <row r="3174" spans="1:1" x14ac:dyDescent="0.25">
      <c r="A3174" t="s">
        <v>3006</v>
      </c>
    </row>
    <row r="3175" spans="1:1" x14ac:dyDescent="0.25">
      <c r="A3175" t="s">
        <v>3007</v>
      </c>
    </row>
    <row r="3176" spans="1:1" x14ac:dyDescent="0.25">
      <c r="A3176" t="s">
        <v>3008</v>
      </c>
    </row>
    <row r="3177" spans="1:1" x14ac:dyDescent="0.25">
      <c r="A3177" t="s">
        <v>3009</v>
      </c>
    </row>
    <row r="3178" spans="1:1" x14ac:dyDescent="0.25">
      <c r="A3178" t="s">
        <v>3010</v>
      </c>
    </row>
    <row r="3179" spans="1:1" x14ac:dyDescent="0.25">
      <c r="A3179" t="s">
        <v>3011</v>
      </c>
    </row>
    <row r="3180" spans="1:1" x14ac:dyDescent="0.25">
      <c r="A3180" t="s">
        <v>3012</v>
      </c>
    </row>
    <row r="3181" spans="1:1" x14ac:dyDescent="0.25">
      <c r="A3181" t="s">
        <v>3013</v>
      </c>
    </row>
    <row r="3182" spans="1:1" x14ac:dyDescent="0.25">
      <c r="A3182" t="s">
        <v>3014</v>
      </c>
    </row>
    <row r="3183" spans="1:1" x14ac:dyDescent="0.25">
      <c r="A3183" t="s">
        <v>3015</v>
      </c>
    </row>
    <row r="3184" spans="1:1" x14ac:dyDescent="0.25">
      <c r="A3184" t="s">
        <v>3016</v>
      </c>
    </row>
    <row r="3185" spans="1:1" x14ac:dyDescent="0.25">
      <c r="A3185" t="s">
        <v>3017</v>
      </c>
    </row>
    <row r="3186" spans="1:1" x14ac:dyDescent="0.25">
      <c r="A3186" t="s">
        <v>3018</v>
      </c>
    </row>
    <row r="3187" spans="1:1" x14ac:dyDescent="0.25">
      <c r="A3187" t="s">
        <v>3019</v>
      </c>
    </row>
    <row r="3188" spans="1:1" x14ac:dyDescent="0.25">
      <c r="A3188" t="s">
        <v>3020</v>
      </c>
    </row>
    <row r="3189" spans="1:1" x14ac:dyDescent="0.25">
      <c r="A3189" t="s">
        <v>3021</v>
      </c>
    </row>
    <row r="3190" spans="1:1" x14ac:dyDescent="0.25">
      <c r="A3190" t="s">
        <v>3022</v>
      </c>
    </row>
    <row r="3191" spans="1:1" x14ac:dyDescent="0.25">
      <c r="A3191" t="s">
        <v>3023</v>
      </c>
    </row>
    <row r="3192" spans="1:1" x14ac:dyDescent="0.25">
      <c r="A3192" t="s">
        <v>3024</v>
      </c>
    </row>
    <row r="3193" spans="1:1" x14ac:dyDescent="0.25">
      <c r="A3193" t="s">
        <v>3025</v>
      </c>
    </row>
    <row r="3194" spans="1:1" x14ac:dyDescent="0.25">
      <c r="A3194" t="s">
        <v>3026</v>
      </c>
    </row>
    <row r="3195" spans="1:1" x14ac:dyDescent="0.25">
      <c r="A3195" t="s">
        <v>3027</v>
      </c>
    </row>
    <row r="3196" spans="1:1" x14ac:dyDescent="0.25">
      <c r="A3196" t="s">
        <v>3028</v>
      </c>
    </row>
    <row r="3197" spans="1:1" x14ac:dyDescent="0.25">
      <c r="A3197" t="s">
        <v>3029</v>
      </c>
    </row>
    <row r="3198" spans="1:1" x14ac:dyDescent="0.25">
      <c r="A3198" t="s">
        <v>3030</v>
      </c>
    </row>
    <row r="3199" spans="1:1" x14ac:dyDescent="0.25">
      <c r="A3199" t="s">
        <v>3031</v>
      </c>
    </row>
    <row r="3200" spans="1:1" x14ac:dyDescent="0.25">
      <c r="A3200" t="s">
        <v>3032</v>
      </c>
    </row>
    <row r="3201" spans="1:1" x14ac:dyDescent="0.25">
      <c r="A3201" t="s">
        <v>3033</v>
      </c>
    </row>
    <row r="3202" spans="1:1" x14ac:dyDescent="0.25">
      <c r="A3202" t="s">
        <v>3034</v>
      </c>
    </row>
    <row r="3203" spans="1:1" x14ac:dyDescent="0.25">
      <c r="A3203" t="s">
        <v>3035</v>
      </c>
    </row>
    <row r="3204" spans="1:1" x14ac:dyDescent="0.25">
      <c r="A3204" t="s">
        <v>3036</v>
      </c>
    </row>
    <row r="3205" spans="1:1" x14ac:dyDescent="0.25">
      <c r="A3205" t="s">
        <v>3037</v>
      </c>
    </row>
    <row r="3206" spans="1:1" x14ac:dyDescent="0.25">
      <c r="A3206" t="s">
        <v>3038</v>
      </c>
    </row>
    <row r="3207" spans="1:1" x14ac:dyDescent="0.25">
      <c r="A3207" t="s">
        <v>3039</v>
      </c>
    </row>
    <row r="3208" spans="1:1" x14ac:dyDescent="0.25">
      <c r="A3208" t="s">
        <v>3040</v>
      </c>
    </row>
    <row r="3209" spans="1:1" x14ac:dyDescent="0.25">
      <c r="A3209" t="s">
        <v>3041</v>
      </c>
    </row>
    <row r="3210" spans="1:1" x14ac:dyDescent="0.25">
      <c r="A3210" t="s">
        <v>3042</v>
      </c>
    </row>
    <row r="3211" spans="1:1" x14ac:dyDescent="0.25">
      <c r="A3211" t="s">
        <v>3043</v>
      </c>
    </row>
    <row r="3212" spans="1:1" x14ac:dyDescent="0.25">
      <c r="A3212" t="s">
        <v>3044</v>
      </c>
    </row>
    <row r="3213" spans="1:1" x14ac:dyDescent="0.25">
      <c r="A3213" t="s">
        <v>3045</v>
      </c>
    </row>
    <row r="3214" spans="1:1" x14ac:dyDescent="0.25">
      <c r="A3214" t="s">
        <v>3046</v>
      </c>
    </row>
    <row r="3215" spans="1:1" x14ac:dyDescent="0.25">
      <c r="A3215" t="s">
        <v>3047</v>
      </c>
    </row>
    <row r="3216" spans="1:1" x14ac:dyDescent="0.25">
      <c r="A3216" t="s">
        <v>3048</v>
      </c>
    </row>
    <row r="3217" spans="1:1" x14ac:dyDescent="0.25">
      <c r="A3217" t="s">
        <v>3049</v>
      </c>
    </row>
    <row r="3218" spans="1:1" x14ac:dyDescent="0.25">
      <c r="A3218" t="s">
        <v>3050</v>
      </c>
    </row>
    <row r="3219" spans="1:1" x14ac:dyDescent="0.25">
      <c r="A3219" t="s">
        <v>3051</v>
      </c>
    </row>
    <row r="3220" spans="1:1" x14ac:dyDescent="0.25">
      <c r="A3220" t="s">
        <v>3052</v>
      </c>
    </row>
    <row r="3221" spans="1:1" x14ac:dyDescent="0.25">
      <c r="A3221" t="s">
        <v>3053</v>
      </c>
    </row>
    <row r="3222" spans="1:1" x14ac:dyDescent="0.25">
      <c r="A3222" t="s">
        <v>3054</v>
      </c>
    </row>
    <row r="3223" spans="1:1" x14ac:dyDescent="0.25">
      <c r="A3223" t="s">
        <v>3055</v>
      </c>
    </row>
    <row r="3224" spans="1:1" x14ac:dyDescent="0.25">
      <c r="A3224" t="s">
        <v>3056</v>
      </c>
    </row>
    <row r="3225" spans="1:1" x14ac:dyDescent="0.25">
      <c r="A3225" t="s">
        <v>3057</v>
      </c>
    </row>
    <row r="3226" spans="1:1" x14ac:dyDescent="0.25">
      <c r="A3226" t="s">
        <v>3058</v>
      </c>
    </row>
    <row r="3227" spans="1:1" x14ac:dyDescent="0.25">
      <c r="A3227" t="s">
        <v>3059</v>
      </c>
    </row>
    <row r="3228" spans="1:1" x14ac:dyDescent="0.25">
      <c r="A3228" t="s">
        <v>3060</v>
      </c>
    </row>
    <row r="3229" spans="1:1" x14ac:dyDescent="0.25">
      <c r="A3229" t="s">
        <v>3061</v>
      </c>
    </row>
    <row r="3230" spans="1:1" x14ac:dyDescent="0.25">
      <c r="A3230" t="s">
        <v>3062</v>
      </c>
    </row>
    <row r="3231" spans="1:1" x14ac:dyDescent="0.25">
      <c r="A3231" t="s">
        <v>3063</v>
      </c>
    </row>
    <row r="3232" spans="1:1" x14ac:dyDescent="0.25">
      <c r="A3232" t="s">
        <v>3064</v>
      </c>
    </row>
    <row r="3233" spans="1:1" x14ac:dyDescent="0.25">
      <c r="A3233" t="s">
        <v>3065</v>
      </c>
    </row>
    <row r="3234" spans="1:1" x14ac:dyDescent="0.25">
      <c r="A3234" t="s">
        <v>3066</v>
      </c>
    </row>
    <row r="3235" spans="1:1" x14ac:dyDescent="0.25">
      <c r="A3235" t="s">
        <v>3067</v>
      </c>
    </row>
    <row r="3236" spans="1:1" x14ac:dyDescent="0.25">
      <c r="A3236" t="s">
        <v>3068</v>
      </c>
    </row>
    <row r="3237" spans="1:1" x14ac:dyDescent="0.25">
      <c r="A3237" t="s">
        <v>3069</v>
      </c>
    </row>
    <row r="3238" spans="1:1" x14ac:dyDescent="0.25">
      <c r="A3238" t="s">
        <v>3070</v>
      </c>
    </row>
    <row r="3239" spans="1:1" x14ac:dyDescent="0.25">
      <c r="A3239" t="s">
        <v>3071</v>
      </c>
    </row>
    <row r="3240" spans="1:1" x14ac:dyDescent="0.25">
      <c r="A3240" t="s">
        <v>3072</v>
      </c>
    </row>
    <row r="3241" spans="1:1" x14ac:dyDescent="0.25">
      <c r="A3241" t="s">
        <v>3073</v>
      </c>
    </row>
    <row r="3242" spans="1:1" x14ac:dyDescent="0.25">
      <c r="A3242" t="s">
        <v>3074</v>
      </c>
    </row>
    <row r="3243" spans="1:1" x14ac:dyDescent="0.25">
      <c r="A3243" t="s">
        <v>3075</v>
      </c>
    </row>
    <row r="3244" spans="1:1" x14ac:dyDescent="0.25">
      <c r="A3244" t="s">
        <v>3076</v>
      </c>
    </row>
    <row r="3245" spans="1:1" x14ac:dyDescent="0.25">
      <c r="A3245" t="s">
        <v>3077</v>
      </c>
    </row>
    <row r="3246" spans="1:1" x14ac:dyDescent="0.25">
      <c r="A3246" t="s">
        <v>3078</v>
      </c>
    </row>
    <row r="3247" spans="1:1" x14ac:dyDescent="0.25">
      <c r="A3247" t="s">
        <v>3079</v>
      </c>
    </row>
    <row r="3248" spans="1:1" x14ac:dyDescent="0.25">
      <c r="A3248" t="s">
        <v>3080</v>
      </c>
    </row>
    <row r="3249" spans="1:1" x14ac:dyDescent="0.25">
      <c r="A3249" t="s">
        <v>3081</v>
      </c>
    </row>
    <row r="3250" spans="1:1" x14ac:dyDescent="0.25">
      <c r="A3250" t="s">
        <v>3082</v>
      </c>
    </row>
    <row r="3251" spans="1:1" x14ac:dyDescent="0.25">
      <c r="A3251" t="s">
        <v>3083</v>
      </c>
    </row>
    <row r="3252" spans="1:1" x14ac:dyDescent="0.25">
      <c r="A3252" t="s">
        <v>3084</v>
      </c>
    </row>
    <row r="3253" spans="1:1" x14ac:dyDescent="0.25">
      <c r="A3253" t="s">
        <v>3085</v>
      </c>
    </row>
    <row r="3254" spans="1:1" x14ac:dyDescent="0.25">
      <c r="A3254" t="s">
        <v>3086</v>
      </c>
    </row>
    <row r="3255" spans="1:1" x14ac:dyDescent="0.25">
      <c r="A3255" t="s">
        <v>3087</v>
      </c>
    </row>
    <row r="3256" spans="1:1" x14ac:dyDescent="0.25">
      <c r="A3256" t="s">
        <v>3088</v>
      </c>
    </row>
    <row r="3257" spans="1:1" x14ac:dyDescent="0.25">
      <c r="A3257" t="s">
        <v>3089</v>
      </c>
    </row>
    <row r="3258" spans="1:1" x14ac:dyDescent="0.25">
      <c r="A3258" t="s">
        <v>3090</v>
      </c>
    </row>
    <row r="3259" spans="1:1" x14ac:dyDescent="0.25">
      <c r="A3259" t="s">
        <v>3091</v>
      </c>
    </row>
    <row r="3260" spans="1:1" x14ac:dyDescent="0.25">
      <c r="A3260" t="s">
        <v>3092</v>
      </c>
    </row>
    <row r="3261" spans="1:1" x14ac:dyDescent="0.25">
      <c r="A3261" t="s">
        <v>3093</v>
      </c>
    </row>
    <row r="3262" spans="1:1" x14ac:dyDescent="0.25">
      <c r="A3262" t="s">
        <v>3094</v>
      </c>
    </row>
    <row r="3263" spans="1:1" x14ac:dyDescent="0.25">
      <c r="A3263" t="s">
        <v>3095</v>
      </c>
    </row>
    <row r="3264" spans="1:1" x14ac:dyDescent="0.25">
      <c r="A3264" t="s">
        <v>3096</v>
      </c>
    </row>
    <row r="3265" spans="1:1" x14ac:dyDescent="0.25">
      <c r="A3265" t="s">
        <v>3097</v>
      </c>
    </row>
    <row r="3266" spans="1:1" x14ac:dyDescent="0.25">
      <c r="A3266" t="s">
        <v>3098</v>
      </c>
    </row>
    <row r="3267" spans="1:1" x14ac:dyDescent="0.25">
      <c r="A3267" t="s">
        <v>3099</v>
      </c>
    </row>
    <row r="3268" spans="1:1" x14ac:dyDescent="0.25">
      <c r="A3268" t="s">
        <v>3100</v>
      </c>
    </row>
    <row r="3269" spans="1:1" x14ac:dyDescent="0.25">
      <c r="A3269" t="s">
        <v>3101</v>
      </c>
    </row>
    <row r="3270" spans="1:1" x14ac:dyDescent="0.25">
      <c r="A3270" t="s">
        <v>3102</v>
      </c>
    </row>
    <row r="3271" spans="1:1" x14ac:dyDescent="0.25">
      <c r="A3271" t="s">
        <v>3103</v>
      </c>
    </row>
    <row r="3272" spans="1:1" x14ac:dyDescent="0.25">
      <c r="A3272" t="s">
        <v>3104</v>
      </c>
    </row>
    <row r="3273" spans="1:1" x14ac:dyDescent="0.25">
      <c r="A3273" t="s">
        <v>3105</v>
      </c>
    </row>
    <row r="3274" spans="1:1" x14ac:dyDescent="0.25">
      <c r="A3274" t="s">
        <v>3106</v>
      </c>
    </row>
    <row r="3275" spans="1:1" x14ac:dyDescent="0.25">
      <c r="A3275" t="s">
        <v>3107</v>
      </c>
    </row>
    <row r="3276" spans="1:1" x14ac:dyDescent="0.25">
      <c r="A3276" t="s">
        <v>3108</v>
      </c>
    </row>
    <row r="3277" spans="1:1" x14ac:dyDescent="0.25">
      <c r="A3277" t="s">
        <v>3109</v>
      </c>
    </row>
    <row r="3278" spans="1:1" x14ac:dyDescent="0.25">
      <c r="A3278" t="s">
        <v>3110</v>
      </c>
    </row>
    <row r="3279" spans="1:1" x14ac:dyDescent="0.25">
      <c r="A3279" t="s">
        <v>3111</v>
      </c>
    </row>
    <row r="3280" spans="1:1" x14ac:dyDescent="0.25">
      <c r="A3280" t="s">
        <v>3112</v>
      </c>
    </row>
    <row r="3281" spans="1:1" x14ac:dyDescent="0.25">
      <c r="A3281" t="s">
        <v>3113</v>
      </c>
    </row>
    <row r="3282" spans="1:1" x14ac:dyDescent="0.25">
      <c r="A3282" t="s">
        <v>3114</v>
      </c>
    </row>
    <row r="3283" spans="1:1" x14ac:dyDescent="0.25">
      <c r="A3283" t="s">
        <v>3115</v>
      </c>
    </row>
    <row r="3284" spans="1:1" x14ac:dyDescent="0.25">
      <c r="A3284" t="s">
        <v>3116</v>
      </c>
    </row>
    <row r="3285" spans="1:1" x14ac:dyDescent="0.25">
      <c r="A3285" t="s">
        <v>3117</v>
      </c>
    </row>
    <row r="3286" spans="1:1" x14ac:dyDescent="0.25">
      <c r="A3286" t="s">
        <v>3118</v>
      </c>
    </row>
    <row r="3287" spans="1:1" x14ac:dyDescent="0.25">
      <c r="A3287" t="s">
        <v>3119</v>
      </c>
    </row>
    <row r="3288" spans="1:1" x14ac:dyDescent="0.25">
      <c r="A3288" t="s">
        <v>3120</v>
      </c>
    </row>
    <row r="3289" spans="1:1" x14ac:dyDescent="0.25">
      <c r="A3289" t="s">
        <v>3121</v>
      </c>
    </row>
    <row r="3290" spans="1:1" x14ac:dyDescent="0.25">
      <c r="A3290" t="s">
        <v>3122</v>
      </c>
    </row>
    <row r="3291" spans="1:1" x14ac:dyDescent="0.25">
      <c r="A3291" t="s">
        <v>3123</v>
      </c>
    </row>
    <row r="3292" spans="1:1" x14ac:dyDescent="0.25">
      <c r="A3292" t="s">
        <v>3124</v>
      </c>
    </row>
    <row r="3293" spans="1:1" x14ac:dyDescent="0.25">
      <c r="A3293" t="s">
        <v>3125</v>
      </c>
    </row>
    <row r="3294" spans="1:1" x14ac:dyDescent="0.25">
      <c r="A3294" t="s">
        <v>3126</v>
      </c>
    </row>
    <row r="3295" spans="1:1" x14ac:dyDescent="0.25">
      <c r="A3295" t="s">
        <v>3127</v>
      </c>
    </row>
    <row r="3296" spans="1:1" x14ac:dyDescent="0.25">
      <c r="A3296" t="s">
        <v>3128</v>
      </c>
    </row>
    <row r="3297" spans="1:1" x14ac:dyDescent="0.25">
      <c r="A3297" t="s">
        <v>3129</v>
      </c>
    </row>
    <row r="3298" spans="1:1" x14ac:dyDescent="0.25">
      <c r="A3298" t="s">
        <v>3130</v>
      </c>
    </row>
    <row r="3299" spans="1:1" x14ac:dyDescent="0.25">
      <c r="A3299" t="s">
        <v>3131</v>
      </c>
    </row>
    <row r="3300" spans="1:1" x14ac:dyDescent="0.25">
      <c r="A3300" t="s">
        <v>3132</v>
      </c>
    </row>
    <row r="3301" spans="1:1" x14ac:dyDescent="0.25">
      <c r="A3301" t="s">
        <v>3133</v>
      </c>
    </row>
    <row r="3302" spans="1:1" x14ac:dyDescent="0.25">
      <c r="A3302" t="s">
        <v>3134</v>
      </c>
    </row>
    <row r="3303" spans="1:1" x14ac:dyDescent="0.25">
      <c r="A3303" t="s">
        <v>3135</v>
      </c>
    </row>
    <row r="3304" spans="1:1" x14ac:dyDescent="0.25">
      <c r="A3304" t="s">
        <v>3136</v>
      </c>
    </row>
    <row r="3305" spans="1:1" x14ac:dyDescent="0.25">
      <c r="A3305" t="s">
        <v>3137</v>
      </c>
    </row>
    <row r="3306" spans="1:1" x14ac:dyDescent="0.25">
      <c r="A3306" t="s">
        <v>3135</v>
      </c>
    </row>
    <row r="3307" spans="1:1" x14ac:dyDescent="0.25">
      <c r="A3307" t="s">
        <v>3132</v>
      </c>
    </row>
    <row r="3308" spans="1:1" x14ac:dyDescent="0.25">
      <c r="A3308" t="s">
        <v>3138</v>
      </c>
    </row>
    <row r="3309" spans="1:1" x14ac:dyDescent="0.25">
      <c r="A3309" t="s">
        <v>3139</v>
      </c>
    </row>
    <row r="3310" spans="1:1" x14ac:dyDescent="0.25">
      <c r="A3310" t="s">
        <v>3140</v>
      </c>
    </row>
    <row r="3311" spans="1:1" x14ac:dyDescent="0.25">
      <c r="A3311" t="s">
        <v>3141</v>
      </c>
    </row>
    <row r="3312" spans="1:1" x14ac:dyDescent="0.25">
      <c r="A3312" t="s">
        <v>3139</v>
      </c>
    </row>
    <row r="3313" spans="1:1" x14ac:dyDescent="0.25">
      <c r="A3313" t="s">
        <v>3142</v>
      </c>
    </row>
    <row r="3314" spans="1:1" x14ac:dyDescent="0.25">
      <c r="A3314" t="s">
        <v>3143</v>
      </c>
    </row>
    <row r="3315" spans="1:1" x14ac:dyDescent="0.25">
      <c r="A3315" t="s">
        <v>3138</v>
      </c>
    </row>
    <row r="3316" spans="1:1" x14ac:dyDescent="0.25">
      <c r="A3316" t="s">
        <v>3144</v>
      </c>
    </row>
    <row r="3317" spans="1:1" x14ac:dyDescent="0.25">
      <c r="A3317" t="s">
        <v>3145</v>
      </c>
    </row>
    <row r="3318" spans="1:1" x14ac:dyDescent="0.25">
      <c r="A3318" t="s">
        <v>3146</v>
      </c>
    </row>
    <row r="3319" spans="1:1" x14ac:dyDescent="0.25">
      <c r="A3319" t="s">
        <v>3147</v>
      </c>
    </row>
    <row r="3320" spans="1:1" x14ac:dyDescent="0.25">
      <c r="A3320" t="s">
        <v>3148</v>
      </c>
    </row>
    <row r="3321" spans="1:1" x14ac:dyDescent="0.25">
      <c r="A3321" t="s">
        <v>3149</v>
      </c>
    </row>
    <row r="3322" spans="1:1" x14ac:dyDescent="0.25">
      <c r="A3322" t="s">
        <v>3150</v>
      </c>
    </row>
    <row r="3323" spans="1:1" x14ac:dyDescent="0.25">
      <c r="A3323" t="s">
        <v>3151</v>
      </c>
    </row>
    <row r="3324" spans="1:1" x14ac:dyDescent="0.25">
      <c r="A3324" t="s">
        <v>3152</v>
      </c>
    </row>
    <row r="3325" spans="1:1" x14ac:dyDescent="0.25">
      <c r="A3325" t="s">
        <v>3153</v>
      </c>
    </row>
    <row r="3326" spans="1:1" x14ac:dyDescent="0.25">
      <c r="A3326" t="s">
        <v>3154</v>
      </c>
    </row>
    <row r="3327" spans="1:1" x14ac:dyDescent="0.25">
      <c r="A3327" t="s">
        <v>3154</v>
      </c>
    </row>
    <row r="3328" spans="1:1" x14ac:dyDescent="0.25">
      <c r="A3328" t="s">
        <v>3155</v>
      </c>
    </row>
    <row r="3329" spans="1:1" x14ac:dyDescent="0.25">
      <c r="A3329" t="s">
        <v>3156</v>
      </c>
    </row>
    <row r="3330" spans="1:1" x14ac:dyDescent="0.25">
      <c r="A3330" t="s">
        <v>3157</v>
      </c>
    </row>
    <row r="3331" spans="1:1" x14ac:dyDescent="0.25">
      <c r="A3331" t="s">
        <v>3158</v>
      </c>
    </row>
    <row r="3332" spans="1:1" x14ac:dyDescent="0.25">
      <c r="A3332" t="s">
        <v>3159</v>
      </c>
    </row>
    <row r="3333" spans="1:1" x14ac:dyDescent="0.25">
      <c r="A3333" t="s">
        <v>3160</v>
      </c>
    </row>
    <row r="3334" spans="1:1" x14ac:dyDescent="0.25">
      <c r="A3334" t="s">
        <v>3161</v>
      </c>
    </row>
    <row r="3335" spans="1:1" x14ac:dyDescent="0.25">
      <c r="A3335" t="s">
        <v>3162</v>
      </c>
    </row>
    <row r="3336" spans="1:1" x14ac:dyDescent="0.25">
      <c r="A3336" t="s">
        <v>3162</v>
      </c>
    </row>
    <row r="3337" spans="1:1" x14ac:dyDescent="0.25">
      <c r="A3337" t="s">
        <v>3163</v>
      </c>
    </row>
    <row r="3338" spans="1:1" x14ac:dyDescent="0.25">
      <c r="A3338" t="s">
        <v>3164</v>
      </c>
    </row>
    <row r="3339" spans="1:1" x14ac:dyDescent="0.25">
      <c r="A3339" t="s">
        <v>3165</v>
      </c>
    </row>
    <row r="3340" spans="1:1" x14ac:dyDescent="0.25">
      <c r="A3340" t="s">
        <v>3166</v>
      </c>
    </row>
    <row r="3341" spans="1:1" x14ac:dyDescent="0.25">
      <c r="A3341" t="s">
        <v>3167</v>
      </c>
    </row>
    <row r="3342" spans="1:1" x14ac:dyDescent="0.25">
      <c r="A3342" t="s">
        <v>3168</v>
      </c>
    </row>
    <row r="3343" spans="1:1" x14ac:dyDescent="0.25">
      <c r="A3343" t="s">
        <v>3169</v>
      </c>
    </row>
    <row r="3344" spans="1:1" x14ac:dyDescent="0.25">
      <c r="A3344" t="s">
        <v>3170</v>
      </c>
    </row>
    <row r="3345" spans="1:1" x14ac:dyDescent="0.25">
      <c r="A3345" t="s">
        <v>3171</v>
      </c>
    </row>
    <row r="3346" spans="1:1" x14ac:dyDescent="0.25">
      <c r="A3346" t="s">
        <v>3172</v>
      </c>
    </row>
    <row r="3347" spans="1:1" x14ac:dyDescent="0.25">
      <c r="A3347" t="s">
        <v>3173</v>
      </c>
    </row>
    <row r="3348" spans="1:1" x14ac:dyDescent="0.25">
      <c r="A3348" t="s">
        <v>3174</v>
      </c>
    </row>
    <row r="3349" spans="1:1" x14ac:dyDescent="0.25">
      <c r="A3349" t="s">
        <v>3175</v>
      </c>
    </row>
    <row r="3350" spans="1:1" x14ac:dyDescent="0.25">
      <c r="A3350" t="s">
        <v>3176</v>
      </c>
    </row>
    <row r="3351" spans="1:1" x14ac:dyDescent="0.25">
      <c r="A3351" t="s">
        <v>3177</v>
      </c>
    </row>
    <row r="3352" spans="1:1" x14ac:dyDescent="0.25">
      <c r="A3352" t="s">
        <v>3178</v>
      </c>
    </row>
    <row r="3353" spans="1:1" x14ac:dyDescent="0.25">
      <c r="A3353" t="s">
        <v>3179</v>
      </c>
    </row>
    <row r="3354" spans="1:1" x14ac:dyDescent="0.25">
      <c r="A3354" t="s">
        <v>3180</v>
      </c>
    </row>
    <row r="3355" spans="1:1" x14ac:dyDescent="0.25">
      <c r="A3355" t="s">
        <v>3181</v>
      </c>
    </row>
    <row r="3356" spans="1:1" x14ac:dyDescent="0.25">
      <c r="A3356" t="s">
        <v>3182</v>
      </c>
    </row>
    <row r="3357" spans="1:1" x14ac:dyDescent="0.25">
      <c r="A3357" t="s">
        <v>3183</v>
      </c>
    </row>
    <row r="3358" spans="1:1" x14ac:dyDescent="0.25">
      <c r="A3358" t="s">
        <v>3184</v>
      </c>
    </row>
    <row r="3359" spans="1:1" x14ac:dyDescent="0.25">
      <c r="A3359" t="s">
        <v>3185</v>
      </c>
    </row>
    <row r="3360" spans="1:1" x14ac:dyDescent="0.25">
      <c r="A3360" t="s">
        <v>3186</v>
      </c>
    </row>
    <row r="3361" spans="1:1" x14ac:dyDescent="0.25">
      <c r="A3361" t="s">
        <v>3187</v>
      </c>
    </row>
    <row r="3362" spans="1:1" x14ac:dyDescent="0.25">
      <c r="A3362" t="s">
        <v>3188</v>
      </c>
    </row>
    <row r="3363" spans="1:1" x14ac:dyDescent="0.25">
      <c r="A3363" t="s">
        <v>3189</v>
      </c>
    </row>
    <row r="3364" spans="1:1" x14ac:dyDescent="0.25">
      <c r="A3364" t="s">
        <v>3190</v>
      </c>
    </row>
    <row r="3365" spans="1:1" x14ac:dyDescent="0.25">
      <c r="A3365" t="s">
        <v>3191</v>
      </c>
    </row>
    <row r="3366" spans="1:1" x14ac:dyDescent="0.25">
      <c r="A3366" t="s">
        <v>3192</v>
      </c>
    </row>
    <row r="3367" spans="1:1" x14ac:dyDescent="0.25">
      <c r="A3367" t="s">
        <v>3193</v>
      </c>
    </row>
    <row r="3368" spans="1:1" x14ac:dyDescent="0.25">
      <c r="A3368" t="s">
        <v>3194</v>
      </c>
    </row>
    <row r="3369" spans="1:1" x14ac:dyDescent="0.25">
      <c r="A3369" t="s">
        <v>3195</v>
      </c>
    </row>
    <row r="3370" spans="1:1" x14ac:dyDescent="0.25">
      <c r="A3370" t="s">
        <v>3196</v>
      </c>
    </row>
    <row r="3371" spans="1:1" x14ac:dyDescent="0.25">
      <c r="A3371" t="s">
        <v>3194</v>
      </c>
    </row>
    <row r="3372" spans="1:1" x14ac:dyDescent="0.25">
      <c r="A3372" t="s">
        <v>3197</v>
      </c>
    </row>
    <row r="3373" spans="1:1" x14ac:dyDescent="0.25">
      <c r="A3373" t="s">
        <v>3198</v>
      </c>
    </row>
    <row r="3374" spans="1:1" x14ac:dyDescent="0.25">
      <c r="A3374" t="s">
        <v>3199</v>
      </c>
    </row>
    <row r="3375" spans="1:1" x14ac:dyDescent="0.25">
      <c r="A3375" t="s">
        <v>3200</v>
      </c>
    </row>
    <row r="3376" spans="1:1" x14ac:dyDescent="0.25">
      <c r="A3376" t="s">
        <v>3201</v>
      </c>
    </row>
    <row r="3377" spans="1:1" x14ac:dyDescent="0.25">
      <c r="A3377" t="s">
        <v>3202</v>
      </c>
    </row>
    <row r="3378" spans="1:1" x14ac:dyDescent="0.25">
      <c r="A3378" t="s">
        <v>3202</v>
      </c>
    </row>
    <row r="3379" spans="1:1" x14ac:dyDescent="0.25">
      <c r="A3379" t="s">
        <v>3203</v>
      </c>
    </row>
    <row r="3380" spans="1:1" x14ac:dyDescent="0.25">
      <c r="A3380" t="s">
        <v>3204</v>
      </c>
    </row>
    <row r="3381" spans="1:1" x14ac:dyDescent="0.25">
      <c r="A3381" t="s">
        <v>3205</v>
      </c>
    </row>
    <row r="3382" spans="1:1" x14ac:dyDescent="0.25">
      <c r="A3382" t="s">
        <v>3206</v>
      </c>
    </row>
    <row r="3383" spans="1:1" x14ac:dyDescent="0.25">
      <c r="A3383" t="s">
        <v>3207</v>
      </c>
    </row>
    <row r="3384" spans="1:1" x14ac:dyDescent="0.25">
      <c r="A3384" t="s">
        <v>3208</v>
      </c>
    </row>
    <row r="3385" spans="1:1" x14ac:dyDescent="0.25">
      <c r="A3385" t="s">
        <v>3209</v>
      </c>
    </row>
    <row r="3386" spans="1:1" x14ac:dyDescent="0.25">
      <c r="A3386" t="s">
        <v>3210</v>
      </c>
    </row>
    <row r="3387" spans="1:1" x14ac:dyDescent="0.25">
      <c r="A3387" t="s">
        <v>3211</v>
      </c>
    </row>
    <row r="3388" spans="1:1" x14ac:dyDescent="0.25">
      <c r="A3388" t="s">
        <v>3212</v>
      </c>
    </row>
    <row r="3389" spans="1:1" x14ac:dyDescent="0.25">
      <c r="A3389" t="s">
        <v>3213</v>
      </c>
    </row>
    <row r="3390" spans="1:1" x14ac:dyDescent="0.25">
      <c r="A3390" t="s">
        <v>3214</v>
      </c>
    </row>
    <row r="3391" spans="1:1" x14ac:dyDescent="0.25">
      <c r="A3391" t="s">
        <v>3215</v>
      </c>
    </row>
    <row r="3392" spans="1:1" x14ac:dyDescent="0.25">
      <c r="A3392" t="s">
        <v>3216</v>
      </c>
    </row>
    <row r="3393" spans="1:1" x14ac:dyDescent="0.25">
      <c r="A3393" t="s">
        <v>3217</v>
      </c>
    </row>
    <row r="3394" spans="1:1" x14ac:dyDescent="0.25">
      <c r="A3394" t="s">
        <v>3218</v>
      </c>
    </row>
    <row r="3395" spans="1:1" x14ac:dyDescent="0.25">
      <c r="A3395" t="s">
        <v>3219</v>
      </c>
    </row>
    <row r="3396" spans="1:1" x14ac:dyDescent="0.25">
      <c r="A3396" t="s">
        <v>3220</v>
      </c>
    </row>
    <row r="3397" spans="1:1" x14ac:dyDescent="0.25">
      <c r="A3397" t="s">
        <v>3221</v>
      </c>
    </row>
    <row r="3398" spans="1:1" x14ac:dyDescent="0.25">
      <c r="A3398" t="s">
        <v>3222</v>
      </c>
    </row>
    <row r="3399" spans="1:1" x14ac:dyDescent="0.25">
      <c r="A3399" t="s">
        <v>3223</v>
      </c>
    </row>
    <row r="3400" spans="1:1" x14ac:dyDescent="0.25">
      <c r="A3400" t="s">
        <v>3224</v>
      </c>
    </row>
    <row r="3401" spans="1:1" x14ac:dyDescent="0.25">
      <c r="A3401" t="s">
        <v>3225</v>
      </c>
    </row>
    <row r="3402" spans="1:1" x14ac:dyDescent="0.25">
      <c r="A3402" t="s">
        <v>3226</v>
      </c>
    </row>
    <row r="3403" spans="1:1" x14ac:dyDescent="0.25">
      <c r="A3403" t="s">
        <v>3227</v>
      </c>
    </row>
    <row r="3404" spans="1:1" x14ac:dyDescent="0.25">
      <c r="A3404" t="s">
        <v>3228</v>
      </c>
    </row>
    <row r="3405" spans="1:1" x14ac:dyDescent="0.25">
      <c r="A3405" t="s">
        <v>3229</v>
      </c>
    </row>
    <row r="3406" spans="1:1" x14ac:dyDescent="0.25">
      <c r="A3406" t="s">
        <v>3230</v>
      </c>
    </row>
    <row r="3407" spans="1:1" x14ac:dyDescent="0.25">
      <c r="A3407" t="s">
        <v>3231</v>
      </c>
    </row>
    <row r="3408" spans="1:1" x14ac:dyDescent="0.25">
      <c r="A3408" t="s">
        <v>3232</v>
      </c>
    </row>
    <row r="3409" spans="1:1" x14ac:dyDescent="0.25">
      <c r="A3409" t="s">
        <v>3233</v>
      </c>
    </row>
    <row r="3410" spans="1:1" x14ac:dyDescent="0.25">
      <c r="A3410" t="s">
        <v>3234</v>
      </c>
    </row>
    <row r="3411" spans="1:1" x14ac:dyDescent="0.25">
      <c r="A3411" t="s">
        <v>3235</v>
      </c>
    </row>
    <row r="3412" spans="1:1" x14ac:dyDescent="0.25">
      <c r="A3412" t="s">
        <v>3236</v>
      </c>
    </row>
    <row r="3413" spans="1:1" x14ac:dyDescent="0.25">
      <c r="A3413" t="s">
        <v>3237</v>
      </c>
    </row>
    <row r="3414" spans="1:1" x14ac:dyDescent="0.25">
      <c r="A3414" t="s">
        <v>3238</v>
      </c>
    </row>
    <row r="3415" spans="1:1" x14ac:dyDescent="0.25">
      <c r="A3415" t="s">
        <v>3239</v>
      </c>
    </row>
    <row r="3416" spans="1:1" x14ac:dyDescent="0.25">
      <c r="A3416" t="s">
        <v>3240</v>
      </c>
    </row>
    <row r="3417" spans="1:1" x14ac:dyDescent="0.25">
      <c r="A3417" t="s">
        <v>3241</v>
      </c>
    </row>
    <row r="3418" spans="1:1" x14ac:dyDescent="0.25">
      <c r="A3418" t="s">
        <v>3242</v>
      </c>
    </row>
    <row r="3419" spans="1:1" x14ac:dyDescent="0.25">
      <c r="A3419" t="s">
        <v>3243</v>
      </c>
    </row>
    <row r="3420" spans="1:1" x14ac:dyDescent="0.25">
      <c r="A3420" t="s">
        <v>3244</v>
      </c>
    </row>
    <row r="3421" spans="1:1" x14ac:dyDescent="0.25">
      <c r="A3421" t="s">
        <v>3245</v>
      </c>
    </row>
    <row r="3422" spans="1:1" x14ac:dyDescent="0.25">
      <c r="A3422" t="s">
        <v>3246</v>
      </c>
    </row>
    <row r="3423" spans="1:1" x14ac:dyDescent="0.25">
      <c r="A3423" t="s">
        <v>3247</v>
      </c>
    </row>
    <row r="3424" spans="1:1" x14ac:dyDescent="0.25">
      <c r="A3424" t="s">
        <v>3248</v>
      </c>
    </row>
    <row r="3425" spans="1:1" x14ac:dyDescent="0.25">
      <c r="A3425" t="s">
        <v>3249</v>
      </c>
    </row>
    <row r="3426" spans="1:1" x14ac:dyDescent="0.25">
      <c r="A3426" t="s">
        <v>3250</v>
      </c>
    </row>
    <row r="3427" spans="1:1" x14ac:dyDescent="0.25">
      <c r="A3427" t="s">
        <v>3248</v>
      </c>
    </row>
    <row r="3428" spans="1:1" x14ac:dyDescent="0.25">
      <c r="A3428" t="s">
        <v>3251</v>
      </c>
    </row>
    <row r="3429" spans="1:1" x14ac:dyDescent="0.25">
      <c r="A3429" t="s">
        <v>3252</v>
      </c>
    </row>
    <row r="3430" spans="1:1" x14ac:dyDescent="0.25">
      <c r="A3430" t="s">
        <v>3253</v>
      </c>
    </row>
    <row r="3431" spans="1:1" x14ac:dyDescent="0.25">
      <c r="A3431" t="s">
        <v>3254</v>
      </c>
    </row>
    <row r="3432" spans="1:1" x14ac:dyDescent="0.25">
      <c r="A3432" t="s">
        <v>3255</v>
      </c>
    </row>
    <row r="3433" spans="1:1" x14ac:dyDescent="0.25">
      <c r="A3433" t="s">
        <v>3256</v>
      </c>
    </row>
    <row r="3434" spans="1:1" x14ac:dyDescent="0.25">
      <c r="A3434" t="s">
        <v>3257</v>
      </c>
    </row>
    <row r="3435" spans="1:1" x14ac:dyDescent="0.25">
      <c r="A3435" t="s">
        <v>3258</v>
      </c>
    </row>
    <row r="3436" spans="1:1" x14ac:dyDescent="0.25">
      <c r="A3436" t="s">
        <v>3259</v>
      </c>
    </row>
    <row r="3437" spans="1:1" x14ac:dyDescent="0.25">
      <c r="A3437" t="s">
        <v>3260</v>
      </c>
    </row>
    <row r="3438" spans="1:1" x14ac:dyDescent="0.25">
      <c r="A3438" t="s">
        <v>3247</v>
      </c>
    </row>
    <row r="3439" spans="1:1" x14ac:dyDescent="0.25">
      <c r="A3439" t="s">
        <v>3261</v>
      </c>
    </row>
    <row r="3440" spans="1:1" x14ac:dyDescent="0.25">
      <c r="A3440" t="s">
        <v>3262</v>
      </c>
    </row>
    <row r="3441" spans="1:1" x14ac:dyDescent="0.25">
      <c r="A3441" t="s">
        <v>3263</v>
      </c>
    </row>
    <row r="3442" spans="1:1" x14ac:dyDescent="0.25">
      <c r="A3442" t="s">
        <v>3258</v>
      </c>
    </row>
    <row r="3443" spans="1:1" x14ac:dyDescent="0.25">
      <c r="A3443" t="s">
        <v>3264</v>
      </c>
    </row>
    <row r="3444" spans="1:1" x14ac:dyDescent="0.25">
      <c r="A3444" t="s">
        <v>3265</v>
      </c>
    </row>
    <row r="3445" spans="1:1" x14ac:dyDescent="0.25">
      <c r="A3445" t="s">
        <v>3250</v>
      </c>
    </row>
    <row r="3446" spans="1:1" x14ac:dyDescent="0.25">
      <c r="A3446" t="s">
        <v>3266</v>
      </c>
    </row>
    <row r="3447" spans="1:1" x14ac:dyDescent="0.25">
      <c r="A3447" t="s">
        <v>3267</v>
      </c>
    </row>
    <row r="3448" spans="1:1" x14ac:dyDescent="0.25">
      <c r="A3448" t="s">
        <v>3268</v>
      </c>
    </row>
    <row r="3449" spans="1:1" x14ac:dyDescent="0.25">
      <c r="A3449" t="s">
        <v>3269</v>
      </c>
    </row>
    <row r="3450" spans="1:1" x14ac:dyDescent="0.25">
      <c r="A3450" t="s">
        <v>3270</v>
      </c>
    </row>
    <row r="3451" spans="1:1" x14ac:dyDescent="0.25">
      <c r="A3451" t="s">
        <v>3271</v>
      </c>
    </row>
    <row r="3452" spans="1:1" x14ac:dyDescent="0.25">
      <c r="A3452" t="s">
        <v>3272</v>
      </c>
    </row>
    <row r="3453" spans="1:1" x14ac:dyDescent="0.25">
      <c r="A3453" t="s">
        <v>3273</v>
      </c>
    </row>
    <row r="3454" spans="1:1" x14ac:dyDescent="0.25">
      <c r="A3454" t="s">
        <v>3274</v>
      </c>
    </row>
    <row r="3455" spans="1:1" x14ac:dyDescent="0.25">
      <c r="A3455" t="s">
        <v>3275</v>
      </c>
    </row>
    <row r="3456" spans="1:1" x14ac:dyDescent="0.25">
      <c r="A3456" t="s">
        <v>3276</v>
      </c>
    </row>
    <row r="3457" spans="1:1" x14ac:dyDescent="0.25">
      <c r="A3457" t="s">
        <v>3277</v>
      </c>
    </row>
    <row r="3458" spans="1:1" x14ac:dyDescent="0.25">
      <c r="A3458" t="s">
        <v>3278</v>
      </c>
    </row>
    <row r="3459" spans="1:1" x14ac:dyDescent="0.25">
      <c r="A3459" t="s">
        <v>3275</v>
      </c>
    </row>
    <row r="3460" spans="1:1" x14ac:dyDescent="0.25">
      <c r="A3460" t="s">
        <v>3277</v>
      </c>
    </row>
    <row r="3461" spans="1:1" x14ac:dyDescent="0.25">
      <c r="A3461" t="s">
        <v>3279</v>
      </c>
    </row>
    <row r="3462" spans="1:1" x14ac:dyDescent="0.25">
      <c r="A3462" t="s">
        <v>3280</v>
      </c>
    </row>
    <row r="3463" spans="1:1" x14ac:dyDescent="0.25">
      <c r="A3463" t="s">
        <v>3281</v>
      </c>
    </row>
    <row r="3464" spans="1:1" x14ac:dyDescent="0.25">
      <c r="A3464" t="s">
        <v>3279</v>
      </c>
    </row>
    <row r="3465" spans="1:1" x14ac:dyDescent="0.25">
      <c r="A3465" t="s">
        <v>3282</v>
      </c>
    </row>
    <row r="3466" spans="1:1" x14ac:dyDescent="0.25">
      <c r="A3466" t="s">
        <v>3283</v>
      </c>
    </row>
    <row r="3467" spans="1:1" x14ac:dyDescent="0.25">
      <c r="A3467" t="s">
        <v>3284</v>
      </c>
    </row>
    <row r="3468" spans="1:1" x14ac:dyDescent="0.25">
      <c r="A3468" t="s">
        <v>3285</v>
      </c>
    </row>
    <row r="3469" spans="1:1" x14ac:dyDescent="0.25">
      <c r="A3469" t="s">
        <v>3282</v>
      </c>
    </row>
    <row r="3470" spans="1:1" x14ac:dyDescent="0.25">
      <c r="A3470" t="s">
        <v>3286</v>
      </c>
    </row>
    <row r="3471" spans="1:1" x14ac:dyDescent="0.25">
      <c r="A3471" t="s">
        <v>3287</v>
      </c>
    </row>
    <row r="3472" spans="1:1" x14ac:dyDescent="0.25">
      <c r="A3472" t="s">
        <v>3288</v>
      </c>
    </row>
    <row r="3473" spans="1:1" x14ac:dyDescent="0.25">
      <c r="A3473" t="s">
        <v>3289</v>
      </c>
    </row>
    <row r="3474" spans="1:1" x14ac:dyDescent="0.25">
      <c r="A3474" t="s">
        <v>3290</v>
      </c>
    </row>
    <row r="3475" spans="1:1" x14ac:dyDescent="0.25">
      <c r="A3475" t="s">
        <v>3291</v>
      </c>
    </row>
    <row r="3476" spans="1:1" x14ac:dyDescent="0.25">
      <c r="A3476" t="s">
        <v>3292</v>
      </c>
    </row>
    <row r="3477" spans="1:1" x14ac:dyDescent="0.25">
      <c r="A3477" t="s">
        <v>3291</v>
      </c>
    </row>
    <row r="3478" spans="1:1" x14ac:dyDescent="0.25">
      <c r="A3478" t="s">
        <v>3293</v>
      </c>
    </row>
    <row r="3479" spans="1:1" x14ac:dyDescent="0.25">
      <c r="A3479" t="s">
        <v>3294</v>
      </c>
    </row>
    <row r="3480" spans="1:1" x14ac:dyDescent="0.25">
      <c r="A3480" t="s">
        <v>3295</v>
      </c>
    </row>
    <row r="3481" spans="1:1" x14ac:dyDescent="0.25">
      <c r="A3481" t="s">
        <v>3288</v>
      </c>
    </row>
    <row r="3482" spans="1:1" x14ac:dyDescent="0.25">
      <c r="A3482" t="s">
        <v>3293</v>
      </c>
    </row>
    <row r="3483" spans="1:1" x14ac:dyDescent="0.25">
      <c r="A3483" t="s">
        <v>3296</v>
      </c>
    </row>
    <row r="3484" spans="1:1" x14ac:dyDescent="0.25">
      <c r="A3484" t="s">
        <v>3287</v>
      </c>
    </row>
    <row r="3485" spans="1:1" x14ac:dyDescent="0.25">
      <c r="A3485" t="s">
        <v>3297</v>
      </c>
    </row>
    <row r="3486" spans="1:1" x14ac:dyDescent="0.25">
      <c r="A3486" t="s">
        <v>3298</v>
      </c>
    </row>
    <row r="3487" spans="1:1" x14ac:dyDescent="0.25">
      <c r="A3487" t="s">
        <v>3299</v>
      </c>
    </row>
    <row r="3488" spans="1:1" x14ac:dyDescent="0.25">
      <c r="A3488" t="s">
        <v>3300</v>
      </c>
    </row>
    <row r="3489" spans="1:1" x14ac:dyDescent="0.25">
      <c r="A3489" t="s">
        <v>3301</v>
      </c>
    </row>
    <row r="3490" spans="1:1" x14ac:dyDescent="0.25">
      <c r="A3490" t="s">
        <v>3302</v>
      </c>
    </row>
    <row r="3491" spans="1:1" x14ac:dyDescent="0.25">
      <c r="A3491" t="s">
        <v>3303</v>
      </c>
    </row>
    <row r="3492" spans="1:1" x14ac:dyDescent="0.25">
      <c r="A3492" t="s">
        <v>3304</v>
      </c>
    </row>
    <row r="3493" spans="1:1" x14ac:dyDescent="0.25">
      <c r="A3493" t="s">
        <v>3305</v>
      </c>
    </row>
    <row r="3494" spans="1:1" x14ac:dyDescent="0.25">
      <c r="A3494" t="s">
        <v>3306</v>
      </c>
    </row>
    <row r="3495" spans="1:1" x14ac:dyDescent="0.25">
      <c r="A3495" t="s">
        <v>3307</v>
      </c>
    </row>
    <row r="3496" spans="1:1" x14ac:dyDescent="0.25">
      <c r="A3496" t="s">
        <v>3308</v>
      </c>
    </row>
    <row r="3497" spans="1:1" x14ac:dyDescent="0.25">
      <c r="A3497" t="s">
        <v>3309</v>
      </c>
    </row>
    <row r="3498" spans="1:1" x14ac:dyDescent="0.25">
      <c r="A3498" t="s">
        <v>3310</v>
      </c>
    </row>
    <row r="3499" spans="1:1" x14ac:dyDescent="0.25">
      <c r="A3499" t="s">
        <v>3311</v>
      </c>
    </row>
    <row r="3500" spans="1:1" x14ac:dyDescent="0.25">
      <c r="A3500" t="s">
        <v>3312</v>
      </c>
    </row>
    <row r="3501" spans="1:1" x14ac:dyDescent="0.25">
      <c r="A3501" t="s">
        <v>3313</v>
      </c>
    </row>
    <row r="3502" spans="1:1" x14ac:dyDescent="0.25">
      <c r="A3502" t="s">
        <v>3314</v>
      </c>
    </row>
    <row r="3503" spans="1:1" x14ac:dyDescent="0.25">
      <c r="A3503" t="s">
        <v>3315</v>
      </c>
    </row>
    <row r="3504" spans="1:1" x14ac:dyDescent="0.25">
      <c r="A3504" t="s">
        <v>3316</v>
      </c>
    </row>
    <row r="3505" spans="1:1" x14ac:dyDescent="0.25">
      <c r="A3505" t="s">
        <v>3317</v>
      </c>
    </row>
    <row r="3506" spans="1:1" x14ac:dyDescent="0.25">
      <c r="A3506" t="s">
        <v>3318</v>
      </c>
    </row>
    <row r="3507" spans="1:1" x14ac:dyDescent="0.25">
      <c r="A3507" t="s">
        <v>3319</v>
      </c>
    </row>
    <row r="3508" spans="1:1" x14ac:dyDescent="0.25">
      <c r="A3508" t="s">
        <v>3320</v>
      </c>
    </row>
    <row r="3509" spans="1:1" x14ac:dyDescent="0.25">
      <c r="A3509" t="s">
        <v>3321</v>
      </c>
    </row>
    <row r="3510" spans="1:1" x14ac:dyDescent="0.25">
      <c r="A3510" t="s">
        <v>3320</v>
      </c>
    </row>
    <row r="3511" spans="1:1" x14ac:dyDescent="0.25">
      <c r="A3511" t="s">
        <v>3322</v>
      </c>
    </row>
    <row r="3512" spans="1:1" x14ac:dyDescent="0.25">
      <c r="A3512" t="s">
        <v>3323</v>
      </c>
    </row>
    <row r="3513" spans="1:1" x14ac:dyDescent="0.25">
      <c r="A3513" t="s">
        <v>3322</v>
      </c>
    </row>
    <row r="3514" spans="1:1" x14ac:dyDescent="0.25">
      <c r="A3514" t="s">
        <v>3324</v>
      </c>
    </row>
    <row r="3515" spans="1:1" x14ac:dyDescent="0.25">
      <c r="A3515" t="s">
        <v>3325</v>
      </c>
    </row>
    <row r="3516" spans="1:1" x14ac:dyDescent="0.25">
      <c r="A3516" t="s">
        <v>3326</v>
      </c>
    </row>
    <row r="3517" spans="1:1" x14ac:dyDescent="0.25">
      <c r="A3517" t="s">
        <v>3326</v>
      </c>
    </row>
    <row r="3518" spans="1:1" x14ac:dyDescent="0.25">
      <c r="A3518" t="s">
        <v>3327</v>
      </c>
    </row>
    <row r="3519" spans="1:1" x14ac:dyDescent="0.25">
      <c r="A3519" t="s">
        <v>3327</v>
      </c>
    </row>
    <row r="3520" spans="1:1" x14ac:dyDescent="0.25">
      <c r="A3520" t="s">
        <v>3328</v>
      </c>
    </row>
    <row r="3521" spans="1:1" x14ac:dyDescent="0.25">
      <c r="A3521" t="s">
        <v>3329</v>
      </c>
    </row>
    <row r="3522" spans="1:1" x14ac:dyDescent="0.25">
      <c r="A3522" t="s">
        <v>3330</v>
      </c>
    </row>
    <row r="3523" spans="1:1" x14ac:dyDescent="0.25">
      <c r="A3523" t="s">
        <v>3331</v>
      </c>
    </row>
    <row r="3524" spans="1:1" x14ac:dyDescent="0.25">
      <c r="A3524" t="s">
        <v>3332</v>
      </c>
    </row>
    <row r="3525" spans="1:1" x14ac:dyDescent="0.25">
      <c r="A3525" t="s">
        <v>3333</v>
      </c>
    </row>
    <row r="3526" spans="1:1" x14ac:dyDescent="0.25">
      <c r="A3526" t="s">
        <v>3334</v>
      </c>
    </row>
    <row r="3527" spans="1:1" x14ac:dyDescent="0.25">
      <c r="A3527" t="s">
        <v>3335</v>
      </c>
    </row>
    <row r="3528" spans="1:1" x14ac:dyDescent="0.25">
      <c r="A3528" t="s">
        <v>3336</v>
      </c>
    </row>
    <row r="3529" spans="1:1" x14ac:dyDescent="0.25">
      <c r="A3529" t="s">
        <v>3337</v>
      </c>
    </row>
    <row r="3530" spans="1:1" x14ac:dyDescent="0.25">
      <c r="A3530" t="s">
        <v>3338</v>
      </c>
    </row>
    <row r="3531" spans="1:1" x14ac:dyDescent="0.25">
      <c r="A3531" t="s">
        <v>3339</v>
      </c>
    </row>
    <row r="3532" spans="1:1" x14ac:dyDescent="0.25">
      <c r="A3532" t="s">
        <v>3340</v>
      </c>
    </row>
    <row r="3533" spans="1:1" x14ac:dyDescent="0.25">
      <c r="A3533" t="s">
        <v>3341</v>
      </c>
    </row>
    <row r="3534" spans="1:1" x14ac:dyDescent="0.25">
      <c r="A3534" t="s">
        <v>3342</v>
      </c>
    </row>
    <row r="3535" spans="1:1" x14ac:dyDescent="0.25">
      <c r="A3535" t="s">
        <v>3343</v>
      </c>
    </row>
    <row r="3536" spans="1:1" x14ac:dyDescent="0.25">
      <c r="A3536" t="s">
        <v>3344</v>
      </c>
    </row>
    <row r="3537" spans="1:1" x14ac:dyDescent="0.25">
      <c r="A3537" t="s">
        <v>3345</v>
      </c>
    </row>
    <row r="3538" spans="1:1" x14ac:dyDescent="0.25">
      <c r="A3538" t="s">
        <v>3346</v>
      </c>
    </row>
    <row r="3539" spans="1:1" x14ac:dyDescent="0.25">
      <c r="A3539" t="s">
        <v>3347</v>
      </c>
    </row>
    <row r="3540" spans="1:1" x14ac:dyDescent="0.25">
      <c r="A3540" t="s">
        <v>3348</v>
      </c>
    </row>
    <row r="3541" spans="1:1" x14ac:dyDescent="0.25">
      <c r="A3541" t="s">
        <v>3349</v>
      </c>
    </row>
    <row r="3542" spans="1:1" x14ac:dyDescent="0.25">
      <c r="A3542" t="s">
        <v>3350</v>
      </c>
    </row>
    <row r="3543" spans="1:1" x14ac:dyDescent="0.25">
      <c r="A3543" t="s">
        <v>3351</v>
      </c>
    </row>
    <row r="3544" spans="1:1" x14ac:dyDescent="0.25">
      <c r="A3544" t="s">
        <v>3352</v>
      </c>
    </row>
    <row r="3545" spans="1:1" x14ac:dyDescent="0.25">
      <c r="A3545" t="s">
        <v>3353</v>
      </c>
    </row>
    <row r="3546" spans="1:1" x14ac:dyDescent="0.25">
      <c r="A3546" t="s">
        <v>3354</v>
      </c>
    </row>
    <row r="3547" spans="1:1" x14ac:dyDescent="0.25">
      <c r="A3547" t="s">
        <v>3355</v>
      </c>
    </row>
    <row r="3548" spans="1:1" x14ac:dyDescent="0.25">
      <c r="A3548" t="s">
        <v>3356</v>
      </c>
    </row>
    <row r="3549" spans="1:1" x14ac:dyDescent="0.25">
      <c r="A3549" t="s">
        <v>3357</v>
      </c>
    </row>
    <row r="3550" spans="1:1" x14ac:dyDescent="0.25">
      <c r="A3550" t="s">
        <v>3358</v>
      </c>
    </row>
    <row r="3551" spans="1:1" x14ac:dyDescent="0.25">
      <c r="A3551" t="s">
        <v>3359</v>
      </c>
    </row>
    <row r="3552" spans="1:1" x14ac:dyDescent="0.25">
      <c r="A3552" t="s">
        <v>3360</v>
      </c>
    </row>
    <row r="3553" spans="1:1" x14ac:dyDescent="0.25">
      <c r="A3553" t="s">
        <v>3361</v>
      </c>
    </row>
    <row r="3554" spans="1:1" x14ac:dyDescent="0.25">
      <c r="A3554" t="s">
        <v>3362</v>
      </c>
    </row>
    <row r="3555" spans="1:1" x14ac:dyDescent="0.25">
      <c r="A3555" t="s">
        <v>3363</v>
      </c>
    </row>
    <row r="3556" spans="1:1" x14ac:dyDescent="0.25">
      <c r="A3556" t="s">
        <v>3364</v>
      </c>
    </row>
    <row r="3557" spans="1:1" x14ac:dyDescent="0.25">
      <c r="A3557" t="s">
        <v>3365</v>
      </c>
    </row>
    <row r="3558" spans="1:1" x14ac:dyDescent="0.25">
      <c r="A3558" t="s">
        <v>3366</v>
      </c>
    </row>
    <row r="3559" spans="1:1" x14ac:dyDescent="0.25">
      <c r="A3559" t="s">
        <v>3367</v>
      </c>
    </row>
    <row r="3560" spans="1:1" x14ac:dyDescent="0.25">
      <c r="A3560" t="s">
        <v>3368</v>
      </c>
    </row>
    <row r="3561" spans="1:1" x14ac:dyDescent="0.25">
      <c r="A3561" t="s">
        <v>3369</v>
      </c>
    </row>
    <row r="3562" spans="1:1" x14ac:dyDescent="0.25">
      <c r="A3562" t="s">
        <v>3370</v>
      </c>
    </row>
    <row r="3563" spans="1:1" x14ac:dyDescent="0.25">
      <c r="A3563" t="s">
        <v>3371</v>
      </c>
    </row>
    <row r="3564" spans="1:1" x14ac:dyDescent="0.25">
      <c r="A3564" t="s">
        <v>3372</v>
      </c>
    </row>
    <row r="3565" spans="1:1" x14ac:dyDescent="0.25">
      <c r="A3565" t="s">
        <v>3373</v>
      </c>
    </row>
    <row r="3566" spans="1:1" x14ac:dyDescent="0.25">
      <c r="A3566" t="s">
        <v>3374</v>
      </c>
    </row>
    <row r="3567" spans="1:1" x14ac:dyDescent="0.25">
      <c r="A3567" t="s">
        <v>3375</v>
      </c>
    </row>
    <row r="3568" spans="1:1" x14ac:dyDescent="0.25">
      <c r="A3568" t="s">
        <v>3376</v>
      </c>
    </row>
    <row r="3569" spans="1:1" x14ac:dyDescent="0.25">
      <c r="A3569" t="s">
        <v>3377</v>
      </c>
    </row>
    <row r="3570" spans="1:1" x14ac:dyDescent="0.25">
      <c r="A3570" t="s">
        <v>3378</v>
      </c>
    </row>
    <row r="3571" spans="1:1" x14ac:dyDescent="0.25">
      <c r="A3571" t="s">
        <v>3379</v>
      </c>
    </row>
    <row r="3572" spans="1:1" x14ac:dyDescent="0.25">
      <c r="A3572" t="s">
        <v>3380</v>
      </c>
    </row>
    <row r="3573" spans="1:1" x14ac:dyDescent="0.25">
      <c r="A3573" t="s">
        <v>3381</v>
      </c>
    </row>
    <row r="3574" spans="1:1" x14ac:dyDescent="0.25">
      <c r="A3574" t="s">
        <v>3382</v>
      </c>
    </row>
    <row r="3575" spans="1:1" x14ac:dyDescent="0.25">
      <c r="A3575" t="s">
        <v>3383</v>
      </c>
    </row>
    <row r="3576" spans="1:1" x14ac:dyDescent="0.25">
      <c r="A3576" t="s">
        <v>3384</v>
      </c>
    </row>
    <row r="3577" spans="1:1" x14ac:dyDescent="0.25">
      <c r="A3577" t="s">
        <v>3385</v>
      </c>
    </row>
    <row r="3578" spans="1:1" x14ac:dyDescent="0.25">
      <c r="A3578" t="s">
        <v>3386</v>
      </c>
    </row>
    <row r="3579" spans="1:1" x14ac:dyDescent="0.25">
      <c r="A3579" t="s">
        <v>3387</v>
      </c>
    </row>
    <row r="3580" spans="1:1" x14ac:dyDescent="0.25">
      <c r="A3580" t="s">
        <v>3388</v>
      </c>
    </row>
    <row r="3581" spans="1:1" x14ac:dyDescent="0.25">
      <c r="A3581" t="s">
        <v>3389</v>
      </c>
    </row>
    <row r="3582" spans="1:1" x14ac:dyDescent="0.25">
      <c r="A3582" t="s">
        <v>3390</v>
      </c>
    </row>
    <row r="3583" spans="1:1" x14ac:dyDescent="0.25">
      <c r="A3583" t="s">
        <v>3391</v>
      </c>
    </row>
    <row r="3584" spans="1:1" x14ac:dyDescent="0.25">
      <c r="A3584" t="s">
        <v>3392</v>
      </c>
    </row>
    <row r="3585" spans="1:1" x14ac:dyDescent="0.25">
      <c r="A3585" t="s">
        <v>3393</v>
      </c>
    </row>
    <row r="3586" spans="1:1" x14ac:dyDescent="0.25">
      <c r="A3586" t="s">
        <v>3394</v>
      </c>
    </row>
    <row r="3587" spans="1:1" x14ac:dyDescent="0.25">
      <c r="A3587" t="s">
        <v>3395</v>
      </c>
    </row>
    <row r="3588" spans="1:1" x14ac:dyDescent="0.25">
      <c r="A3588" t="s">
        <v>3396</v>
      </c>
    </row>
    <row r="3589" spans="1:1" x14ac:dyDescent="0.25">
      <c r="A3589" t="s">
        <v>3397</v>
      </c>
    </row>
    <row r="3590" spans="1:1" x14ac:dyDescent="0.25">
      <c r="A3590" t="s">
        <v>3398</v>
      </c>
    </row>
    <row r="3591" spans="1:1" x14ac:dyDescent="0.25">
      <c r="A3591" t="s">
        <v>3399</v>
      </c>
    </row>
    <row r="3592" spans="1:1" x14ac:dyDescent="0.25">
      <c r="A3592" t="s">
        <v>3400</v>
      </c>
    </row>
    <row r="3593" spans="1:1" x14ac:dyDescent="0.25">
      <c r="A3593" t="s">
        <v>3401</v>
      </c>
    </row>
    <row r="3594" spans="1:1" x14ac:dyDescent="0.25">
      <c r="A3594" t="s">
        <v>3402</v>
      </c>
    </row>
    <row r="3595" spans="1:1" x14ac:dyDescent="0.25">
      <c r="A3595" t="s">
        <v>3403</v>
      </c>
    </row>
    <row r="3596" spans="1:1" x14ac:dyDescent="0.25">
      <c r="A3596" t="s">
        <v>3404</v>
      </c>
    </row>
    <row r="3597" spans="1:1" x14ac:dyDescent="0.25">
      <c r="A3597" t="s">
        <v>3405</v>
      </c>
    </row>
    <row r="3598" spans="1:1" x14ac:dyDescent="0.25">
      <c r="A3598" t="s">
        <v>3406</v>
      </c>
    </row>
    <row r="3599" spans="1:1" x14ac:dyDescent="0.25">
      <c r="A3599" t="s">
        <v>3407</v>
      </c>
    </row>
    <row r="3600" spans="1:1" x14ac:dyDescent="0.25">
      <c r="A3600" t="s">
        <v>3408</v>
      </c>
    </row>
    <row r="3601" spans="1:1" x14ac:dyDescent="0.25">
      <c r="A3601" t="s">
        <v>3409</v>
      </c>
    </row>
    <row r="3602" spans="1:1" x14ac:dyDescent="0.25">
      <c r="A3602" t="s">
        <v>3410</v>
      </c>
    </row>
    <row r="3603" spans="1:1" x14ac:dyDescent="0.25">
      <c r="A3603" t="s">
        <v>3411</v>
      </c>
    </row>
    <row r="3604" spans="1:1" x14ac:dyDescent="0.25">
      <c r="A3604" t="s">
        <v>3412</v>
      </c>
    </row>
    <row r="3605" spans="1:1" x14ac:dyDescent="0.25">
      <c r="A3605" t="s">
        <v>3413</v>
      </c>
    </row>
    <row r="3606" spans="1:1" x14ac:dyDescent="0.25">
      <c r="A3606" t="s">
        <v>3414</v>
      </c>
    </row>
    <row r="3607" spans="1:1" x14ac:dyDescent="0.25">
      <c r="A3607" t="s">
        <v>3415</v>
      </c>
    </row>
    <row r="3608" spans="1:1" x14ac:dyDescent="0.25">
      <c r="A3608" t="s">
        <v>3416</v>
      </c>
    </row>
    <row r="3609" spans="1:1" x14ac:dyDescent="0.25">
      <c r="A3609" t="s">
        <v>3417</v>
      </c>
    </row>
    <row r="3610" spans="1:1" x14ac:dyDescent="0.25">
      <c r="A3610" t="s">
        <v>3418</v>
      </c>
    </row>
    <row r="3611" spans="1:1" x14ac:dyDescent="0.25">
      <c r="A3611" t="s">
        <v>3419</v>
      </c>
    </row>
    <row r="3612" spans="1:1" x14ac:dyDescent="0.25">
      <c r="A3612" t="s">
        <v>3420</v>
      </c>
    </row>
    <row r="3613" spans="1:1" x14ac:dyDescent="0.25">
      <c r="A3613" t="s">
        <v>3421</v>
      </c>
    </row>
    <row r="3614" spans="1:1" x14ac:dyDescent="0.25">
      <c r="A3614" t="s">
        <v>3422</v>
      </c>
    </row>
    <row r="3615" spans="1:1" x14ac:dyDescent="0.25">
      <c r="A3615" t="s">
        <v>3423</v>
      </c>
    </row>
    <row r="3616" spans="1:1" x14ac:dyDescent="0.25">
      <c r="A3616" t="s">
        <v>3424</v>
      </c>
    </row>
    <row r="3617" spans="1:1" x14ac:dyDescent="0.25">
      <c r="A3617" t="s">
        <v>3425</v>
      </c>
    </row>
    <row r="3618" spans="1:1" x14ac:dyDescent="0.25">
      <c r="A3618" t="s">
        <v>3426</v>
      </c>
    </row>
    <row r="3619" spans="1:1" x14ac:dyDescent="0.25">
      <c r="A3619" t="s">
        <v>3427</v>
      </c>
    </row>
    <row r="3620" spans="1:1" x14ac:dyDescent="0.25">
      <c r="A3620" t="s">
        <v>3428</v>
      </c>
    </row>
    <row r="3621" spans="1:1" x14ac:dyDescent="0.25">
      <c r="A3621" t="s">
        <v>3429</v>
      </c>
    </row>
    <row r="3622" spans="1:1" x14ac:dyDescent="0.25">
      <c r="A3622" t="s">
        <v>3430</v>
      </c>
    </row>
    <row r="3623" spans="1:1" x14ac:dyDescent="0.25">
      <c r="A3623" t="s">
        <v>3431</v>
      </c>
    </row>
    <row r="3624" spans="1:1" x14ac:dyDescent="0.25">
      <c r="A3624" t="s">
        <v>3432</v>
      </c>
    </row>
    <row r="3625" spans="1:1" x14ac:dyDescent="0.25">
      <c r="A3625" t="s">
        <v>3433</v>
      </c>
    </row>
    <row r="3626" spans="1:1" x14ac:dyDescent="0.25">
      <c r="A3626" t="s">
        <v>3434</v>
      </c>
    </row>
    <row r="3627" spans="1:1" x14ac:dyDescent="0.25">
      <c r="A3627" t="s">
        <v>3435</v>
      </c>
    </row>
    <row r="3628" spans="1:1" x14ac:dyDescent="0.25">
      <c r="A3628" t="s">
        <v>3436</v>
      </c>
    </row>
    <row r="3629" spans="1:1" x14ac:dyDescent="0.25">
      <c r="A3629" t="s">
        <v>3437</v>
      </c>
    </row>
    <row r="3630" spans="1:1" x14ac:dyDescent="0.25">
      <c r="A3630" t="s">
        <v>3438</v>
      </c>
    </row>
    <row r="3631" spans="1:1" x14ac:dyDescent="0.25">
      <c r="A3631" t="s">
        <v>3439</v>
      </c>
    </row>
    <row r="3632" spans="1:1" x14ac:dyDescent="0.25">
      <c r="A3632" t="s">
        <v>3440</v>
      </c>
    </row>
    <row r="3633" spans="1:1" x14ac:dyDescent="0.25">
      <c r="A3633" t="s">
        <v>3441</v>
      </c>
    </row>
    <row r="3634" spans="1:1" x14ac:dyDescent="0.25">
      <c r="A3634" t="s">
        <v>3442</v>
      </c>
    </row>
    <row r="3635" spans="1:1" x14ac:dyDescent="0.25">
      <c r="A3635" t="s">
        <v>3443</v>
      </c>
    </row>
    <row r="3636" spans="1:1" x14ac:dyDescent="0.25">
      <c r="A3636" t="s">
        <v>3444</v>
      </c>
    </row>
    <row r="3637" spans="1:1" x14ac:dyDescent="0.25">
      <c r="A3637" t="s">
        <v>3445</v>
      </c>
    </row>
    <row r="3638" spans="1:1" x14ac:dyDescent="0.25">
      <c r="A3638" t="s">
        <v>3446</v>
      </c>
    </row>
    <row r="3639" spans="1:1" x14ac:dyDescent="0.25">
      <c r="A3639" t="s">
        <v>3447</v>
      </c>
    </row>
    <row r="3640" spans="1:1" x14ac:dyDescent="0.25">
      <c r="A3640" t="s">
        <v>3448</v>
      </c>
    </row>
    <row r="3641" spans="1:1" x14ac:dyDescent="0.25">
      <c r="A3641" t="s">
        <v>3449</v>
      </c>
    </row>
    <row r="3642" spans="1:1" x14ac:dyDescent="0.25">
      <c r="A3642" t="s">
        <v>3450</v>
      </c>
    </row>
    <row r="3643" spans="1:1" x14ac:dyDescent="0.25">
      <c r="A3643" t="s">
        <v>3451</v>
      </c>
    </row>
    <row r="3644" spans="1:1" x14ac:dyDescent="0.25">
      <c r="A3644" t="s">
        <v>3452</v>
      </c>
    </row>
    <row r="3645" spans="1:1" x14ac:dyDescent="0.25">
      <c r="A3645" t="s">
        <v>3453</v>
      </c>
    </row>
    <row r="3646" spans="1:1" x14ac:dyDescent="0.25">
      <c r="A3646" t="s">
        <v>3454</v>
      </c>
    </row>
    <row r="3647" spans="1:1" x14ac:dyDescent="0.25">
      <c r="A3647" t="s">
        <v>3455</v>
      </c>
    </row>
    <row r="3648" spans="1:1" x14ac:dyDescent="0.25">
      <c r="A3648" t="s">
        <v>3456</v>
      </c>
    </row>
    <row r="3649" spans="1:1" x14ac:dyDescent="0.25">
      <c r="A3649" t="s">
        <v>3456</v>
      </c>
    </row>
    <row r="3650" spans="1:1" x14ac:dyDescent="0.25">
      <c r="A3650" t="s">
        <v>3455</v>
      </c>
    </row>
    <row r="3651" spans="1:1" x14ac:dyDescent="0.25">
      <c r="A3651" t="s">
        <v>3457</v>
      </c>
    </row>
    <row r="3652" spans="1:1" x14ac:dyDescent="0.25">
      <c r="A3652" t="s">
        <v>3458</v>
      </c>
    </row>
    <row r="3653" spans="1:1" x14ac:dyDescent="0.25">
      <c r="A3653" t="s">
        <v>3459</v>
      </c>
    </row>
    <row r="3654" spans="1:1" x14ac:dyDescent="0.25">
      <c r="A3654" t="s">
        <v>3460</v>
      </c>
    </row>
    <row r="3655" spans="1:1" x14ac:dyDescent="0.25">
      <c r="A3655" t="s">
        <v>3461</v>
      </c>
    </row>
    <row r="3656" spans="1:1" x14ac:dyDescent="0.25">
      <c r="A3656" t="s">
        <v>3462</v>
      </c>
    </row>
    <row r="3657" spans="1:1" x14ac:dyDescent="0.25">
      <c r="A3657" t="s">
        <v>3463</v>
      </c>
    </row>
    <row r="3658" spans="1:1" x14ac:dyDescent="0.25">
      <c r="A3658" t="s">
        <v>3464</v>
      </c>
    </row>
    <row r="3659" spans="1:1" x14ac:dyDescent="0.25">
      <c r="A3659" t="s">
        <v>3465</v>
      </c>
    </row>
    <row r="3660" spans="1:1" x14ac:dyDescent="0.25">
      <c r="A3660" t="s">
        <v>3466</v>
      </c>
    </row>
    <row r="3661" spans="1:1" x14ac:dyDescent="0.25">
      <c r="A3661" t="s">
        <v>3465</v>
      </c>
    </row>
    <row r="3662" spans="1:1" x14ac:dyDescent="0.25">
      <c r="A3662" t="s">
        <v>3466</v>
      </c>
    </row>
    <row r="3663" spans="1:1" x14ac:dyDescent="0.25">
      <c r="A3663" t="s">
        <v>3467</v>
      </c>
    </row>
    <row r="3664" spans="1:1" x14ac:dyDescent="0.25">
      <c r="A3664" t="s">
        <v>3467</v>
      </c>
    </row>
    <row r="3665" spans="1:1" x14ac:dyDescent="0.25">
      <c r="A3665" t="s">
        <v>3468</v>
      </c>
    </row>
    <row r="3666" spans="1:1" x14ac:dyDescent="0.25">
      <c r="A3666" t="s">
        <v>3468</v>
      </c>
    </row>
    <row r="3667" spans="1:1" x14ac:dyDescent="0.25">
      <c r="A3667" t="s">
        <v>3469</v>
      </c>
    </row>
    <row r="3668" spans="1:1" x14ac:dyDescent="0.25">
      <c r="A3668" t="s">
        <v>3470</v>
      </c>
    </row>
    <row r="3669" spans="1:1" x14ac:dyDescent="0.25">
      <c r="A3669" t="s">
        <v>3471</v>
      </c>
    </row>
    <row r="3670" spans="1:1" x14ac:dyDescent="0.25">
      <c r="A3670" t="s">
        <v>3472</v>
      </c>
    </row>
    <row r="3671" spans="1:1" x14ac:dyDescent="0.25">
      <c r="A3671" t="s">
        <v>3473</v>
      </c>
    </row>
    <row r="3672" spans="1:1" x14ac:dyDescent="0.25">
      <c r="A3672" t="s">
        <v>3474</v>
      </c>
    </row>
    <row r="3673" spans="1:1" x14ac:dyDescent="0.25">
      <c r="A3673" t="s">
        <v>3475</v>
      </c>
    </row>
    <row r="3674" spans="1:1" x14ac:dyDescent="0.25">
      <c r="A3674" t="s">
        <v>3476</v>
      </c>
    </row>
    <row r="3675" spans="1:1" x14ac:dyDescent="0.25">
      <c r="A3675" t="s">
        <v>3477</v>
      </c>
    </row>
    <row r="3676" spans="1:1" x14ac:dyDescent="0.25">
      <c r="A3676" t="s">
        <v>3478</v>
      </c>
    </row>
    <row r="3677" spans="1:1" x14ac:dyDescent="0.25">
      <c r="A3677" t="s">
        <v>3479</v>
      </c>
    </row>
    <row r="3678" spans="1:1" x14ac:dyDescent="0.25">
      <c r="A3678" t="s">
        <v>3480</v>
      </c>
    </row>
    <row r="3679" spans="1:1" x14ac:dyDescent="0.25">
      <c r="A3679" t="s">
        <v>3481</v>
      </c>
    </row>
    <row r="3680" spans="1:1" x14ac:dyDescent="0.25">
      <c r="A3680" t="s">
        <v>3479</v>
      </c>
    </row>
    <row r="3681" spans="1:1" x14ac:dyDescent="0.25">
      <c r="A3681" t="s">
        <v>3482</v>
      </c>
    </row>
    <row r="3682" spans="1:1" x14ac:dyDescent="0.25">
      <c r="A3682" t="s">
        <v>3477</v>
      </c>
    </row>
    <row r="3683" spans="1:1" x14ac:dyDescent="0.25">
      <c r="A3683" t="s">
        <v>3483</v>
      </c>
    </row>
    <row r="3684" spans="1:1" x14ac:dyDescent="0.25">
      <c r="A3684" t="s">
        <v>3484</v>
      </c>
    </row>
    <row r="3685" spans="1:1" x14ac:dyDescent="0.25">
      <c r="A3685" t="s">
        <v>3485</v>
      </c>
    </row>
    <row r="3686" spans="1:1" x14ac:dyDescent="0.25">
      <c r="A3686" t="s">
        <v>3476</v>
      </c>
    </row>
    <row r="3687" spans="1:1" x14ac:dyDescent="0.25">
      <c r="A3687" t="s">
        <v>3475</v>
      </c>
    </row>
    <row r="3688" spans="1:1" x14ac:dyDescent="0.25">
      <c r="A3688" t="s">
        <v>3485</v>
      </c>
    </row>
    <row r="3689" spans="1:1" x14ac:dyDescent="0.25">
      <c r="A3689" t="s">
        <v>3486</v>
      </c>
    </row>
    <row r="3690" spans="1:1" x14ac:dyDescent="0.25">
      <c r="A3690" t="s">
        <v>3487</v>
      </c>
    </row>
    <row r="3691" spans="1:1" x14ac:dyDescent="0.25">
      <c r="A3691" t="s">
        <v>3488</v>
      </c>
    </row>
    <row r="3692" spans="1:1" x14ac:dyDescent="0.25">
      <c r="A3692" t="s">
        <v>3488</v>
      </c>
    </row>
    <row r="3693" spans="1:1" x14ac:dyDescent="0.25">
      <c r="A3693" t="s">
        <v>3489</v>
      </c>
    </row>
    <row r="3694" spans="1:1" x14ac:dyDescent="0.25">
      <c r="A3694" t="s">
        <v>3490</v>
      </c>
    </row>
    <row r="3695" spans="1:1" x14ac:dyDescent="0.25">
      <c r="A3695" t="s">
        <v>3491</v>
      </c>
    </row>
    <row r="3696" spans="1:1" x14ac:dyDescent="0.25">
      <c r="A3696" t="s">
        <v>3492</v>
      </c>
    </row>
    <row r="3697" spans="1:1" x14ac:dyDescent="0.25">
      <c r="A3697" t="s">
        <v>3490</v>
      </c>
    </row>
    <row r="3698" spans="1:1" x14ac:dyDescent="0.25">
      <c r="A3698" t="s">
        <v>3493</v>
      </c>
    </row>
    <row r="3699" spans="1:1" x14ac:dyDescent="0.25">
      <c r="A3699" t="s">
        <v>3494</v>
      </c>
    </row>
    <row r="3700" spans="1:1" x14ac:dyDescent="0.25">
      <c r="A3700" t="s">
        <v>3495</v>
      </c>
    </row>
    <row r="3701" spans="1:1" x14ac:dyDescent="0.25">
      <c r="A3701" t="s">
        <v>3496</v>
      </c>
    </row>
    <row r="3702" spans="1:1" x14ac:dyDescent="0.25">
      <c r="A3702" t="s">
        <v>3489</v>
      </c>
    </row>
    <row r="3703" spans="1:1" x14ac:dyDescent="0.25">
      <c r="A3703" t="s">
        <v>3493</v>
      </c>
    </row>
    <row r="3704" spans="1:1" x14ac:dyDescent="0.25">
      <c r="A3704" t="s">
        <v>3497</v>
      </c>
    </row>
    <row r="3705" spans="1:1" x14ac:dyDescent="0.25">
      <c r="A3705" t="s">
        <v>3498</v>
      </c>
    </row>
    <row r="3706" spans="1:1" x14ac:dyDescent="0.25">
      <c r="A3706" t="s">
        <v>3499</v>
      </c>
    </row>
    <row r="3707" spans="1:1" x14ac:dyDescent="0.25">
      <c r="A3707" t="s">
        <v>3499</v>
      </c>
    </row>
    <row r="3708" spans="1:1" x14ac:dyDescent="0.25">
      <c r="A3708" t="s">
        <v>3500</v>
      </c>
    </row>
    <row r="3709" spans="1:1" x14ac:dyDescent="0.25">
      <c r="A3709" t="s">
        <v>3501</v>
      </c>
    </row>
    <row r="3710" spans="1:1" x14ac:dyDescent="0.25">
      <c r="A3710" t="s">
        <v>3502</v>
      </c>
    </row>
    <row r="3711" spans="1:1" x14ac:dyDescent="0.25">
      <c r="A3711" t="s">
        <v>3502</v>
      </c>
    </row>
    <row r="3712" spans="1:1" x14ac:dyDescent="0.25">
      <c r="A3712" t="s">
        <v>3503</v>
      </c>
    </row>
    <row r="3713" spans="1:1" x14ac:dyDescent="0.25">
      <c r="A3713" t="s">
        <v>3504</v>
      </c>
    </row>
    <row r="3714" spans="1:1" x14ac:dyDescent="0.25">
      <c r="A3714" t="s">
        <v>3504</v>
      </c>
    </row>
    <row r="3715" spans="1:1" x14ac:dyDescent="0.25">
      <c r="A3715" t="s">
        <v>3505</v>
      </c>
    </row>
    <row r="3716" spans="1:1" x14ac:dyDescent="0.25">
      <c r="A3716" t="s">
        <v>3506</v>
      </c>
    </row>
    <row r="3717" spans="1:1" x14ac:dyDescent="0.25">
      <c r="A3717" t="s">
        <v>3507</v>
      </c>
    </row>
    <row r="3718" spans="1:1" x14ac:dyDescent="0.25">
      <c r="A3718" t="s">
        <v>3508</v>
      </c>
    </row>
    <row r="3719" spans="1:1" x14ac:dyDescent="0.25">
      <c r="A3719" t="s">
        <v>3509</v>
      </c>
    </row>
    <row r="3720" spans="1:1" x14ac:dyDescent="0.25">
      <c r="A3720" t="s">
        <v>3510</v>
      </c>
    </row>
    <row r="3721" spans="1:1" x14ac:dyDescent="0.25">
      <c r="A3721" t="s">
        <v>3511</v>
      </c>
    </row>
    <row r="3722" spans="1:1" x14ac:dyDescent="0.25">
      <c r="A3722" t="s">
        <v>3512</v>
      </c>
    </row>
    <row r="3723" spans="1:1" x14ac:dyDescent="0.25">
      <c r="A3723" t="s">
        <v>3513</v>
      </c>
    </row>
    <row r="3724" spans="1:1" x14ac:dyDescent="0.25">
      <c r="A3724" t="s">
        <v>3514</v>
      </c>
    </row>
    <row r="3725" spans="1:1" x14ac:dyDescent="0.25">
      <c r="A3725" t="s">
        <v>3515</v>
      </c>
    </row>
    <row r="3726" spans="1:1" x14ac:dyDescent="0.25">
      <c r="A3726" t="s">
        <v>3516</v>
      </c>
    </row>
    <row r="3727" spans="1:1" x14ac:dyDescent="0.25">
      <c r="A3727" t="s">
        <v>3517</v>
      </c>
    </row>
    <row r="3728" spans="1:1" x14ac:dyDescent="0.25">
      <c r="A3728" t="s">
        <v>3518</v>
      </c>
    </row>
    <row r="3729" spans="1:1" x14ac:dyDescent="0.25">
      <c r="A3729" t="s">
        <v>3519</v>
      </c>
    </row>
    <row r="3730" spans="1:1" x14ac:dyDescent="0.25">
      <c r="A3730" t="s">
        <v>3520</v>
      </c>
    </row>
    <row r="3731" spans="1:1" x14ac:dyDescent="0.25">
      <c r="A3731" t="s">
        <v>3521</v>
      </c>
    </row>
    <row r="3732" spans="1:1" x14ac:dyDescent="0.25">
      <c r="A3732" t="s">
        <v>3522</v>
      </c>
    </row>
    <row r="3733" spans="1:1" x14ac:dyDescent="0.25">
      <c r="A3733" t="s">
        <v>3523</v>
      </c>
    </row>
    <row r="3734" spans="1:1" x14ac:dyDescent="0.25">
      <c r="A3734" t="s">
        <v>3524</v>
      </c>
    </row>
    <row r="3735" spans="1:1" x14ac:dyDescent="0.25">
      <c r="A3735" t="s">
        <v>3525</v>
      </c>
    </row>
    <row r="3736" spans="1:1" x14ac:dyDescent="0.25">
      <c r="A3736" t="s">
        <v>3526</v>
      </c>
    </row>
    <row r="3737" spans="1:1" x14ac:dyDescent="0.25">
      <c r="A3737" t="s">
        <v>3527</v>
      </c>
    </row>
    <row r="3738" spans="1:1" x14ac:dyDescent="0.25">
      <c r="A3738" t="s">
        <v>3528</v>
      </c>
    </row>
    <row r="3739" spans="1:1" x14ac:dyDescent="0.25">
      <c r="A3739" t="s">
        <v>3529</v>
      </c>
    </row>
    <row r="3740" spans="1:1" x14ac:dyDescent="0.25">
      <c r="A3740" t="s">
        <v>3530</v>
      </c>
    </row>
    <row r="3741" spans="1:1" x14ac:dyDescent="0.25">
      <c r="A3741" t="s">
        <v>3531</v>
      </c>
    </row>
    <row r="3742" spans="1:1" x14ac:dyDescent="0.25">
      <c r="A3742" t="s">
        <v>3532</v>
      </c>
    </row>
    <row r="3743" spans="1:1" x14ac:dyDescent="0.25">
      <c r="A3743" t="s">
        <v>3533</v>
      </c>
    </row>
    <row r="3744" spans="1:1" x14ac:dyDescent="0.25">
      <c r="A3744" t="s">
        <v>3534</v>
      </c>
    </row>
    <row r="3745" spans="1:1" x14ac:dyDescent="0.25">
      <c r="A3745" t="s">
        <v>3535</v>
      </c>
    </row>
    <row r="3746" spans="1:1" x14ac:dyDescent="0.25">
      <c r="A3746" t="s">
        <v>3536</v>
      </c>
    </row>
    <row r="3747" spans="1:1" x14ac:dyDescent="0.25">
      <c r="A3747" t="s">
        <v>3537</v>
      </c>
    </row>
    <row r="3748" spans="1:1" x14ac:dyDescent="0.25">
      <c r="A3748" t="s">
        <v>3538</v>
      </c>
    </row>
    <row r="3749" spans="1:1" x14ac:dyDescent="0.25">
      <c r="A3749" t="s">
        <v>3539</v>
      </c>
    </row>
    <row r="3750" spans="1:1" x14ac:dyDescent="0.25">
      <c r="A3750" t="s">
        <v>3540</v>
      </c>
    </row>
    <row r="3751" spans="1:1" x14ac:dyDescent="0.25">
      <c r="A3751" t="s">
        <v>3541</v>
      </c>
    </row>
    <row r="3752" spans="1:1" x14ac:dyDescent="0.25">
      <c r="A3752" t="s">
        <v>3542</v>
      </c>
    </row>
    <row r="3753" spans="1:1" x14ac:dyDescent="0.25">
      <c r="A3753" t="s">
        <v>3543</v>
      </c>
    </row>
    <row r="3754" spans="1:1" x14ac:dyDescent="0.25">
      <c r="A3754" t="s">
        <v>3544</v>
      </c>
    </row>
    <row r="3755" spans="1:1" x14ac:dyDescent="0.25">
      <c r="A3755" t="s">
        <v>3545</v>
      </c>
    </row>
    <row r="3756" spans="1:1" x14ac:dyDescent="0.25">
      <c r="A3756" t="s">
        <v>3546</v>
      </c>
    </row>
    <row r="3757" spans="1:1" x14ac:dyDescent="0.25">
      <c r="A3757" t="s">
        <v>3547</v>
      </c>
    </row>
    <row r="3758" spans="1:1" x14ac:dyDescent="0.25">
      <c r="A3758" t="s">
        <v>3548</v>
      </c>
    </row>
    <row r="3759" spans="1:1" x14ac:dyDescent="0.25">
      <c r="A3759" t="s">
        <v>3549</v>
      </c>
    </row>
    <row r="3760" spans="1:1" x14ac:dyDescent="0.25">
      <c r="A3760" t="s">
        <v>3550</v>
      </c>
    </row>
    <row r="3761" spans="1:1" x14ac:dyDescent="0.25">
      <c r="A3761" t="s">
        <v>3551</v>
      </c>
    </row>
    <row r="3762" spans="1:1" x14ac:dyDescent="0.25">
      <c r="A3762" t="s">
        <v>3552</v>
      </c>
    </row>
    <row r="3763" spans="1:1" x14ac:dyDescent="0.25">
      <c r="A3763" t="s">
        <v>3553</v>
      </c>
    </row>
    <row r="3764" spans="1:1" x14ac:dyDescent="0.25">
      <c r="A3764" t="s">
        <v>3554</v>
      </c>
    </row>
    <row r="3765" spans="1:1" x14ac:dyDescent="0.25">
      <c r="A3765" t="s">
        <v>3555</v>
      </c>
    </row>
    <row r="3766" spans="1:1" x14ac:dyDescent="0.25">
      <c r="A3766" t="s">
        <v>3556</v>
      </c>
    </row>
    <row r="3767" spans="1:1" x14ac:dyDescent="0.25">
      <c r="A3767" t="s">
        <v>3557</v>
      </c>
    </row>
    <row r="3768" spans="1:1" x14ac:dyDescent="0.25">
      <c r="A3768" t="s">
        <v>3558</v>
      </c>
    </row>
    <row r="3769" spans="1:1" x14ac:dyDescent="0.25">
      <c r="A3769" t="s">
        <v>3559</v>
      </c>
    </row>
    <row r="3770" spans="1:1" x14ac:dyDescent="0.25">
      <c r="A3770" t="s">
        <v>3560</v>
      </c>
    </row>
    <row r="3771" spans="1:1" x14ac:dyDescent="0.25">
      <c r="A3771" t="s">
        <v>3561</v>
      </c>
    </row>
    <row r="3772" spans="1:1" x14ac:dyDescent="0.25">
      <c r="A3772" t="s">
        <v>3562</v>
      </c>
    </row>
    <row r="3773" spans="1:1" x14ac:dyDescent="0.25">
      <c r="A3773" t="s">
        <v>3563</v>
      </c>
    </row>
    <row r="3774" spans="1:1" x14ac:dyDescent="0.25">
      <c r="A3774" t="s">
        <v>3564</v>
      </c>
    </row>
    <row r="3775" spans="1:1" x14ac:dyDescent="0.25">
      <c r="A3775" t="s">
        <v>3565</v>
      </c>
    </row>
    <row r="3776" spans="1:1" x14ac:dyDescent="0.25">
      <c r="A3776" t="s">
        <v>3566</v>
      </c>
    </row>
    <row r="3777" spans="1:1" x14ac:dyDescent="0.25">
      <c r="A3777" t="s">
        <v>3567</v>
      </c>
    </row>
    <row r="3778" spans="1:1" x14ac:dyDescent="0.25">
      <c r="A3778" t="s">
        <v>3568</v>
      </c>
    </row>
    <row r="3779" spans="1:1" x14ac:dyDescent="0.25">
      <c r="A3779" t="s">
        <v>3569</v>
      </c>
    </row>
    <row r="3780" spans="1:1" x14ac:dyDescent="0.25">
      <c r="A3780" t="s">
        <v>3570</v>
      </c>
    </row>
    <row r="3781" spans="1:1" x14ac:dyDescent="0.25">
      <c r="A3781" t="s">
        <v>3571</v>
      </c>
    </row>
    <row r="3782" spans="1:1" x14ac:dyDescent="0.25">
      <c r="A3782" t="s">
        <v>3572</v>
      </c>
    </row>
    <row r="3783" spans="1:1" x14ac:dyDescent="0.25">
      <c r="A3783" t="s">
        <v>3573</v>
      </c>
    </row>
    <row r="3784" spans="1:1" x14ac:dyDescent="0.25">
      <c r="A3784" t="s">
        <v>3574</v>
      </c>
    </row>
    <row r="3785" spans="1:1" x14ac:dyDescent="0.25">
      <c r="A3785" t="s">
        <v>3575</v>
      </c>
    </row>
    <row r="3786" spans="1:1" x14ac:dyDescent="0.25">
      <c r="A3786" t="s">
        <v>3576</v>
      </c>
    </row>
    <row r="3787" spans="1:1" x14ac:dyDescent="0.25">
      <c r="A3787" t="s">
        <v>3577</v>
      </c>
    </row>
    <row r="3788" spans="1:1" x14ac:dyDescent="0.25">
      <c r="A3788" t="s">
        <v>3578</v>
      </c>
    </row>
    <row r="3789" spans="1:1" x14ac:dyDescent="0.25">
      <c r="A3789" t="s">
        <v>3579</v>
      </c>
    </row>
    <row r="3790" spans="1:1" x14ac:dyDescent="0.25">
      <c r="A3790" t="s">
        <v>3580</v>
      </c>
    </row>
    <row r="3791" spans="1:1" x14ac:dyDescent="0.25">
      <c r="A3791" t="s">
        <v>3581</v>
      </c>
    </row>
    <row r="3792" spans="1:1" x14ac:dyDescent="0.25">
      <c r="A3792" t="s">
        <v>3580</v>
      </c>
    </row>
    <row r="3793" spans="1:1" x14ac:dyDescent="0.25">
      <c r="A3793" t="s">
        <v>3582</v>
      </c>
    </row>
    <row r="3794" spans="1:1" x14ac:dyDescent="0.25">
      <c r="A3794" t="s">
        <v>3583</v>
      </c>
    </row>
    <row r="3795" spans="1:1" x14ac:dyDescent="0.25">
      <c r="A3795" t="s">
        <v>3584</v>
      </c>
    </row>
    <row r="3796" spans="1:1" x14ac:dyDescent="0.25">
      <c r="A3796" t="s">
        <v>3585</v>
      </c>
    </row>
    <row r="3797" spans="1:1" x14ac:dyDescent="0.25">
      <c r="A3797" t="s">
        <v>3586</v>
      </c>
    </row>
    <row r="3798" spans="1:1" x14ac:dyDescent="0.25">
      <c r="A3798" t="s">
        <v>3587</v>
      </c>
    </row>
    <row r="3799" spans="1:1" x14ac:dyDescent="0.25">
      <c r="A3799" t="s">
        <v>3588</v>
      </c>
    </row>
    <row r="3800" spans="1:1" x14ac:dyDescent="0.25">
      <c r="A3800" t="s">
        <v>3589</v>
      </c>
    </row>
    <row r="3801" spans="1:1" x14ac:dyDescent="0.25">
      <c r="A3801" t="s">
        <v>3590</v>
      </c>
    </row>
    <row r="3802" spans="1:1" x14ac:dyDescent="0.25">
      <c r="A3802" t="s">
        <v>3591</v>
      </c>
    </row>
    <row r="3803" spans="1:1" x14ac:dyDescent="0.25">
      <c r="A3803" t="s">
        <v>3592</v>
      </c>
    </row>
    <row r="3804" spans="1:1" x14ac:dyDescent="0.25">
      <c r="A3804" t="s">
        <v>3593</v>
      </c>
    </row>
    <row r="3805" spans="1:1" x14ac:dyDescent="0.25">
      <c r="A3805" t="s">
        <v>3594</v>
      </c>
    </row>
    <row r="3806" spans="1:1" x14ac:dyDescent="0.25">
      <c r="A3806" t="s">
        <v>3595</v>
      </c>
    </row>
    <row r="3807" spans="1:1" x14ac:dyDescent="0.25">
      <c r="A3807" t="s">
        <v>3596</v>
      </c>
    </row>
    <row r="3808" spans="1:1" x14ac:dyDescent="0.25">
      <c r="A3808" t="s">
        <v>3597</v>
      </c>
    </row>
    <row r="3809" spans="1:1" x14ac:dyDescent="0.25">
      <c r="A3809" t="s">
        <v>3598</v>
      </c>
    </row>
    <row r="3810" spans="1:1" x14ac:dyDescent="0.25">
      <c r="A3810" t="s">
        <v>3599</v>
      </c>
    </row>
    <row r="3811" spans="1:1" x14ac:dyDescent="0.25">
      <c r="A3811" t="s">
        <v>3600</v>
      </c>
    </row>
    <row r="3812" spans="1:1" x14ac:dyDescent="0.25">
      <c r="A3812" t="s">
        <v>3601</v>
      </c>
    </row>
    <row r="3813" spans="1:1" x14ac:dyDescent="0.25">
      <c r="A3813" t="s">
        <v>3602</v>
      </c>
    </row>
    <row r="3814" spans="1:1" x14ac:dyDescent="0.25">
      <c r="A3814" t="s">
        <v>3603</v>
      </c>
    </row>
    <row r="3815" spans="1:1" x14ac:dyDescent="0.25">
      <c r="A3815" t="s">
        <v>3604</v>
      </c>
    </row>
    <row r="3816" spans="1:1" x14ac:dyDescent="0.25">
      <c r="A3816" t="s">
        <v>3604</v>
      </c>
    </row>
    <row r="3817" spans="1:1" x14ac:dyDescent="0.25">
      <c r="A3817" t="s">
        <v>3605</v>
      </c>
    </row>
    <row r="3818" spans="1:1" x14ac:dyDescent="0.25">
      <c r="A3818" t="s">
        <v>3605</v>
      </c>
    </row>
    <row r="3819" spans="1:1" x14ac:dyDescent="0.25">
      <c r="A3819" t="s">
        <v>3605</v>
      </c>
    </row>
    <row r="3820" spans="1:1" x14ac:dyDescent="0.25">
      <c r="A3820" t="s">
        <v>3605</v>
      </c>
    </row>
    <row r="3821" spans="1:1" x14ac:dyDescent="0.25">
      <c r="A3821" t="s">
        <v>3606</v>
      </c>
    </row>
    <row r="3822" spans="1:1" x14ac:dyDescent="0.25">
      <c r="A3822" t="s">
        <v>3606</v>
      </c>
    </row>
    <row r="3823" spans="1:1" x14ac:dyDescent="0.25">
      <c r="A3823" t="s">
        <v>3606</v>
      </c>
    </row>
    <row r="3824" spans="1:1" x14ac:dyDescent="0.25">
      <c r="A3824" t="s">
        <v>3607</v>
      </c>
    </row>
    <row r="3825" spans="1:1" x14ac:dyDescent="0.25">
      <c r="A3825" t="s">
        <v>3608</v>
      </c>
    </row>
    <row r="3826" spans="1:1" x14ac:dyDescent="0.25">
      <c r="A3826" t="s">
        <v>3608</v>
      </c>
    </row>
    <row r="3827" spans="1:1" x14ac:dyDescent="0.25">
      <c r="A3827" t="s">
        <v>3609</v>
      </c>
    </row>
    <row r="3828" spans="1:1" x14ac:dyDescent="0.25">
      <c r="A3828" t="s">
        <v>3610</v>
      </c>
    </row>
    <row r="3829" spans="1:1" x14ac:dyDescent="0.25">
      <c r="A3829" t="s">
        <v>3611</v>
      </c>
    </row>
    <row r="3830" spans="1:1" x14ac:dyDescent="0.25">
      <c r="A3830" t="s">
        <v>3612</v>
      </c>
    </row>
    <row r="3831" spans="1:1" x14ac:dyDescent="0.25">
      <c r="A3831" t="s">
        <v>3613</v>
      </c>
    </row>
    <row r="3832" spans="1:1" x14ac:dyDescent="0.25">
      <c r="A3832" t="s">
        <v>3614</v>
      </c>
    </row>
    <row r="3833" spans="1:1" x14ac:dyDescent="0.25">
      <c r="A3833" t="s">
        <v>3615</v>
      </c>
    </row>
    <row r="3834" spans="1:1" x14ac:dyDescent="0.25">
      <c r="A3834" t="s">
        <v>3616</v>
      </c>
    </row>
    <row r="3835" spans="1:1" x14ac:dyDescent="0.25">
      <c r="A3835" t="s">
        <v>3617</v>
      </c>
    </row>
    <row r="3836" spans="1:1" x14ac:dyDescent="0.25">
      <c r="A3836" t="s">
        <v>3618</v>
      </c>
    </row>
    <row r="3837" spans="1:1" x14ac:dyDescent="0.25">
      <c r="A3837" t="s">
        <v>3619</v>
      </c>
    </row>
    <row r="3838" spans="1:1" x14ac:dyDescent="0.25">
      <c r="A3838" t="s">
        <v>3620</v>
      </c>
    </row>
    <row r="3839" spans="1:1" x14ac:dyDescent="0.25">
      <c r="A3839" t="s">
        <v>3621</v>
      </c>
    </row>
    <row r="3840" spans="1:1" x14ac:dyDescent="0.25">
      <c r="A3840" t="s">
        <v>3622</v>
      </c>
    </row>
    <row r="3841" spans="1:1" x14ac:dyDescent="0.25">
      <c r="A3841" t="s">
        <v>3623</v>
      </c>
    </row>
    <row r="3842" spans="1:1" x14ac:dyDescent="0.25">
      <c r="A3842" t="s">
        <v>3624</v>
      </c>
    </row>
    <row r="3843" spans="1:1" x14ac:dyDescent="0.25">
      <c r="A3843" t="s">
        <v>3625</v>
      </c>
    </row>
    <row r="3844" spans="1:1" x14ac:dyDescent="0.25">
      <c r="A3844" t="s">
        <v>3626</v>
      </c>
    </row>
    <row r="3845" spans="1:1" x14ac:dyDescent="0.25">
      <c r="A3845" t="s">
        <v>3627</v>
      </c>
    </row>
    <row r="3846" spans="1:1" x14ac:dyDescent="0.25">
      <c r="A3846" t="s">
        <v>3628</v>
      </c>
    </row>
    <row r="3847" spans="1:1" x14ac:dyDescent="0.25">
      <c r="A3847" t="s">
        <v>3629</v>
      </c>
    </row>
    <row r="3848" spans="1:1" x14ac:dyDescent="0.25">
      <c r="A3848" t="s">
        <v>3630</v>
      </c>
    </row>
    <row r="3849" spans="1:1" x14ac:dyDescent="0.25">
      <c r="A3849" t="s">
        <v>3631</v>
      </c>
    </row>
    <row r="3850" spans="1:1" x14ac:dyDescent="0.25">
      <c r="A3850" t="s">
        <v>3632</v>
      </c>
    </row>
    <row r="3851" spans="1:1" x14ac:dyDescent="0.25">
      <c r="A3851" t="s">
        <v>3633</v>
      </c>
    </row>
    <row r="3852" spans="1:1" x14ac:dyDescent="0.25">
      <c r="A3852" t="s">
        <v>3634</v>
      </c>
    </row>
    <row r="3853" spans="1:1" x14ac:dyDescent="0.25">
      <c r="A3853" t="s">
        <v>3635</v>
      </c>
    </row>
    <row r="3854" spans="1:1" x14ac:dyDescent="0.25">
      <c r="A3854" t="s">
        <v>3636</v>
      </c>
    </row>
    <row r="3855" spans="1:1" x14ac:dyDescent="0.25">
      <c r="A3855" t="s">
        <v>3637</v>
      </c>
    </row>
    <row r="3856" spans="1:1" x14ac:dyDescent="0.25">
      <c r="A3856" t="s">
        <v>3638</v>
      </c>
    </row>
    <row r="3857" spans="1:1" x14ac:dyDescent="0.25">
      <c r="A3857" t="s">
        <v>3639</v>
      </c>
    </row>
    <row r="3858" spans="1:1" x14ac:dyDescent="0.25">
      <c r="A3858" t="s">
        <v>3640</v>
      </c>
    </row>
    <row r="3859" spans="1:1" x14ac:dyDescent="0.25">
      <c r="A3859" t="s">
        <v>3641</v>
      </c>
    </row>
    <row r="3860" spans="1:1" x14ac:dyDescent="0.25">
      <c r="A3860" t="s">
        <v>3642</v>
      </c>
    </row>
    <row r="3861" spans="1:1" x14ac:dyDescent="0.25">
      <c r="A3861" t="s">
        <v>3643</v>
      </c>
    </row>
    <row r="3862" spans="1:1" x14ac:dyDescent="0.25">
      <c r="A3862" t="s">
        <v>3644</v>
      </c>
    </row>
    <row r="3863" spans="1:1" x14ac:dyDescent="0.25">
      <c r="A3863" t="s">
        <v>3645</v>
      </c>
    </row>
    <row r="3864" spans="1:1" x14ac:dyDescent="0.25">
      <c r="A3864" t="s">
        <v>3641</v>
      </c>
    </row>
    <row r="3865" spans="1:1" x14ac:dyDescent="0.25">
      <c r="A3865" t="s">
        <v>3646</v>
      </c>
    </row>
    <row r="3866" spans="1:1" x14ac:dyDescent="0.25">
      <c r="A3866" t="s">
        <v>3647</v>
      </c>
    </row>
    <row r="3867" spans="1:1" x14ac:dyDescent="0.25">
      <c r="A3867" t="s">
        <v>3648</v>
      </c>
    </row>
    <row r="3868" spans="1:1" x14ac:dyDescent="0.25">
      <c r="A3868" t="s">
        <v>3649</v>
      </c>
    </row>
    <row r="3869" spans="1:1" x14ac:dyDescent="0.25">
      <c r="A3869" t="s">
        <v>3650</v>
      </c>
    </row>
    <row r="3870" spans="1:1" x14ac:dyDescent="0.25">
      <c r="A3870" t="s">
        <v>3651</v>
      </c>
    </row>
    <row r="3871" spans="1:1" x14ac:dyDescent="0.25">
      <c r="A3871" t="s">
        <v>3649</v>
      </c>
    </row>
    <row r="3872" spans="1:1" x14ac:dyDescent="0.25">
      <c r="A3872" t="s">
        <v>3652</v>
      </c>
    </row>
    <row r="3873" spans="1:1" x14ac:dyDescent="0.25">
      <c r="A3873" t="s">
        <v>3653</v>
      </c>
    </row>
    <row r="3874" spans="1:1" x14ac:dyDescent="0.25">
      <c r="A3874" t="s">
        <v>3654</v>
      </c>
    </row>
    <row r="3875" spans="1:1" x14ac:dyDescent="0.25">
      <c r="A3875" t="s">
        <v>3653</v>
      </c>
    </row>
    <row r="3876" spans="1:1" x14ac:dyDescent="0.25">
      <c r="A3876" t="s">
        <v>3655</v>
      </c>
    </row>
    <row r="3877" spans="1:1" x14ac:dyDescent="0.25">
      <c r="A3877" t="s">
        <v>3656</v>
      </c>
    </row>
    <row r="3878" spans="1:1" x14ac:dyDescent="0.25">
      <c r="A3878" t="s">
        <v>3654</v>
      </c>
    </row>
    <row r="3879" spans="1:1" x14ac:dyDescent="0.25">
      <c r="A3879" t="s">
        <v>3657</v>
      </c>
    </row>
    <row r="3880" spans="1:1" x14ac:dyDescent="0.25">
      <c r="A3880" t="s">
        <v>3658</v>
      </c>
    </row>
    <row r="3881" spans="1:1" x14ac:dyDescent="0.25">
      <c r="A3881" t="s">
        <v>3659</v>
      </c>
    </row>
    <row r="3882" spans="1:1" x14ac:dyDescent="0.25">
      <c r="A3882" t="s">
        <v>3660</v>
      </c>
    </row>
    <row r="3883" spans="1:1" x14ac:dyDescent="0.25">
      <c r="A3883" t="s">
        <v>3661</v>
      </c>
    </row>
    <row r="3884" spans="1:1" x14ac:dyDescent="0.25">
      <c r="A3884" t="s">
        <v>3662</v>
      </c>
    </row>
    <row r="3885" spans="1:1" x14ac:dyDescent="0.25">
      <c r="A3885" t="s">
        <v>3663</v>
      </c>
    </row>
    <row r="3886" spans="1:1" x14ac:dyDescent="0.25">
      <c r="A3886" t="s">
        <v>3664</v>
      </c>
    </row>
    <row r="3887" spans="1:1" x14ac:dyDescent="0.25">
      <c r="A3887" t="s">
        <v>3665</v>
      </c>
    </row>
    <row r="3888" spans="1:1" x14ac:dyDescent="0.25">
      <c r="A3888" t="s">
        <v>3666</v>
      </c>
    </row>
    <row r="3889" spans="1:1" x14ac:dyDescent="0.25">
      <c r="A3889" t="s">
        <v>3667</v>
      </c>
    </row>
    <row r="3890" spans="1:1" x14ac:dyDescent="0.25">
      <c r="A3890" t="s">
        <v>3667</v>
      </c>
    </row>
    <row r="3891" spans="1:1" x14ac:dyDescent="0.25">
      <c r="A3891" t="s">
        <v>3667</v>
      </c>
    </row>
    <row r="3892" spans="1:1" x14ac:dyDescent="0.25">
      <c r="A3892" t="s">
        <v>3667</v>
      </c>
    </row>
    <row r="3893" spans="1:1" x14ac:dyDescent="0.25">
      <c r="A3893" t="s">
        <v>3668</v>
      </c>
    </row>
    <row r="3894" spans="1:1" x14ac:dyDescent="0.25">
      <c r="A3894" t="s">
        <v>3669</v>
      </c>
    </row>
    <row r="3895" spans="1:1" x14ac:dyDescent="0.25">
      <c r="A3895" t="s">
        <v>3670</v>
      </c>
    </row>
    <row r="3896" spans="1:1" x14ac:dyDescent="0.25">
      <c r="A3896" t="s">
        <v>3671</v>
      </c>
    </row>
    <row r="3897" spans="1:1" x14ac:dyDescent="0.25">
      <c r="A3897" t="s">
        <v>3672</v>
      </c>
    </row>
    <row r="3898" spans="1:1" x14ac:dyDescent="0.25">
      <c r="A3898" t="s">
        <v>3673</v>
      </c>
    </row>
    <row r="3899" spans="1:1" x14ac:dyDescent="0.25">
      <c r="A3899" t="s">
        <v>3674</v>
      </c>
    </row>
    <row r="3900" spans="1:1" x14ac:dyDescent="0.25">
      <c r="A3900" t="s">
        <v>3675</v>
      </c>
    </row>
    <row r="3901" spans="1:1" x14ac:dyDescent="0.25">
      <c r="A3901" t="s">
        <v>3676</v>
      </c>
    </row>
    <row r="3902" spans="1:1" x14ac:dyDescent="0.25">
      <c r="A3902" t="s">
        <v>3677</v>
      </c>
    </row>
    <row r="3903" spans="1:1" x14ac:dyDescent="0.25">
      <c r="A3903" t="s">
        <v>3678</v>
      </c>
    </row>
    <row r="3904" spans="1:1" x14ac:dyDescent="0.25">
      <c r="A3904" t="s">
        <v>3679</v>
      </c>
    </row>
    <row r="3905" spans="1:1" x14ac:dyDescent="0.25">
      <c r="A3905" t="s">
        <v>3680</v>
      </c>
    </row>
    <row r="3906" spans="1:1" x14ac:dyDescent="0.25">
      <c r="A3906" t="s">
        <v>3681</v>
      </c>
    </row>
    <row r="3907" spans="1:1" x14ac:dyDescent="0.25">
      <c r="A3907" t="s">
        <v>3682</v>
      </c>
    </row>
    <row r="3908" spans="1:1" x14ac:dyDescent="0.25">
      <c r="A3908" t="s">
        <v>3683</v>
      </c>
    </row>
    <row r="3909" spans="1:1" x14ac:dyDescent="0.25">
      <c r="A3909" t="s">
        <v>3684</v>
      </c>
    </row>
    <row r="3910" spans="1:1" x14ac:dyDescent="0.25">
      <c r="A3910" t="s">
        <v>3685</v>
      </c>
    </row>
    <row r="3911" spans="1:1" x14ac:dyDescent="0.25">
      <c r="A3911" t="s">
        <v>3686</v>
      </c>
    </row>
    <row r="3912" spans="1:1" x14ac:dyDescent="0.25">
      <c r="A3912" t="s">
        <v>3687</v>
      </c>
    </row>
    <row r="3913" spans="1:1" x14ac:dyDescent="0.25">
      <c r="A3913" t="s">
        <v>3688</v>
      </c>
    </row>
    <row r="3914" spans="1:1" x14ac:dyDescent="0.25">
      <c r="A3914" t="s">
        <v>3689</v>
      </c>
    </row>
    <row r="3915" spans="1:1" x14ac:dyDescent="0.25">
      <c r="A3915" t="s">
        <v>3690</v>
      </c>
    </row>
    <row r="3916" spans="1:1" x14ac:dyDescent="0.25">
      <c r="A3916" t="s">
        <v>3691</v>
      </c>
    </row>
    <row r="3917" spans="1:1" x14ac:dyDescent="0.25">
      <c r="A3917" t="s">
        <v>3692</v>
      </c>
    </row>
    <row r="3918" spans="1:1" x14ac:dyDescent="0.25">
      <c r="A3918" t="s">
        <v>3693</v>
      </c>
    </row>
    <row r="3919" spans="1:1" x14ac:dyDescent="0.25">
      <c r="A3919" t="s">
        <v>3694</v>
      </c>
    </row>
    <row r="3920" spans="1:1" x14ac:dyDescent="0.25">
      <c r="A3920" t="s">
        <v>3695</v>
      </c>
    </row>
    <row r="3921" spans="1:1" x14ac:dyDescent="0.25">
      <c r="A3921" t="s">
        <v>3696</v>
      </c>
    </row>
    <row r="3922" spans="1:1" x14ac:dyDescent="0.25">
      <c r="A3922" t="s">
        <v>3697</v>
      </c>
    </row>
    <row r="3923" spans="1:1" x14ac:dyDescent="0.25">
      <c r="A3923" t="s">
        <v>3698</v>
      </c>
    </row>
    <row r="3924" spans="1:1" x14ac:dyDescent="0.25">
      <c r="A3924" t="s">
        <v>3699</v>
      </c>
    </row>
    <row r="3925" spans="1:1" x14ac:dyDescent="0.25">
      <c r="A3925" t="s">
        <v>3700</v>
      </c>
    </row>
    <row r="3926" spans="1:1" x14ac:dyDescent="0.25">
      <c r="A3926" t="s">
        <v>3701</v>
      </c>
    </row>
    <row r="3927" spans="1:1" x14ac:dyDescent="0.25">
      <c r="A3927" t="s">
        <v>3702</v>
      </c>
    </row>
    <row r="3928" spans="1:1" x14ac:dyDescent="0.25">
      <c r="A3928" t="s">
        <v>3703</v>
      </c>
    </row>
    <row r="3929" spans="1:1" x14ac:dyDescent="0.25">
      <c r="A3929" t="s">
        <v>3704</v>
      </c>
    </row>
    <row r="3930" spans="1:1" x14ac:dyDescent="0.25">
      <c r="A3930" t="s">
        <v>3705</v>
      </c>
    </row>
    <row r="3931" spans="1:1" x14ac:dyDescent="0.25">
      <c r="A3931" t="s">
        <v>3706</v>
      </c>
    </row>
    <row r="3932" spans="1:1" x14ac:dyDescent="0.25">
      <c r="A3932" t="s">
        <v>3707</v>
      </c>
    </row>
    <row r="3933" spans="1:1" x14ac:dyDescent="0.25">
      <c r="A3933" t="s">
        <v>3708</v>
      </c>
    </row>
    <row r="3934" spans="1:1" x14ac:dyDescent="0.25">
      <c r="A3934" t="s">
        <v>3709</v>
      </c>
    </row>
    <row r="3935" spans="1:1" x14ac:dyDescent="0.25">
      <c r="A3935" t="s">
        <v>3710</v>
      </c>
    </row>
    <row r="3936" spans="1:1" x14ac:dyDescent="0.25">
      <c r="A3936" t="s">
        <v>3711</v>
      </c>
    </row>
    <row r="3937" spans="1:1" x14ac:dyDescent="0.25">
      <c r="A3937" t="s">
        <v>3712</v>
      </c>
    </row>
    <row r="3938" spans="1:1" x14ac:dyDescent="0.25">
      <c r="A3938" t="s">
        <v>3713</v>
      </c>
    </row>
    <row r="3939" spans="1:1" x14ac:dyDescent="0.25">
      <c r="A3939" t="s">
        <v>3714</v>
      </c>
    </row>
    <row r="3940" spans="1:1" x14ac:dyDescent="0.25">
      <c r="A3940" t="s">
        <v>3715</v>
      </c>
    </row>
    <row r="3941" spans="1:1" x14ac:dyDescent="0.25">
      <c r="A3941" t="s">
        <v>3716</v>
      </c>
    </row>
    <row r="3942" spans="1:1" x14ac:dyDescent="0.25">
      <c r="A3942" t="s">
        <v>3717</v>
      </c>
    </row>
    <row r="3943" spans="1:1" x14ac:dyDescent="0.25">
      <c r="A3943" t="s">
        <v>3718</v>
      </c>
    </row>
    <row r="3944" spans="1:1" x14ac:dyDescent="0.25">
      <c r="A3944" t="s">
        <v>3719</v>
      </c>
    </row>
    <row r="3945" spans="1:1" x14ac:dyDescent="0.25">
      <c r="A3945" t="s">
        <v>3720</v>
      </c>
    </row>
    <row r="3946" spans="1:1" x14ac:dyDescent="0.25">
      <c r="A3946" t="s">
        <v>3721</v>
      </c>
    </row>
    <row r="3947" spans="1:1" x14ac:dyDescent="0.25">
      <c r="A3947" t="s">
        <v>3722</v>
      </c>
    </row>
    <row r="3948" spans="1:1" x14ac:dyDescent="0.25">
      <c r="A3948" t="s">
        <v>3723</v>
      </c>
    </row>
    <row r="3949" spans="1:1" x14ac:dyDescent="0.25">
      <c r="A3949" t="s">
        <v>3724</v>
      </c>
    </row>
    <row r="3950" spans="1:1" x14ac:dyDescent="0.25">
      <c r="A3950" t="s">
        <v>3725</v>
      </c>
    </row>
    <row r="3951" spans="1:1" x14ac:dyDescent="0.25">
      <c r="A3951" t="s">
        <v>3726</v>
      </c>
    </row>
    <row r="3952" spans="1:1" x14ac:dyDescent="0.25">
      <c r="A3952" t="s">
        <v>3727</v>
      </c>
    </row>
    <row r="3953" spans="1:1" x14ac:dyDescent="0.25">
      <c r="A3953" t="s">
        <v>3728</v>
      </c>
    </row>
    <row r="3954" spans="1:1" x14ac:dyDescent="0.25">
      <c r="A3954" t="s">
        <v>3729</v>
      </c>
    </row>
    <row r="3955" spans="1:1" x14ac:dyDescent="0.25">
      <c r="A3955" t="s">
        <v>3730</v>
      </c>
    </row>
    <row r="3956" spans="1:1" x14ac:dyDescent="0.25">
      <c r="A3956" t="s">
        <v>3731</v>
      </c>
    </row>
    <row r="3957" spans="1:1" x14ac:dyDescent="0.25">
      <c r="A3957" t="s">
        <v>3732</v>
      </c>
    </row>
    <row r="3958" spans="1:1" x14ac:dyDescent="0.25">
      <c r="A3958" t="s">
        <v>3733</v>
      </c>
    </row>
    <row r="3959" spans="1:1" x14ac:dyDescent="0.25">
      <c r="A3959" t="s">
        <v>3734</v>
      </c>
    </row>
    <row r="3960" spans="1:1" x14ac:dyDescent="0.25">
      <c r="A3960" t="s">
        <v>3735</v>
      </c>
    </row>
    <row r="3961" spans="1:1" x14ac:dyDescent="0.25">
      <c r="A3961" t="s">
        <v>3736</v>
      </c>
    </row>
    <row r="3962" spans="1:1" x14ac:dyDescent="0.25">
      <c r="A3962" t="s">
        <v>3737</v>
      </c>
    </row>
    <row r="3963" spans="1:1" x14ac:dyDescent="0.25">
      <c r="A3963" t="s">
        <v>3738</v>
      </c>
    </row>
    <row r="3964" spans="1:1" x14ac:dyDescent="0.25">
      <c r="A3964" t="s">
        <v>3739</v>
      </c>
    </row>
    <row r="3965" spans="1:1" x14ac:dyDescent="0.25">
      <c r="A3965" t="s">
        <v>3740</v>
      </c>
    </row>
    <row r="3966" spans="1:1" x14ac:dyDescent="0.25">
      <c r="A3966" t="s">
        <v>3740</v>
      </c>
    </row>
    <row r="3967" spans="1:1" x14ac:dyDescent="0.25">
      <c r="A3967" t="s">
        <v>3741</v>
      </c>
    </row>
    <row r="3968" spans="1:1" x14ac:dyDescent="0.25">
      <c r="A3968" t="s">
        <v>3741</v>
      </c>
    </row>
    <row r="3969" spans="1:1" x14ac:dyDescent="0.25">
      <c r="A3969" t="s">
        <v>3742</v>
      </c>
    </row>
    <row r="3970" spans="1:1" x14ac:dyDescent="0.25">
      <c r="A3970" t="s">
        <v>3743</v>
      </c>
    </row>
    <row r="3971" spans="1:1" x14ac:dyDescent="0.25">
      <c r="A3971" t="s">
        <v>3744</v>
      </c>
    </row>
    <row r="3972" spans="1:1" x14ac:dyDescent="0.25">
      <c r="A3972" t="s">
        <v>3745</v>
      </c>
    </row>
    <row r="3973" spans="1:1" x14ac:dyDescent="0.25">
      <c r="A3973" t="s">
        <v>3746</v>
      </c>
    </row>
    <row r="3974" spans="1:1" x14ac:dyDescent="0.25">
      <c r="A3974" t="s">
        <v>3747</v>
      </c>
    </row>
    <row r="3975" spans="1:1" x14ac:dyDescent="0.25">
      <c r="A3975" t="s">
        <v>3748</v>
      </c>
    </row>
    <row r="3976" spans="1:1" x14ac:dyDescent="0.25">
      <c r="A3976" t="s">
        <v>3749</v>
      </c>
    </row>
    <row r="3977" spans="1:1" x14ac:dyDescent="0.25">
      <c r="A3977" t="s">
        <v>3750</v>
      </c>
    </row>
    <row r="3978" spans="1:1" x14ac:dyDescent="0.25">
      <c r="A3978" t="s">
        <v>3751</v>
      </c>
    </row>
    <row r="3979" spans="1:1" x14ac:dyDescent="0.25">
      <c r="A3979" t="s">
        <v>3752</v>
      </c>
    </row>
    <row r="3980" spans="1:1" x14ac:dyDescent="0.25">
      <c r="A3980" t="s">
        <v>3753</v>
      </c>
    </row>
    <row r="3981" spans="1:1" x14ac:dyDescent="0.25">
      <c r="A3981" t="s">
        <v>3754</v>
      </c>
    </row>
    <row r="3982" spans="1:1" x14ac:dyDescent="0.25">
      <c r="A3982" t="s">
        <v>3755</v>
      </c>
    </row>
    <row r="3983" spans="1:1" x14ac:dyDescent="0.25">
      <c r="A3983" t="s">
        <v>3756</v>
      </c>
    </row>
    <row r="3984" spans="1:1" x14ac:dyDescent="0.25">
      <c r="A3984" t="s">
        <v>3757</v>
      </c>
    </row>
    <row r="3985" spans="1:1" x14ac:dyDescent="0.25">
      <c r="A3985" t="s">
        <v>3758</v>
      </c>
    </row>
    <row r="3986" spans="1:1" x14ac:dyDescent="0.25">
      <c r="A3986" t="s">
        <v>3759</v>
      </c>
    </row>
    <row r="3987" spans="1:1" x14ac:dyDescent="0.25">
      <c r="A3987" t="s">
        <v>3760</v>
      </c>
    </row>
    <row r="3988" spans="1:1" x14ac:dyDescent="0.25">
      <c r="A3988" t="s">
        <v>3761</v>
      </c>
    </row>
    <row r="3989" spans="1:1" x14ac:dyDescent="0.25">
      <c r="A3989" t="s">
        <v>3762</v>
      </c>
    </row>
    <row r="3990" spans="1:1" x14ac:dyDescent="0.25">
      <c r="A3990" t="s">
        <v>3763</v>
      </c>
    </row>
    <row r="3991" spans="1:1" x14ac:dyDescent="0.25">
      <c r="A3991" t="s">
        <v>3764</v>
      </c>
    </row>
    <row r="3992" spans="1:1" x14ac:dyDescent="0.25">
      <c r="A3992" t="s">
        <v>3765</v>
      </c>
    </row>
    <row r="3993" spans="1:1" x14ac:dyDescent="0.25">
      <c r="A3993" t="s">
        <v>3766</v>
      </c>
    </row>
    <row r="3994" spans="1:1" x14ac:dyDescent="0.25">
      <c r="A3994" t="s">
        <v>3767</v>
      </c>
    </row>
    <row r="3995" spans="1:1" x14ac:dyDescent="0.25">
      <c r="A3995" t="s">
        <v>3768</v>
      </c>
    </row>
    <row r="3996" spans="1:1" x14ac:dyDescent="0.25">
      <c r="A3996" t="s">
        <v>3769</v>
      </c>
    </row>
    <row r="3997" spans="1:1" x14ac:dyDescent="0.25">
      <c r="A3997" t="s">
        <v>3770</v>
      </c>
    </row>
    <row r="3998" spans="1:1" x14ac:dyDescent="0.25">
      <c r="A3998" t="s">
        <v>3771</v>
      </c>
    </row>
    <row r="3999" spans="1:1" x14ac:dyDescent="0.25">
      <c r="A3999" t="s">
        <v>3772</v>
      </c>
    </row>
    <row r="4000" spans="1:1" x14ac:dyDescent="0.25">
      <c r="A4000" t="s">
        <v>3773</v>
      </c>
    </row>
    <row r="4001" spans="1:1" x14ac:dyDescent="0.25">
      <c r="A4001" t="s">
        <v>3774</v>
      </c>
    </row>
    <row r="4002" spans="1:1" x14ac:dyDescent="0.25">
      <c r="A4002" t="s">
        <v>3775</v>
      </c>
    </row>
    <row r="4003" spans="1:1" x14ac:dyDescent="0.25">
      <c r="A4003" t="s">
        <v>3776</v>
      </c>
    </row>
    <row r="4004" spans="1:1" x14ac:dyDescent="0.25">
      <c r="A4004" t="s">
        <v>3777</v>
      </c>
    </row>
    <row r="4005" spans="1:1" x14ac:dyDescent="0.25">
      <c r="A4005" t="s">
        <v>3778</v>
      </c>
    </row>
    <row r="4006" spans="1:1" x14ac:dyDescent="0.25">
      <c r="A4006" t="s">
        <v>3779</v>
      </c>
    </row>
    <row r="4007" spans="1:1" x14ac:dyDescent="0.25">
      <c r="A4007" t="s">
        <v>3780</v>
      </c>
    </row>
    <row r="4008" spans="1:1" x14ac:dyDescent="0.25">
      <c r="A4008" t="s">
        <v>3781</v>
      </c>
    </row>
    <row r="4009" spans="1:1" x14ac:dyDescent="0.25">
      <c r="A4009" t="s">
        <v>3782</v>
      </c>
    </row>
    <row r="4010" spans="1:1" x14ac:dyDescent="0.25">
      <c r="A4010" t="s">
        <v>3783</v>
      </c>
    </row>
    <row r="4011" spans="1:1" x14ac:dyDescent="0.25">
      <c r="A4011" t="s">
        <v>3784</v>
      </c>
    </row>
    <row r="4012" spans="1:1" x14ac:dyDescent="0.25">
      <c r="A4012" t="s">
        <v>3785</v>
      </c>
    </row>
    <row r="4013" spans="1:1" x14ac:dyDescent="0.25">
      <c r="A4013" t="s">
        <v>3786</v>
      </c>
    </row>
    <row r="4014" spans="1:1" x14ac:dyDescent="0.25">
      <c r="A4014" t="s">
        <v>3787</v>
      </c>
    </row>
    <row r="4015" spans="1:1" x14ac:dyDescent="0.25">
      <c r="A4015" t="s">
        <v>3788</v>
      </c>
    </row>
    <row r="4016" spans="1:1" x14ac:dyDescent="0.25">
      <c r="A4016" t="s">
        <v>3789</v>
      </c>
    </row>
    <row r="4017" spans="1:1" x14ac:dyDescent="0.25">
      <c r="A4017" t="s">
        <v>3790</v>
      </c>
    </row>
    <row r="4018" spans="1:1" x14ac:dyDescent="0.25">
      <c r="A4018" t="s">
        <v>3791</v>
      </c>
    </row>
    <row r="4019" spans="1:1" x14ac:dyDescent="0.25">
      <c r="A4019" t="s">
        <v>3792</v>
      </c>
    </row>
    <row r="4020" spans="1:1" x14ac:dyDescent="0.25">
      <c r="A4020" t="s">
        <v>3793</v>
      </c>
    </row>
    <row r="4021" spans="1:1" x14ac:dyDescent="0.25">
      <c r="A4021" t="s">
        <v>3794</v>
      </c>
    </row>
    <row r="4022" spans="1:1" x14ac:dyDescent="0.25">
      <c r="A4022" t="s">
        <v>3795</v>
      </c>
    </row>
    <row r="4023" spans="1:1" x14ac:dyDescent="0.25">
      <c r="A4023" t="s">
        <v>3796</v>
      </c>
    </row>
    <row r="4024" spans="1:1" x14ac:dyDescent="0.25">
      <c r="A4024" t="s">
        <v>3797</v>
      </c>
    </row>
    <row r="4025" spans="1:1" x14ac:dyDescent="0.25">
      <c r="A4025" t="s">
        <v>3798</v>
      </c>
    </row>
    <row r="4026" spans="1:1" x14ac:dyDescent="0.25">
      <c r="A4026" t="s">
        <v>3799</v>
      </c>
    </row>
    <row r="4027" spans="1:1" x14ac:dyDescent="0.25">
      <c r="A4027" t="s">
        <v>3800</v>
      </c>
    </row>
    <row r="4028" spans="1:1" x14ac:dyDescent="0.25">
      <c r="A4028" t="s">
        <v>3801</v>
      </c>
    </row>
    <row r="4029" spans="1:1" x14ac:dyDescent="0.25">
      <c r="A4029" t="s">
        <v>3802</v>
      </c>
    </row>
    <row r="4030" spans="1:1" x14ac:dyDescent="0.25">
      <c r="A4030" t="s">
        <v>3803</v>
      </c>
    </row>
    <row r="4031" spans="1:1" x14ac:dyDescent="0.25">
      <c r="A4031" t="s">
        <v>3804</v>
      </c>
    </row>
    <row r="4032" spans="1:1" x14ac:dyDescent="0.25">
      <c r="A4032" t="s">
        <v>3805</v>
      </c>
    </row>
    <row r="4033" spans="1:1" x14ac:dyDescent="0.25">
      <c r="A4033" t="s">
        <v>3806</v>
      </c>
    </row>
    <row r="4034" spans="1:1" x14ac:dyDescent="0.25">
      <c r="A4034" t="s">
        <v>3807</v>
      </c>
    </row>
    <row r="4035" spans="1:1" x14ac:dyDescent="0.25">
      <c r="A4035" t="s">
        <v>3808</v>
      </c>
    </row>
    <row r="4036" spans="1:1" x14ac:dyDescent="0.25">
      <c r="A4036" t="s">
        <v>3809</v>
      </c>
    </row>
    <row r="4037" spans="1:1" x14ac:dyDescent="0.25">
      <c r="A4037" t="s">
        <v>3810</v>
      </c>
    </row>
    <row r="4038" spans="1:1" x14ac:dyDescent="0.25">
      <c r="A4038" t="s">
        <v>3811</v>
      </c>
    </row>
    <row r="4039" spans="1:1" x14ac:dyDescent="0.25">
      <c r="A4039" t="s">
        <v>3812</v>
      </c>
    </row>
    <row r="4040" spans="1:1" x14ac:dyDescent="0.25">
      <c r="A4040" t="s">
        <v>3813</v>
      </c>
    </row>
    <row r="4041" spans="1:1" x14ac:dyDescent="0.25">
      <c r="A4041" t="s">
        <v>3814</v>
      </c>
    </row>
    <row r="4042" spans="1:1" x14ac:dyDescent="0.25">
      <c r="A4042" t="s">
        <v>3815</v>
      </c>
    </row>
    <row r="4043" spans="1:1" x14ac:dyDescent="0.25">
      <c r="A4043" t="s">
        <v>3816</v>
      </c>
    </row>
    <row r="4044" spans="1:1" x14ac:dyDescent="0.25">
      <c r="A4044" t="s">
        <v>3817</v>
      </c>
    </row>
    <row r="4045" spans="1:1" x14ac:dyDescent="0.25">
      <c r="A4045" t="s">
        <v>3818</v>
      </c>
    </row>
    <row r="4046" spans="1:1" x14ac:dyDescent="0.25">
      <c r="A4046" t="s">
        <v>3819</v>
      </c>
    </row>
    <row r="4047" spans="1:1" x14ac:dyDescent="0.25">
      <c r="A4047" t="s">
        <v>3820</v>
      </c>
    </row>
    <row r="4048" spans="1:1" x14ac:dyDescent="0.25">
      <c r="A4048" t="s">
        <v>3821</v>
      </c>
    </row>
    <row r="4049" spans="1:1" x14ac:dyDescent="0.25">
      <c r="A4049" t="s">
        <v>3822</v>
      </c>
    </row>
    <row r="4050" spans="1:1" x14ac:dyDescent="0.25">
      <c r="A4050" t="s">
        <v>3823</v>
      </c>
    </row>
    <row r="4051" spans="1:1" x14ac:dyDescent="0.25">
      <c r="A4051" t="s">
        <v>3824</v>
      </c>
    </row>
    <row r="4052" spans="1:1" x14ac:dyDescent="0.25">
      <c r="A4052" t="s">
        <v>3825</v>
      </c>
    </row>
    <row r="4053" spans="1:1" x14ac:dyDescent="0.25">
      <c r="A4053" t="s">
        <v>3826</v>
      </c>
    </row>
    <row r="4054" spans="1:1" x14ac:dyDescent="0.25">
      <c r="A4054" t="s">
        <v>3827</v>
      </c>
    </row>
    <row r="4055" spans="1:1" x14ac:dyDescent="0.25">
      <c r="A4055" t="s">
        <v>3828</v>
      </c>
    </row>
    <row r="4056" spans="1:1" x14ac:dyDescent="0.25">
      <c r="A4056" t="s">
        <v>3829</v>
      </c>
    </row>
    <row r="4057" spans="1:1" x14ac:dyDescent="0.25">
      <c r="A4057" t="s">
        <v>3830</v>
      </c>
    </row>
    <row r="4058" spans="1:1" x14ac:dyDescent="0.25">
      <c r="A4058" t="s">
        <v>3831</v>
      </c>
    </row>
    <row r="4059" spans="1:1" x14ac:dyDescent="0.25">
      <c r="A4059" t="s">
        <v>3832</v>
      </c>
    </row>
    <row r="4060" spans="1:1" x14ac:dyDescent="0.25">
      <c r="A4060" t="s">
        <v>3833</v>
      </c>
    </row>
    <row r="4061" spans="1:1" x14ac:dyDescent="0.25">
      <c r="A4061" t="s">
        <v>3834</v>
      </c>
    </row>
    <row r="4062" spans="1:1" x14ac:dyDescent="0.25">
      <c r="A4062" t="s">
        <v>3835</v>
      </c>
    </row>
    <row r="4063" spans="1:1" x14ac:dyDescent="0.25">
      <c r="A4063" t="s">
        <v>3836</v>
      </c>
    </row>
    <row r="4064" spans="1:1" x14ac:dyDescent="0.25">
      <c r="A4064" t="s">
        <v>3837</v>
      </c>
    </row>
    <row r="4065" spans="1:1" x14ac:dyDescent="0.25">
      <c r="A4065" t="s">
        <v>3838</v>
      </c>
    </row>
    <row r="4066" spans="1:1" x14ac:dyDescent="0.25">
      <c r="A4066" t="s">
        <v>3839</v>
      </c>
    </row>
    <row r="4067" spans="1:1" x14ac:dyDescent="0.25">
      <c r="A4067" t="s">
        <v>3840</v>
      </c>
    </row>
    <row r="4068" spans="1:1" x14ac:dyDescent="0.25">
      <c r="A4068" t="s">
        <v>3841</v>
      </c>
    </row>
    <row r="4069" spans="1:1" x14ac:dyDescent="0.25">
      <c r="A4069" t="s">
        <v>3842</v>
      </c>
    </row>
    <row r="4070" spans="1:1" x14ac:dyDescent="0.25">
      <c r="A4070" t="s">
        <v>3843</v>
      </c>
    </row>
    <row r="4071" spans="1:1" x14ac:dyDescent="0.25">
      <c r="A4071" t="s">
        <v>3844</v>
      </c>
    </row>
    <row r="4072" spans="1:1" x14ac:dyDescent="0.25">
      <c r="A4072" t="s">
        <v>3845</v>
      </c>
    </row>
    <row r="4073" spans="1:1" x14ac:dyDescent="0.25">
      <c r="A4073" t="s">
        <v>3846</v>
      </c>
    </row>
    <row r="4074" spans="1:1" x14ac:dyDescent="0.25">
      <c r="A4074" t="s">
        <v>3847</v>
      </c>
    </row>
    <row r="4075" spans="1:1" x14ac:dyDescent="0.25">
      <c r="A4075" t="s">
        <v>3848</v>
      </c>
    </row>
    <row r="4076" spans="1:1" x14ac:dyDescent="0.25">
      <c r="A4076" t="s">
        <v>3849</v>
      </c>
    </row>
    <row r="4077" spans="1:1" x14ac:dyDescent="0.25">
      <c r="A4077" t="s">
        <v>3850</v>
      </c>
    </row>
    <row r="4078" spans="1:1" x14ac:dyDescent="0.25">
      <c r="A4078" t="s">
        <v>3851</v>
      </c>
    </row>
    <row r="4079" spans="1:1" x14ac:dyDescent="0.25">
      <c r="A4079" t="s">
        <v>3852</v>
      </c>
    </row>
    <row r="4080" spans="1:1" x14ac:dyDescent="0.25">
      <c r="A4080" t="s">
        <v>3853</v>
      </c>
    </row>
    <row r="4081" spans="1:1" x14ac:dyDescent="0.25">
      <c r="A4081" t="s">
        <v>3854</v>
      </c>
    </row>
    <row r="4082" spans="1:1" x14ac:dyDescent="0.25">
      <c r="A4082" t="s">
        <v>3855</v>
      </c>
    </row>
    <row r="4083" spans="1:1" x14ac:dyDescent="0.25">
      <c r="A4083" t="s">
        <v>3856</v>
      </c>
    </row>
    <row r="4084" spans="1:1" x14ac:dyDescent="0.25">
      <c r="A4084" t="s">
        <v>3857</v>
      </c>
    </row>
    <row r="4085" spans="1:1" x14ac:dyDescent="0.25">
      <c r="A4085" t="s">
        <v>3858</v>
      </c>
    </row>
    <row r="4086" spans="1:1" x14ac:dyDescent="0.25">
      <c r="A4086" t="s">
        <v>3859</v>
      </c>
    </row>
    <row r="4087" spans="1:1" x14ac:dyDescent="0.25">
      <c r="A4087" t="s">
        <v>3860</v>
      </c>
    </row>
    <row r="4088" spans="1:1" x14ac:dyDescent="0.25">
      <c r="A4088" t="s">
        <v>3861</v>
      </c>
    </row>
    <row r="4089" spans="1:1" x14ac:dyDescent="0.25">
      <c r="A4089" t="s">
        <v>3862</v>
      </c>
    </row>
    <row r="4090" spans="1:1" x14ac:dyDescent="0.25">
      <c r="A4090" t="s">
        <v>3863</v>
      </c>
    </row>
    <row r="4091" spans="1:1" x14ac:dyDescent="0.25">
      <c r="A4091" t="s">
        <v>3864</v>
      </c>
    </row>
    <row r="4092" spans="1:1" x14ac:dyDescent="0.25">
      <c r="A4092" t="s">
        <v>3865</v>
      </c>
    </row>
    <row r="4093" spans="1:1" x14ac:dyDescent="0.25">
      <c r="A4093" t="s">
        <v>3866</v>
      </c>
    </row>
    <row r="4094" spans="1:1" x14ac:dyDescent="0.25">
      <c r="A4094" t="s">
        <v>3867</v>
      </c>
    </row>
    <row r="4095" spans="1:1" x14ac:dyDescent="0.25">
      <c r="A4095" t="s">
        <v>3868</v>
      </c>
    </row>
    <row r="4096" spans="1:1" x14ac:dyDescent="0.25">
      <c r="A4096" t="s">
        <v>3869</v>
      </c>
    </row>
    <row r="4097" spans="1:1" x14ac:dyDescent="0.25">
      <c r="A4097" t="s">
        <v>3870</v>
      </c>
    </row>
    <row r="4098" spans="1:1" x14ac:dyDescent="0.25">
      <c r="A4098" t="s">
        <v>3871</v>
      </c>
    </row>
    <row r="4099" spans="1:1" x14ac:dyDescent="0.25">
      <c r="A4099" t="s">
        <v>3872</v>
      </c>
    </row>
    <row r="4100" spans="1:1" x14ac:dyDescent="0.25">
      <c r="A4100" t="s">
        <v>3873</v>
      </c>
    </row>
    <row r="4101" spans="1:1" x14ac:dyDescent="0.25">
      <c r="A4101" t="s">
        <v>3874</v>
      </c>
    </row>
    <row r="4102" spans="1:1" x14ac:dyDescent="0.25">
      <c r="A4102" t="s">
        <v>3875</v>
      </c>
    </row>
    <row r="4103" spans="1:1" x14ac:dyDescent="0.25">
      <c r="A4103" t="s">
        <v>3876</v>
      </c>
    </row>
    <row r="4104" spans="1:1" x14ac:dyDescent="0.25">
      <c r="A4104" t="s">
        <v>3877</v>
      </c>
    </row>
    <row r="4105" spans="1:1" x14ac:dyDescent="0.25">
      <c r="A4105" t="s">
        <v>3878</v>
      </c>
    </row>
    <row r="4106" spans="1:1" x14ac:dyDescent="0.25">
      <c r="A4106" t="s">
        <v>3879</v>
      </c>
    </row>
    <row r="4107" spans="1:1" x14ac:dyDescent="0.25">
      <c r="A4107" t="s">
        <v>3880</v>
      </c>
    </row>
    <row r="4108" spans="1:1" x14ac:dyDescent="0.25">
      <c r="A4108" t="s">
        <v>3881</v>
      </c>
    </row>
    <row r="4109" spans="1:1" x14ac:dyDescent="0.25">
      <c r="A4109" t="s">
        <v>3882</v>
      </c>
    </row>
    <row r="4110" spans="1:1" x14ac:dyDescent="0.25">
      <c r="A4110" t="s">
        <v>3883</v>
      </c>
    </row>
    <row r="4111" spans="1:1" x14ac:dyDescent="0.25">
      <c r="A4111" t="s">
        <v>3884</v>
      </c>
    </row>
    <row r="4112" spans="1:1" x14ac:dyDescent="0.25">
      <c r="A4112" t="s">
        <v>3885</v>
      </c>
    </row>
    <row r="4113" spans="1:1" x14ac:dyDescent="0.25">
      <c r="A4113" t="s">
        <v>3886</v>
      </c>
    </row>
    <row r="4114" spans="1:1" x14ac:dyDescent="0.25">
      <c r="A4114" t="s">
        <v>3887</v>
      </c>
    </row>
    <row r="4115" spans="1:1" x14ac:dyDescent="0.25">
      <c r="A4115" t="s">
        <v>3888</v>
      </c>
    </row>
    <row r="4116" spans="1:1" x14ac:dyDescent="0.25">
      <c r="A4116" t="s">
        <v>3889</v>
      </c>
    </row>
    <row r="4117" spans="1:1" x14ac:dyDescent="0.25">
      <c r="A4117" t="s">
        <v>3890</v>
      </c>
    </row>
    <row r="4118" spans="1:1" x14ac:dyDescent="0.25">
      <c r="A4118" t="s">
        <v>3891</v>
      </c>
    </row>
    <row r="4119" spans="1:1" x14ac:dyDescent="0.25">
      <c r="A4119" t="s">
        <v>3892</v>
      </c>
    </row>
    <row r="4120" spans="1:1" x14ac:dyDescent="0.25">
      <c r="A4120" t="s">
        <v>3893</v>
      </c>
    </row>
    <row r="4121" spans="1:1" x14ac:dyDescent="0.25">
      <c r="A4121" t="s">
        <v>3894</v>
      </c>
    </row>
    <row r="4122" spans="1:1" x14ac:dyDescent="0.25">
      <c r="A4122" t="s">
        <v>3895</v>
      </c>
    </row>
    <row r="4123" spans="1:1" x14ac:dyDescent="0.25">
      <c r="A4123" t="s">
        <v>3896</v>
      </c>
    </row>
    <row r="4124" spans="1:1" x14ac:dyDescent="0.25">
      <c r="A4124" t="s">
        <v>3897</v>
      </c>
    </row>
    <row r="4125" spans="1:1" x14ac:dyDescent="0.25">
      <c r="A4125" t="s">
        <v>3898</v>
      </c>
    </row>
    <row r="4126" spans="1:1" x14ac:dyDescent="0.25">
      <c r="A4126" t="s">
        <v>3899</v>
      </c>
    </row>
    <row r="4127" spans="1:1" x14ac:dyDescent="0.25">
      <c r="A4127" t="s">
        <v>3900</v>
      </c>
    </row>
    <row r="4128" spans="1:1" x14ac:dyDescent="0.25">
      <c r="A4128" t="s">
        <v>3901</v>
      </c>
    </row>
    <row r="4129" spans="1:1" x14ac:dyDescent="0.25">
      <c r="A4129" t="s">
        <v>3902</v>
      </c>
    </row>
    <row r="4130" spans="1:1" x14ac:dyDescent="0.25">
      <c r="A4130" t="s">
        <v>3903</v>
      </c>
    </row>
    <row r="4131" spans="1:1" x14ac:dyDescent="0.25">
      <c r="A4131" t="s">
        <v>3904</v>
      </c>
    </row>
    <row r="4132" spans="1:1" x14ac:dyDescent="0.25">
      <c r="A4132" t="s">
        <v>3905</v>
      </c>
    </row>
    <row r="4133" spans="1:1" x14ac:dyDescent="0.25">
      <c r="A4133" t="s">
        <v>3906</v>
      </c>
    </row>
    <row r="4134" spans="1:1" x14ac:dyDescent="0.25">
      <c r="A4134" t="s">
        <v>3907</v>
      </c>
    </row>
    <row r="4135" spans="1:1" x14ac:dyDescent="0.25">
      <c r="A4135" t="s">
        <v>3908</v>
      </c>
    </row>
    <row r="4136" spans="1:1" x14ac:dyDescent="0.25">
      <c r="A4136" t="s">
        <v>3909</v>
      </c>
    </row>
    <row r="4137" spans="1:1" x14ac:dyDescent="0.25">
      <c r="A4137" t="s">
        <v>3910</v>
      </c>
    </row>
    <row r="4138" spans="1:1" x14ac:dyDescent="0.25">
      <c r="A4138" t="s">
        <v>3911</v>
      </c>
    </row>
    <row r="4139" spans="1:1" x14ac:dyDescent="0.25">
      <c r="A4139" t="s">
        <v>3912</v>
      </c>
    </row>
    <row r="4140" spans="1:1" x14ac:dyDescent="0.25">
      <c r="A4140" t="s">
        <v>3913</v>
      </c>
    </row>
    <row r="4141" spans="1:1" x14ac:dyDescent="0.25">
      <c r="A4141" t="s">
        <v>3914</v>
      </c>
    </row>
    <row r="4142" spans="1:1" x14ac:dyDescent="0.25">
      <c r="A4142" t="s">
        <v>3915</v>
      </c>
    </row>
    <row r="4143" spans="1:1" x14ac:dyDescent="0.25">
      <c r="A4143" t="s">
        <v>3916</v>
      </c>
    </row>
    <row r="4144" spans="1:1" x14ac:dyDescent="0.25">
      <c r="A4144" t="s">
        <v>3917</v>
      </c>
    </row>
    <row r="4145" spans="1:1" x14ac:dyDescent="0.25">
      <c r="A4145" t="s">
        <v>3918</v>
      </c>
    </row>
    <row r="4146" spans="1:1" x14ac:dyDescent="0.25">
      <c r="A4146" t="s">
        <v>3919</v>
      </c>
    </row>
    <row r="4147" spans="1:1" x14ac:dyDescent="0.25">
      <c r="A4147" t="s">
        <v>3920</v>
      </c>
    </row>
    <row r="4148" spans="1:1" x14ac:dyDescent="0.25">
      <c r="A4148" t="s">
        <v>3921</v>
      </c>
    </row>
    <row r="4149" spans="1:1" x14ac:dyDescent="0.25">
      <c r="A4149" t="s">
        <v>3922</v>
      </c>
    </row>
    <row r="4150" spans="1:1" x14ac:dyDescent="0.25">
      <c r="A4150" t="s">
        <v>3923</v>
      </c>
    </row>
    <row r="4151" spans="1:1" x14ac:dyDescent="0.25">
      <c r="A4151" t="s">
        <v>3924</v>
      </c>
    </row>
    <row r="4152" spans="1:1" x14ac:dyDescent="0.25">
      <c r="A4152" t="s">
        <v>3925</v>
      </c>
    </row>
    <row r="4153" spans="1:1" x14ac:dyDescent="0.25">
      <c r="A4153" t="s">
        <v>3926</v>
      </c>
    </row>
    <row r="4154" spans="1:1" x14ac:dyDescent="0.25">
      <c r="A4154" t="s">
        <v>3927</v>
      </c>
    </row>
    <row r="4155" spans="1:1" x14ac:dyDescent="0.25">
      <c r="A4155" t="s">
        <v>3928</v>
      </c>
    </row>
    <row r="4156" spans="1:1" x14ac:dyDescent="0.25">
      <c r="A4156" t="s">
        <v>3929</v>
      </c>
    </row>
    <row r="4157" spans="1:1" x14ac:dyDescent="0.25">
      <c r="A4157" t="s">
        <v>3930</v>
      </c>
    </row>
    <row r="4158" spans="1:1" x14ac:dyDescent="0.25">
      <c r="A4158" t="s">
        <v>3931</v>
      </c>
    </row>
    <row r="4159" spans="1:1" x14ac:dyDescent="0.25">
      <c r="A4159" t="s">
        <v>3932</v>
      </c>
    </row>
    <row r="4160" spans="1:1" x14ac:dyDescent="0.25">
      <c r="A4160" t="s">
        <v>3933</v>
      </c>
    </row>
    <row r="4161" spans="1:1" x14ac:dyDescent="0.25">
      <c r="A4161" t="s">
        <v>3934</v>
      </c>
    </row>
    <row r="4162" spans="1:1" x14ac:dyDescent="0.25">
      <c r="A4162" t="s">
        <v>3935</v>
      </c>
    </row>
    <row r="4163" spans="1:1" x14ac:dyDescent="0.25">
      <c r="A4163" t="s">
        <v>3936</v>
      </c>
    </row>
    <row r="4164" spans="1:1" x14ac:dyDescent="0.25">
      <c r="A4164" t="s">
        <v>3937</v>
      </c>
    </row>
    <row r="4165" spans="1:1" x14ac:dyDescent="0.25">
      <c r="A4165" t="s">
        <v>3938</v>
      </c>
    </row>
    <row r="4166" spans="1:1" x14ac:dyDescent="0.25">
      <c r="A4166" t="s">
        <v>3939</v>
      </c>
    </row>
    <row r="4167" spans="1:1" x14ac:dyDescent="0.25">
      <c r="A4167" t="s">
        <v>3940</v>
      </c>
    </row>
    <row r="4168" spans="1:1" x14ac:dyDescent="0.25">
      <c r="A4168" t="s">
        <v>3941</v>
      </c>
    </row>
    <row r="4169" spans="1:1" x14ac:dyDescent="0.25">
      <c r="A4169" t="s">
        <v>3942</v>
      </c>
    </row>
    <row r="4170" spans="1:1" x14ac:dyDescent="0.25">
      <c r="A4170" t="s">
        <v>3943</v>
      </c>
    </row>
    <row r="4171" spans="1:1" x14ac:dyDescent="0.25">
      <c r="A4171" t="s">
        <v>3944</v>
      </c>
    </row>
    <row r="4172" spans="1:1" x14ac:dyDescent="0.25">
      <c r="A4172" t="s">
        <v>3945</v>
      </c>
    </row>
    <row r="4173" spans="1:1" x14ac:dyDescent="0.25">
      <c r="A4173" t="s">
        <v>3946</v>
      </c>
    </row>
    <row r="4174" spans="1:1" x14ac:dyDescent="0.25">
      <c r="A4174" t="s">
        <v>3947</v>
      </c>
    </row>
    <row r="4175" spans="1:1" x14ac:dyDescent="0.25">
      <c r="A4175" t="s">
        <v>3948</v>
      </c>
    </row>
    <row r="4176" spans="1:1" x14ac:dyDescent="0.25">
      <c r="A4176" t="s">
        <v>3949</v>
      </c>
    </row>
    <row r="4177" spans="1:1" x14ac:dyDescent="0.25">
      <c r="A4177" t="s">
        <v>3950</v>
      </c>
    </row>
    <row r="4178" spans="1:1" x14ac:dyDescent="0.25">
      <c r="A4178" t="s">
        <v>3951</v>
      </c>
    </row>
    <row r="4179" spans="1:1" x14ac:dyDescent="0.25">
      <c r="A4179" t="s">
        <v>3952</v>
      </c>
    </row>
    <row r="4180" spans="1:1" x14ac:dyDescent="0.25">
      <c r="A4180" t="s">
        <v>3953</v>
      </c>
    </row>
    <row r="4181" spans="1:1" x14ac:dyDescent="0.25">
      <c r="A4181" t="s">
        <v>3954</v>
      </c>
    </row>
    <row r="4182" spans="1:1" x14ac:dyDescent="0.25">
      <c r="A4182" t="s">
        <v>3955</v>
      </c>
    </row>
    <row r="4183" spans="1:1" x14ac:dyDescent="0.25">
      <c r="A4183" t="s">
        <v>3956</v>
      </c>
    </row>
    <row r="4184" spans="1:1" x14ac:dyDescent="0.25">
      <c r="A4184" t="s">
        <v>3957</v>
      </c>
    </row>
    <row r="4185" spans="1:1" x14ac:dyDescent="0.25">
      <c r="A4185" t="s">
        <v>3958</v>
      </c>
    </row>
    <row r="4186" spans="1:1" x14ac:dyDescent="0.25">
      <c r="A4186" t="s">
        <v>3959</v>
      </c>
    </row>
    <row r="4187" spans="1:1" x14ac:dyDescent="0.25">
      <c r="A4187" t="s">
        <v>3960</v>
      </c>
    </row>
    <row r="4188" spans="1:1" x14ac:dyDescent="0.25">
      <c r="A4188" t="s">
        <v>3961</v>
      </c>
    </row>
    <row r="4189" spans="1:1" x14ac:dyDescent="0.25">
      <c r="A4189" t="s">
        <v>3962</v>
      </c>
    </row>
    <row r="4190" spans="1:1" x14ac:dyDescent="0.25">
      <c r="A4190" t="s">
        <v>3963</v>
      </c>
    </row>
    <row r="4191" spans="1:1" x14ac:dyDescent="0.25">
      <c r="A4191" t="s">
        <v>3964</v>
      </c>
    </row>
    <row r="4192" spans="1:1" x14ac:dyDescent="0.25">
      <c r="A4192" t="s">
        <v>3965</v>
      </c>
    </row>
    <row r="4193" spans="1:1" x14ac:dyDescent="0.25">
      <c r="A4193" t="s">
        <v>3966</v>
      </c>
    </row>
    <row r="4194" spans="1:1" x14ac:dyDescent="0.25">
      <c r="A4194" t="s">
        <v>3967</v>
      </c>
    </row>
    <row r="4195" spans="1:1" x14ac:dyDescent="0.25">
      <c r="A4195" t="s">
        <v>3968</v>
      </c>
    </row>
    <row r="4196" spans="1:1" x14ac:dyDescent="0.25">
      <c r="A4196" t="s">
        <v>3969</v>
      </c>
    </row>
    <row r="4197" spans="1:1" x14ac:dyDescent="0.25">
      <c r="A4197" t="s">
        <v>3970</v>
      </c>
    </row>
    <row r="4198" spans="1:1" x14ac:dyDescent="0.25">
      <c r="A4198" t="s">
        <v>3971</v>
      </c>
    </row>
    <row r="4199" spans="1:1" x14ac:dyDescent="0.25">
      <c r="A4199" t="s">
        <v>3972</v>
      </c>
    </row>
    <row r="4200" spans="1:1" x14ac:dyDescent="0.25">
      <c r="A4200" t="s">
        <v>3973</v>
      </c>
    </row>
    <row r="4201" spans="1:1" x14ac:dyDescent="0.25">
      <c r="A4201" t="s">
        <v>3974</v>
      </c>
    </row>
    <row r="4202" spans="1:1" x14ac:dyDescent="0.25">
      <c r="A4202" t="s">
        <v>3975</v>
      </c>
    </row>
    <row r="4203" spans="1:1" x14ac:dyDescent="0.25">
      <c r="A4203" t="s">
        <v>3976</v>
      </c>
    </row>
    <row r="4204" spans="1:1" x14ac:dyDescent="0.25">
      <c r="A4204" t="s">
        <v>3977</v>
      </c>
    </row>
    <row r="4205" spans="1:1" x14ac:dyDescent="0.25">
      <c r="A4205" t="s">
        <v>3978</v>
      </c>
    </row>
    <row r="4206" spans="1:1" x14ac:dyDescent="0.25">
      <c r="A4206" t="s">
        <v>3979</v>
      </c>
    </row>
    <row r="4207" spans="1:1" x14ac:dyDescent="0.25">
      <c r="A4207" t="s">
        <v>3980</v>
      </c>
    </row>
    <row r="4208" spans="1:1" x14ac:dyDescent="0.25">
      <c r="A4208" t="s">
        <v>3981</v>
      </c>
    </row>
    <row r="4209" spans="1:1" x14ac:dyDescent="0.25">
      <c r="A4209" t="s">
        <v>3982</v>
      </c>
    </row>
    <row r="4210" spans="1:1" x14ac:dyDescent="0.25">
      <c r="A4210" t="s">
        <v>3983</v>
      </c>
    </row>
    <row r="4211" spans="1:1" x14ac:dyDescent="0.25">
      <c r="A4211" t="s">
        <v>3984</v>
      </c>
    </row>
    <row r="4212" spans="1:1" x14ac:dyDescent="0.25">
      <c r="A4212" t="s">
        <v>3985</v>
      </c>
    </row>
    <row r="4213" spans="1:1" x14ac:dyDescent="0.25">
      <c r="A4213" t="s">
        <v>3986</v>
      </c>
    </row>
    <row r="4214" spans="1:1" x14ac:dyDescent="0.25">
      <c r="A4214" t="s">
        <v>3987</v>
      </c>
    </row>
    <row r="4215" spans="1:1" x14ac:dyDescent="0.25">
      <c r="A4215" t="s">
        <v>3988</v>
      </c>
    </row>
    <row r="4216" spans="1:1" x14ac:dyDescent="0.25">
      <c r="A4216" t="s">
        <v>3989</v>
      </c>
    </row>
    <row r="4217" spans="1:1" x14ac:dyDescent="0.25">
      <c r="A4217" t="s">
        <v>3990</v>
      </c>
    </row>
    <row r="4218" spans="1:1" x14ac:dyDescent="0.25">
      <c r="A4218" t="s">
        <v>3991</v>
      </c>
    </row>
    <row r="4219" spans="1:1" x14ac:dyDescent="0.25">
      <c r="A4219" t="s">
        <v>3992</v>
      </c>
    </row>
    <row r="4220" spans="1:1" x14ac:dyDescent="0.25">
      <c r="A4220" t="s">
        <v>3993</v>
      </c>
    </row>
    <row r="4221" spans="1:1" x14ac:dyDescent="0.25">
      <c r="A4221" t="s">
        <v>3994</v>
      </c>
    </row>
    <row r="4222" spans="1:1" x14ac:dyDescent="0.25">
      <c r="A4222" t="s">
        <v>3995</v>
      </c>
    </row>
    <row r="4223" spans="1:1" x14ac:dyDescent="0.25">
      <c r="A4223" t="s">
        <v>3996</v>
      </c>
    </row>
    <row r="4224" spans="1:1" x14ac:dyDescent="0.25">
      <c r="A4224" t="s">
        <v>3997</v>
      </c>
    </row>
    <row r="4225" spans="1:1" x14ac:dyDescent="0.25">
      <c r="A4225" t="s">
        <v>3997</v>
      </c>
    </row>
    <row r="4226" spans="1:1" x14ac:dyDescent="0.25">
      <c r="A4226" t="s">
        <v>3998</v>
      </c>
    </row>
    <row r="4227" spans="1:1" x14ac:dyDescent="0.25">
      <c r="A4227" t="s">
        <v>3999</v>
      </c>
    </row>
    <row r="4228" spans="1:1" x14ac:dyDescent="0.25">
      <c r="A4228" t="s">
        <v>4000</v>
      </c>
    </row>
    <row r="4229" spans="1:1" x14ac:dyDescent="0.25">
      <c r="A4229" t="s">
        <v>4001</v>
      </c>
    </row>
    <row r="4230" spans="1:1" x14ac:dyDescent="0.25">
      <c r="A4230" t="s">
        <v>4002</v>
      </c>
    </row>
    <row r="4231" spans="1:1" x14ac:dyDescent="0.25">
      <c r="A4231" t="s">
        <v>4003</v>
      </c>
    </row>
    <row r="4232" spans="1:1" x14ac:dyDescent="0.25">
      <c r="A4232" t="s">
        <v>4004</v>
      </c>
    </row>
    <row r="4233" spans="1:1" x14ac:dyDescent="0.25">
      <c r="A4233" t="s">
        <v>4005</v>
      </c>
    </row>
    <row r="4234" spans="1:1" x14ac:dyDescent="0.25">
      <c r="A4234" t="s">
        <v>4006</v>
      </c>
    </row>
    <row r="4235" spans="1:1" x14ac:dyDescent="0.25">
      <c r="A4235" t="s">
        <v>4007</v>
      </c>
    </row>
    <row r="4236" spans="1:1" x14ac:dyDescent="0.25">
      <c r="A4236" t="s">
        <v>4008</v>
      </c>
    </row>
    <row r="4237" spans="1:1" x14ac:dyDescent="0.25">
      <c r="A4237" t="s">
        <v>4009</v>
      </c>
    </row>
    <row r="4238" spans="1:1" x14ac:dyDescent="0.25">
      <c r="A4238" t="s">
        <v>4010</v>
      </c>
    </row>
    <row r="4239" spans="1:1" x14ac:dyDescent="0.25">
      <c r="A4239" t="s">
        <v>4011</v>
      </c>
    </row>
    <row r="4240" spans="1:1" x14ac:dyDescent="0.25">
      <c r="A4240" t="s">
        <v>4012</v>
      </c>
    </row>
    <row r="4241" spans="1:1" x14ac:dyDescent="0.25">
      <c r="A4241" t="s">
        <v>4013</v>
      </c>
    </row>
    <row r="4242" spans="1:1" x14ac:dyDescent="0.25">
      <c r="A4242" t="s">
        <v>4014</v>
      </c>
    </row>
    <row r="4243" spans="1:1" x14ac:dyDescent="0.25">
      <c r="A4243" t="s">
        <v>4015</v>
      </c>
    </row>
    <row r="4244" spans="1:1" x14ac:dyDescent="0.25">
      <c r="A4244" t="s">
        <v>4016</v>
      </c>
    </row>
    <row r="4245" spans="1:1" x14ac:dyDescent="0.25">
      <c r="A4245" t="s">
        <v>4017</v>
      </c>
    </row>
    <row r="4246" spans="1:1" x14ac:dyDescent="0.25">
      <c r="A4246" t="s">
        <v>4018</v>
      </c>
    </row>
    <row r="4247" spans="1:1" x14ac:dyDescent="0.25">
      <c r="A4247" t="s">
        <v>4019</v>
      </c>
    </row>
    <row r="4248" spans="1:1" x14ac:dyDescent="0.25">
      <c r="A4248" t="s">
        <v>4020</v>
      </c>
    </row>
    <row r="4249" spans="1:1" x14ac:dyDescent="0.25">
      <c r="A4249" t="s">
        <v>4021</v>
      </c>
    </row>
    <row r="4250" spans="1:1" x14ac:dyDescent="0.25">
      <c r="A4250" t="s">
        <v>4022</v>
      </c>
    </row>
    <row r="4251" spans="1:1" x14ac:dyDescent="0.25">
      <c r="A4251" t="s">
        <v>4023</v>
      </c>
    </row>
    <row r="4252" spans="1:1" x14ac:dyDescent="0.25">
      <c r="A4252" t="s">
        <v>4024</v>
      </c>
    </row>
    <row r="4253" spans="1:1" x14ac:dyDescent="0.25">
      <c r="A4253" t="s">
        <v>4025</v>
      </c>
    </row>
    <row r="4254" spans="1:1" x14ac:dyDescent="0.25">
      <c r="A4254" t="s">
        <v>4026</v>
      </c>
    </row>
    <row r="4255" spans="1:1" x14ac:dyDescent="0.25">
      <c r="A4255" t="s">
        <v>4027</v>
      </c>
    </row>
    <row r="4256" spans="1:1" x14ac:dyDescent="0.25">
      <c r="A4256" t="s">
        <v>4028</v>
      </c>
    </row>
    <row r="4257" spans="1:1" x14ac:dyDescent="0.25">
      <c r="A4257" t="s">
        <v>4029</v>
      </c>
    </row>
    <row r="4258" spans="1:1" x14ac:dyDescent="0.25">
      <c r="A4258" t="s">
        <v>4030</v>
      </c>
    </row>
    <row r="4259" spans="1:1" x14ac:dyDescent="0.25">
      <c r="A4259" t="s">
        <v>4031</v>
      </c>
    </row>
    <row r="4260" spans="1:1" x14ac:dyDescent="0.25">
      <c r="A4260" t="s">
        <v>4031</v>
      </c>
    </row>
    <row r="4261" spans="1:1" x14ac:dyDescent="0.25">
      <c r="A4261" t="s">
        <v>4032</v>
      </c>
    </row>
    <row r="4262" spans="1:1" x14ac:dyDescent="0.25">
      <c r="A4262" t="s">
        <v>4033</v>
      </c>
    </row>
    <row r="4263" spans="1:1" x14ac:dyDescent="0.25">
      <c r="A4263" t="s">
        <v>4034</v>
      </c>
    </row>
    <row r="4264" spans="1:1" x14ac:dyDescent="0.25">
      <c r="A4264" t="s">
        <v>4035</v>
      </c>
    </row>
    <row r="4265" spans="1:1" x14ac:dyDescent="0.25">
      <c r="A4265" t="s">
        <v>4036</v>
      </c>
    </row>
    <row r="4266" spans="1:1" x14ac:dyDescent="0.25">
      <c r="A4266" t="s">
        <v>4037</v>
      </c>
    </row>
    <row r="4267" spans="1:1" x14ac:dyDescent="0.25">
      <c r="A4267" t="s">
        <v>4038</v>
      </c>
    </row>
    <row r="4268" spans="1:1" x14ac:dyDescent="0.25">
      <c r="A4268" t="s">
        <v>4039</v>
      </c>
    </row>
    <row r="4269" spans="1:1" x14ac:dyDescent="0.25">
      <c r="A4269" t="s">
        <v>4040</v>
      </c>
    </row>
    <row r="4270" spans="1:1" x14ac:dyDescent="0.25">
      <c r="A4270" t="s">
        <v>4041</v>
      </c>
    </row>
    <row r="4271" spans="1:1" x14ac:dyDescent="0.25">
      <c r="A4271" t="s">
        <v>4042</v>
      </c>
    </row>
    <row r="4272" spans="1:1" x14ac:dyDescent="0.25">
      <c r="A4272" t="s">
        <v>4043</v>
      </c>
    </row>
    <row r="4273" spans="1:1" x14ac:dyDescent="0.25">
      <c r="A4273" t="s">
        <v>4044</v>
      </c>
    </row>
    <row r="4274" spans="1:1" x14ac:dyDescent="0.25">
      <c r="A4274" t="s">
        <v>4045</v>
      </c>
    </row>
    <row r="4275" spans="1:1" x14ac:dyDescent="0.25">
      <c r="A4275" t="s">
        <v>4046</v>
      </c>
    </row>
    <row r="4276" spans="1:1" x14ac:dyDescent="0.25">
      <c r="A4276" t="s">
        <v>4047</v>
      </c>
    </row>
    <row r="4277" spans="1:1" x14ac:dyDescent="0.25">
      <c r="A4277" t="s">
        <v>4048</v>
      </c>
    </row>
    <row r="4278" spans="1:1" x14ac:dyDescent="0.25">
      <c r="A4278" t="s">
        <v>4049</v>
      </c>
    </row>
    <row r="4279" spans="1:1" x14ac:dyDescent="0.25">
      <c r="A4279" t="s">
        <v>4050</v>
      </c>
    </row>
    <row r="4280" spans="1:1" x14ac:dyDescent="0.25">
      <c r="A4280" t="s">
        <v>4051</v>
      </c>
    </row>
    <row r="4281" spans="1:1" x14ac:dyDescent="0.25">
      <c r="A4281" t="s">
        <v>4052</v>
      </c>
    </row>
    <row r="4282" spans="1:1" x14ac:dyDescent="0.25">
      <c r="A4282" t="s">
        <v>4053</v>
      </c>
    </row>
    <row r="4283" spans="1:1" x14ac:dyDescent="0.25">
      <c r="A4283" t="s">
        <v>4054</v>
      </c>
    </row>
    <row r="4284" spans="1:1" x14ac:dyDescent="0.25">
      <c r="A4284" t="s">
        <v>4055</v>
      </c>
    </row>
    <row r="4285" spans="1:1" x14ac:dyDescent="0.25">
      <c r="A4285" t="s">
        <v>4056</v>
      </c>
    </row>
    <row r="4286" spans="1:1" x14ac:dyDescent="0.25">
      <c r="A4286" t="s">
        <v>4057</v>
      </c>
    </row>
    <row r="4287" spans="1:1" x14ac:dyDescent="0.25">
      <c r="A4287" t="s">
        <v>4058</v>
      </c>
    </row>
    <row r="4288" spans="1:1" x14ac:dyDescent="0.25">
      <c r="A4288" t="s">
        <v>4059</v>
      </c>
    </row>
    <row r="4289" spans="1:1" x14ac:dyDescent="0.25">
      <c r="A4289" t="s">
        <v>4060</v>
      </c>
    </row>
    <row r="4290" spans="1:1" x14ac:dyDescent="0.25">
      <c r="A4290" t="s">
        <v>4061</v>
      </c>
    </row>
    <row r="4291" spans="1:1" x14ac:dyDescent="0.25">
      <c r="A4291" t="s">
        <v>4062</v>
      </c>
    </row>
    <row r="4292" spans="1:1" x14ac:dyDescent="0.25">
      <c r="A4292" t="s">
        <v>4063</v>
      </c>
    </row>
    <row r="4293" spans="1:1" x14ac:dyDescent="0.25">
      <c r="A4293" t="s">
        <v>4062</v>
      </c>
    </row>
    <row r="4294" spans="1:1" x14ac:dyDescent="0.25">
      <c r="A4294" t="s">
        <v>4064</v>
      </c>
    </row>
    <row r="4295" spans="1:1" x14ac:dyDescent="0.25">
      <c r="A4295" t="s">
        <v>4065</v>
      </c>
    </row>
    <row r="4296" spans="1:1" x14ac:dyDescent="0.25">
      <c r="A4296" t="s">
        <v>4066</v>
      </c>
    </row>
    <row r="4297" spans="1:1" x14ac:dyDescent="0.25">
      <c r="A4297" t="s">
        <v>4067</v>
      </c>
    </row>
    <row r="4298" spans="1:1" x14ac:dyDescent="0.25">
      <c r="A4298" t="s">
        <v>4068</v>
      </c>
    </row>
    <row r="4299" spans="1:1" x14ac:dyDescent="0.25">
      <c r="A4299" t="s">
        <v>4069</v>
      </c>
    </row>
    <row r="4300" spans="1:1" x14ac:dyDescent="0.25">
      <c r="A4300" t="s">
        <v>4070</v>
      </c>
    </row>
    <row r="4301" spans="1:1" x14ac:dyDescent="0.25">
      <c r="A4301" t="s">
        <v>4071</v>
      </c>
    </row>
    <row r="4302" spans="1:1" x14ac:dyDescent="0.25">
      <c r="A4302" t="s">
        <v>4072</v>
      </c>
    </row>
    <row r="4303" spans="1:1" x14ac:dyDescent="0.25">
      <c r="A4303" t="s">
        <v>4073</v>
      </c>
    </row>
    <row r="4304" spans="1:1" x14ac:dyDescent="0.25">
      <c r="A4304" t="s">
        <v>4074</v>
      </c>
    </row>
    <row r="4305" spans="1:1" x14ac:dyDescent="0.25">
      <c r="A4305" t="s">
        <v>4075</v>
      </c>
    </row>
    <row r="4306" spans="1:1" x14ac:dyDescent="0.25">
      <c r="A4306" t="s">
        <v>4076</v>
      </c>
    </row>
    <row r="4307" spans="1:1" x14ac:dyDescent="0.25">
      <c r="A4307" t="s">
        <v>4077</v>
      </c>
    </row>
    <row r="4308" spans="1:1" x14ac:dyDescent="0.25">
      <c r="A4308" t="s">
        <v>4078</v>
      </c>
    </row>
    <row r="4309" spans="1:1" x14ac:dyDescent="0.25">
      <c r="A4309" t="s">
        <v>4079</v>
      </c>
    </row>
    <row r="4310" spans="1:1" x14ac:dyDescent="0.25">
      <c r="A4310" t="s">
        <v>4080</v>
      </c>
    </row>
    <row r="4311" spans="1:1" x14ac:dyDescent="0.25">
      <c r="A4311" t="s">
        <v>4081</v>
      </c>
    </row>
    <row r="4312" spans="1:1" x14ac:dyDescent="0.25">
      <c r="A4312" t="s">
        <v>4082</v>
      </c>
    </row>
    <row r="4313" spans="1:1" x14ac:dyDescent="0.25">
      <c r="A4313" t="s">
        <v>4083</v>
      </c>
    </row>
    <row r="4314" spans="1:1" x14ac:dyDescent="0.25">
      <c r="A4314" t="s">
        <v>4084</v>
      </c>
    </row>
    <row r="4315" spans="1:1" x14ac:dyDescent="0.25">
      <c r="A4315" t="s">
        <v>4085</v>
      </c>
    </row>
    <row r="4316" spans="1:1" x14ac:dyDescent="0.25">
      <c r="A4316" t="s">
        <v>4086</v>
      </c>
    </row>
    <row r="4317" spans="1:1" x14ac:dyDescent="0.25">
      <c r="A4317" t="s">
        <v>4087</v>
      </c>
    </row>
    <row r="4318" spans="1:1" x14ac:dyDescent="0.25">
      <c r="A4318" t="s">
        <v>4088</v>
      </c>
    </row>
    <row r="4319" spans="1:1" x14ac:dyDescent="0.25">
      <c r="A4319" t="s">
        <v>4089</v>
      </c>
    </row>
    <row r="4320" spans="1:1" x14ac:dyDescent="0.25">
      <c r="A4320" t="s">
        <v>4090</v>
      </c>
    </row>
    <row r="4321" spans="1:1" x14ac:dyDescent="0.25">
      <c r="A4321" t="s">
        <v>4091</v>
      </c>
    </row>
    <row r="4322" spans="1:1" x14ac:dyDescent="0.25">
      <c r="A4322" t="s">
        <v>4092</v>
      </c>
    </row>
    <row r="4323" spans="1:1" x14ac:dyDescent="0.25">
      <c r="A4323" t="s">
        <v>4093</v>
      </c>
    </row>
    <row r="4324" spans="1:1" x14ac:dyDescent="0.25">
      <c r="A4324" t="s">
        <v>4094</v>
      </c>
    </row>
    <row r="4325" spans="1:1" x14ac:dyDescent="0.25">
      <c r="A4325" t="s">
        <v>4095</v>
      </c>
    </row>
    <row r="4326" spans="1:1" x14ac:dyDescent="0.25">
      <c r="A4326" t="s">
        <v>4096</v>
      </c>
    </row>
    <row r="4327" spans="1:1" x14ac:dyDescent="0.25">
      <c r="A4327" t="s">
        <v>4097</v>
      </c>
    </row>
    <row r="4328" spans="1:1" x14ac:dyDescent="0.25">
      <c r="A4328" t="s">
        <v>4098</v>
      </c>
    </row>
    <row r="4329" spans="1:1" x14ac:dyDescent="0.25">
      <c r="A4329" t="s">
        <v>4099</v>
      </c>
    </row>
    <row r="4330" spans="1:1" x14ac:dyDescent="0.25">
      <c r="A4330" t="s">
        <v>4100</v>
      </c>
    </row>
    <row r="4331" spans="1:1" x14ac:dyDescent="0.25">
      <c r="A4331" t="s">
        <v>4101</v>
      </c>
    </row>
    <row r="4332" spans="1:1" x14ac:dyDescent="0.25">
      <c r="A4332" t="s">
        <v>4102</v>
      </c>
    </row>
    <row r="4333" spans="1:1" x14ac:dyDescent="0.25">
      <c r="A4333" t="s">
        <v>4103</v>
      </c>
    </row>
    <row r="4334" spans="1:1" x14ac:dyDescent="0.25">
      <c r="A4334" t="s">
        <v>4104</v>
      </c>
    </row>
    <row r="4335" spans="1:1" x14ac:dyDescent="0.25">
      <c r="A4335" t="s">
        <v>4105</v>
      </c>
    </row>
    <row r="4336" spans="1:1" x14ac:dyDescent="0.25">
      <c r="A4336" t="s">
        <v>4106</v>
      </c>
    </row>
    <row r="4337" spans="1:1" x14ac:dyDescent="0.25">
      <c r="A4337" t="s">
        <v>4107</v>
      </c>
    </row>
    <row r="4338" spans="1:1" x14ac:dyDescent="0.25">
      <c r="A4338" t="s">
        <v>4108</v>
      </c>
    </row>
    <row r="4339" spans="1:1" x14ac:dyDescent="0.25">
      <c r="A4339" t="s">
        <v>4109</v>
      </c>
    </row>
    <row r="4340" spans="1:1" x14ac:dyDescent="0.25">
      <c r="A4340" t="s">
        <v>4110</v>
      </c>
    </row>
    <row r="4341" spans="1:1" x14ac:dyDescent="0.25">
      <c r="A4341" t="s">
        <v>4111</v>
      </c>
    </row>
    <row r="4342" spans="1:1" x14ac:dyDescent="0.25">
      <c r="A4342" t="s">
        <v>4112</v>
      </c>
    </row>
    <row r="4343" spans="1:1" x14ac:dyDescent="0.25">
      <c r="A4343" t="s">
        <v>4113</v>
      </c>
    </row>
    <row r="4344" spans="1:1" x14ac:dyDescent="0.25">
      <c r="A4344" t="s">
        <v>4114</v>
      </c>
    </row>
    <row r="4345" spans="1:1" x14ac:dyDescent="0.25">
      <c r="A4345" t="s">
        <v>4115</v>
      </c>
    </row>
    <row r="4346" spans="1:1" x14ac:dyDescent="0.25">
      <c r="A4346" t="s">
        <v>4116</v>
      </c>
    </row>
    <row r="4347" spans="1:1" x14ac:dyDescent="0.25">
      <c r="A4347" t="s">
        <v>4117</v>
      </c>
    </row>
    <row r="4348" spans="1:1" x14ac:dyDescent="0.25">
      <c r="A4348" t="s">
        <v>4118</v>
      </c>
    </row>
    <row r="4349" spans="1:1" x14ac:dyDescent="0.25">
      <c r="A4349" t="s">
        <v>4119</v>
      </c>
    </row>
    <row r="4350" spans="1:1" x14ac:dyDescent="0.25">
      <c r="A4350" t="s">
        <v>4120</v>
      </c>
    </row>
    <row r="4351" spans="1:1" x14ac:dyDescent="0.25">
      <c r="A4351" t="s">
        <v>4121</v>
      </c>
    </row>
    <row r="4352" spans="1:1" x14ac:dyDescent="0.25">
      <c r="A4352" t="s">
        <v>4122</v>
      </c>
    </row>
    <row r="4353" spans="1:1" x14ac:dyDescent="0.25">
      <c r="A4353" t="s">
        <v>4123</v>
      </c>
    </row>
    <row r="4354" spans="1:1" x14ac:dyDescent="0.25">
      <c r="A4354" t="s">
        <v>4124</v>
      </c>
    </row>
    <row r="4355" spans="1:1" x14ac:dyDescent="0.25">
      <c r="A4355" t="s">
        <v>4125</v>
      </c>
    </row>
    <row r="4356" spans="1:1" x14ac:dyDescent="0.25">
      <c r="A4356" t="s">
        <v>4126</v>
      </c>
    </row>
    <row r="4357" spans="1:1" x14ac:dyDescent="0.25">
      <c r="A4357" t="s">
        <v>4127</v>
      </c>
    </row>
    <row r="4358" spans="1:1" x14ac:dyDescent="0.25">
      <c r="A4358" t="s">
        <v>4128</v>
      </c>
    </row>
    <row r="4359" spans="1:1" x14ac:dyDescent="0.25">
      <c r="A4359" t="s">
        <v>4129</v>
      </c>
    </row>
    <row r="4360" spans="1:1" x14ac:dyDescent="0.25">
      <c r="A4360" t="s">
        <v>4130</v>
      </c>
    </row>
    <row r="4361" spans="1:1" x14ac:dyDescent="0.25">
      <c r="A4361" t="s">
        <v>4131</v>
      </c>
    </row>
    <row r="4362" spans="1:1" x14ac:dyDescent="0.25">
      <c r="A4362" t="s">
        <v>4132</v>
      </c>
    </row>
    <row r="4363" spans="1:1" x14ac:dyDescent="0.25">
      <c r="A4363" t="s">
        <v>4129</v>
      </c>
    </row>
    <row r="4364" spans="1:1" x14ac:dyDescent="0.25">
      <c r="A4364" t="s">
        <v>4133</v>
      </c>
    </row>
    <row r="4365" spans="1:1" x14ac:dyDescent="0.25">
      <c r="A4365" t="s">
        <v>4134</v>
      </c>
    </row>
    <row r="4366" spans="1:1" x14ac:dyDescent="0.25">
      <c r="A4366" t="s">
        <v>4135</v>
      </c>
    </row>
    <row r="4367" spans="1:1" x14ac:dyDescent="0.25">
      <c r="A4367" t="s">
        <v>4136</v>
      </c>
    </row>
    <row r="4368" spans="1:1" x14ac:dyDescent="0.25">
      <c r="A4368" t="s">
        <v>4137</v>
      </c>
    </row>
    <row r="4369" spans="1:1" x14ac:dyDescent="0.25">
      <c r="A4369" t="s">
        <v>4138</v>
      </c>
    </row>
    <row r="4370" spans="1:1" x14ac:dyDescent="0.25">
      <c r="A4370" t="s">
        <v>4139</v>
      </c>
    </row>
    <row r="4371" spans="1:1" x14ac:dyDescent="0.25">
      <c r="A4371" t="s">
        <v>4140</v>
      </c>
    </row>
    <row r="4372" spans="1:1" x14ac:dyDescent="0.25">
      <c r="A4372" t="s">
        <v>4141</v>
      </c>
    </row>
    <row r="4373" spans="1:1" x14ac:dyDescent="0.25">
      <c r="A4373" t="s">
        <v>4142</v>
      </c>
    </row>
    <row r="4374" spans="1:1" x14ac:dyDescent="0.25">
      <c r="A4374" t="s">
        <v>4143</v>
      </c>
    </row>
    <row r="4375" spans="1:1" x14ac:dyDescent="0.25">
      <c r="A4375" t="s">
        <v>4144</v>
      </c>
    </row>
    <row r="4376" spans="1:1" x14ac:dyDescent="0.25">
      <c r="A4376" t="s">
        <v>4145</v>
      </c>
    </row>
    <row r="4377" spans="1:1" x14ac:dyDescent="0.25">
      <c r="A4377" t="s">
        <v>4146</v>
      </c>
    </row>
    <row r="4378" spans="1:1" x14ac:dyDescent="0.25">
      <c r="A4378" t="s">
        <v>4147</v>
      </c>
    </row>
    <row r="4379" spans="1:1" x14ac:dyDescent="0.25">
      <c r="A4379" t="s">
        <v>4148</v>
      </c>
    </row>
    <row r="4380" spans="1:1" x14ac:dyDescent="0.25">
      <c r="A4380" t="s">
        <v>4149</v>
      </c>
    </row>
    <row r="4381" spans="1:1" x14ac:dyDescent="0.25">
      <c r="A4381" t="s">
        <v>4150</v>
      </c>
    </row>
    <row r="4382" spans="1:1" x14ac:dyDescent="0.25">
      <c r="A4382" t="s">
        <v>4151</v>
      </c>
    </row>
    <row r="4383" spans="1:1" x14ac:dyDescent="0.25">
      <c r="A4383" t="s">
        <v>4152</v>
      </c>
    </row>
    <row r="4384" spans="1:1" x14ac:dyDescent="0.25">
      <c r="A4384" t="s">
        <v>4153</v>
      </c>
    </row>
    <row r="4385" spans="1:1" x14ac:dyDescent="0.25">
      <c r="A4385" t="s">
        <v>4154</v>
      </c>
    </row>
    <row r="4386" spans="1:1" x14ac:dyDescent="0.25">
      <c r="A4386" t="s">
        <v>4155</v>
      </c>
    </row>
    <row r="4387" spans="1:1" x14ac:dyDescent="0.25">
      <c r="A4387" t="s">
        <v>4156</v>
      </c>
    </row>
    <row r="4388" spans="1:1" x14ac:dyDescent="0.25">
      <c r="A4388" t="s">
        <v>4157</v>
      </c>
    </row>
    <row r="4389" spans="1:1" x14ac:dyDescent="0.25">
      <c r="A4389" t="s">
        <v>4158</v>
      </c>
    </row>
    <row r="4390" spans="1:1" x14ac:dyDescent="0.25">
      <c r="A4390" t="s">
        <v>4159</v>
      </c>
    </row>
    <row r="4391" spans="1:1" x14ac:dyDescent="0.25">
      <c r="A4391" t="s">
        <v>4160</v>
      </c>
    </row>
    <row r="4392" spans="1:1" x14ac:dyDescent="0.25">
      <c r="A4392" t="s">
        <v>4161</v>
      </c>
    </row>
    <row r="4393" spans="1:1" x14ac:dyDescent="0.25">
      <c r="A4393" t="s">
        <v>4162</v>
      </c>
    </row>
    <row r="4394" spans="1:1" x14ac:dyDescent="0.25">
      <c r="A4394" t="s">
        <v>4163</v>
      </c>
    </row>
    <row r="4395" spans="1:1" x14ac:dyDescent="0.25">
      <c r="A4395" t="s">
        <v>4164</v>
      </c>
    </row>
    <row r="4396" spans="1:1" x14ac:dyDescent="0.25">
      <c r="A4396" t="s">
        <v>4165</v>
      </c>
    </row>
    <row r="4397" spans="1:1" x14ac:dyDescent="0.25">
      <c r="A4397" t="s">
        <v>4166</v>
      </c>
    </row>
    <row r="4398" spans="1:1" x14ac:dyDescent="0.25">
      <c r="A4398" t="s">
        <v>4167</v>
      </c>
    </row>
    <row r="4399" spans="1:1" x14ac:dyDescent="0.25">
      <c r="A4399" t="s">
        <v>4168</v>
      </c>
    </row>
    <row r="4400" spans="1:1" x14ac:dyDescent="0.25">
      <c r="A4400" t="s">
        <v>4169</v>
      </c>
    </row>
    <row r="4401" spans="1:1" x14ac:dyDescent="0.25">
      <c r="A4401" t="s">
        <v>4170</v>
      </c>
    </row>
    <row r="4402" spans="1:1" x14ac:dyDescent="0.25">
      <c r="A4402" t="s">
        <v>4171</v>
      </c>
    </row>
    <row r="4403" spans="1:1" x14ac:dyDescent="0.25">
      <c r="A4403" t="s">
        <v>4172</v>
      </c>
    </row>
    <row r="4404" spans="1:1" x14ac:dyDescent="0.25">
      <c r="A4404" t="s">
        <v>4173</v>
      </c>
    </row>
    <row r="4405" spans="1:1" x14ac:dyDescent="0.25">
      <c r="A4405" t="s">
        <v>4174</v>
      </c>
    </row>
    <row r="4406" spans="1:1" x14ac:dyDescent="0.25">
      <c r="A4406" t="s">
        <v>4175</v>
      </c>
    </row>
    <row r="4407" spans="1:1" x14ac:dyDescent="0.25">
      <c r="A4407" t="s">
        <v>4176</v>
      </c>
    </row>
    <row r="4408" spans="1:1" x14ac:dyDescent="0.25">
      <c r="A4408" t="s">
        <v>4177</v>
      </c>
    </row>
    <row r="4409" spans="1:1" x14ac:dyDescent="0.25">
      <c r="A4409" t="s">
        <v>4178</v>
      </c>
    </row>
    <row r="4410" spans="1:1" x14ac:dyDescent="0.25">
      <c r="A4410" t="s">
        <v>4179</v>
      </c>
    </row>
    <row r="4411" spans="1:1" x14ac:dyDescent="0.25">
      <c r="A4411" t="s">
        <v>4180</v>
      </c>
    </row>
    <row r="4412" spans="1:1" x14ac:dyDescent="0.25">
      <c r="A4412" t="s">
        <v>4181</v>
      </c>
    </row>
    <row r="4413" spans="1:1" x14ac:dyDescent="0.25">
      <c r="A4413" t="s">
        <v>4182</v>
      </c>
    </row>
    <row r="4414" spans="1:1" x14ac:dyDescent="0.25">
      <c r="A4414" t="s">
        <v>4183</v>
      </c>
    </row>
    <row r="4415" spans="1:1" x14ac:dyDescent="0.25">
      <c r="A4415" t="s">
        <v>4184</v>
      </c>
    </row>
    <row r="4416" spans="1:1" x14ac:dyDescent="0.25">
      <c r="A4416" t="s">
        <v>4185</v>
      </c>
    </row>
    <row r="4417" spans="1:1" x14ac:dyDescent="0.25">
      <c r="A4417" t="s">
        <v>4186</v>
      </c>
    </row>
    <row r="4418" spans="1:1" x14ac:dyDescent="0.25">
      <c r="A4418" t="s">
        <v>4187</v>
      </c>
    </row>
    <row r="4419" spans="1:1" x14ac:dyDescent="0.25">
      <c r="A4419" t="s">
        <v>4188</v>
      </c>
    </row>
    <row r="4420" spans="1:1" x14ac:dyDescent="0.25">
      <c r="A4420" t="s">
        <v>4189</v>
      </c>
    </row>
    <row r="4421" spans="1:1" x14ac:dyDescent="0.25">
      <c r="A4421" t="s">
        <v>4189</v>
      </c>
    </row>
    <row r="4422" spans="1:1" x14ac:dyDescent="0.25">
      <c r="A4422" t="s">
        <v>4188</v>
      </c>
    </row>
    <row r="4423" spans="1:1" x14ac:dyDescent="0.25">
      <c r="A4423" t="s">
        <v>4190</v>
      </c>
    </row>
    <row r="4424" spans="1:1" x14ac:dyDescent="0.25">
      <c r="A4424" t="s">
        <v>4191</v>
      </c>
    </row>
    <row r="4425" spans="1:1" x14ac:dyDescent="0.25">
      <c r="A4425" t="s">
        <v>4192</v>
      </c>
    </row>
    <row r="4426" spans="1:1" x14ac:dyDescent="0.25">
      <c r="A4426" t="s">
        <v>4193</v>
      </c>
    </row>
    <row r="4427" spans="1:1" x14ac:dyDescent="0.25">
      <c r="A4427" t="s">
        <v>4194</v>
      </c>
    </row>
    <row r="4428" spans="1:1" x14ac:dyDescent="0.25">
      <c r="A4428" t="s">
        <v>4195</v>
      </c>
    </row>
    <row r="4429" spans="1:1" x14ac:dyDescent="0.25">
      <c r="A4429" t="s">
        <v>4196</v>
      </c>
    </row>
    <row r="4430" spans="1:1" x14ac:dyDescent="0.25">
      <c r="A4430" t="s">
        <v>4197</v>
      </c>
    </row>
    <row r="4431" spans="1:1" x14ac:dyDescent="0.25">
      <c r="A4431" t="s">
        <v>4198</v>
      </c>
    </row>
    <row r="4432" spans="1:1" x14ac:dyDescent="0.25">
      <c r="A4432" t="s">
        <v>4199</v>
      </c>
    </row>
    <row r="4433" spans="1:1" x14ac:dyDescent="0.25">
      <c r="A4433" t="s">
        <v>4200</v>
      </c>
    </row>
    <row r="4434" spans="1:1" x14ac:dyDescent="0.25">
      <c r="A4434" t="s">
        <v>4201</v>
      </c>
    </row>
    <row r="4435" spans="1:1" x14ac:dyDescent="0.25">
      <c r="A4435" t="s">
        <v>4202</v>
      </c>
    </row>
    <row r="4436" spans="1:1" x14ac:dyDescent="0.25">
      <c r="A4436" t="s">
        <v>4203</v>
      </c>
    </row>
    <row r="4437" spans="1:1" x14ac:dyDescent="0.25">
      <c r="A4437" t="s">
        <v>4204</v>
      </c>
    </row>
    <row r="4438" spans="1:1" x14ac:dyDescent="0.25">
      <c r="A4438" t="s">
        <v>4205</v>
      </c>
    </row>
    <row r="4439" spans="1:1" x14ac:dyDescent="0.25">
      <c r="A4439" t="s">
        <v>4206</v>
      </c>
    </row>
    <row r="4440" spans="1:1" x14ac:dyDescent="0.25">
      <c r="A4440" t="s">
        <v>4207</v>
      </c>
    </row>
    <row r="4441" spans="1:1" x14ac:dyDescent="0.25">
      <c r="A4441" t="s">
        <v>4208</v>
      </c>
    </row>
    <row r="4442" spans="1:1" x14ac:dyDescent="0.25">
      <c r="A4442" t="s">
        <v>4209</v>
      </c>
    </row>
    <row r="4443" spans="1:1" x14ac:dyDescent="0.25">
      <c r="A4443" t="s">
        <v>4210</v>
      </c>
    </row>
    <row r="4444" spans="1:1" x14ac:dyDescent="0.25">
      <c r="A4444" t="s">
        <v>4211</v>
      </c>
    </row>
    <row r="4445" spans="1:1" x14ac:dyDescent="0.25">
      <c r="A4445" t="s">
        <v>4212</v>
      </c>
    </row>
    <row r="4446" spans="1:1" x14ac:dyDescent="0.25">
      <c r="A4446" t="s">
        <v>4213</v>
      </c>
    </row>
    <row r="4447" spans="1:1" x14ac:dyDescent="0.25">
      <c r="A4447" t="s">
        <v>4214</v>
      </c>
    </row>
    <row r="4448" spans="1:1" x14ac:dyDescent="0.25">
      <c r="A4448" t="s">
        <v>4215</v>
      </c>
    </row>
    <row r="4449" spans="1:1" x14ac:dyDescent="0.25">
      <c r="A4449" t="s">
        <v>4216</v>
      </c>
    </row>
    <row r="4450" spans="1:1" x14ac:dyDescent="0.25">
      <c r="A4450" t="s">
        <v>4217</v>
      </c>
    </row>
    <row r="4451" spans="1:1" x14ac:dyDescent="0.25">
      <c r="A4451" t="s">
        <v>4218</v>
      </c>
    </row>
    <row r="4452" spans="1:1" x14ac:dyDescent="0.25">
      <c r="A4452" t="s">
        <v>4219</v>
      </c>
    </row>
    <row r="4453" spans="1:1" x14ac:dyDescent="0.25">
      <c r="A4453" t="s">
        <v>4220</v>
      </c>
    </row>
    <row r="4454" spans="1:1" x14ac:dyDescent="0.25">
      <c r="A4454" t="s">
        <v>4221</v>
      </c>
    </row>
    <row r="4455" spans="1:1" x14ac:dyDescent="0.25">
      <c r="A4455" t="s">
        <v>4222</v>
      </c>
    </row>
    <row r="4456" spans="1:1" x14ac:dyDescent="0.25">
      <c r="A4456" t="s">
        <v>4223</v>
      </c>
    </row>
    <row r="4457" spans="1:1" x14ac:dyDescent="0.25">
      <c r="A4457" t="s">
        <v>4224</v>
      </c>
    </row>
    <row r="4458" spans="1:1" x14ac:dyDescent="0.25">
      <c r="A4458" t="s">
        <v>4225</v>
      </c>
    </row>
    <row r="4459" spans="1:1" x14ac:dyDescent="0.25">
      <c r="A4459" t="s">
        <v>4226</v>
      </c>
    </row>
    <row r="4460" spans="1:1" x14ac:dyDescent="0.25">
      <c r="A4460" t="s">
        <v>4227</v>
      </c>
    </row>
    <row r="4461" spans="1:1" x14ac:dyDescent="0.25">
      <c r="A4461" t="s">
        <v>4228</v>
      </c>
    </row>
    <row r="4462" spans="1:1" x14ac:dyDescent="0.25">
      <c r="A4462" t="s">
        <v>4229</v>
      </c>
    </row>
    <row r="4463" spans="1:1" x14ac:dyDescent="0.25">
      <c r="A4463" t="s">
        <v>4230</v>
      </c>
    </row>
    <row r="4464" spans="1:1" x14ac:dyDescent="0.25">
      <c r="A4464" t="s">
        <v>4231</v>
      </c>
    </row>
    <row r="4465" spans="1:1" x14ac:dyDescent="0.25">
      <c r="A4465" t="s">
        <v>4232</v>
      </c>
    </row>
    <row r="4466" spans="1:1" x14ac:dyDescent="0.25">
      <c r="A4466" t="s">
        <v>4233</v>
      </c>
    </row>
    <row r="4467" spans="1:1" x14ac:dyDescent="0.25">
      <c r="A4467" t="s">
        <v>4234</v>
      </c>
    </row>
    <row r="4468" spans="1:1" x14ac:dyDescent="0.25">
      <c r="A4468" t="s">
        <v>4235</v>
      </c>
    </row>
    <row r="4469" spans="1:1" x14ac:dyDescent="0.25">
      <c r="A4469" t="s">
        <v>4236</v>
      </c>
    </row>
    <row r="4470" spans="1:1" x14ac:dyDescent="0.25">
      <c r="A4470" t="s">
        <v>4237</v>
      </c>
    </row>
    <row r="4471" spans="1:1" x14ac:dyDescent="0.25">
      <c r="A4471" t="s">
        <v>4238</v>
      </c>
    </row>
    <row r="4472" spans="1:1" x14ac:dyDescent="0.25">
      <c r="A4472" t="s">
        <v>4239</v>
      </c>
    </row>
    <row r="4473" spans="1:1" x14ac:dyDescent="0.25">
      <c r="A4473" t="s">
        <v>4240</v>
      </c>
    </row>
    <row r="4474" spans="1:1" x14ac:dyDescent="0.25">
      <c r="A4474" t="s">
        <v>4241</v>
      </c>
    </row>
    <row r="4475" spans="1:1" x14ac:dyDescent="0.25">
      <c r="A4475" t="s">
        <v>4242</v>
      </c>
    </row>
    <row r="4476" spans="1:1" x14ac:dyDescent="0.25">
      <c r="A4476" t="s">
        <v>4243</v>
      </c>
    </row>
    <row r="4477" spans="1:1" x14ac:dyDescent="0.25">
      <c r="A4477" t="s">
        <v>4244</v>
      </c>
    </row>
    <row r="4478" spans="1:1" x14ac:dyDescent="0.25">
      <c r="A4478" t="s">
        <v>4245</v>
      </c>
    </row>
    <row r="4479" spans="1:1" x14ac:dyDescent="0.25">
      <c r="A4479" t="s">
        <v>4246</v>
      </c>
    </row>
    <row r="4480" spans="1:1" x14ac:dyDescent="0.25">
      <c r="A4480" t="s">
        <v>4247</v>
      </c>
    </row>
    <row r="4481" spans="1:1" x14ac:dyDescent="0.25">
      <c r="A4481" t="s">
        <v>4248</v>
      </c>
    </row>
    <row r="4482" spans="1:1" x14ac:dyDescent="0.25">
      <c r="A4482" t="s">
        <v>4249</v>
      </c>
    </row>
    <row r="4483" spans="1:1" x14ac:dyDescent="0.25">
      <c r="A4483" t="s">
        <v>4250</v>
      </c>
    </row>
    <row r="4484" spans="1:1" x14ac:dyDescent="0.25">
      <c r="A4484" t="s">
        <v>4251</v>
      </c>
    </row>
    <row r="4485" spans="1:1" x14ac:dyDescent="0.25">
      <c r="A4485" t="s">
        <v>4252</v>
      </c>
    </row>
    <row r="4486" spans="1:1" x14ac:dyDescent="0.25">
      <c r="A4486" t="s">
        <v>4253</v>
      </c>
    </row>
    <row r="4487" spans="1:1" x14ac:dyDescent="0.25">
      <c r="A4487" t="s">
        <v>4254</v>
      </c>
    </row>
    <row r="4488" spans="1:1" x14ac:dyDescent="0.25">
      <c r="A4488" t="s">
        <v>4255</v>
      </c>
    </row>
    <row r="4489" spans="1:1" x14ac:dyDescent="0.25">
      <c r="A4489" t="s">
        <v>4256</v>
      </c>
    </row>
    <row r="4490" spans="1:1" x14ac:dyDescent="0.25">
      <c r="A4490" t="s">
        <v>4257</v>
      </c>
    </row>
    <row r="4491" spans="1:1" x14ac:dyDescent="0.25">
      <c r="A4491" t="s">
        <v>4258</v>
      </c>
    </row>
    <row r="4492" spans="1:1" x14ac:dyDescent="0.25">
      <c r="A4492" t="s">
        <v>4259</v>
      </c>
    </row>
    <row r="4493" spans="1:1" x14ac:dyDescent="0.25">
      <c r="A4493" t="s">
        <v>4260</v>
      </c>
    </row>
    <row r="4494" spans="1:1" x14ac:dyDescent="0.25">
      <c r="A4494" t="s">
        <v>4261</v>
      </c>
    </row>
    <row r="4495" spans="1:1" x14ac:dyDescent="0.25">
      <c r="A4495" t="s">
        <v>4262</v>
      </c>
    </row>
    <row r="4496" spans="1:1" x14ac:dyDescent="0.25">
      <c r="A4496" t="s">
        <v>4263</v>
      </c>
    </row>
    <row r="4497" spans="1:1" x14ac:dyDescent="0.25">
      <c r="A4497" t="s">
        <v>4264</v>
      </c>
    </row>
    <row r="4498" spans="1:1" x14ac:dyDescent="0.25">
      <c r="A4498" t="s">
        <v>4265</v>
      </c>
    </row>
    <row r="4499" spans="1:1" x14ac:dyDescent="0.25">
      <c r="A4499" t="s">
        <v>4266</v>
      </c>
    </row>
    <row r="4500" spans="1:1" x14ac:dyDescent="0.25">
      <c r="A4500" t="s">
        <v>4267</v>
      </c>
    </row>
    <row r="4501" spans="1:1" x14ac:dyDescent="0.25">
      <c r="A4501" t="s">
        <v>4268</v>
      </c>
    </row>
    <row r="4502" spans="1:1" x14ac:dyDescent="0.25">
      <c r="A4502" t="s">
        <v>4269</v>
      </c>
    </row>
    <row r="4503" spans="1:1" x14ac:dyDescent="0.25">
      <c r="A4503" t="s">
        <v>4270</v>
      </c>
    </row>
    <row r="4504" spans="1:1" x14ac:dyDescent="0.25">
      <c r="A4504" t="s">
        <v>4271</v>
      </c>
    </row>
    <row r="4505" spans="1:1" x14ac:dyDescent="0.25">
      <c r="A4505" t="s">
        <v>4272</v>
      </c>
    </row>
    <row r="4506" spans="1:1" x14ac:dyDescent="0.25">
      <c r="A4506" t="s">
        <v>4273</v>
      </c>
    </row>
    <row r="4507" spans="1:1" x14ac:dyDescent="0.25">
      <c r="A4507" t="s">
        <v>4274</v>
      </c>
    </row>
    <row r="4508" spans="1:1" x14ac:dyDescent="0.25">
      <c r="A4508" t="s">
        <v>4275</v>
      </c>
    </row>
    <row r="4509" spans="1:1" x14ac:dyDescent="0.25">
      <c r="A4509" t="s">
        <v>4276</v>
      </c>
    </row>
    <row r="4510" spans="1:1" x14ac:dyDescent="0.25">
      <c r="A4510" t="s">
        <v>4277</v>
      </c>
    </row>
    <row r="4511" spans="1:1" x14ac:dyDescent="0.25">
      <c r="A4511" t="s">
        <v>4278</v>
      </c>
    </row>
    <row r="4512" spans="1:1" x14ac:dyDescent="0.25">
      <c r="A4512" t="s">
        <v>4279</v>
      </c>
    </row>
    <row r="4513" spans="1:1" x14ac:dyDescent="0.25">
      <c r="A4513" t="s">
        <v>4280</v>
      </c>
    </row>
    <row r="4514" spans="1:1" x14ac:dyDescent="0.25">
      <c r="A4514" t="s">
        <v>4281</v>
      </c>
    </row>
    <row r="4515" spans="1:1" x14ac:dyDescent="0.25">
      <c r="A4515" t="s">
        <v>4282</v>
      </c>
    </row>
    <row r="4516" spans="1:1" x14ac:dyDescent="0.25">
      <c r="A4516" t="s">
        <v>4283</v>
      </c>
    </row>
    <row r="4517" spans="1:1" x14ac:dyDescent="0.25">
      <c r="A4517" t="s">
        <v>4284</v>
      </c>
    </row>
    <row r="4518" spans="1:1" x14ac:dyDescent="0.25">
      <c r="A4518" t="s">
        <v>4285</v>
      </c>
    </row>
    <row r="4519" spans="1:1" x14ac:dyDescent="0.25">
      <c r="A4519" t="s">
        <v>4286</v>
      </c>
    </row>
    <row r="4520" spans="1:1" x14ac:dyDescent="0.25">
      <c r="A4520" t="s">
        <v>4287</v>
      </c>
    </row>
    <row r="4521" spans="1:1" x14ac:dyDescent="0.25">
      <c r="A4521" t="s">
        <v>4288</v>
      </c>
    </row>
    <row r="4522" spans="1:1" x14ac:dyDescent="0.25">
      <c r="A4522" t="s">
        <v>4289</v>
      </c>
    </row>
    <row r="4523" spans="1:1" x14ac:dyDescent="0.25">
      <c r="A4523" t="s">
        <v>4290</v>
      </c>
    </row>
    <row r="4524" spans="1:1" x14ac:dyDescent="0.25">
      <c r="A4524" t="s">
        <v>4291</v>
      </c>
    </row>
    <row r="4525" spans="1:1" x14ac:dyDescent="0.25">
      <c r="A4525" t="s">
        <v>4292</v>
      </c>
    </row>
    <row r="4526" spans="1:1" x14ac:dyDescent="0.25">
      <c r="A4526" t="s">
        <v>4293</v>
      </c>
    </row>
    <row r="4527" spans="1:1" x14ac:dyDescent="0.25">
      <c r="A4527" t="s">
        <v>4294</v>
      </c>
    </row>
    <row r="4528" spans="1:1" x14ac:dyDescent="0.25">
      <c r="A4528" t="s">
        <v>4295</v>
      </c>
    </row>
    <row r="4529" spans="1:1" x14ac:dyDescent="0.25">
      <c r="A4529" t="s">
        <v>4296</v>
      </c>
    </row>
    <row r="4530" spans="1:1" x14ac:dyDescent="0.25">
      <c r="A4530" t="s">
        <v>4297</v>
      </c>
    </row>
    <row r="4531" spans="1:1" x14ac:dyDescent="0.25">
      <c r="A4531" t="s">
        <v>4298</v>
      </c>
    </row>
    <row r="4532" spans="1:1" x14ac:dyDescent="0.25">
      <c r="A4532" t="s">
        <v>4299</v>
      </c>
    </row>
    <row r="4533" spans="1:1" x14ac:dyDescent="0.25">
      <c r="A4533" t="s">
        <v>4300</v>
      </c>
    </row>
    <row r="4534" spans="1:1" x14ac:dyDescent="0.25">
      <c r="A4534" t="s">
        <v>4301</v>
      </c>
    </row>
    <row r="4535" spans="1:1" x14ac:dyDescent="0.25">
      <c r="A4535" t="s">
        <v>4302</v>
      </c>
    </row>
    <row r="4536" spans="1:1" x14ac:dyDescent="0.25">
      <c r="A4536" t="s">
        <v>4303</v>
      </c>
    </row>
    <row r="4537" spans="1:1" x14ac:dyDescent="0.25">
      <c r="A4537" t="s">
        <v>4304</v>
      </c>
    </row>
    <row r="4538" spans="1:1" x14ac:dyDescent="0.25">
      <c r="A4538" t="s">
        <v>4305</v>
      </c>
    </row>
    <row r="4539" spans="1:1" x14ac:dyDescent="0.25">
      <c r="A4539" t="s">
        <v>4306</v>
      </c>
    </row>
    <row r="4540" spans="1:1" x14ac:dyDescent="0.25">
      <c r="A4540" t="s">
        <v>4307</v>
      </c>
    </row>
    <row r="4541" spans="1:1" x14ac:dyDescent="0.25">
      <c r="A4541" t="s">
        <v>4308</v>
      </c>
    </row>
    <row r="4542" spans="1:1" x14ac:dyDescent="0.25">
      <c r="A4542" t="s">
        <v>4309</v>
      </c>
    </row>
    <row r="4543" spans="1:1" x14ac:dyDescent="0.25">
      <c r="A4543" t="s">
        <v>4310</v>
      </c>
    </row>
    <row r="4544" spans="1:1" x14ac:dyDescent="0.25">
      <c r="A4544" t="s">
        <v>4311</v>
      </c>
    </row>
    <row r="4545" spans="1:1" x14ac:dyDescent="0.25">
      <c r="A4545" t="s">
        <v>4312</v>
      </c>
    </row>
    <row r="4546" spans="1:1" x14ac:dyDescent="0.25">
      <c r="A4546" t="s">
        <v>4313</v>
      </c>
    </row>
    <row r="4547" spans="1:1" x14ac:dyDescent="0.25">
      <c r="A4547" t="s">
        <v>4314</v>
      </c>
    </row>
    <row r="4548" spans="1:1" x14ac:dyDescent="0.25">
      <c r="A4548" t="s">
        <v>4315</v>
      </c>
    </row>
    <row r="4549" spans="1:1" x14ac:dyDescent="0.25">
      <c r="A4549" t="s">
        <v>4316</v>
      </c>
    </row>
    <row r="4550" spans="1:1" x14ac:dyDescent="0.25">
      <c r="A4550" t="s">
        <v>4317</v>
      </c>
    </row>
    <row r="4551" spans="1:1" x14ac:dyDescent="0.25">
      <c r="A4551" t="s">
        <v>4318</v>
      </c>
    </row>
    <row r="4552" spans="1:1" x14ac:dyDescent="0.25">
      <c r="A4552" t="s">
        <v>4319</v>
      </c>
    </row>
    <row r="4553" spans="1:1" x14ac:dyDescent="0.25">
      <c r="A4553" t="s">
        <v>4320</v>
      </c>
    </row>
    <row r="4554" spans="1:1" x14ac:dyDescent="0.25">
      <c r="A4554" t="s">
        <v>4321</v>
      </c>
    </row>
    <row r="4555" spans="1:1" x14ac:dyDescent="0.25">
      <c r="A4555" t="s">
        <v>4322</v>
      </c>
    </row>
    <row r="4556" spans="1:1" x14ac:dyDescent="0.25">
      <c r="A4556" t="s">
        <v>4323</v>
      </c>
    </row>
    <row r="4557" spans="1:1" x14ac:dyDescent="0.25">
      <c r="A4557" t="s">
        <v>4324</v>
      </c>
    </row>
    <row r="4558" spans="1:1" x14ac:dyDescent="0.25">
      <c r="A4558" t="s">
        <v>4325</v>
      </c>
    </row>
    <row r="4559" spans="1:1" x14ac:dyDescent="0.25">
      <c r="A4559" t="s">
        <v>4326</v>
      </c>
    </row>
    <row r="4560" spans="1:1" x14ac:dyDescent="0.25">
      <c r="A4560" t="s">
        <v>4327</v>
      </c>
    </row>
    <row r="4561" spans="1:1" x14ac:dyDescent="0.25">
      <c r="A4561" t="s">
        <v>4328</v>
      </c>
    </row>
    <row r="4562" spans="1:1" x14ac:dyDescent="0.25">
      <c r="A4562" t="s">
        <v>4329</v>
      </c>
    </row>
    <row r="4563" spans="1:1" x14ac:dyDescent="0.25">
      <c r="A4563" t="s">
        <v>4330</v>
      </c>
    </row>
    <row r="4564" spans="1:1" x14ac:dyDescent="0.25">
      <c r="A4564" t="s">
        <v>4331</v>
      </c>
    </row>
    <row r="4565" spans="1:1" x14ac:dyDescent="0.25">
      <c r="A4565" t="s">
        <v>4332</v>
      </c>
    </row>
    <row r="4566" spans="1:1" x14ac:dyDescent="0.25">
      <c r="A4566" t="s">
        <v>4333</v>
      </c>
    </row>
    <row r="4567" spans="1:1" x14ac:dyDescent="0.25">
      <c r="A4567" t="s">
        <v>4334</v>
      </c>
    </row>
    <row r="4568" spans="1:1" x14ac:dyDescent="0.25">
      <c r="A4568" t="s">
        <v>4335</v>
      </c>
    </row>
    <row r="4569" spans="1:1" x14ac:dyDescent="0.25">
      <c r="A4569" t="s">
        <v>4336</v>
      </c>
    </row>
    <row r="4570" spans="1:1" x14ac:dyDescent="0.25">
      <c r="A4570" t="s">
        <v>4337</v>
      </c>
    </row>
    <row r="4571" spans="1:1" x14ac:dyDescent="0.25">
      <c r="A4571" t="s">
        <v>4338</v>
      </c>
    </row>
    <row r="4572" spans="1:1" x14ac:dyDescent="0.25">
      <c r="A4572" t="s">
        <v>4339</v>
      </c>
    </row>
    <row r="4573" spans="1:1" x14ac:dyDescent="0.25">
      <c r="A4573" t="s">
        <v>4340</v>
      </c>
    </row>
    <row r="4574" spans="1:1" x14ac:dyDescent="0.25">
      <c r="A4574" t="s">
        <v>4341</v>
      </c>
    </row>
    <row r="4575" spans="1:1" x14ac:dyDescent="0.25">
      <c r="A4575" t="s">
        <v>4342</v>
      </c>
    </row>
    <row r="4576" spans="1:1" x14ac:dyDescent="0.25">
      <c r="A4576" t="s">
        <v>4343</v>
      </c>
    </row>
    <row r="4577" spans="1:1" x14ac:dyDescent="0.25">
      <c r="A4577" t="s">
        <v>4344</v>
      </c>
    </row>
    <row r="4578" spans="1:1" x14ac:dyDescent="0.25">
      <c r="A4578" t="s">
        <v>4345</v>
      </c>
    </row>
    <row r="4579" spans="1:1" x14ac:dyDescent="0.25">
      <c r="A4579" t="s">
        <v>4346</v>
      </c>
    </row>
    <row r="4580" spans="1:1" x14ac:dyDescent="0.25">
      <c r="A4580" t="s">
        <v>4347</v>
      </c>
    </row>
    <row r="4581" spans="1:1" x14ac:dyDescent="0.25">
      <c r="A4581" t="s">
        <v>4348</v>
      </c>
    </row>
    <row r="4582" spans="1:1" x14ac:dyDescent="0.25">
      <c r="A4582" t="s">
        <v>4349</v>
      </c>
    </row>
    <row r="4583" spans="1:1" x14ac:dyDescent="0.25">
      <c r="A4583" t="s">
        <v>4350</v>
      </c>
    </row>
    <row r="4584" spans="1:1" x14ac:dyDescent="0.25">
      <c r="A4584" t="s">
        <v>4351</v>
      </c>
    </row>
    <row r="4585" spans="1:1" x14ac:dyDescent="0.25">
      <c r="A4585" t="s">
        <v>4352</v>
      </c>
    </row>
    <row r="4586" spans="1:1" x14ac:dyDescent="0.25">
      <c r="A4586" t="s">
        <v>4353</v>
      </c>
    </row>
    <row r="4587" spans="1:1" x14ac:dyDescent="0.25">
      <c r="A4587" t="s">
        <v>4354</v>
      </c>
    </row>
    <row r="4588" spans="1:1" x14ac:dyDescent="0.25">
      <c r="A4588" t="s">
        <v>4355</v>
      </c>
    </row>
    <row r="4589" spans="1:1" x14ac:dyDescent="0.25">
      <c r="A4589" t="s">
        <v>4356</v>
      </c>
    </row>
    <row r="4590" spans="1:1" x14ac:dyDescent="0.25">
      <c r="A4590" t="s">
        <v>4357</v>
      </c>
    </row>
    <row r="4591" spans="1:1" x14ac:dyDescent="0.25">
      <c r="A4591" t="s">
        <v>4358</v>
      </c>
    </row>
    <row r="4592" spans="1:1" x14ac:dyDescent="0.25">
      <c r="A4592" t="s">
        <v>4359</v>
      </c>
    </row>
    <row r="4593" spans="1:1" x14ac:dyDescent="0.25">
      <c r="A4593" t="s">
        <v>4360</v>
      </c>
    </row>
    <row r="4594" spans="1:1" x14ac:dyDescent="0.25">
      <c r="A4594" t="s">
        <v>4361</v>
      </c>
    </row>
    <row r="4595" spans="1:1" x14ac:dyDescent="0.25">
      <c r="A4595" t="s">
        <v>4362</v>
      </c>
    </row>
    <row r="4596" spans="1:1" x14ac:dyDescent="0.25">
      <c r="A4596" t="s">
        <v>4363</v>
      </c>
    </row>
    <row r="4597" spans="1:1" x14ac:dyDescent="0.25">
      <c r="A4597" t="s">
        <v>4364</v>
      </c>
    </row>
    <row r="4598" spans="1:1" x14ac:dyDescent="0.25">
      <c r="A4598" t="s">
        <v>4365</v>
      </c>
    </row>
    <row r="4599" spans="1:1" x14ac:dyDescent="0.25">
      <c r="A4599" t="s">
        <v>4366</v>
      </c>
    </row>
    <row r="4600" spans="1:1" x14ac:dyDescent="0.25">
      <c r="A4600" t="s">
        <v>4367</v>
      </c>
    </row>
    <row r="4601" spans="1:1" x14ac:dyDescent="0.25">
      <c r="A4601" t="s">
        <v>4368</v>
      </c>
    </row>
    <row r="4602" spans="1:1" x14ac:dyDescent="0.25">
      <c r="A4602" t="s">
        <v>4369</v>
      </c>
    </row>
    <row r="4603" spans="1:1" x14ac:dyDescent="0.25">
      <c r="A4603" t="s">
        <v>4370</v>
      </c>
    </row>
    <row r="4604" spans="1:1" x14ac:dyDescent="0.25">
      <c r="A4604" t="s">
        <v>4371</v>
      </c>
    </row>
    <row r="4605" spans="1:1" x14ac:dyDescent="0.25">
      <c r="A4605" t="s">
        <v>4372</v>
      </c>
    </row>
    <row r="4606" spans="1:1" x14ac:dyDescent="0.25">
      <c r="A4606" t="s">
        <v>4373</v>
      </c>
    </row>
    <row r="4607" spans="1:1" x14ac:dyDescent="0.25">
      <c r="A4607" t="s">
        <v>4374</v>
      </c>
    </row>
    <row r="4608" spans="1:1" x14ac:dyDescent="0.25">
      <c r="A4608" t="s">
        <v>4375</v>
      </c>
    </row>
    <row r="4609" spans="1:1" x14ac:dyDescent="0.25">
      <c r="A4609" t="s">
        <v>4376</v>
      </c>
    </row>
    <row r="4610" spans="1:1" x14ac:dyDescent="0.25">
      <c r="A4610" t="s">
        <v>4377</v>
      </c>
    </row>
    <row r="4611" spans="1:1" x14ac:dyDescent="0.25">
      <c r="A4611" t="s">
        <v>4378</v>
      </c>
    </row>
    <row r="4612" spans="1:1" x14ac:dyDescent="0.25">
      <c r="A4612" t="s">
        <v>4379</v>
      </c>
    </row>
    <row r="4613" spans="1:1" x14ac:dyDescent="0.25">
      <c r="A4613" t="s">
        <v>4380</v>
      </c>
    </row>
    <row r="4614" spans="1:1" x14ac:dyDescent="0.25">
      <c r="A4614" t="s">
        <v>4381</v>
      </c>
    </row>
    <row r="4615" spans="1:1" x14ac:dyDescent="0.25">
      <c r="A4615" t="s">
        <v>4382</v>
      </c>
    </row>
    <row r="4616" spans="1:1" x14ac:dyDescent="0.25">
      <c r="A4616" t="s">
        <v>4383</v>
      </c>
    </row>
    <row r="4617" spans="1:1" x14ac:dyDescent="0.25">
      <c r="A4617" t="s">
        <v>4384</v>
      </c>
    </row>
    <row r="4618" spans="1:1" x14ac:dyDescent="0.25">
      <c r="A4618" t="s">
        <v>4385</v>
      </c>
    </row>
    <row r="4619" spans="1:1" x14ac:dyDescent="0.25">
      <c r="A4619" t="s">
        <v>4386</v>
      </c>
    </row>
    <row r="4620" spans="1:1" x14ac:dyDescent="0.25">
      <c r="A4620" t="s">
        <v>4387</v>
      </c>
    </row>
    <row r="4621" spans="1:1" x14ac:dyDescent="0.25">
      <c r="A4621" t="s">
        <v>4388</v>
      </c>
    </row>
    <row r="4622" spans="1:1" x14ac:dyDescent="0.25">
      <c r="A4622" t="s">
        <v>4389</v>
      </c>
    </row>
    <row r="4623" spans="1:1" x14ac:dyDescent="0.25">
      <c r="A4623" t="s">
        <v>4390</v>
      </c>
    </row>
    <row r="4624" spans="1:1" x14ac:dyDescent="0.25">
      <c r="A4624" t="s">
        <v>4391</v>
      </c>
    </row>
    <row r="4625" spans="1:1" x14ac:dyDescent="0.25">
      <c r="A4625" t="s">
        <v>4392</v>
      </c>
    </row>
    <row r="4626" spans="1:1" x14ac:dyDescent="0.25">
      <c r="A4626" t="s">
        <v>4393</v>
      </c>
    </row>
    <row r="4627" spans="1:1" x14ac:dyDescent="0.25">
      <c r="A4627" t="s">
        <v>4394</v>
      </c>
    </row>
    <row r="4628" spans="1:1" x14ac:dyDescent="0.25">
      <c r="A4628" t="s">
        <v>4395</v>
      </c>
    </row>
    <row r="4629" spans="1:1" x14ac:dyDescent="0.25">
      <c r="A4629" t="s">
        <v>4396</v>
      </c>
    </row>
    <row r="4630" spans="1:1" x14ac:dyDescent="0.25">
      <c r="A4630" t="s">
        <v>4397</v>
      </c>
    </row>
    <row r="4631" spans="1:1" x14ac:dyDescent="0.25">
      <c r="A4631" t="s">
        <v>4398</v>
      </c>
    </row>
    <row r="4632" spans="1:1" x14ac:dyDescent="0.25">
      <c r="A4632" t="s">
        <v>4399</v>
      </c>
    </row>
    <row r="4633" spans="1:1" x14ac:dyDescent="0.25">
      <c r="A4633" t="s">
        <v>4400</v>
      </c>
    </row>
    <row r="4634" spans="1:1" x14ac:dyDescent="0.25">
      <c r="A4634" t="s">
        <v>4401</v>
      </c>
    </row>
    <row r="4635" spans="1:1" x14ac:dyDescent="0.25">
      <c r="A4635" t="s">
        <v>4402</v>
      </c>
    </row>
    <row r="4636" spans="1:1" x14ac:dyDescent="0.25">
      <c r="A4636" t="s">
        <v>4403</v>
      </c>
    </row>
    <row r="4637" spans="1:1" x14ac:dyDescent="0.25">
      <c r="A4637" t="s">
        <v>4404</v>
      </c>
    </row>
    <row r="4638" spans="1:1" x14ac:dyDescent="0.25">
      <c r="A4638" t="s">
        <v>4405</v>
      </c>
    </row>
    <row r="4639" spans="1:1" x14ac:dyDescent="0.25">
      <c r="A4639" t="s">
        <v>4406</v>
      </c>
    </row>
    <row r="4640" spans="1:1" x14ac:dyDescent="0.25">
      <c r="A4640" t="s">
        <v>4407</v>
      </c>
    </row>
    <row r="4641" spans="1:1" x14ac:dyDescent="0.25">
      <c r="A4641" t="s">
        <v>4408</v>
      </c>
    </row>
    <row r="4642" spans="1:1" x14ac:dyDescent="0.25">
      <c r="A4642" t="s">
        <v>4409</v>
      </c>
    </row>
    <row r="4643" spans="1:1" x14ac:dyDescent="0.25">
      <c r="A4643" t="s">
        <v>4410</v>
      </c>
    </row>
    <row r="4644" spans="1:1" x14ac:dyDescent="0.25">
      <c r="A4644" t="s">
        <v>4411</v>
      </c>
    </row>
    <row r="4645" spans="1:1" x14ac:dyDescent="0.25">
      <c r="A4645" t="s">
        <v>4412</v>
      </c>
    </row>
    <row r="4646" spans="1:1" x14ac:dyDescent="0.25">
      <c r="A4646" t="s">
        <v>4413</v>
      </c>
    </row>
    <row r="4647" spans="1:1" x14ac:dyDescent="0.25">
      <c r="A4647" t="s">
        <v>4414</v>
      </c>
    </row>
    <row r="4648" spans="1:1" x14ac:dyDescent="0.25">
      <c r="A4648" t="s">
        <v>4415</v>
      </c>
    </row>
    <row r="4649" spans="1:1" x14ac:dyDescent="0.25">
      <c r="A4649" t="s">
        <v>4416</v>
      </c>
    </row>
    <row r="4650" spans="1:1" x14ac:dyDescent="0.25">
      <c r="A4650" t="s">
        <v>4417</v>
      </c>
    </row>
    <row r="4651" spans="1:1" x14ac:dyDescent="0.25">
      <c r="A4651" t="s">
        <v>4418</v>
      </c>
    </row>
    <row r="4652" spans="1:1" x14ac:dyDescent="0.25">
      <c r="A4652" t="s">
        <v>4419</v>
      </c>
    </row>
    <row r="4653" spans="1:1" x14ac:dyDescent="0.25">
      <c r="A4653" t="s">
        <v>4420</v>
      </c>
    </row>
    <row r="4654" spans="1:1" x14ac:dyDescent="0.25">
      <c r="A4654" t="s">
        <v>4421</v>
      </c>
    </row>
    <row r="4655" spans="1:1" x14ac:dyDescent="0.25">
      <c r="A4655" t="s">
        <v>4422</v>
      </c>
    </row>
    <row r="4656" spans="1:1" x14ac:dyDescent="0.25">
      <c r="A4656" t="s">
        <v>4423</v>
      </c>
    </row>
    <row r="4657" spans="1:1" x14ac:dyDescent="0.25">
      <c r="A4657" t="s">
        <v>4424</v>
      </c>
    </row>
    <row r="4658" spans="1:1" x14ac:dyDescent="0.25">
      <c r="A4658" t="s">
        <v>4425</v>
      </c>
    </row>
    <row r="4659" spans="1:1" x14ac:dyDescent="0.25">
      <c r="A4659" t="s">
        <v>4426</v>
      </c>
    </row>
    <row r="4660" spans="1:1" x14ac:dyDescent="0.25">
      <c r="A4660" t="s">
        <v>4427</v>
      </c>
    </row>
    <row r="4661" spans="1:1" x14ac:dyDescent="0.25">
      <c r="A4661" t="s">
        <v>4428</v>
      </c>
    </row>
    <row r="4662" spans="1:1" x14ac:dyDescent="0.25">
      <c r="A4662" t="s">
        <v>4429</v>
      </c>
    </row>
    <row r="4663" spans="1:1" x14ac:dyDescent="0.25">
      <c r="A4663" t="s">
        <v>4429</v>
      </c>
    </row>
    <row r="4664" spans="1:1" x14ac:dyDescent="0.25">
      <c r="A4664" t="s">
        <v>4430</v>
      </c>
    </row>
    <row r="4665" spans="1:1" x14ac:dyDescent="0.25">
      <c r="A4665" t="s">
        <v>4430</v>
      </c>
    </row>
    <row r="4666" spans="1:1" x14ac:dyDescent="0.25">
      <c r="A4666" t="s">
        <v>4431</v>
      </c>
    </row>
    <row r="4667" spans="1:1" x14ac:dyDescent="0.25">
      <c r="A4667" t="s">
        <v>4431</v>
      </c>
    </row>
    <row r="4668" spans="1:1" x14ac:dyDescent="0.25">
      <c r="A4668" t="s">
        <v>4432</v>
      </c>
    </row>
    <row r="4669" spans="1:1" x14ac:dyDescent="0.25">
      <c r="A4669" t="s">
        <v>4433</v>
      </c>
    </row>
    <row r="4670" spans="1:1" x14ac:dyDescent="0.25">
      <c r="A4670" t="s">
        <v>4434</v>
      </c>
    </row>
    <row r="4671" spans="1:1" x14ac:dyDescent="0.25">
      <c r="A4671" t="s">
        <v>4435</v>
      </c>
    </row>
    <row r="4672" spans="1:1" x14ac:dyDescent="0.25">
      <c r="A4672" t="s">
        <v>4436</v>
      </c>
    </row>
    <row r="4673" spans="1:1" x14ac:dyDescent="0.25">
      <c r="A4673" t="s">
        <v>4437</v>
      </c>
    </row>
    <row r="4674" spans="1:1" x14ac:dyDescent="0.25">
      <c r="A4674" t="s">
        <v>4438</v>
      </c>
    </row>
    <row r="4675" spans="1:1" x14ac:dyDescent="0.25">
      <c r="A4675" t="s">
        <v>4439</v>
      </c>
    </row>
    <row r="4676" spans="1:1" x14ac:dyDescent="0.25">
      <c r="A4676" t="s">
        <v>4440</v>
      </c>
    </row>
    <row r="4677" spans="1:1" x14ac:dyDescent="0.25">
      <c r="A4677" t="s">
        <v>4441</v>
      </c>
    </row>
    <row r="4678" spans="1:1" x14ac:dyDescent="0.25">
      <c r="A4678" t="s">
        <v>4442</v>
      </c>
    </row>
    <row r="4679" spans="1:1" x14ac:dyDescent="0.25">
      <c r="A4679" t="s">
        <v>4443</v>
      </c>
    </row>
    <row r="4680" spans="1:1" x14ac:dyDescent="0.25">
      <c r="A4680" t="s">
        <v>4444</v>
      </c>
    </row>
    <row r="4681" spans="1:1" x14ac:dyDescent="0.25">
      <c r="A4681" t="s">
        <v>4445</v>
      </c>
    </row>
    <row r="4682" spans="1:1" x14ac:dyDescent="0.25">
      <c r="A4682" t="s">
        <v>4446</v>
      </c>
    </row>
    <row r="4683" spans="1:1" x14ac:dyDescent="0.25">
      <c r="A4683" t="s">
        <v>4447</v>
      </c>
    </row>
    <row r="4684" spans="1:1" x14ac:dyDescent="0.25">
      <c r="A4684" t="s">
        <v>4448</v>
      </c>
    </row>
    <row r="4685" spans="1:1" x14ac:dyDescent="0.25">
      <c r="A4685" t="s">
        <v>4449</v>
      </c>
    </row>
    <row r="4686" spans="1:1" x14ac:dyDescent="0.25">
      <c r="A4686" t="s">
        <v>4450</v>
      </c>
    </row>
    <row r="4687" spans="1:1" x14ac:dyDescent="0.25">
      <c r="A4687" t="s">
        <v>4451</v>
      </c>
    </row>
    <row r="4688" spans="1:1" x14ac:dyDescent="0.25">
      <c r="A4688" t="s">
        <v>4452</v>
      </c>
    </row>
    <row r="4689" spans="1:1" x14ac:dyDescent="0.25">
      <c r="A4689" t="s">
        <v>4453</v>
      </c>
    </row>
    <row r="4690" spans="1:1" x14ac:dyDescent="0.25">
      <c r="A4690" t="s">
        <v>4454</v>
      </c>
    </row>
    <row r="4691" spans="1:1" x14ac:dyDescent="0.25">
      <c r="A4691" t="s">
        <v>4455</v>
      </c>
    </row>
    <row r="4692" spans="1:1" x14ac:dyDescent="0.25">
      <c r="A4692" t="s">
        <v>4456</v>
      </c>
    </row>
    <row r="4693" spans="1:1" x14ac:dyDescent="0.25">
      <c r="A4693" t="s">
        <v>4457</v>
      </c>
    </row>
    <row r="4694" spans="1:1" x14ac:dyDescent="0.25">
      <c r="A4694" t="s">
        <v>4458</v>
      </c>
    </row>
    <row r="4695" spans="1:1" x14ac:dyDescent="0.25">
      <c r="A4695" t="s">
        <v>4459</v>
      </c>
    </row>
    <row r="4696" spans="1:1" x14ac:dyDescent="0.25">
      <c r="A4696" t="s">
        <v>4460</v>
      </c>
    </row>
    <row r="4697" spans="1:1" x14ac:dyDescent="0.25">
      <c r="A4697" t="s">
        <v>4461</v>
      </c>
    </row>
    <row r="4698" spans="1:1" x14ac:dyDescent="0.25">
      <c r="A4698" t="s">
        <v>4462</v>
      </c>
    </row>
    <row r="4699" spans="1:1" x14ac:dyDescent="0.25">
      <c r="A4699" t="s">
        <v>4463</v>
      </c>
    </row>
    <row r="4700" spans="1:1" x14ac:dyDescent="0.25">
      <c r="A4700" t="s">
        <v>4464</v>
      </c>
    </row>
    <row r="4701" spans="1:1" x14ac:dyDescent="0.25">
      <c r="A4701" t="s">
        <v>4465</v>
      </c>
    </row>
    <row r="4702" spans="1:1" x14ac:dyDescent="0.25">
      <c r="A4702" t="s">
        <v>4466</v>
      </c>
    </row>
    <row r="4703" spans="1:1" x14ac:dyDescent="0.25">
      <c r="A4703" t="s">
        <v>4467</v>
      </c>
    </row>
    <row r="4704" spans="1:1" x14ac:dyDescent="0.25">
      <c r="A4704" t="s">
        <v>4468</v>
      </c>
    </row>
    <row r="4705" spans="1:1" x14ac:dyDescent="0.25">
      <c r="A4705" t="s">
        <v>4469</v>
      </c>
    </row>
    <row r="4706" spans="1:1" x14ac:dyDescent="0.25">
      <c r="A4706" t="s">
        <v>4470</v>
      </c>
    </row>
    <row r="4707" spans="1:1" x14ac:dyDescent="0.25">
      <c r="A4707" t="s">
        <v>4471</v>
      </c>
    </row>
    <row r="4708" spans="1:1" x14ac:dyDescent="0.25">
      <c r="A4708" t="s">
        <v>4472</v>
      </c>
    </row>
    <row r="4709" spans="1:1" x14ac:dyDescent="0.25">
      <c r="A4709" t="s">
        <v>4473</v>
      </c>
    </row>
    <row r="4710" spans="1:1" x14ac:dyDescent="0.25">
      <c r="A4710" t="s">
        <v>4474</v>
      </c>
    </row>
    <row r="4711" spans="1:1" x14ac:dyDescent="0.25">
      <c r="A4711" t="s">
        <v>4475</v>
      </c>
    </row>
    <row r="4712" spans="1:1" x14ac:dyDescent="0.25">
      <c r="A4712" t="s">
        <v>4476</v>
      </c>
    </row>
    <row r="4713" spans="1:1" x14ac:dyDescent="0.25">
      <c r="A4713" t="s">
        <v>4477</v>
      </c>
    </row>
    <row r="4714" spans="1:1" x14ac:dyDescent="0.25">
      <c r="A4714" t="s">
        <v>4478</v>
      </c>
    </row>
    <row r="4715" spans="1:1" x14ac:dyDescent="0.25">
      <c r="A4715" t="s">
        <v>4479</v>
      </c>
    </row>
    <row r="4716" spans="1:1" x14ac:dyDescent="0.25">
      <c r="A4716" t="s">
        <v>4480</v>
      </c>
    </row>
    <row r="4717" spans="1:1" x14ac:dyDescent="0.25">
      <c r="A4717" t="s">
        <v>4481</v>
      </c>
    </row>
    <row r="4718" spans="1:1" x14ac:dyDescent="0.25">
      <c r="A4718" t="s">
        <v>4482</v>
      </c>
    </row>
    <row r="4719" spans="1:1" x14ac:dyDescent="0.25">
      <c r="A4719" t="s">
        <v>4483</v>
      </c>
    </row>
    <row r="4720" spans="1:1" x14ac:dyDescent="0.25">
      <c r="A4720" t="s">
        <v>4484</v>
      </c>
    </row>
    <row r="4721" spans="1:1" x14ac:dyDescent="0.25">
      <c r="A4721" t="s">
        <v>4485</v>
      </c>
    </row>
    <row r="4722" spans="1:1" x14ac:dyDescent="0.25">
      <c r="A4722" t="s">
        <v>4486</v>
      </c>
    </row>
    <row r="4723" spans="1:1" x14ac:dyDescent="0.25">
      <c r="A4723" t="s">
        <v>4487</v>
      </c>
    </row>
    <row r="4724" spans="1:1" x14ac:dyDescent="0.25">
      <c r="A4724" t="s">
        <v>4488</v>
      </c>
    </row>
    <row r="4725" spans="1:1" x14ac:dyDescent="0.25">
      <c r="A4725" t="s">
        <v>4489</v>
      </c>
    </row>
    <row r="4726" spans="1:1" x14ac:dyDescent="0.25">
      <c r="A4726" t="s">
        <v>4490</v>
      </c>
    </row>
    <row r="4727" spans="1:1" x14ac:dyDescent="0.25">
      <c r="A4727" t="s">
        <v>4491</v>
      </c>
    </row>
    <row r="4728" spans="1:1" x14ac:dyDescent="0.25">
      <c r="A4728" t="s">
        <v>4492</v>
      </c>
    </row>
    <row r="4729" spans="1:1" x14ac:dyDescent="0.25">
      <c r="A4729" t="s">
        <v>4493</v>
      </c>
    </row>
    <row r="4730" spans="1:1" x14ac:dyDescent="0.25">
      <c r="A4730" t="s">
        <v>4494</v>
      </c>
    </row>
    <row r="4731" spans="1:1" x14ac:dyDescent="0.25">
      <c r="A4731" t="s">
        <v>4495</v>
      </c>
    </row>
    <row r="4732" spans="1:1" x14ac:dyDescent="0.25">
      <c r="A4732" t="s">
        <v>4496</v>
      </c>
    </row>
    <row r="4733" spans="1:1" x14ac:dyDescent="0.25">
      <c r="A4733" t="s">
        <v>4497</v>
      </c>
    </row>
    <row r="4734" spans="1:1" x14ac:dyDescent="0.25">
      <c r="A4734" t="s">
        <v>4498</v>
      </c>
    </row>
    <row r="4735" spans="1:1" x14ac:dyDescent="0.25">
      <c r="A4735" t="s">
        <v>4499</v>
      </c>
    </row>
    <row r="4736" spans="1:1" x14ac:dyDescent="0.25">
      <c r="A4736" t="s">
        <v>4500</v>
      </c>
    </row>
    <row r="4737" spans="1:1" x14ac:dyDescent="0.25">
      <c r="A4737" t="s">
        <v>4501</v>
      </c>
    </row>
    <row r="4738" spans="1:1" x14ac:dyDescent="0.25">
      <c r="A4738" t="s">
        <v>4502</v>
      </c>
    </row>
    <row r="4739" spans="1:1" x14ac:dyDescent="0.25">
      <c r="A4739" t="s">
        <v>4503</v>
      </c>
    </row>
    <row r="4740" spans="1:1" x14ac:dyDescent="0.25">
      <c r="A4740" t="s">
        <v>4504</v>
      </c>
    </row>
    <row r="4741" spans="1:1" x14ac:dyDescent="0.25">
      <c r="A4741" t="s">
        <v>4505</v>
      </c>
    </row>
    <row r="4742" spans="1:1" x14ac:dyDescent="0.25">
      <c r="A4742" t="s">
        <v>4506</v>
      </c>
    </row>
    <row r="4743" spans="1:1" x14ac:dyDescent="0.25">
      <c r="A4743" t="s">
        <v>4507</v>
      </c>
    </row>
    <row r="4744" spans="1:1" x14ac:dyDescent="0.25">
      <c r="A4744" t="s">
        <v>4508</v>
      </c>
    </row>
    <row r="4745" spans="1:1" x14ac:dyDescent="0.25">
      <c r="A4745" t="s">
        <v>4509</v>
      </c>
    </row>
    <row r="4746" spans="1:1" x14ac:dyDescent="0.25">
      <c r="A4746" t="s">
        <v>4510</v>
      </c>
    </row>
    <row r="4747" spans="1:1" x14ac:dyDescent="0.25">
      <c r="A4747" t="s">
        <v>4511</v>
      </c>
    </row>
    <row r="4748" spans="1:1" x14ac:dyDescent="0.25">
      <c r="A4748" t="s">
        <v>4512</v>
      </c>
    </row>
    <row r="4749" spans="1:1" x14ac:dyDescent="0.25">
      <c r="A4749" t="s">
        <v>4513</v>
      </c>
    </row>
    <row r="4750" spans="1:1" x14ac:dyDescent="0.25">
      <c r="A4750" t="s">
        <v>4514</v>
      </c>
    </row>
    <row r="4751" spans="1:1" x14ac:dyDescent="0.25">
      <c r="A4751" t="s">
        <v>4515</v>
      </c>
    </row>
    <row r="4752" spans="1:1" x14ac:dyDescent="0.25">
      <c r="A4752" t="s">
        <v>4516</v>
      </c>
    </row>
    <row r="4753" spans="1:1" x14ac:dyDescent="0.25">
      <c r="A4753" t="s">
        <v>4517</v>
      </c>
    </row>
    <row r="4754" spans="1:1" x14ac:dyDescent="0.25">
      <c r="A4754" t="s">
        <v>4518</v>
      </c>
    </row>
    <row r="4755" spans="1:1" x14ac:dyDescent="0.25">
      <c r="A4755" t="s">
        <v>4519</v>
      </c>
    </row>
    <row r="4756" spans="1:1" x14ac:dyDescent="0.25">
      <c r="A4756" t="s">
        <v>4520</v>
      </c>
    </row>
    <row r="4757" spans="1:1" x14ac:dyDescent="0.25">
      <c r="A4757" t="s">
        <v>4521</v>
      </c>
    </row>
    <row r="4758" spans="1:1" x14ac:dyDescent="0.25">
      <c r="A4758" t="s">
        <v>4522</v>
      </c>
    </row>
    <row r="4759" spans="1:1" x14ac:dyDescent="0.25">
      <c r="A4759" t="s">
        <v>4523</v>
      </c>
    </row>
    <row r="4760" spans="1:1" x14ac:dyDescent="0.25">
      <c r="A4760" t="s">
        <v>4524</v>
      </c>
    </row>
    <row r="4761" spans="1:1" x14ac:dyDescent="0.25">
      <c r="A4761" t="s">
        <v>4525</v>
      </c>
    </row>
    <row r="4762" spans="1:1" x14ac:dyDescent="0.25">
      <c r="A4762" t="s">
        <v>4526</v>
      </c>
    </row>
    <row r="4763" spans="1:1" x14ac:dyDescent="0.25">
      <c r="A4763" t="s">
        <v>4527</v>
      </c>
    </row>
    <row r="4764" spans="1:1" x14ac:dyDescent="0.25">
      <c r="A4764" t="s">
        <v>4528</v>
      </c>
    </row>
    <row r="4765" spans="1:1" x14ac:dyDescent="0.25">
      <c r="A4765" t="s">
        <v>4529</v>
      </c>
    </row>
    <row r="4766" spans="1:1" x14ac:dyDescent="0.25">
      <c r="A4766" t="s">
        <v>4530</v>
      </c>
    </row>
    <row r="4767" spans="1:1" x14ac:dyDescent="0.25">
      <c r="A4767" t="s">
        <v>4531</v>
      </c>
    </row>
    <row r="4768" spans="1:1" x14ac:dyDescent="0.25">
      <c r="A4768" t="s">
        <v>4532</v>
      </c>
    </row>
    <row r="4769" spans="1:1" x14ac:dyDescent="0.25">
      <c r="A4769" t="s">
        <v>4533</v>
      </c>
    </row>
    <row r="4770" spans="1:1" x14ac:dyDescent="0.25">
      <c r="A4770" t="s">
        <v>4534</v>
      </c>
    </row>
    <row r="4771" spans="1:1" x14ac:dyDescent="0.25">
      <c r="A4771" t="s">
        <v>4535</v>
      </c>
    </row>
    <row r="4772" spans="1:1" x14ac:dyDescent="0.25">
      <c r="A4772" t="s">
        <v>4536</v>
      </c>
    </row>
    <row r="4773" spans="1:1" x14ac:dyDescent="0.25">
      <c r="A4773" t="s">
        <v>4537</v>
      </c>
    </row>
    <row r="4774" spans="1:1" x14ac:dyDescent="0.25">
      <c r="A4774" t="s">
        <v>4538</v>
      </c>
    </row>
    <row r="4775" spans="1:1" x14ac:dyDescent="0.25">
      <c r="A4775" t="s">
        <v>4539</v>
      </c>
    </row>
    <row r="4776" spans="1:1" x14ac:dyDescent="0.25">
      <c r="A4776" t="s">
        <v>4540</v>
      </c>
    </row>
    <row r="4777" spans="1:1" x14ac:dyDescent="0.25">
      <c r="A4777" t="s">
        <v>4541</v>
      </c>
    </row>
    <row r="4778" spans="1:1" x14ac:dyDescent="0.25">
      <c r="A4778" t="s">
        <v>4542</v>
      </c>
    </row>
    <row r="4779" spans="1:1" x14ac:dyDescent="0.25">
      <c r="A4779" t="s">
        <v>4543</v>
      </c>
    </row>
    <row r="4780" spans="1:1" x14ac:dyDescent="0.25">
      <c r="A4780" t="s">
        <v>4544</v>
      </c>
    </row>
    <row r="4781" spans="1:1" x14ac:dyDescent="0.25">
      <c r="A4781" t="s">
        <v>4545</v>
      </c>
    </row>
    <row r="4782" spans="1:1" x14ac:dyDescent="0.25">
      <c r="A4782" t="s">
        <v>4546</v>
      </c>
    </row>
    <row r="4783" spans="1:1" x14ac:dyDescent="0.25">
      <c r="A4783" t="s">
        <v>4547</v>
      </c>
    </row>
    <row r="4784" spans="1:1" x14ac:dyDescent="0.25">
      <c r="A4784" t="s">
        <v>4548</v>
      </c>
    </row>
    <row r="4785" spans="1:1" x14ac:dyDescent="0.25">
      <c r="A4785" t="s">
        <v>4549</v>
      </c>
    </row>
    <row r="4786" spans="1:1" x14ac:dyDescent="0.25">
      <c r="A4786" t="s">
        <v>4550</v>
      </c>
    </row>
    <row r="4787" spans="1:1" x14ac:dyDescent="0.25">
      <c r="A4787" t="s">
        <v>4551</v>
      </c>
    </row>
    <row r="4788" spans="1:1" x14ac:dyDescent="0.25">
      <c r="A4788" t="s">
        <v>4552</v>
      </c>
    </row>
    <row r="4789" spans="1:1" x14ac:dyDescent="0.25">
      <c r="A4789" t="s">
        <v>4553</v>
      </c>
    </row>
    <row r="4790" spans="1:1" x14ac:dyDescent="0.25">
      <c r="A4790" t="s">
        <v>4554</v>
      </c>
    </row>
    <row r="4791" spans="1:1" x14ac:dyDescent="0.25">
      <c r="A4791" t="s">
        <v>4555</v>
      </c>
    </row>
    <row r="4792" spans="1:1" x14ac:dyDescent="0.25">
      <c r="A4792" t="s">
        <v>4556</v>
      </c>
    </row>
    <row r="4793" spans="1:1" x14ac:dyDescent="0.25">
      <c r="A4793" t="s">
        <v>4557</v>
      </c>
    </row>
    <row r="4794" spans="1:1" x14ac:dyDescent="0.25">
      <c r="A4794" t="s">
        <v>4558</v>
      </c>
    </row>
    <row r="4795" spans="1:1" x14ac:dyDescent="0.25">
      <c r="A4795" t="s">
        <v>4559</v>
      </c>
    </row>
    <row r="4796" spans="1:1" x14ac:dyDescent="0.25">
      <c r="A4796" t="s">
        <v>4560</v>
      </c>
    </row>
    <row r="4797" spans="1:1" x14ac:dyDescent="0.25">
      <c r="A4797" t="s">
        <v>4561</v>
      </c>
    </row>
    <row r="4798" spans="1:1" x14ac:dyDescent="0.25">
      <c r="A4798" t="s">
        <v>4562</v>
      </c>
    </row>
    <row r="4799" spans="1:1" x14ac:dyDescent="0.25">
      <c r="A4799" t="s">
        <v>4563</v>
      </c>
    </row>
    <row r="4800" spans="1:1" x14ac:dyDescent="0.25">
      <c r="A4800" t="s">
        <v>4564</v>
      </c>
    </row>
    <row r="4801" spans="1:1" x14ac:dyDescent="0.25">
      <c r="A4801" t="s">
        <v>4565</v>
      </c>
    </row>
    <row r="4802" spans="1:1" x14ac:dyDescent="0.25">
      <c r="A4802" t="s">
        <v>4566</v>
      </c>
    </row>
    <row r="4803" spans="1:1" x14ac:dyDescent="0.25">
      <c r="A4803" t="s">
        <v>4567</v>
      </c>
    </row>
    <row r="4804" spans="1:1" x14ac:dyDescent="0.25">
      <c r="A4804" t="s">
        <v>4568</v>
      </c>
    </row>
    <row r="4805" spans="1:1" x14ac:dyDescent="0.25">
      <c r="A4805" t="s">
        <v>4569</v>
      </c>
    </row>
    <row r="4806" spans="1:1" x14ac:dyDescent="0.25">
      <c r="A4806" t="s">
        <v>4570</v>
      </c>
    </row>
    <row r="4807" spans="1:1" x14ac:dyDescent="0.25">
      <c r="A4807" t="s">
        <v>4571</v>
      </c>
    </row>
    <row r="4808" spans="1:1" x14ac:dyDescent="0.25">
      <c r="A4808" t="s">
        <v>4572</v>
      </c>
    </row>
    <row r="4809" spans="1:1" x14ac:dyDescent="0.25">
      <c r="A4809" t="s">
        <v>4573</v>
      </c>
    </row>
    <row r="4810" spans="1:1" x14ac:dyDescent="0.25">
      <c r="A4810" t="s">
        <v>4574</v>
      </c>
    </row>
    <row r="4811" spans="1:1" x14ac:dyDescent="0.25">
      <c r="A4811" t="s">
        <v>4575</v>
      </c>
    </row>
    <row r="4812" spans="1:1" x14ac:dyDescent="0.25">
      <c r="A4812" t="s">
        <v>4576</v>
      </c>
    </row>
    <row r="4813" spans="1:1" x14ac:dyDescent="0.25">
      <c r="A4813" t="s">
        <v>4577</v>
      </c>
    </row>
    <row r="4814" spans="1:1" x14ac:dyDescent="0.25">
      <c r="A4814" t="s">
        <v>4578</v>
      </c>
    </row>
    <row r="4815" spans="1:1" x14ac:dyDescent="0.25">
      <c r="A4815" t="s">
        <v>4579</v>
      </c>
    </row>
    <row r="4816" spans="1:1" x14ac:dyDescent="0.25">
      <c r="A4816" t="s">
        <v>4580</v>
      </c>
    </row>
    <row r="4817" spans="1:1" x14ac:dyDescent="0.25">
      <c r="A4817" t="s">
        <v>4581</v>
      </c>
    </row>
    <row r="4818" spans="1:1" x14ac:dyDescent="0.25">
      <c r="A4818" t="s">
        <v>4582</v>
      </c>
    </row>
    <row r="4819" spans="1:1" x14ac:dyDescent="0.25">
      <c r="A4819" t="s">
        <v>4583</v>
      </c>
    </row>
    <row r="4820" spans="1:1" x14ac:dyDescent="0.25">
      <c r="A4820" t="s">
        <v>4584</v>
      </c>
    </row>
    <row r="4821" spans="1:1" x14ac:dyDescent="0.25">
      <c r="A4821" t="s">
        <v>4585</v>
      </c>
    </row>
    <row r="4822" spans="1:1" x14ac:dyDescent="0.25">
      <c r="A4822" t="s">
        <v>4586</v>
      </c>
    </row>
    <row r="4823" spans="1:1" x14ac:dyDescent="0.25">
      <c r="A4823" t="s">
        <v>4587</v>
      </c>
    </row>
    <row r="4824" spans="1:1" x14ac:dyDescent="0.25">
      <c r="A4824" t="s">
        <v>4588</v>
      </c>
    </row>
    <row r="4825" spans="1:1" x14ac:dyDescent="0.25">
      <c r="A4825" t="s">
        <v>4589</v>
      </c>
    </row>
    <row r="4826" spans="1:1" x14ac:dyDescent="0.25">
      <c r="A4826" t="s">
        <v>4590</v>
      </c>
    </row>
    <row r="4827" spans="1:1" x14ac:dyDescent="0.25">
      <c r="A4827" t="s">
        <v>4591</v>
      </c>
    </row>
    <row r="4828" spans="1:1" x14ac:dyDescent="0.25">
      <c r="A4828" t="s">
        <v>4592</v>
      </c>
    </row>
    <row r="4829" spans="1:1" x14ac:dyDescent="0.25">
      <c r="A4829" t="s">
        <v>4593</v>
      </c>
    </row>
    <row r="4830" spans="1:1" x14ac:dyDescent="0.25">
      <c r="A4830" t="s">
        <v>4594</v>
      </c>
    </row>
    <row r="4831" spans="1:1" x14ac:dyDescent="0.25">
      <c r="A4831" t="s">
        <v>4595</v>
      </c>
    </row>
    <row r="4832" spans="1:1" x14ac:dyDescent="0.25">
      <c r="A4832" t="s">
        <v>4596</v>
      </c>
    </row>
    <row r="4833" spans="1:1" x14ac:dyDescent="0.25">
      <c r="A4833" t="s">
        <v>4597</v>
      </c>
    </row>
    <row r="4834" spans="1:1" x14ac:dyDescent="0.25">
      <c r="A4834" t="s">
        <v>4598</v>
      </c>
    </row>
    <row r="4835" spans="1:1" x14ac:dyDescent="0.25">
      <c r="A4835" t="s">
        <v>4599</v>
      </c>
    </row>
    <row r="4836" spans="1:1" x14ac:dyDescent="0.25">
      <c r="A4836" t="s">
        <v>4600</v>
      </c>
    </row>
    <row r="4837" spans="1:1" x14ac:dyDescent="0.25">
      <c r="A4837" t="s">
        <v>4601</v>
      </c>
    </row>
    <row r="4838" spans="1:1" x14ac:dyDescent="0.25">
      <c r="A4838" t="s">
        <v>4602</v>
      </c>
    </row>
    <row r="4839" spans="1:1" x14ac:dyDescent="0.25">
      <c r="A4839" t="s">
        <v>4603</v>
      </c>
    </row>
    <row r="4840" spans="1:1" x14ac:dyDescent="0.25">
      <c r="A4840" t="s">
        <v>4604</v>
      </c>
    </row>
    <row r="4841" spans="1:1" x14ac:dyDescent="0.25">
      <c r="A4841" t="s">
        <v>4605</v>
      </c>
    </row>
    <row r="4842" spans="1:1" x14ac:dyDescent="0.25">
      <c r="A4842" t="s">
        <v>4606</v>
      </c>
    </row>
    <row r="4843" spans="1:1" x14ac:dyDescent="0.25">
      <c r="A4843" t="s">
        <v>4607</v>
      </c>
    </row>
    <row r="4844" spans="1:1" x14ac:dyDescent="0.25">
      <c r="A4844" t="s">
        <v>4608</v>
      </c>
    </row>
    <row r="4845" spans="1:1" x14ac:dyDescent="0.25">
      <c r="A4845" t="s">
        <v>4609</v>
      </c>
    </row>
    <row r="4846" spans="1:1" x14ac:dyDescent="0.25">
      <c r="A4846" t="s">
        <v>4610</v>
      </c>
    </row>
    <row r="4847" spans="1:1" x14ac:dyDescent="0.25">
      <c r="A4847" t="s">
        <v>4611</v>
      </c>
    </row>
    <row r="4848" spans="1:1" x14ac:dyDescent="0.25">
      <c r="A4848" t="s">
        <v>4612</v>
      </c>
    </row>
    <row r="4849" spans="1:1" x14ac:dyDescent="0.25">
      <c r="A4849" t="s">
        <v>4613</v>
      </c>
    </row>
    <row r="4850" spans="1:1" x14ac:dyDescent="0.25">
      <c r="A4850" t="s">
        <v>4614</v>
      </c>
    </row>
    <row r="4851" spans="1:1" x14ac:dyDescent="0.25">
      <c r="A4851" t="s">
        <v>4615</v>
      </c>
    </row>
    <row r="4852" spans="1:1" x14ac:dyDescent="0.25">
      <c r="A4852" t="s">
        <v>4616</v>
      </c>
    </row>
    <row r="4853" spans="1:1" x14ac:dyDescent="0.25">
      <c r="A4853" t="s">
        <v>4617</v>
      </c>
    </row>
    <row r="4854" spans="1:1" x14ac:dyDescent="0.25">
      <c r="A4854" t="s">
        <v>4618</v>
      </c>
    </row>
    <row r="4855" spans="1:1" x14ac:dyDescent="0.25">
      <c r="A4855" t="s">
        <v>4619</v>
      </c>
    </row>
    <row r="4856" spans="1:1" x14ac:dyDescent="0.25">
      <c r="A4856" t="s">
        <v>4620</v>
      </c>
    </row>
    <row r="4857" spans="1:1" x14ac:dyDescent="0.25">
      <c r="A4857" t="s">
        <v>4621</v>
      </c>
    </row>
    <row r="4858" spans="1:1" x14ac:dyDescent="0.25">
      <c r="A4858" t="s">
        <v>4622</v>
      </c>
    </row>
    <row r="4859" spans="1:1" x14ac:dyDescent="0.25">
      <c r="A4859" t="s">
        <v>4623</v>
      </c>
    </row>
    <row r="4860" spans="1:1" x14ac:dyDescent="0.25">
      <c r="A4860" t="s">
        <v>4624</v>
      </c>
    </row>
    <row r="4861" spans="1:1" x14ac:dyDescent="0.25">
      <c r="A4861" t="s">
        <v>4625</v>
      </c>
    </row>
    <row r="4862" spans="1:1" x14ac:dyDescent="0.25">
      <c r="A4862" t="s">
        <v>4626</v>
      </c>
    </row>
    <row r="4863" spans="1:1" x14ac:dyDescent="0.25">
      <c r="A4863" t="s">
        <v>4627</v>
      </c>
    </row>
    <row r="4864" spans="1:1" x14ac:dyDescent="0.25">
      <c r="A4864" t="s">
        <v>4628</v>
      </c>
    </row>
    <row r="4865" spans="1:1" x14ac:dyDescent="0.25">
      <c r="A4865" t="s">
        <v>4629</v>
      </c>
    </row>
    <row r="4866" spans="1:1" x14ac:dyDescent="0.25">
      <c r="A4866" t="s">
        <v>4630</v>
      </c>
    </row>
    <row r="4867" spans="1:1" x14ac:dyDescent="0.25">
      <c r="A4867" t="s">
        <v>4631</v>
      </c>
    </row>
    <row r="4868" spans="1:1" x14ac:dyDescent="0.25">
      <c r="A4868" t="s">
        <v>4632</v>
      </c>
    </row>
    <row r="4869" spans="1:1" x14ac:dyDescent="0.25">
      <c r="A4869" t="s">
        <v>4633</v>
      </c>
    </row>
    <row r="4870" spans="1:1" x14ac:dyDescent="0.25">
      <c r="A4870" t="s">
        <v>4634</v>
      </c>
    </row>
    <row r="4871" spans="1:1" x14ac:dyDescent="0.25">
      <c r="A4871" t="s">
        <v>4635</v>
      </c>
    </row>
    <row r="4872" spans="1:1" x14ac:dyDescent="0.25">
      <c r="A4872" t="s">
        <v>4636</v>
      </c>
    </row>
    <row r="4873" spans="1:1" x14ac:dyDescent="0.25">
      <c r="A4873" t="s">
        <v>4637</v>
      </c>
    </row>
    <row r="4874" spans="1:1" x14ac:dyDescent="0.25">
      <c r="A4874" t="s">
        <v>4638</v>
      </c>
    </row>
    <row r="4875" spans="1:1" x14ac:dyDescent="0.25">
      <c r="A4875" t="s">
        <v>4639</v>
      </c>
    </row>
    <row r="4876" spans="1:1" x14ac:dyDescent="0.25">
      <c r="A4876" t="s">
        <v>4640</v>
      </c>
    </row>
    <row r="4877" spans="1:1" x14ac:dyDescent="0.25">
      <c r="A4877" t="s">
        <v>4641</v>
      </c>
    </row>
    <row r="4878" spans="1:1" x14ac:dyDescent="0.25">
      <c r="A4878" t="s">
        <v>4642</v>
      </c>
    </row>
    <row r="4879" spans="1:1" x14ac:dyDescent="0.25">
      <c r="A4879" t="s">
        <v>4643</v>
      </c>
    </row>
    <row r="4880" spans="1:1" x14ac:dyDescent="0.25">
      <c r="A4880" t="s">
        <v>4644</v>
      </c>
    </row>
    <row r="4881" spans="1:1" x14ac:dyDescent="0.25">
      <c r="A4881" t="s">
        <v>4645</v>
      </c>
    </row>
    <row r="4882" spans="1:1" x14ac:dyDescent="0.25">
      <c r="A4882" t="s">
        <v>4646</v>
      </c>
    </row>
    <row r="4883" spans="1:1" x14ac:dyDescent="0.25">
      <c r="A4883" t="s">
        <v>4647</v>
      </c>
    </row>
    <row r="4884" spans="1:1" x14ac:dyDescent="0.25">
      <c r="A4884" t="s">
        <v>4648</v>
      </c>
    </row>
    <row r="4885" spans="1:1" x14ac:dyDescent="0.25">
      <c r="A4885" t="s">
        <v>4649</v>
      </c>
    </row>
    <row r="4886" spans="1:1" x14ac:dyDescent="0.25">
      <c r="A4886" t="s">
        <v>4650</v>
      </c>
    </row>
    <row r="4887" spans="1:1" x14ac:dyDescent="0.25">
      <c r="A4887" t="s">
        <v>4651</v>
      </c>
    </row>
    <row r="4888" spans="1:1" x14ac:dyDescent="0.25">
      <c r="A4888" t="s">
        <v>4652</v>
      </c>
    </row>
    <row r="4889" spans="1:1" x14ac:dyDescent="0.25">
      <c r="A4889" t="s">
        <v>4653</v>
      </c>
    </row>
    <row r="4890" spans="1:1" x14ac:dyDescent="0.25">
      <c r="A4890" t="s">
        <v>4654</v>
      </c>
    </row>
    <row r="4891" spans="1:1" x14ac:dyDescent="0.25">
      <c r="A4891" t="s">
        <v>4655</v>
      </c>
    </row>
    <row r="4892" spans="1:1" x14ac:dyDescent="0.25">
      <c r="A4892" t="s">
        <v>4656</v>
      </c>
    </row>
    <row r="4893" spans="1:1" x14ac:dyDescent="0.25">
      <c r="A4893" t="s">
        <v>4656</v>
      </c>
    </row>
    <row r="4894" spans="1:1" x14ac:dyDescent="0.25">
      <c r="A4894" t="s">
        <v>4657</v>
      </c>
    </row>
    <row r="4895" spans="1:1" x14ac:dyDescent="0.25">
      <c r="A4895" t="s">
        <v>4658</v>
      </c>
    </row>
    <row r="4896" spans="1:1" x14ac:dyDescent="0.25">
      <c r="A4896" t="s">
        <v>4659</v>
      </c>
    </row>
    <row r="4897" spans="1:1" x14ac:dyDescent="0.25">
      <c r="A4897" t="s">
        <v>4660</v>
      </c>
    </row>
    <row r="4898" spans="1:1" x14ac:dyDescent="0.25">
      <c r="A4898" t="s">
        <v>4661</v>
      </c>
    </row>
    <row r="4899" spans="1:1" x14ac:dyDescent="0.25">
      <c r="A4899" t="s">
        <v>4662</v>
      </c>
    </row>
    <row r="4900" spans="1:1" x14ac:dyDescent="0.25">
      <c r="A4900" t="s">
        <v>4663</v>
      </c>
    </row>
    <row r="4901" spans="1:1" x14ac:dyDescent="0.25">
      <c r="A4901" t="s">
        <v>4664</v>
      </c>
    </row>
    <row r="4902" spans="1:1" x14ac:dyDescent="0.25">
      <c r="A4902" t="s">
        <v>4665</v>
      </c>
    </row>
    <row r="4903" spans="1:1" x14ac:dyDescent="0.25">
      <c r="A4903" t="s">
        <v>4666</v>
      </c>
    </row>
    <row r="4904" spans="1:1" x14ac:dyDescent="0.25">
      <c r="A4904" t="s">
        <v>4667</v>
      </c>
    </row>
    <row r="4905" spans="1:1" x14ac:dyDescent="0.25">
      <c r="A4905" t="s">
        <v>4668</v>
      </c>
    </row>
    <row r="4906" spans="1:1" x14ac:dyDescent="0.25">
      <c r="A4906" t="s">
        <v>4669</v>
      </c>
    </row>
    <row r="4907" spans="1:1" x14ac:dyDescent="0.25">
      <c r="A4907" t="s">
        <v>4670</v>
      </c>
    </row>
    <row r="4908" spans="1:1" x14ac:dyDescent="0.25">
      <c r="A4908" t="s">
        <v>4671</v>
      </c>
    </row>
    <row r="4909" spans="1:1" x14ac:dyDescent="0.25">
      <c r="A4909" t="s">
        <v>4672</v>
      </c>
    </row>
    <row r="4910" spans="1:1" x14ac:dyDescent="0.25">
      <c r="A4910" t="s">
        <v>4673</v>
      </c>
    </row>
    <row r="4911" spans="1:1" x14ac:dyDescent="0.25">
      <c r="A4911" t="s">
        <v>4674</v>
      </c>
    </row>
    <row r="4912" spans="1:1" x14ac:dyDescent="0.25">
      <c r="A4912" t="s">
        <v>4675</v>
      </c>
    </row>
    <row r="4913" spans="1:1" x14ac:dyDescent="0.25">
      <c r="A4913" t="s">
        <v>4676</v>
      </c>
    </row>
    <row r="4914" spans="1:1" x14ac:dyDescent="0.25">
      <c r="A4914" t="s">
        <v>4677</v>
      </c>
    </row>
    <row r="4915" spans="1:1" x14ac:dyDescent="0.25">
      <c r="A4915" t="s">
        <v>4678</v>
      </c>
    </row>
    <row r="4916" spans="1:1" x14ac:dyDescent="0.25">
      <c r="A4916" t="s">
        <v>4679</v>
      </c>
    </row>
    <row r="4917" spans="1:1" x14ac:dyDescent="0.25">
      <c r="A4917" t="s">
        <v>4680</v>
      </c>
    </row>
    <row r="4918" spans="1:1" x14ac:dyDescent="0.25">
      <c r="A4918" t="s">
        <v>4681</v>
      </c>
    </row>
    <row r="4919" spans="1:1" x14ac:dyDescent="0.25">
      <c r="A4919" t="s">
        <v>4682</v>
      </c>
    </row>
    <row r="4920" spans="1:1" x14ac:dyDescent="0.25">
      <c r="A4920" t="s">
        <v>4683</v>
      </c>
    </row>
    <row r="4921" spans="1:1" x14ac:dyDescent="0.25">
      <c r="A4921" t="s">
        <v>4684</v>
      </c>
    </row>
    <row r="4922" spans="1:1" x14ac:dyDescent="0.25">
      <c r="A4922" t="s">
        <v>4685</v>
      </c>
    </row>
    <row r="4923" spans="1:1" x14ac:dyDescent="0.25">
      <c r="A4923" t="s">
        <v>4686</v>
      </c>
    </row>
    <row r="4924" spans="1:1" x14ac:dyDescent="0.25">
      <c r="A4924" t="s">
        <v>4687</v>
      </c>
    </row>
    <row r="4925" spans="1:1" x14ac:dyDescent="0.25">
      <c r="A4925" t="s">
        <v>4688</v>
      </c>
    </row>
    <row r="4926" spans="1:1" x14ac:dyDescent="0.25">
      <c r="A4926" t="s">
        <v>4689</v>
      </c>
    </row>
    <row r="4927" spans="1:1" x14ac:dyDescent="0.25">
      <c r="A4927" t="s">
        <v>4690</v>
      </c>
    </row>
    <row r="4928" spans="1:1" x14ac:dyDescent="0.25">
      <c r="A4928" t="s">
        <v>4691</v>
      </c>
    </row>
    <row r="4929" spans="1:1" x14ac:dyDescent="0.25">
      <c r="A4929" t="s">
        <v>4692</v>
      </c>
    </row>
    <row r="4930" spans="1:1" x14ac:dyDescent="0.25">
      <c r="A4930" t="s">
        <v>4693</v>
      </c>
    </row>
    <row r="4931" spans="1:1" x14ac:dyDescent="0.25">
      <c r="A4931" t="s">
        <v>4694</v>
      </c>
    </row>
    <row r="4932" spans="1:1" x14ac:dyDescent="0.25">
      <c r="A4932" t="s">
        <v>4695</v>
      </c>
    </row>
    <row r="4933" spans="1:1" x14ac:dyDescent="0.25">
      <c r="A4933" t="s">
        <v>4696</v>
      </c>
    </row>
    <row r="4934" spans="1:1" x14ac:dyDescent="0.25">
      <c r="A4934" t="s">
        <v>4697</v>
      </c>
    </row>
    <row r="4935" spans="1:1" x14ac:dyDescent="0.25">
      <c r="A4935" t="s">
        <v>4698</v>
      </c>
    </row>
    <row r="4936" spans="1:1" x14ac:dyDescent="0.25">
      <c r="A4936" t="s">
        <v>4699</v>
      </c>
    </row>
    <row r="4937" spans="1:1" x14ac:dyDescent="0.25">
      <c r="A4937" t="s">
        <v>4700</v>
      </c>
    </row>
    <row r="4938" spans="1:1" x14ac:dyDescent="0.25">
      <c r="A4938" t="s">
        <v>4701</v>
      </c>
    </row>
    <row r="4939" spans="1:1" x14ac:dyDescent="0.25">
      <c r="A4939" t="s">
        <v>4702</v>
      </c>
    </row>
    <row r="4940" spans="1:1" x14ac:dyDescent="0.25">
      <c r="A4940" t="s">
        <v>4703</v>
      </c>
    </row>
    <row r="4941" spans="1:1" x14ac:dyDescent="0.25">
      <c r="A4941" t="s">
        <v>4704</v>
      </c>
    </row>
    <row r="4942" spans="1:1" x14ac:dyDescent="0.25">
      <c r="A4942" t="s">
        <v>4705</v>
      </c>
    </row>
    <row r="4943" spans="1:1" x14ac:dyDescent="0.25">
      <c r="A4943" t="s">
        <v>4706</v>
      </c>
    </row>
    <row r="4944" spans="1:1" x14ac:dyDescent="0.25">
      <c r="A4944" t="s">
        <v>4707</v>
      </c>
    </row>
    <row r="4945" spans="1:1" x14ac:dyDescent="0.25">
      <c r="A4945" t="s">
        <v>4708</v>
      </c>
    </row>
    <row r="4946" spans="1:1" x14ac:dyDescent="0.25">
      <c r="A4946" t="s">
        <v>4709</v>
      </c>
    </row>
    <row r="4947" spans="1:1" x14ac:dyDescent="0.25">
      <c r="A4947" t="s">
        <v>4710</v>
      </c>
    </row>
    <row r="4948" spans="1:1" x14ac:dyDescent="0.25">
      <c r="A4948" t="s">
        <v>4711</v>
      </c>
    </row>
    <row r="4949" spans="1:1" x14ac:dyDescent="0.25">
      <c r="A4949" t="s">
        <v>4712</v>
      </c>
    </row>
    <row r="4950" spans="1:1" x14ac:dyDescent="0.25">
      <c r="A4950" t="s">
        <v>4713</v>
      </c>
    </row>
    <row r="4951" spans="1:1" x14ac:dyDescent="0.25">
      <c r="A4951" t="s">
        <v>4714</v>
      </c>
    </row>
    <row r="4952" spans="1:1" x14ac:dyDescent="0.25">
      <c r="A4952" t="s">
        <v>4715</v>
      </c>
    </row>
    <row r="4953" spans="1:1" x14ac:dyDescent="0.25">
      <c r="A4953" t="s">
        <v>4716</v>
      </c>
    </row>
    <row r="4954" spans="1:1" x14ac:dyDescent="0.25">
      <c r="A4954" t="s">
        <v>4717</v>
      </c>
    </row>
    <row r="4955" spans="1:1" x14ac:dyDescent="0.25">
      <c r="A4955" t="s">
        <v>4718</v>
      </c>
    </row>
    <row r="4956" spans="1:1" x14ac:dyDescent="0.25">
      <c r="A4956" t="s">
        <v>4719</v>
      </c>
    </row>
    <row r="4957" spans="1:1" x14ac:dyDescent="0.25">
      <c r="A4957" t="s">
        <v>4720</v>
      </c>
    </row>
    <row r="4958" spans="1:1" x14ac:dyDescent="0.25">
      <c r="A4958" t="s">
        <v>4721</v>
      </c>
    </row>
    <row r="4959" spans="1:1" x14ac:dyDescent="0.25">
      <c r="A4959" t="s">
        <v>4722</v>
      </c>
    </row>
    <row r="4960" spans="1:1" x14ac:dyDescent="0.25">
      <c r="A4960" t="s">
        <v>4723</v>
      </c>
    </row>
    <row r="4961" spans="1:1" x14ac:dyDescent="0.25">
      <c r="A4961" t="s">
        <v>4724</v>
      </c>
    </row>
    <row r="4962" spans="1:1" x14ac:dyDescent="0.25">
      <c r="A4962" t="s">
        <v>4725</v>
      </c>
    </row>
    <row r="4963" spans="1:1" x14ac:dyDescent="0.25">
      <c r="A4963" t="s">
        <v>4726</v>
      </c>
    </row>
    <row r="4964" spans="1:1" x14ac:dyDescent="0.25">
      <c r="A4964" t="s">
        <v>4727</v>
      </c>
    </row>
    <row r="4965" spans="1:1" x14ac:dyDescent="0.25">
      <c r="A4965" t="s">
        <v>4728</v>
      </c>
    </row>
    <row r="4966" spans="1:1" x14ac:dyDescent="0.25">
      <c r="A4966" t="s">
        <v>4729</v>
      </c>
    </row>
    <row r="4967" spans="1:1" x14ac:dyDescent="0.25">
      <c r="A4967" t="s">
        <v>4730</v>
      </c>
    </row>
    <row r="4968" spans="1:1" x14ac:dyDescent="0.25">
      <c r="A4968" t="s">
        <v>4731</v>
      </c>
    </row>
    <row r="4969" spans="1:1" x14ac:dyDescent="0.25">
      <c r="A4969" t="s">
        <v>4732</v>
      </c>
    </row>
    <row r="4970" spans="1:1" x14ac:dyDescent="0.25">
      <c r="A4970" t="s">
        <v>4733</v>
      </c>
    </row>
    <row r="4971" spans="1:1" x14ac:dyDescent="0.25">
      <c r="A4971" t="s">
        <v>4734</v>
      </c>
    </row>
    <row r="4972" spans="1:1" x14ac:dyDescent="0.25">
      <c r="A4972" t="s">
        <v>4735</v>
      </c>
    </row>
    <row r="4973" spans="1:1" x14ac:dyDescent="0.25">
      <c r="A4973" t="s">
        <v>4736</v>
      </c>
    </row>
    <row r="4974" spans="1:1" x14ac:dyDescent="0.25">
      <c r="A4974" t="s">
        <v>4737</v>
      </c>
    </row>
    <row r="4975" spans="1:1" x14ac:dyDescent="0.25">
      <c r="A4975" t="s">
        <v>4738</v>
      </c>
    </row>
    <row r="4976" spans="1:1" x14ac:dyDescent="0.25">
      <c r="A4976" t="s">
        <v>4739</v>
      </c>
    </row>
    <row r="4977" spans="1:1" x14ac:dyDescent="0.25">
      <c r="A4977" t="s">
        <v>4740</v>
      </c>
    </row>
    <row r="4978" spans="1:1" x14ac:dyDescent="0.25">
      <c r="A4978" t="s">
        <v>4741</v>
      </c>
    </row>
    <row r="4979" spans="1:1" x14ac:dyDescent="0.25">
      <c r="A4979" t="s">
        <v>4742</v>
      </c>
    </row>
    <row r="4980" spans="1:1" x14ac:dyDescent="0.25">
      <c r="A4980" t="s">
        <v>4743</v>
      </c>
    </row>
    <row r="4981" spans="1:1" x14ac:dyDescent="0.25">
      <c r="A4981" t="s">
        <v>4744</v>
      </c>
    </row>
    <row r="4982" spans="1:1" x14ac:dyDescent="0.25">
      <c r="A4982" t="s">
        <v>4745</v>
      </c>
    </row>
    <row r="4983" spans="1:1" x14ac:dyDescent="0.25">
      <c r="A4983" t="s">
        <v>4746</v>
      </c>
    </row>
    <row r="4984" spans="1:1" x14ac:dyDescent="0.25">
      <c r="A4984" t="s">
        <v>4747</v>
      </c>
    </row>
    <row r="4985" spans="1:1" x14ac:dyDescent="0.25">
      <c r="A4985" t="s">
        <v>4748</v>
      </c>
    </row>
    <row r="4986" spans="1:1" x14ac:dyDescent="0.25">
      <c r="A4986" t="s">
        <v>4749</v>
      </c>
    </row>
    <row r="4987" spans="1:1" x14ac:dyDescent="0.25">
      <c r="A4987" t="s">
        <v>4750</v>
      </c>
    </row>
    <row r="4988" spans="1:1" x14ac:dyDescent="0.25">
      <c r="A4988" t="s">
        <v>4751</v>
      </c>
    </row>
    <row r="4989" spans="1:1" x14ac:dyDescent="0.25">
      <c r="A4989" t="s">
        <v>4752</v>
      </c>
    </row>
    <row r="4990" spans="1:1" x14ac:dyDescent="0.25">
      <c r="A4990" t="s">
        <v>4753</v>
      </c>
    </row>
    <row r="4991" spans="1:1" x14ac:dyDescent="0.25">
      <c r="A4991" t="s">
        <v>4754</v>
      </c>
    </row>
    <row r="4992" spans="1:1" x14ac:dyDescent="0.25">
      <c r="A4992" t="s">
        <v>4755</v>
      </c>
    </row>
    <row r="4993" spans="1:1" x14ac:dyDescent="0.25">
      <c r="A4993" t="s">
        <v>4756</v>
      </c>
    </row>
    <row r="4994" spans="1:1" x14ac:dyDescent="0.25">
      <c r="A4994" t="s">
        <v>4757</v>
      </c>
    </row>
    <row r="4995" spans="1:1" x14ac:dyDescent="0.25">
      <c r="A4995" t="s">
        <v>4758</v>
      </c>
    </row>
    <row r="4996" spans="1:1" x14ac:dyDescent="0.25">
      <c r="A4996" t="s">
        <v>4759</v>
      </c>
    </row>
    <row r="4997" spans="1:1" x14ac:dyDescent="0.25">
      <c r="A4997" t="s">
        <v>4760</v>
      </c>
    </row>
    <row r="4998" spans="1:1" x14ac:dyDescent="0.25">
      <c r="A4998" t="s">
        <v>4761</v>
      </c>
    </row>
    <row r="4999" spans="1:1" x14ac:dyDescent="0.25">
      <c r="A4999" t="s">
        <v>4762</v>
      </c>
    </row>
    <row r="5000" spans="1:1" x14ac:dyDescent="0.25">
      <c r="A5000" t="s">
        <v>4763</v>
      </c>
    </row>
    <row r="5001" spans="1:1" x14ac:dyDescent="0.25">
      <c r="A5001" t="s">
        <v>4764</v>
      </c>
    </row>
    <row r="5002" spans="1:1" x14ac:dyDescent="0.25">
      <c r="A5002" t="s">
        <v>4765</v>
      </c>
    </row>
    <row r="5003" spans="1:1" x14ac:dyDescent="0.25">
      <c r="A5003" t="s">
        <v>4766</v>
      </c>
    </row>
    <row r="5004" spans="1:1" x14ac:dyDescent="0.25">
      <c r="A5004" t="s">
        <v>4767</v>
      </c>
    </row>
    <row r="5005" spans="1:1" x14ac:dyDescent="0.25">
      <c r="A5005" t="s">
        <v>4768</v>
      </c>
    </row>
    <row r="5006" spans="1:1" x14ac:dyDescent="0.25">
      <c r="A5006" t="s">
        <v>4769</v>
      </c>
    </row>
    <row r="5007" spans="1:1" x14ac:dyDescent="0.25">
      <c r="A5007" t="s">
        <v>4770</v>
      </c>
    </row>
    <row r="5008" spans="1:1" x14ac:dyDescent="0.25">
      <c r="A5008" t="s">
        <v>4771</v>
      </c>
    </row>
    <row r="5009" spans="1:1" x14ac:dyDescent="0.25">
      <c r="A5009" t="s">
        <v>4772</v>
      </c>
    </row>
    <row r="5010" spans="1:1" x14ac:dyDescent="0.25">
      <c r="A5010" t="s">
        <v>4773</v>
      </c>
    </row>
    <row r="5011" spans="1:1" x14ac:dyDescent="0.25">
      <c r="A5011" t="s">
        <v>4774</v>
      </c>
    </row>
    <row r="5012" spans="1:1" x14ac:dyDescent="0.25">
      <c r="A5012" t="s">
        <v>4775</v>
      </c>
    </row>
    <row r="5013" spans="1:1" x14ac:dyDescent="0.25">
      <c r="A5013" t="s">
        <v>4776</v>
      </c>
    </row>
    <row r="5014" spans="1:1" x14ac:dyDescent="0.25">
      <c r="A5014" t="s">
        <v>4777</v>
      </c>
    </row>
    <row r="5015" spans="1:1" x14ac:dyDescent="0.25">
      <c r="A5015" t="s">
        <v>4778</v>
      </c>
    </row>
    <row r="5016" spans="1:1" x14ac:dyDescent="0.25">
      <c r="A5016" t="s">
        <v>4779</v>
      </c>
    </row>
    <row r="5017" spans="1:1" x14ac:dyDescent="0.25">
      <c r="A5017" t="s">
        <v>4780</v>
      </c>
    </row>
    <row r="5018" spans="1:1" x14ac:dyDescent="0.25">
      <c r="A5018" t="s">
        <v>4781</v>
      </c>
    </row>
    <row r="5019" spans="1:1" x14ac:dyDescent="0.25">
      <c r="A5019" t="s">
        <v>4782</v>
      </c>
    </row>
    <row r="5020" spans="1:1" x14ac:dyDescent="0.25">
      <c r="A5020" t="s">
        <v>4783</v>
      </c>
    </row>
    <row r="5021" spans="1:1" x14ac:dyDescent="0.25">
      <c r="A5021" t="s">
        <v>4784</v>
      </c>
    </row>
    <row r="5022" spans="1:1" x14ac:dyDescent="0.25">
      <c r="A5022" t="s">
        <v>4785</v>
      </c>
    </row>
    <row r="5023" spans="1:1" x14ac:dyDescent="0.25">
      <c r="A5023" t="s">
        <v>4786</v>
      </c>
    </row>
    <row r="5024" spans="1:1" x14ac:dyDescent="0.25">
      <c r="A5024" t="s">
        <v>4787</v>
      </c>
    </row>
    <row r="5025" spans="1:1" x14ac:dyDescent="0.25">
      <c r="A5025" t="s">
        <v>4788</v>
      </c>
    </row>
    <row r="5026" spans="1:1" x14ac:dyDescent="0.25">
      <c r="A5026" t="s">
        <v>4789</v>
      </c>
    </row>
    <row r="5027" spans="1:1" x14ac:dyDescent="0.25">
      <c r="A5027" t="s">
        <v>4790</v>
      </c>
    </row>
    <row r="5028" spans="1:1" x14ac:dyDescent="0.25">
      <c r="A5028" t="s">
        <v>4791</v>
      </c>
    </row>
    <row r="5029" spans="1:1" x14ac:dyDescent="0.25">
      <c r="A5029" t="s">
        <v>4792</v>
      </c>
    </row>
    <row r="5030" spans="1:1" x14ac:dyDescent="0.25">
      <c r="A5030" t="s">
        <v>4793</v>
      </c>
    </row>
    <row r="5031" spans="1:1" x14ac:dyDescent="0.25">
      <c r="A5031" t="s">
        <v>4794</v>
      </c>
    </row>
    <row r="5032" spans="1:1" x14ac:dyDescent="0.25">
      <c r="A5032" t="s">
        <v>4795</v>
      </c>
    </row>
    <row r="5033" spans="1:1" x14ac:dyDescent="0.25">
      <c r="A5033" t="s">
        <v>4796</v>
      </c>
    </row>
    <row r="5034" spans="1:1" x14ac:dyDescent="0.25">
      <c r="A5034" t="s">
        <v>4797</v>
      </c>
    </row>
    <row r="5035" spans="1:1" x14ac:dyDescent="0.25">
      <c r="A5035" t="s">
        <v>4798</v>
      </c>
    </row>
    <row r="5036" spans="1:1" x14ac:dyDescent="0.25">
      <c r="A5036" t="s">
        <v>4799</v>
      </c>
    </row>
    <row r="5037" spans="1:1" x14ac:dyDescent="0.25">
      <c r="A5037" t="s">
        <v>4800</v>
      </c>
    </row>
    <row r="5038" spans="1:1" x14ac:dyDescent="0.25">
      <c r="A5038" t="s">
        <v>4801</v>
      </c>
    </row>
    <row r="5039" spans="1:1" x14ac:dyDescent="0.25">
      <c r="A5039" t="s">
        <v>4802</v>
      </c>
    </row>
    <row r="5040" spans="1:1" x14ac:dyDescent="0.25">
      <c r="A5040" t="s">
        <v>4803</v>
      </c>
    </row>
    <row r="5041" spans="1:1" x14ac:dyDescent="0.25">
      <c r="A5041" t="s">
        <v>4804</v>
      </c>
    </row>
    <row r="5042" spans="1:1" x14ac:dyDescent="0.25">
      <c r="A5042" t="s">
        <v>4805</v>
      </c>
    </row>
    <row r="5043" spans="1:1" x14ac:dyDescent="0.25">
      <c r="A5043" t="s">
        <v>4806</v>
      </c>
    </row>
    <row r="5044" spans="1:1" x14ac:dyDescent="0.25">
      <c r="A5044" t="s">
        <v>4807</v>
      </c>
    </row>
    <row r="5045" spans="1:1" x14ac:dyDescent="0.25">
      <c r="A5045" t="s">
        <v>4808</v>
      </c>
    </row>
    <row r="5046" spans="1:1" x14ac:dyDescent="0.25">
      <c r="A5046" t="s">
        <v>4809</v>
      </c>
    </row>
    <row r="5047" spans="1:1" x14ac:dyDescent="0.25">
      <c r="A5047" t="s">
        <v>4810</v>
      </c>
    </row>
    <row r="5048" spans="1:1" x14ac:dyDescent="0.25">
      <c r="A5048" t="s">
        <v>4811</v>
      </c>
    </row>
    <row r="5049" spans="1:1" x14ac:dyDescent="0.25">
      <c r="A5049" t="s">
        <v>4812</v>
      </c>
    </row>
    <row r="5050" spans="1:1" x14ac:dyDescent="0.25">
      <c r="A5050" t="s">
        <v>4813</v>
      </c>
    </row>
    <row r="5051" spans="1:1" x14ac:dyDescent="0.25">
      <c r="A5051" t="s">
        <v>4814</v>
      </c>
    </row>
    <row r="5052" spans="1:1" x14ac:dyDescent="0.25">
      <c r="A5052" t="s">
        <v>4815</v>
      </c>
    </row>
    <row r="5053" spans="1:1" x14ac:dyDescent="0.25">
      <c r="A5053" t="s">
        <v>4816</v>
      </c>
    </row>
    <row r="5054" spans="1:1" x14ac:dyDescent="0.25">
      <c r="A5054" t="s">
        <v>4817</v>
      </c>
    </row>
    <row r="5055" spans="1:1" x14ac:dyDescent="0.25">
      <c r="A5055" t="s">
        <v>4818</v>
      </c>
    </row>
    <row r="5056" spans="1:1" x14ac:dyDescent="0.25">
      <c r="A5056" t="s">
        <v>4819</v>
      </c>
    </row>
    <row r="5057" spans="1:1" x14ac:dyDescent="0.25">
      <c r="A5057" t="s">
        <v>4820</v>
      </c>
    </row>
    <row r="5058" spans="1:1" x14ac:dyDescent="0.25">
      <c r="A5058" t="s">
        <v>4821</v>
      </c>
    </row>
    <row r="5059" spans="1:1" x14ac:dyDescent="0.25">
      <c r="A5059" t="s">
        <v>4822</v>
      </c>
    </row>
    <row r="5060" spans="1:1" x14ac:dyDescent="0.25">
      <c r="A5060" t="s">
        <v>4823</v>
      </c>
    </row>
    <row r="5061" spans="1:1" x14ac:dyDescent="0.25">
      <c r="A5061" t="s">
        <v>4824</v>
      </c>
    </row>
    <row r="5062" spans="1:1" x14ac:dyDescent="0.25">
      <c r="A5062" t="s">
        <v>4825</v>
      </c>
    </row>
    <row r="5063" spans="1:1" x14ac:dyDescent="0.25">
      <c r="A5063" t="s">
        <v>4826</v>
      </c>
    </row>
    <row r="5064" spans="1:1" x14ac:dyDescent="0.25">
      <c r="A5064" t="s">
        <v>4827</v>
      </c>
    </row>
    <row r="5065" spans="1:1" x14ac:dyDescent="0.25">
      <c r="A5065" t="s">
        <v>4828</v>
      </c>
    </row>
    <row r="5066" spans="1:1" x14ac:dyDescent="0.25">
      <c r="A5066" t="s">
        <v>4829</v>
      </c>
    </row>
    <row r="5067" spans="1:1" x14ac:dyDescent="0.25">
      <c r="A5067" t="s">
        <v>4830</v>
      </c>
    </row>
    <row r="5068" spans="1:1" x14ac:dyDescent="0.25">
      <c r="A5068" t="s">
        <v>4831</v>
      </c>
    </row>
    <row r="5069" spans="1:1" x14ac:dyDescent="0.25">
      <c r="A5069" t="s">
        <v>4832</v>
      </c>
    </row>
    <row r="5070" spans="1:1" x14ac:dyDescent="0.25">
      <c r="A5070" t="s">
        <v>4833</v>
      </c>
    </row>
    <row r="5071" spans="1:1" x14ac:dyDescent="0.25">
      <c r="A5071" t="s">
        <v>4834</v>
      </c>
    </row>
    <row r="5072" spans="1:1" x14ac:dyDescent="0.25">
      <c r="A5072" t="s">
        <v>4835</v>
      </c>
    </row>
    <row r="5073" spans="1:1" x14ac:dyDescent="0.25">
      <c r="A5073" t="s">
        <v>4836</v>
      </c>
    </row>
    <row r="5074" spans="1:1" x14ac:dyDescent="0.25">
      <c r="A5074" t="s">
        <v>4837</v>
      </c>
    </row>
    <row r="5075" spans="1:1" x14ac:dyDescent="0.25">
      <c r="A5075" t="s">
        <v>4838</v>
      </c>
    </row>
    <row r="5076" spans="1:1" x14ac:dyDescent="0.25">
      <c r="A5076" t="s">
        <v>4839</v>
      </c>
    </row>
    <row r="5077" spans="1:1" x14ac:dyDescent="0.25">
      <c r="A5077" t="s">
        <v>4840</v>
      </c>
    </row>
    <row r="5078" spans="1:1" x14ac:dyDescent="0.25">
      <c r="A5078" t="s">
        <v>4841</v>
      </c>
    </row>
    <row r="5079" spans="1:1" x14ac:dyDescent="0.25">
      <c r="A5079" t="s">
        <v>4842</v>
      </c>
    </row>
    <row r="5080" spans="1:1" x14ac:dyDescent="0.25">
      <c r="A5080" t="s">
        <v>4843</v>
      </c>
    </row>
    <row r="5081" spans="1:1" x14ac:dyDescent="0.25">
      <c r="A5081" t="s">
        <v>4844</v>
      </c>
    </row>
    <row r="5082" spans="1:1" x14ac:dyDescent="0.25">
      <c r="A5082" t="s">
        <v>4845</v>
      </c>
    </row>
    <row r="5083" spans="1:1" x14ac:dyDescent="0.25">
      <c r="A5083" t="s">
        <v>4846</v>
      </c>
    </row>
    <row r="5084" spans="1:1" x14ac:dyDescent="0.25">
      <c r="A5084" t="s">
        <v>4847</v>
      </c>
    </row>
    <row r="5085" spans="1:1" x14ac:dyDescent="0.25">
      <c r="A5085" t="s">
        <v>4848</v>
      </c>
    </row>
    <row r="5086" spans="1:1" x14ac:dyDescent="0.25">
      <c r="A5086" t="s">
        <v>4849</v>
      </c>
    </row>
    <row r="5087" spans="1:1" x14ac:dyDescent="0.25">
      <c r="A5087" t="s">
        <v>4850</v>
      </c>
    </row>
    <row r="5088" spans="1:1" x14ac:dyDescent="0.25">
      <c r="A5088" t="s">
        <v>4851</v>
      </c>
    </row>
    <row r="5089" spans="1:1" x14ac:dyDescent="0.25">
      <c r="A5089" t="s">
        <v>4852</v>
      </c>
    </row>
    <row r="5090" spans="1:1" x14ac:dyDescent="0.25">
      <c r="A5090" t="s">
        <v>4853</v>
      </c>
    </row>
    <row r="5091" spans="1:1" x14ac:dyDescent="0.25">
      <c r="A5091" t="s">
        <v>4854</v>
      </c>
    </row>
    <row r="5092" spans="1:1" x14ac:dyDescent="0.25">
      <c r="A5092" t="s">
        <v>4855</v>
      </c>
    </row>
    <row r="5093" spans="1:1" x14ac:dyDescent="0.25">
      <c r="A5093" t="s">
        <v>4856</v>
      </c>
    </row>
    <row r="5094" spans="1:1" x14ac:dyDescent="0.25">
      <c r="A5094" t="s">
        <v>4857</v>
      </c>
    </row>
    <row r="5095" spans="1:1" x14ac:dyDescent="0.25">
      <c r="A5095" t="s">
        <v>4858</v>
      </c>
    </row>
    <row r="5096" spans="1:1" x14ac:dyDescent="0.25">
      <c r="A5096" t="s">
        <v>4859</v>
      </c>
    </row>
    <row r="5097" spans="1:1" x14ac:dyDescent="0.25">
      <c r="A5097" t="s">
        <v>4860</v>
      </c>
    </row>
    <row r="5098" spans="1:1" x14ac:dyDescent="0.25">
      <c r="A5098" t="s">
        <v>4861</v>
      </c>
    </row>
    <row r="5099" spans="1:1" x14ac:dyDescent="0.25">
      <c r="A5099" t="s">
        <v>4862</v>
      </c>
    </row>
    <row r="5100" spans="1:1" x14ac:dyDescent="0.25">
      <c r="A5100" t="s">
        <v>4863</v>
      </c>
    </row>
    <row r="5101" spans="1:1" x14ac:dyDescent="0.25">
      <c r="A5101" t="s">
        <v>4864</v>
      </c>
    </row>
    <row r="5102" spans="1:1" x14ac:dyDescent="0.25">
      <c r="A5102" t="s">
        <v>4865</v>
      </c>
    </row>
    <row r="5103" spans="1:1" x14ac:dyDescent="0.25">
      <c r="A5103" t="s">
        <v>4866</v>
      </c>
    </row>
    <row r="5104" spans="1:1" x14ac:dyDescent="0.25">
      <c r="A5104" t="s">
        <v>4867</v>
      </c>
    </row>
    <row r="5105" spans="1:1" x14ac:dyDescent="0.25">
      <c r="A5105" t="s">
        <v>4868</v>
      </c>
    </row>
    <row r="5106" spans="1:1" x14ac:dyDescent="0.25">
      <c r="A5106" t="s">
        <v>4869</v>
      </c>
    </row>
    <row r="5107" spans="1:1" x14ac:dyDescent="0.25">
      <c r="A5107" t="s">
        <v>4870</v>
      </c>
    </row>
    <row r="5108" spans="1:1" x14ac:dyDescent="0.25">
      <c r="A5108" t="s">
        <v>4871</v>
      </c>
    </row>
    <row r="5109" spans="1:1" x14ac:dyDescent="0.25">
      <c r="A5109" t="s">
        <v>4872</v>
      </c>
    </row>
    <row r="5110" spans="1:1" x14ac:dyDescent="0.25">
      <c r="A5110" t="s">
        <v>4873</v>
      </c>
    </row>
    <row r="5111" spans="1:1" x14ac:dyDescent="0.25">
      <c r="A5111" t="s">
        <v>4874</v>
      </c>
    </row>
    <row r="5112" spans="1:1" x14ac:dyDescent="0.25">
      <c r="A5112" t="s">
        <v>4875</v>
      </c>
    </row>
    <row r="5113" spans="1:1" x14ac:dyDescent="0.25">
      <c r="A5113" t="s">
        <v>4876</v>
      </c>
    </row>
    <row r="5114" spans="1:1" x14ac:dyDescent="0.25">
      <c r="A5114" t="s">
        <v>4877</v>
      </c>
    </row>
    <row r="5115" spans="1:1" x14ac:dyDescent="0.25">
      <c r="A5115" t="s">
        <v>4878</v>
      </c>
    </row>
    <row r="5116" spans="1:1" x14ac:dyDescent="0.25">
      <c r="A5116" t="s">
        <v>4879</v>
      </c>
    </row>
    <row r="5117" spans="1:1" x14ac:dyDescent="0.25">
      <c r="A5117" t="s">
        <v>4880</v>
      </c>
    </row>
    <row r="5118" spans="1:1" x14ac:dyDescent="0.25">
      <c r="A5118" t="s">
        <v>4881</v>
      </c>
    </row>
    <row r="5119" spans="1:1" x14ac:dyDescent="0.25">
      <c r="A5119" t="s">
        <v>4882</v>
      </c>
    </row>
    <row r="5120" spans="1:1" x14ac:dyDescent="0.25">
      <c r="A5120" t="s">
        <v>4883</v>
      </c>
    </row>
    <row r="5121" spans="1:1" x14ac:dyDescent="0.25">
      <c r="A5121" t="s">
        <v>4884</v>
      </c>
    </row>
    <row r="5122" spans="1:1" x14ac:dyDescent="0.25">
      <c r="A5122" t="s">
        <v>4885</v>
      </c>
    </row>
    <row r="5123" spans="1:1" x14ac:dyDescent="0.25">
      <c r="A5123" t="s">
        <v>4886</v>
      </c>
    </row>
    <row r="5124" spans="1:1" x14ac:dyDescent="0.25">
      <c r="A5124" t="s">
        <v>4887</v>
      </c>
    </row>
    <row r="5125" spans="1:1" x14ac:dyDescent="0.25">
      <c r="A5125" t="s">
        <v>4888</v>
      </c>
    </row>
    <row r="5126" spans="1:1" x14ac:dyDescent="0.25">
      <c r="A5126" t="s">
        <v>4889</v>
      </c>
    </row>
    <row r="5127" spans="1:1" x14ac:dyDescent="0.25">
      <c r="A5127" t="s">
        <v>4890</v>
      </c>
    </row>
    <row r="5128" spans="1:1" x14ac:dyDescent="0.25">
      <c r="A5128" t="s">
        <v>4891</v>
      </c>
    </row>
    <row r="5129" spans="1:1" x14ac:dyDescent="0.25">
      <c r="A5129" t="s">
        <v>4892</v>
      </c>
    </row>
    <row r="5130" spans="1:1" x14ac:dyDescent="0.25">
      <c r="A5130" t="s">
        <v>4893</v>
      </c>
    </row>
    <row r="5131" spans="1:1" x14ac:dyDescent="0.25">
      <c r="A5131" t="s">
        <v>4894</v>
      </c>
    </row>
    <row r="5132" spans="1:1" x14ac:dyDescent="0.25">
      <c r="A5132" t="s">
        <v>4895</v>
      </c>
    </row>
    <row r="5133" spans="1:1" x14ac:dyDescent="0.25">
      <c r="A5133" t="s">
        <v>4896</v>
      </c>
    </row>
    <row r="5134" spans="1:1" x14ac:dyDescent="0.25">
      <c r="A5134" t="s">
        <v>4897</v>
      </c>
    </row>
    <row r="5135" spans="1:1" x14ac:dyDescent="0.25">
      <c r="A5135" t="s">
        <v>4898</v>
      </c>
    </row>
    <row r="5136" spans="1:1" x14ac:dyDescent="0.25">
      <c r="A5136" t="s">
        <v>4899</v>
      </c>
    </row>
    <row r="5137" spans="1:1" x14ac:dyDescent="0.25">
      <c r="A5137" t="s">
        <v>4900</v>
      </c>
    </row>
    <row r="5138" spans="1:1" x14ac:dyDescent="0.25">
      <c r="A5138" t="s">
        <v>4901</v>
      </c>
    </row>
    <row r="5139" spans="1:1" x14ac:dyDescent="0.25">
      <c r="A5139" t="s">
        <v>4902</v>
      </c>
    </row>
    <row r="5140" spans="1:1" x14ac:dyDescent="0.25">
      <c r="A5140" t="s">
        <v>4903</v>
      </c>
    </row>
    <row r="5141" spans="1:1" x14ac:dyDescent="0.25">
      <c r="A5141" t="s">
        <v>4904</v>
      </c>
    </row>
    <row r="5142" spans="1:1" x14ac:dyDescent="0.25">
      <c r="A5142" t="s">
        <v>4905</v>
      </c>
    </row>
    <row r="5143" spans="1:1" x14ac:dyDescent="0.25">
      <c r="A5143" t="s">
        <v>4906</v>
      </c>
    </row>
    <row r="5144" spans="1:1" x14ac:dyDescent="0.25">
      <c r="A5144" t="s">
        <v>4907</v>
      </c>
    </row>
    <row r="5145" spans="1:1" x14ac:dyDescent="0.25">
      <c r="A5145" t="s">
        <v>4908</v>
      </c>
    </row>
    <row r="5146" spans="1:1" x14ac:dyDescent="0.25">
      <c r="A5146" t="s">
        <v>4909</v>
      </c>
    </row>
    <row r="5147" spans="1:1" x14ac:dyDescent="0.25">
      <c r="A5147" t="s">
        <v>4910</v>
      </c>
    </row>
    <row r="5148" spans="1:1" x14ac:dyDescent="0.25">
      <c r="A5148" t="s">
        <v>4911</v>
      </c>
    </row>
    <row r="5149" spans="1:1" x14ac:dyDescent="0.25">
      <c r="A5149" t="s">
        <v>4912</v>
      </c>
    </row>
    <row r="5150" spans="1:1" x14ac:dyDescent="0.25">
      <c r="A5150" t="s">
        <v>4913</v>
      </c>
    </row>
    <row r="5151" spans="1:1" x14ac:dyDescent="0.25">
      <c r="A5151" t="s">
        <v>4914</v>
      </c>
    </row>
    <row r="5152" spans="1:1" x14ac:dyDescent="0.25">
      <c r="A5152" t="s">
        <v>4915</v>
      </c>
    </row>
    <row r="5153" spans="1:1" x14ac:dyDescent="0.25">
      <c r="A5153" t="s">
        <v>4916</v>
      </c>
    </row>
    <row r="5154" spans="1:1" x14ac:dyDescent="0.25">
      <c r="A5154" t="s">
        <v>4917</v>
      </c>
    </row>
    <row r="5155" spans="1:1" x14ac:dyDescent="0.25">
      <c r="A5155" t="s">
        <v>4918</v>
      </c>
    </row>
    <row r="5156" spans="1:1" x14ac:dyDescent="0.25">
      <c r="A5156" t="s">
        <v>4919</v>
      </c>
    </row>
    <row r="5157" spans="1:1" x14ac:dyDescent="0.25">
      <c r="A5157" t="s">
        <v>4920</v>
      </c>
    </row>
    <row r="5158" spans="1:1" x14ac:dyDescent="0.25">
      <c r="A5158" t="s">
        <v>4921</v>
      </c>
    </row>
    <row r="5159" spans="1:1" x14ac:dyDescent="0.25">
      <c r="A5159" t="s">
        <v>4922</v>
      </c>
    </row>
    <row r="5160" spans="1:1" x14ac:dyDescent="0.25">
      <c r="A5160" t="s">
        <v>4923</v>
      </c>
    </row>
    <row r="5161" spans="1:1" x14ac:dyDescent="0.25">
      <c r="A5161" t="s">
        <v>4924</v>
      </c>
    </row>
    <row r="5162" spans="1:1" x14ac:dyDescent="0.25">
      <c r="A5162" t="s">
        <v>4925</v>
      </c>
    </row>
    <row r="5163" spans="1:1" x14ac:dyDescent="0.25">
      <c r="A5163" t="s">
        <v>4926</v>
      </c>
    </row>
    <row r="5164" spans="1:1" x14ac:dyDescent="0.25">
      <c r="A5164" t="s">
        <v>4927</v>
      </c>
    </row>
    <row r="5165" spans="1:1" x14ac:dyDescent="0.25">
      <c r="A5165" t="s">
        <v>4928</v>
      </c>
    </row>
    <row r="5166" spans="1:1" x14ac:dyDescent="0.25">
      <c r="A5166" t="s">
        <v>4929</v>
      </c>
    </row>
    <row r="5167" spans="1:1" x14ac:dyDescent="0.25">
      <c r="A5167" t="s">
        <v>4930</v>
      </c>
    </row>
    <row r="5168" spans="1:1" x14ac:dyDescent="0.25">
      <c r="A5168" t="s">
        <v>4931</v>
      </c>
    </row>
    <row r="5169" spans="1:1" x14ac:dyDescent="0.25">
      <c r="A5169" t="s">
        <v>4932</v>
      </c>
    </row>
    <row r="5170" spans="1:1" x14ac:dyDescent="0.25">
      <c r="A5170" t="s">
        <v>4933</v>
      </c>
    </row>
    <row r="5171" spans="1:1" x14ac:dyDescent="0.25">
      <c r="A5171" t="s">
        <v>4934</v>
      </c>
    </row>
    <row r="5172" spans="1:1" x14ac:dyDescent="0.25">
      <c r="A5172" t="s">
        <v>4935</v>
      </c>
    </row>
    <row r="5173" spans="1:1" x14ac:dyDescent="0.25">
      <c r="A5173" t="s">
        <v>4936</v>
      </c>
    </row>
    <row r="5174" spans="1:1" x14ac:dyDescent="0.25">
      <c r="A5174" t="s">
        <v>4937</v>
      </c>
    </row>
    <row r="5175" spans="1:1" x14ac:dyDescent="0.25">
      <c r="A5175" t="s">
        <v>4938</v>
      </c>
    </row>
    <row r="5176" spans="1:1" x14ac:dyDescent="0.25">
      <c r="A5176" t="s">
        <v>4939</v>
      </c>
    </row>
    <row r="5177" spans="1:1" x14ac:dyDescent="0.25">
      <c r="A5177" t="s">
        <v>4940</v>
      </c>
    </row>
    <row r="5178" spans="1:1" x14ac:dyDescent="0.25">
      <c r="A5178" t="s">
        <v>4941</v>
      </c>
    </row>
    <row r="5179" spans="1:1" x14ac:dyDescent="0.25">
      <c r="A5179" t="s">
        <v>4942</v>
      </c>
    </row>
    <row r="5180" spans="1:1" x14ac:dyDescent="0.25">
      <c r="A5180" t="s">
        <v>4943</v>
      </c>
    </row>
    <row r="5181" spans="1:1" x14ac:dyDescent="0.25">
      <c r="A5181" t="s">
        <v>4944</v>
      </c>
    </row>
    <row r="5182" spans="1:1" x14ac:dyDescent="0.25">
      <c r="A5182" t="s">
        <v>4945</v>
      </c>
    </row>
    <row r="5183" spans="1:1" x14ac:dyDescent="0.25">
      <c r="A5183" t="s">
        <v>4946</v>
      </c>
    </row>
    <row r="5184" spans="1:1" x14ac:dyDescent="0.25">
      <c r="A5184" t="s">
        <v>4947</v>
      </c>
    </row>
    <row r="5185" spans="1:1" x14ac:dyDescent="0.25">
      <c r="A5185" t="s">
        <v>4948</v>
      </c>
    </row>
    <row r="5186" spans="1:1" x14ac:dyDescent="0.25">
      <c r="A5186" t="s">
        <v>4949</v>
      </c>
    </row>
    <row r="5187" spans="1:1" x14ac:dyDescent="0.25">
      <c r="A5187" t="s">
        <v>4950</v>
      </c>
    </row>
    <row r="5188" spans="1:1" x14ac:dyDescent="0.25">
      <c r="A5188" t="s">
        <v>4951</v>
      </c>
    </row>
    <row r="5189" spans="1:1" x14ac:dyDescent="0.25">
      <c r="A5189" t="s">
        <v>4952</v>
      </c>
    </row>
    <row r="5190" spans="1:1" x14ac:dyDescent="0.25">
      <c r="A5190" t="s">
        <v>4953</v>
      </c>
    </row>
    <row r="5191" spans="1:1" x14ac:dyDescent="0.25">
      <c r="A5191" t="s">
        <v>4954</v>
      </c>
    </row>
    <row r="5192" spans="1:1" x14ac:dyDescent="0.25">
      <c r="A5192" t="s">
        <v>4955</v>
      </c>
    </row>
    <row r="5193" spans="1:1" x14ac:dyDescent="0.25">
      <c r="A5193" t="s">
        <v>4956</v>
      </c>
    </row>
    <row r="5194" spans="1:1" x14ac:dyDescent="0.25">
      <c r="A5194" t="s">
        <v>4957</v>
      </c>
    </row>
    <row r="5195" spans="1:1" x14ac:dyDescent="0.25">
      <c r="A5195" t="s">
        <v>4958</v>
      </c>
    </row>
    <row r="5196" spans="1:1" x14ac:dyDescent="0.25">
      <c r="A5196" t="s">
        <v>4959</v>
      </c>
    </row>
    <row r="5197" spans="1:1" x14ac:dyDescent="0.25">
      <c r="A5197" t="s">
        <v>4960</v>
      </c>
    </row>
    <row r="5198" spans="1:1" x14ac:dyDescent="0.25">
      <c r="A5198" t="s">
        <v>4961</v>
      </c>
    </row>
    <row r="5199" spans="1:1" x14ac:dyDescent="0.25">
      <c r="A5199" t="s">
        <v>4962</v>
      </c>
    </row>
    <row r="5200" spans="1:1" x14ac:dyDescent="0.25">
      <c r="A5200" t="s">
        <v>4963</v>
      </c>
    </row>
    <row r="5201" spans="1:1" x14ac:dyDescent="0.25">
      <c r="A5201" t="s">
        <v>4964</v>
      </c>
    </row>
    <row r="5202" spans="1:1" x14ac:dyDescent="0.25">
      <c r="A5202" t="s">
        <v>4965</v>
      </c>
    </row>
    <row r="5203" spans="1:1" x14ac:dyDescent="0.25">
      <c r="A5203" t="s">
        <v>4966</v>
      </c>
    </row>
    <row r="5204" spans="1:1" x14ac:dyDescent="0.25">
      <c r="A5204" t="s">
        <v>4967</v>
      </c>
    </row>
    <row r="5205" spans="1:1" x14ac:dyDescent="0.25">
      <c r="A5205" t="s">
        <v>4968</v>
      </c>
    </row>
    <row r="5206" spans="1:1" x14ac:dyDescent="0.25">
      <c r="A5206" t="s">
        <v>4969</v>
      </c>
    </row>
    <row r="5207" spans="1:1" x14ac:dyDescent="0.25">
      <c r="A5207" t="s">
        <v>4970</v>
      </c>
    </row>
    <row r="5208" spans="1:1" x14ac:dyDescent="0.25">
      <c r="A5208" t="s">
        <v>4971</v>
      </c>
    </row>
    <row r="5209" spans="1:1" x14ac:dyDescent="0.25">
      <c r="A5209" t="s">
        <v>4972</v>
      </c>
    </row>
    <row r="5210" spans="1:1" x14ac:dyDescent="0.25">
      <c r="A5210" t="s">
        <v>4973</v>
      </c>
    </row>
    <row r="5211" spans="1:1" x14ac:dyDescent="0.25">
      <c r="A5211" t="s">
        <v>4974</v>
      </c>
    </row>
    <row r="5212" spans="1:1" x14ac:dyDescent="0.25">
      <c r="A5212" t="s">
        <v>4975</v>
      </c>
    </row>
    <row r="5213" spans="1:1" x14ac:dyDescent="0.25">
      <c r="A5213" t="s">
        <v>4976</v>
      </c>
    </row>
    <row r="5214" spans="1:1" x14ac:dyDescent="0.25">
      <c r="A5214" t="s">
        <v>4977</v>
      </c>
    </row>
    <row r="5215" spans="1:1" x14ac:dyDescent="0.25">
      <c r="A5215" t="s">
        <v>4978</v>
      </c>
    </row>
    <row r="5216" spans="1:1" x14ac:dyDescent="0.25">
      <c r="A5216" t="s">
        <v>4979</v>
      </c>
    </row>
    <row r="5217" spans="1:1" x14ac:dyDescent="0.25">
      <c r="A5217" t="s">
        <v>4980</v>
      </c>
    </row>
    <row r="5218" spans="1:1" x14ac:dyDescent="0.25">
      <c r="A5218" t="s">
        <v>4981</v>
      </c>
    </row>
    <row r="5219" spans="1:1" x14ac:dyDescent="0.25">
      <c r="A5219" t="s">
        <v>4982</v>
      </c>
    </row>
    <row r="5220" spans="1:1" x14ac:dyDescent="0.25">
      <c r="A5220" t="s">
        <v>4983</v>
      </c>
    </row>
    <row r="5221" spans="1:1" x14ac:dyDescent="0.25">
      <c r="A5221" t="s">
        <v>4984</v>
      </c>
    </row>
    <row r="5222" spans="1:1" x14ac:dyDescent="0.25">
      <c r="A5222" t="s">
        <v>4985</v>
      </c>
    </row>
    <row r="5223" spans="1:1" x14ac:dyDescent="0.25">
      <c r="A5223" t="s">
        <v>4986</v>
      </c>
    </row>
    <row r="5224" spans="1:1" x14ac:dyDescent="0.25">
      <c r="A5224" t="s">
        <v>4987</v>
      </c>
    </row>
    <row r="5225" spans="1:1" x14ac:dyDescent="0.25">
      <c r="A5225" t="s">
        <v>4988</v>
      </c>
    </row>
    <row r="5226" spans="1:1" x14ac:dyDescent="0.25">
      <c r="A5226" t="s">
        <v>4989</v>
      </c>
    </row>
    <row r="5227" spans="1:1" x14ac:dyDescent="0.25">
      <c r="A5227" t="s">
        <v>4990</v>
      </c>
    </row>
    <row r="5228" spans="1:1" x14ac:dyDescent="0.25">
      <c r="A5228" t="s">
        <v>4991</v>
      </c>
    </row>
    <row r="5229" spans="1:1" x14ac:dyDescent="0.25">
      <c r="A5229" t="s">
        <v>4992</v>
      </c>
    </row>
    <row r="5230" spans="1:1" x14ac:dyDescent="0.25">
      <c r="A5230" t="s">
        <v>4993</v>
      </c>
    </row>
    <row r="5231" spans="1:1" x14ac:dyDescent="0.25">
      <c r="A5231" t="s">
        <v>4994</v>
      </c>
    </row>
    <row r="5232" spans="1:1" x14ac:dyDescent="0.25">
      <c r="A5232" t="s">
        <v>4995</v>
      </c>
    </row>
    <row r="5233" spans="1:1" x14ac:dyDescent="0.25">
      <c r="A5233" t="s">
        <v>4996</v>
      </c>
    </row>
    <row r="5234" spans="1:1" x14ac:dyDescent="0.25">
      <c r="A5234" t="s">
        <v>4997</v>
      </c>
    </row>
    <row r="5235" spans="1:1" x14ac:dyDescent="0.25">
      <c r="A5235" t="s">
        <v>4998</v>
      </c>
    </row>
    <row r="5236" spans="1:1" x14ac:dyDescent="0.25">
      <c r="A5236" t="s">
        <v>4999</v>
      </c>
    </row>
    <row r="5237" spans="1:1" x14ac:dyDescent="0.25">
      <c r="A5237" t="s">
        <v>5000</v>
      </c>
    </row>
    <row r="5238" spans="1:1" x14ac:dyDescent="0.25">
      <c r="A5238" t="s">
        <v>5001</v>
      </c>
    </row>
    <row r="5239" spans="1:1" x14ac:dyDescent="0.25">
      <c r="A5239" t="s">
        <v>5002</v>
      </c>
    </row>
    <row r="5240" spans="1:1" x14ac:dyDescent="0.25">
      <c r="A5240" t="s">
        <v>5003</v>
      </c>
    </row>
    <row r="5241" spans="1:1" x14ac:dyDescent="0.25">
      <c r="A5241" t="s">
        <v>5004</v>
      </c>
    </row>
    <row r="5242" spans="1:1" x14ac:dyDescent="0.25">
      <c r="A5242" t="s">
        <v>5005</v>
      </c>
    </row>
    <row r="5243" spans="1:1" x14ac:dyDescent="0.25">
      <c r="A5243" t="s">
        <v>5006</v>
      </c>
    </row>
    <row r="5244" spans="1:1" x14ac:dyDescent="0.25">
      <c r="A5244" t="s">
        <v>5007</v>
      </c>
    </row>
    <row r="5245" spans="1:1" x14ac:dyDescent="0.25">
      <c r="A5245" t="s">
        <v>5008</v>
      </c>
    </row>
    <row r="5246" spans="1:1" x14ac:dyDescent="0.25">
      <c r="A5246" t="s">
        <v>5007</v>
      </c>
    </row>
    <row r="5247" spans="1:1" x14ac:dyDescent="0.25">
      <c r="A5247" t="s">
        <v>5009</v>
      </c>
    </row>
    <row r="5248" spans="1:1" x14ac:dyDescent="0.25">
      <c r="A5248" t="s">
        <v>5010</v>
      </c>
    </row>
    <row r="5249" spans="1:1" x14ac:dyDescent="0.25">
      <c r="A5249" t="s">
        <v>5011</v>
      </c>
    </row>
    <row r="5250" spans="1:1" x14ac:dyDescent="0.25">
      <c r="A5250" t="s">
        <v>5012</v>
      </c>
    </row>
    <row r="5251" spans="1:1" x14ac:dyDescent="0.25">
      <c r="A5251" t="s">
        <v>5013</v>
      </c>
    </row>
    <row r="5252" spans="1:1" x14ac:dyDescent="0.25">
      <c r="A5252" t="s">
        <v>5014</v>
      </c>
    </row>
    <row r="5253" spans="1:1" x14ac:dyDescent="0.25">
      <c r="A5253" t="s">
        <v>5015</v>
      </c>
    </row>
    <row r="5254" spans="1:1" x14ac:dyDescent="0.25">
      <c r="A5254" t="s">
        <v>5016</v>
      </c>
    </row>
    <row r="5255" spans="1:1" x14ac:dyDescent="0.25">
      <c r="A5255" t="s">
        <v>5017</v>
      </c>
    </row>
    <row r="5256" spans="1:1" x14ac:dyDescent="0.25">
      <c r="A5256" t="s">
        <v>5018</v>
      </c>
    </row>
    <row r="5257" spans="1:1" x14ac:dyDescent="0.25">
      <c r="A5257" t="s">
        <v>5019</v>
      </c>
    </row>
    <row r="5258" spans="1:1" x14ac:dyDescent="0.25">
      <c r="A5258" t="s">
        <v>5020</v>
      </c>
    </row>
    <row r="5259" spans="1:1" x14ac:dyDescent="0.25">
      <c r="A5259" t="s">
        <v>5021</v>
      </c>
    </row>
    <row r="5260" spans="1:1" x14ac:dyDescent="0.25">
      <c r="A5260" t="s">
        <v>5022</v>
      </c>
    </row>
    <row r="5261" spans="1:1" x14ac:dyDescent="0.25">
      <c r="A5261" t="s">
        <v>5023</v>
      </c>
    </row>
    <row r="5262" spans="1:1" x14ac:dyDescent="0.25">
      <c r="A5262" t="s">
        <v>5024</v>
      </c>
    </row>
    <row r="5263" spans="1:1" x14ac:dyDescent="0.25">
      <c r="A5263" t="s">
        <v>5025</v>
      </c>
    </row>
    <row r="5264" spans="1:1" x14ac:dyDescent="0.25">
      <c r="A5264" t="s">
        <v>5026</v>
      </c>
    </row>
    <row r="5265" spans="1:1" x14ac:dyDescent="0.25">
      <c r="A5265" t="s">
        <v>5027</v>
      </c>
    </row>
    <row r="5266" spans="1:1" x14ac:dyDescent="0.25">
      <c r="A5266" t="s">
        <v>5028</v>
      </c>
    </row>
    <row r="5267" spans="1:1" x14ac:dyDescent="0.25">
      <c r="A5267" t="s">
        <v>5029</v>
      </c>
    </row>
    <row r="5268" spans="1:1" x14ac:dyDescent="0.25">
      <c r="A5268" t="s">
        <v>5030</v>
      </c>
    </row>
    <row r="5269" spans="1:1" x14ac:dyDescent="0.25">
      <c r="A5269" t="s">
        <v>5031</v>
      </c>
    </row>
    <row r="5270" spans="1:1" x14ac:dyDescent="0.25">
      <c r="A5270" t="s">
        <v>5032</v>
      </c>
    </row>
    <row r="5271" spans="1:1" x14ac:dyDescent="0.25">
      <c r="A5271" t="s">
        <v>5033</v>
      </c>
    </row>
    <row r="5272" spans="1:1" x14ac:dyDescent="0.25">
      <c r="A5272" t="s">
        <v>5034</v>
      </c>
    </row>
    <row r="5273" spans="1:1" x14ac:dyDescent="0.25">
      <c r="A5273" t="s">
        <v>5035</v>
      </c>
    </row>
    <row r="5274" spans="1:1" x14ac:dyDescent="0.25">
      <c r="A5274" t="s">
        <v>5036</v>
      </c>
    </row>
    <row r="5275" spans="1:1" x14ac:dyDescent="0.25">
      <c r="A5275" t="s">
        <v>5037</v>
      </c>
    </row>
    <row r="5276" spans="1:1" x14ac:dyDescent="0.25">
      <c r="A5276" t="s">
        <v>5038</v>
      </c>
    </row>
    <row r="5277" spans="1:1" x14ac:dyDescent="0.25">
      <c r="A5277" t="s">
        <v>5039</v>
      </c>
    </row>
    <row r="5278" spans="1:1" x14ac:dyDescent="0.25">
      <c r="A5278" t="s">
        <v>5040</v>
      </c>
    </row>
    <row r="5279" spans="1:1" x14ac:dyDescent="0.25">
      <c r="A5279" t="s">
        <v>5041</v>
      </c>
    </row>
    <row r="5280" spans="1:1" x14ac:dyDescent="0.25">
      <c r="A5280" t="s">
        <v>5042</v>
      </c>
    </row>
    <row r="5281" spans="1:1" x14ac:dyDescent="0.25">
      <c r="A5281" t="s">
        <v>5043</v>
      </c>
    </row>
    <row r="5282" spans="1:1" x14ac:dyDescent="0.25">
      <c r="A5282" t="s">
        <v>5044</v>
      </c>
    </row>
    <row r="5283" spans="1:1" x14ac:dyDescent="0.25">
      <c r="A5283" t="s">
        <v>5045</v>
      </c>
    </row>
    <row r="5284" spans="1:1" x14ac:dyDescent="0.25">
      <c r="A5284" t="s">
        <v>5046</v>
      </c>
    </row>
    <row r="5285" spans="1:1" x14ac:dyDescent="0.25">
      <c r="A5285" t="s">
        <v>5047</v>
      </c>
    </row>
    <row r="5286" spans="1:1" x14ac:dyDescent="0.25">
      <c r="A5286" t="s">
        <v>5048</v>
      </c>
    </row>
    <row r="5287" spans="1:1" x14ac:dyDescent="0.25">
      <c r="A5287" t="s">
        <v>5049</v>
      </c>
    </row>
    <row r="5288" spans="1:1" x14ac:dyDescent="0.25">
      <c r="A5288" t="s">
        <v>5050</v>
      </c>
    </row>
    <row r="5289" spans="1:1" x14ac:dyDescent="0.25">
      <c r="A5289" t="s">
        <v>5051</v>
      </c>
    </row>
    <row r="5290" spans="1:1" x14ac:dyDescent="0.25">
      <c r="A5290" t="s">
        <v>5052</v>
      </c>
    </row>
    <row r="5291" spans="1:1" x14ac:dyDescent="0.25">
      <c r="A5291" t="s">
        <v>5053</v>
      </c>
    </row>
    <row r="5292" spans="1:1" x14ac:dyDescent="0.25">
      <c r="A5292" t="s">
        <v>5054</v>
      </c>
    </row>
    <row r="5293" spans="1:1" x14ac:dyDescent="0.25">
      <c r="A5293" t="s">
        <v>5055</v>
      </c>
    </row>
    <row r="5294" spans="1:1" x14ac:dyDescent="0.25">
      <c r="A5294" t="s">
        <v>5056</v>
      </c>
    </row>
    <row r="5295" spans="1:1" x14ac:dyDescent="0.25">
      <c r="A5295" t="s">
        <v>5057</v>
      </c>
    </row>
    <row r="5296" spans="1:1" x14ac:dyDescent="0.25">
      <c r="A5296" t="s">
        <v>5058</v>
      </c>
    </row>
    <row r="5297" spans="1:1" x14ac:dyDescent="0.25">
      <c r="A5297" t="s">
        <v>5059</v>
      </c>
    </row>
    <row r="5298" spans="1:1" x14ac:dyDescent="0.25">
      <c r="A5298" t="s">
        <v>5060</v>
      </c>
    </row>
    <row r="5299" spans="1:1" x14ac:dyDescent="0.25">
      <c r="A5299" t="s">
        <v>5061</v>
      </c>
    </row>
    <row r="5300" spans="1:1" x14ac:dyDescent="0.25">
      <c r="A5300" t="s">
        <v>5062</v>
      </c>
    </row>
    <row r="5301" spans="1:1" x14ac:dyDescent="0.25">
      <c r="A5301" t="s">
        <v>5063</v>
      </c>
    </row>
    <row r="5302" spans="1:1" x14ac:dyDescent="0.25">
      <c r="A5302" t="s">
        <v>5064</v>
      </c>
    </row>
    <row r="5303" spans="1:1" x14ac:dyDescent="0.25">
      <c r="A5303" t="s">
        <v>5065</v>
      </c>
    </row>
    <row r="5304" spans="1:1" x14ac:dyDescent="0.25">
      <c r="A5304" t="s">
        <v>5066</v>
      </c>
    </row>
    <row r="5305" spans="1:1" x14ac:dyDescent="0.25">
      <c r="A5305" t="s">
        <v>5067</v>
      </c>
    </row>
    <row r="5306" spans="1:1" x14ac:dyDescent="0.25">
      <c r="A5306" t="s">
        <v>5068</v>
      </c>
    </row>
    <row r="5307" spans="1:1" x14ac:dyDescent="0.25">
      <c r="A5307" t="s">
        <v>5069</v>
      </c>
    </row>
    <row r="5308" spans="1:1" x14ac:dyDescent="0.25">
      <c r="A5308" t="s">
        <v>5070</v>
      </c>
    </row>
    <row r="5309" spans="1:1" x14ac:dyDescent="0.25">
      <c r="A5309" t="s">
        <v>5071</v>
      </c>
    </row>
    <row r="5310" spans="1:1" x14ac:dyDescent="0.25">
      <c r="A5310" t="s">
        <v>5072</v>
      </c>
    </row>
    <row r="5311" spans="1:1" x14ac:dyDescent="0.25">
      <c r="A5311" t="s">
        <v>5073</v>
      </c>
    </row>
    <row r="5312" spans="1:1" x14ac:dyDescent="0.25">
      <c r="A5312" t="s">
        <v>5074</v>
      </c>
    </row>
    <row r="5313" spans="1:1" x14ac:dyDescent="0.25">
      <c r="A5313" t="s">
        <v>5075</v>
      </c>
    </row>
    <row r="5314" spans="1:1" x14ac:dyDescent="0.25">
      <c r="A5314" t="s">
        <v>5076</v>
      </c>
    </row>
    <row r="5315" spans="1:1" x14ac:dyDescent="0.25">
      <c r="A5315" t="s">
        <v>5077</v>
      </c>
    </row>
    <row r="5316" spans="1:1" x14ac:dyDescent="0.25">
      <c r="A5316" t="s">
        <v>5078</v>
      </c>
    </row>
    <row r="5317" spans="1:1" x14ac:dyDescent="0.25">
      <c r="A5317" t="s">
        <v>5079</v>
      </c>
    </row>
    <row r="5318" spans="1:1" x14ac:dyDescent="0.25">
      <c r="A5318" t="s">
        <v>5080</v>
      </c>
    </row>
    <row r="5319" spans="1:1" x14ac:dyDescent="0.25">
      <c r="A5319" t="s">
        <v>5081</v>
      </c>
    </row>
    <row r="5320" spans="1:1" x14ac:dyDescent="0.25">
      <c r="A5320" t="s">
        <v>5082</v>
      </c>
    </row>
    <row r="5321" spans="1:1" x14ac:dyDescent="0.25">
      <c r="A5321" t="s">
        <v>5083</v>
      </c>
    </row>
    <row r="5322" spans="1:1" x14ac:dyDescent="0.25">
      <c r="A5322" t="s">
        <v>5084</v>
      </c>
    </row>
    <row r="5323" spans="1:1" x14ac:dyDescent="0.25">
      <c r="A5323" t="s">
        <v>5085</v>
      </c>
    </row>
    <row r="5324" spans="1:1" x14ac:dyDescent="0.25">
      <c r="A5324" t="s">
        <v>5086</v>
      </c>
    </row>
    <row r="5325" spans="1:1" x14ac:dyDescent="0.25">
      <c r="A5325" t="s">
        <v>5087</v>
      </c>
    </row>
    <row r="5326" spans="1:1" x14ac:dyDescent="0.25">
      <c r="A5326" t="s">
        <v>5088</v>
      </c>
    </row>
    <row r="5327" spans="1:1" x14ac:dyDescent="0.25">
      <c r="A5327" t="s">
        <v>5089</v>
      </c>
    </row>
    <row r="5328" spans="1:1" x14ac:dyDescent="0.25">
      <c r="A5328" t="s">
        <v>5089</v>
      </c>
    </row>
    <row r="5329" spans="1:1" x14ac:dyDescent="0.25">
      <c r="A5329" t="s">
        <v>5090</v>
      </c>
    </row>
    <row r="5330" spans="1:1" x14ac:dyDescent="0.25">
      <c r="A5330" t="s">
        <v>5090</v>
      </c>
    </row>
    <row r="5331" spans="1:1" x14ac:dyDescent="0.25">
      <c r="A5331" t="s">
        <v>5090</v>
      </c>
    </row>
    <row r="5332" spans="1:1" x14ac:dyDescent="0.25">
      <c r="A5332" t="s">
        <v>5089</v>
      </c>
    </row>
    <row r="5333" spans="1:1" x14ac:dyDescent="0.25">
      <c r="A5333" t="s">
        <v>5091</v>
      </c>
    </row>
    <row r="5334" spans="1:1" x14ac:dyDescent="0.25">
      <c r="A5334" t="s">
        <v>5091</v>
      </c>
    </row>
    <row r="5335" spans="1:1" x14ac:dyDescent="0.25">
      <c r="A5335" t="s">
        <v>5092</v>
      </c>
    </row>
    <row r="5336" spans="1:1" x14ac:dyDescent="0.25">
      <c r="A5336" t="s">
        <v>5092</v>
      </c>
    </row>
    <row r="5337" spans="1:1" x14ac:dyDescent="0.25">
      <c r="A5337" t="s">
        <v>5093</v>
      </c>
    </row>
    <row r="5338" spans="1:1" x14ac:dyDescent="0.25">
      <c r="A5338" t="s">
        <v>5094</v>
      </c>
    </row>
    <row r="5339" spans="1:1" x14ac:dyDescent="0.25">
      <c r="A5339" t="s">
        <v>5095</v>
      </c>
    </row>
    <row r="5340" spans="1:1" x14ac:dyDescent="0.25">
      <c r="A5340" t="s">
        <v>5096</v>
      </c>
    </row>
    <row r="5341" spans="1:1" x14ac:dyDescent="0.25">
      <c r="A5341" t="s">
        <v>5093</v>
      </c>
    </row>
    <row r="5342" spans="1:1" x14ac:dyDescent="0.25">
      <c r="A5342" t="s">
        <v>5094</v>
      </c>
    </row>
    <row r="5343" spans="1:1" x14ac:dyDescent="0.25">
      <c r="A5343" t="s">
        <v>5097</v>
      </c>
    </row>
    <row r="5344" spans="1:1" x14ac:dyDescent="0.25">
      <c r="A5344" t="s">
        <v>5096</v>
      </c>
    </row>
    <row r="5345" spans="1:1" x14ac:dyDescent="0.25">
      <c r="A5345" t="s">
        <v>5097</v>
      </c>
    </row>
    <row r="5346" spans="1:1" x14ac:dyDescent="0.25">
      <c r="A5346" t="s">
        <v>5095</v>
      </c>
    </row>
    <row r="5347" spans="1:1" x14ac:dyDescent="0.25">
      <c r="A5347" t="s">
        <v>5098</v>
      </c>
    </row>
    <row r="5348" spans="1:1" x14ac:dyDescent="0.25">
      <c r="A5348" t="s">
        <v>5098</v>
      </c>
    </row>
    <row r="5349" spans="1:1" x14ac:dyDescent="0.25">
      <c r="A5349" t="s">
        <v>5099</v>
      </c>
    </row>
    <row r="5350" spans="1:1" x14ac:dyDescent="0.25">
      <c r="A5350" t="s">
        <v>5100</v>
      </c>
    </row>
    <row r="5351" spans="1:1" x14ac:dyDescent="0.25">
      <c r="A5351" t="s">
        <v>5101</v>
      </c>
    </row>
    <row r="5352" spans="1:1" x14ac:dyDescent="0.25">
      <c r="A5352" t="s">
        <v>5102</v>
      </c>
    </row>
    <row r="5353" spans="1:1" x14ac:dyDescent="0.25">
      <c r="A5353" t="s">
        <v>5103</v>
      </c>
    </row>
    <row r="5354" spans="1:1" x14ac:dyDescent="0.25">
      <c r="A5354" t="s">
        <v>5104</v>
      </c>
    </row>
    <row r="5355" spans="1:1" x14ac:dyDescent="0.25">
      <c r="A5355" t="s">
        <v>5105</v>
      </c>
    </row>
    <row r="5356" spans="1:1" x14ac:dyDescent="0.25">
      <c r="A5356" t="s">
        <v>5106</v>
      </c>
    </row>
    <row r="5357" spans="1:1" x14ac:dyDescent="0.25">
      <c r="A5357" t="s">
        <v>5107</v>
      </c>
    </row>
    <row r="5358" spans="1:1" x14ac:dyDescent="0.25">
      <c r="A5358" t="s">
        <v>5108</v>
      </c>
    </row>
    <row r="5359" spans="1:1" x14ac:dyDescent="0.25">
      <c r="A5359" t="s">
        <v>5109</v>
      </c>
    </row>
    <row r="5360" spans="1:1" x14ac:dyDescent="0.25">
      <c r="A5360" t="s">
        <v>5110</v>
      </c>
    </row>
    <row r="5361" spans="1:1" x14ac:dyDescent="0.25">
      <c r="A5361" t="s">
        <v>5111</v>
      </c>
    </row>
    <row r="5362" spans="1:1" x14ac:dyDescent="0.25">
      <c r="A5362" t="s">
        <v>5112</v>
      </c>
    </row>
    <row r="5363" spans="1:1" x14ac:dyDescent="0.25">
      <c r="A5363" t="s">
        <v>5113</v>
      </c>
    </row>
    <row r="5364" spans="1:1" x14ac:dyDescent="0.25">
      <c r="A5364" t="s">
        <v>5114</v>
      </c>
    </row>
    <row r="5365" spans="1:1" x14ac:dyDescent="0.25">
      <c r="A5365" t="s">
        <v>5115</v>
      </c>
    </row>
    <row r="5366" spans="1:1" x14ac:dyDescent="0.25">
      <c r="A5366" t="s">
        <v>5116</v>
      </c>
    </row>
    <row r="5367" spans="1:1" x14ac:dyDescent="0.25">
      <c r="A5367" t="s">
        <v>5117</v>
      </c>
    </row>
    <row r="5368" spans="1:1" x14ac:dyDescent="0.25">
      <c r="A5368" t="s">
        <v>5118</v>
      </c>
    </row>
    <row r="5369" spans="1:1" x14ac:dyDescent="0.25">
      <c r="A5369" t="s">
        <v>5119</v>
      </c>
    </row>
    <row r="5370" spans="1:1" x14ac:dyDescent="0.25">
      <c r="A5370" t="s">
        <v>5120</v>
      </c>
    </row>
    <row r="5371" spans="1:1" x14ac:dyDescent="0.25">
      <c r="A5371" t="s">
        <v>5121</v>
      </c>
    </row>
    <row r="5372" spans="1:1" x14ac:dyDescent="0.25">
      <c r="A5372" t="s">
        <v>5122</v>
      </c>
    </row>
    <row r="5373" spans="1:1" x14ac:dyDescent="0.25">
      <c r="A5373" t="s">
        <v>5123</v>
      </c>
    </row>
    <row r="5374" spans="1:1" x14ac:dyDescent="0.25">
      <c r="A5374" t="s">
        <v>5124</v>
      </c>
    </row>
    <row r="5375" spans="1:1" x14ac:dyDescent="0.25">
      <c r="A5375" t="s">
        <v>5125</v>
      </c>
    </row>
    <row r="5376" spans="1:1" x14ac:dyDescent="0.25">
      <c r="A5376" t="s">
        <v>5126</v>
      </c>
    </row>
    <row r="5377" spans="1:1" x14ac:dyDescent="0.25">
      <c r="A5377" t="s">
        <v>5127</v>
      </c>
    </row>
    <row r="5378" spans="1:1" x14ac:dyDescent="0.25">
      <c r="A5378" t="s">
        <v>5128</v>
      </c>
    </row>
    <row r="5379" spans="1:1" x14ac:dyDescent="0.25">
      <c r="A5379" t="s">
        <v>5129</v>
      </c>
    </row>
    <row r="5380" spans="1:1" x14ac:dyDescent="0.25">
      <c r="A5380" t="s">
        <v>5130</v>
      </c>
    </row>
    <row r="5381" spans="1:1" x14ac:dyDescent="0.25">
      <c r="A5381" t="s">
        <v>5131</v>
      </c>
    </row>
    <row r="5382" spans="1:1" x14ac:dyDescent="0.25">
      <c r="A5382" t="s">
        <v>5132</v>
      </c>
    </row>
    <row r="5383" spans="1:1" x14ac:dyDescent="0.25">
      <c r="A5383" t="s">
        <v>5133</v>
      </c>
    </row>
    <row r="5384" spans="1:1" x14ac:dyDescent="0.25">
      <c r="A5384" t="s">
        <v>5134</v>
      </c>
    </row>
    <row r="5385" spans="1:1" x14ac:dyDescent="0.25">
      <c r="A5385" t="s">
        <v>5135</v>
      </c>
    </row>
    <row r="5386" spans="1:1" x14ac:dyDescent="0.25">
      <c r="A5386" t="s">
        <v>5136</v>
      </c>
    </row>
    <row r="5387" spans="1:1" x14ac:dyDescent="0.25">
      <c r="A5387" t="s">
        <v>5137</v>
      </c>
    </row>
    <row r="5388" spans="1:1" x14ac:dyDescent="0.25">
      <c r="A5388" t="s">
        <v>5138</v>
      </c>
    </row>
    <row r="5389" spans="1:1" x14ac:dyDescent="0.25">
      <c r="A5389" t="s">
        <v>5139</v>
      </c>
    </row>
    <row r="5390" spans="1:1" x14ac:dyDescent="0.25">
      <c r="A5390" t="s">
        <v>5140</v>
      </c>
    </row>
    <row r="5391" spans="1:1" x14ac:dyDescent="0.25">
      <c r="A5391" t="s">
        <v>5141</v>
      </c>
    </row>
    <row r="5392" spans="1:1" x14ac:dyDescent="0.25">
      <c r="A5392" t="s">
        <v>5142</v>
      </c>
    </row>
    <row r="5393" spans="1:1" x14ac:dyDescent="0.25">
      <c r="A5393" t="s">
        <v>5143</v>
      </c>
    </row>
    <row r="5394" spans="1:1" x14ac:dyDescent="0.25">
      <c r="A5394" t="s">
        <v>5144</v>
      </c>
    </row>
    <row r="5395" spans="1:1" x14ac:dyDescent="0.25">
      <c r="A5395" t="s">
        <v>5145</v>
      </c>
    </row>
    <row r="5396" spans="1:1" x14ac:dyDescent="0.25">
      <c r="A5396" t="s">
        <v>5146</v>
      </c>
    </row>
    <row r="5397" spans="1:1" x14ac:dyDescent="0.25">
      <c r="A5397" t="s">
        <v>5147</v>
      </c>
    </row>
    <row r="5398" spans="1:1" x14ac:dyDescent="0.25">
      <c r="A5398" t="s">
        <v>5148</v>
      </c>
    </row>
    <row r="5399" spans="1:1" x14ac:dyDescent="0.25">
      <c r="A5399" t="s">
        <v>5149</v>
      </c>
    </row>
    <row r="5400" spans="1:1" x14ac:dyDescent="0.25">
      <c r="A5400" t="s">
        <v>5150</v>
      </c>
    </row>
    <row r="5401" spans="1:1" x14ac:dyDescent="0.25">
      <c r="A5401" t="s">
        <v>5151</v>
      </c>
    </row>
    <row r="5402" spans="1:1" x14ac:dyDescent="0.25">
      <c r="A5402" t="s">
        <v>5152</v>
      </c>
    </row>
    <row r="5403" spans="1:1" x14ac:dyDescent="0.25">
      <c r="A5403" t="s">
        <v>5153</v>
      </c>
    </row>
    <row r="5404" spans="1:1" x14ac:dyDescent="0.25">
      <c r="A5404" t="s">
        <v>5154</v>
      </c>
    </row>
    <row r="5405" spans="1:1" x14ac:dyDescent="0.25">
      <c r="A5405" t="s">
        <v>5155</v>
      </c>
    </row>
    <row r="5406" spans="1:1" x14ac:dyDescent="0.25">
      <c r="A5406" t="s">
        <v>5156</v>
      </c>
    </row>
    <row r="5407" spans="1:1" x14ac:dyDescent="0.25">
      <c r="A5407" t="s">
        <v>5157</v>
      </c>
    </row>
    <row r="5408" spans="1:1" x14ac:dyDescent="0.25">
      <c r="A5408" t="s">
        <v>5158</v>
      </c>
    </row>
    <row r="5409" spans="1:1" x14ac:dyDescent="0.25">
      <c r="A5409" t="s">
        <v>5159</v>
      </c>
    </row>
    <row r="5410" spans="1:1" x14ac:dyDescent="0.25">
      <c r="A5410" t="s">
        <v>5160</v>
      </c>
    </row>
    <row r="5411" spans="1:1" x14ac:dyDescent="0.25">
      <c r="A5411" t="s">
        <v>5161</v>
      </c>
    </row>
    <row r="5412" spans="1:1" x14ac:dyDescent="0.25">
      <c r="A5412" t="s">
        <v>5162</v>
      </c>
    </row>
    <row r="5413" spans="1:1" x14ac:dyDescent="0.25">
      <c r="A5413" t="s">
        <v>5163</v>
      </c>
    </row>
    <row r="5414" spans="1:1" x14ac:dyDescent="0.25">
      <c r="A5414" t="s">
        <v>5164</v>
      </c>
    </row>
    <row r="5415" spans="1:1" x14ac:dyDescent="0.25">
      <c r="A5415" t="s">
        <v>5165</v>
      </c>
    </row>
    <row r="5416" spans="1:1" x14ac:dyDescent="0.25">
      <c r="A5416" t="s">
        <v>5166</v>
      </c>
    </row>
    <row r="5417" spans="1:1" x14ac:dyDescent="0.25">
      <c r="A5417" t="s">
        <v>5167</v>
      </c>
    </row>
    <row r="5418" spans="1:1" x14ac:dyDescent="0.25">
      <c r="A5418" t="s">
        <v>5168</v>
      </c>
    </row>
    <row r="5419" spans="1:1" x14ac:dyDescent="0.25">
      <c r="A5419" t="s">
        <v>5169</v>
      </c>
    </row>
    <row r="5420" spans="1:1" x14ac:dyDescent="0.25">
      <c r="A5420" t="s">
        <v>5170</v>
      </c>
    </row>
    <row r="5421" spans="1:1" x14ac:dyDescent="0.25">
      <c r="A5421" t="s">
        <v>5171</v>
      </c>
    </row>
    <row r="5422" spans="1:1" x14ac:dyDescent="0.25">
      <c r="A5422" t="s">
        <v>5172</v>
      </c>
    </row>
    <row r="5423" spans="1:1" x14ac:dyDescent="0.25">
      <c r="A5423" t="s">
        <v>5173</v>
      </c>
    </row>
    <row r="5424" spans="1:1" x14ac:dyDescent="0.25">
      <c r="A5424" t="s">
        <v>5174</v>
      </c>
    </row>
    <row r="5425" spans="1:1" x14ac:dyDescent="0.25">
      <c r="A5425" t="s">
        <v>5175</v>
      </c>
    </row>
    <row r="5426" spans="1:1" x14ac:dyDescent="0.25">
      <c r="A5426" t="s">
        <v>5176</v>
      </c>
    </row>
    <row r="5427" spans="1:1" x14ac:dyDescent="0.25">
      <c r="A5427" t="s">
        <v>5177</v>
      </c>
    </row>
    <row r="5428" spans="1:1" x14ac:dyDescent="0.25">
      <c r="A5428" t="s">
        <v>5178</v>
      </c>
    </row>
    <row r="5429" spans="1:1" x14ac:dyDescent="0.25">
      <c r="A5429" t="s">
        <v>5179</v>
      </c>
    </row>
    <row r="5430" spans="1:1" x14ac:dyDescent="0.25">
      <c r="A5430" t="s">
        <v>5180</v>
      </c>
    </row>
    <row r="5431" spans="1:1" x14ac:dyDescent="0.25">
      <c r="A5431" t="s">
        <v>5181</v>
      </c>
    </row>
    <row r="5432" spans="1:1" x14ac:dyDescent="0.25">
      <c r="A5432" t="s">
        <v>5182</v>
      </c>
    </row>
    <row r="5433" spans="1:1" x14ac:dyDescent="0.25">
      <c r="A5433" t="s">
        <v>5183</v>
      </c>
    </row>
    <row r="5434" spans="1:1" x14ac:dyDescent="0.25">
      <c r="A5434" t="s">
        <v>5184</v>
      </c>
    </row>
    <row r="5435" spans="1:1" x14ac:dyDescent="0.25">
      <c r="A5435" t="s">
        <v>5185</v>
      </c>
    </row>
    <row r="5436" spans="1:1" x14ac:dyDescent="0.25">
      <c r="A5436" t="s">
        <v>5186</v>
      </c>
    </row>
    <row r="5437" spans="1:1" x14ac:dyDescent="0.25">
      <c r="A5437" t="s">
        <v>5187</v>
      </c>
    </row>
    <row r="5438" spans="1:1" x14ac:dyDescent="0.25">
      <c r="A5438" t="s">
        <v>5188</v>
      </c>
    </row>
    <row r="5439" spans="1:1" x14ac:dyDescent="0.25">
      <c r="A5439" t="s">
        <v>5189</v>
      </c>
    </row>
    <row r="5440" spans="1:1" x14ac:dyDescent="0.25">
      <c r="A5440" t="s">
        <v>5190</v>
      </c>
    </row>
    <row r="5441" spans="1:1" x14ac:dyDescent="0.25">
      <c r="A5441" t="s">
        <v>5191</v>
      </c>
    </row>
    <row r="5442" spans="1:1" x14ac:dyDescent="0.25">
      <c r="A5442" t="s">
        <v>5192</v>
      </c>
    </row>
    <row r="5443" spans="1:1" x14ac:dyDescent="0.25">
      <c r="A5443" t="s">
        <v>5193</v>
      </c>
    </row>
    <row r="5444" spans="1:1" x14ac:dyDescent="0.25">
      <c r="A5444" t="s">
        <v>5194</v>
      </c>
    </row>
    <row r="5445" spans="1:1" x14ac:dyDescent="0.25">
      <c r="A5445" t="s">
        <v>5195</v>
      </c>
    </row>
    <row r="5446" spans="1:1" x14ac:dyDescent="0.25">
      <c r="A5446" t="s">
        <v>5196</v>
      </c>
    </row>
    <row r="5447" spans="1:1" x14ac:dyDescent="0.25">
      <c r="A5447" t="s">
        <v>5197</v>
      </c>
    </row>
    <row r="5448" spans="1:1" x14ac:dyDescent="0.25">
      <c r="A5448" t="s">
        <v>5198</v>
      </c>
    </row>
    <row r="5449" spans="1:1" x14ac:dyDescent="0.25">
      <c r="A5449" t="s">
        <v>5199</v>
      </c>
    </row>
    <row r="5450" spans="1:1" x14ac:dyDescent="0.25">
      <c r="A5450" t="s">
        <v>5200</v>
      </c>
    </row>
    <row r="5451" spans="1:1" x14ac:dyDescent="0.25">
      <c r="A5451" t="s">
        <v>5201</v>
      </c>
    </row>
    <row r="5452" spans="1:1" x14ac:dyDescent="0.25">
      <c r="A5452" t="s">
        <v>5202</v>
      </c>
    </row>
    <row r="5453" spans="1:1" x14ac:dyDescent="0.25">
      <c r="A5453" t="s">
        <v>5203</v>
      </c>
    </row>
    <row r="5454" spans="1:1" x14ac:dyDescent="0.25">
      <c r="A5454" t="s">
        <v>5204</v>
      </c>
    </row>
    <row r="5455" spans="1:1" x14ac:dyDescent="0.25">
      <c r="A5455" t="s">
        <v>5205</v>
      </c>
    </row>
    <row r="5456" spans="1:1" x14ac:dyDescent="0.25">
      <c r="A5456" t="s">
        <v>5206</v>
      </c>
    </row>
    <row r="5457" spans="1:1" x14ac:dyDescent="0.25">
      <c r="A5457" t="s">
        <v>5207</v>
      </c>
    </row>
    <row r="5458" spans="1:1" x14ac:dyDescent="0.25">
      <c r="A5458" t="s">
        <v>5208</v>
      </c>
    </row>
    <row r="5459" spans="1:1" x14ac:dyDescent="0.25">
      <c r="A5459" t="s">
        <v>5209</v>
      </c>
    </row>
    <row r="5460" spans="1:1" x14ac:dyDescent="0.25">
      <c r="A5460" t="s">
        <v>5210</v>
      </c>
    </row>
    <row r="5461" spans="1:1" x14ac:dyDescent="0.25">
      <c r="A5461" t="s">
        <v>5211</v>
      </c>
    </row>
    <row r="5462" spans="1:1" x14ac:dyDescent="0.25">
      <c r="A5462" t="s">
        <v>5212</v>
      </c>
    </row>
    <row r="5463" spans="1:1" x14ac:dyDescent="0.25">
      <c r="A5463" t="s">
        <v>5213</v>
      </c>
    </row>
    <row r="5464" spans="1:1" x14ac:dyDescent="0.25">
      <c r="A5464" t="s">
        <v>5214</v>
      </c>
    </row>
    <row r="5465" spans="1:1" x14ac:dyDescent="0.25">
      <c r="A5465" t="s">
        <v>5215</v>
      </c>
    </row>
    <row r="5466" spans="1:1" x14ac:dyDescent="0.25">
      <c r="A5466" t="s">
        <v>5216</v>
      </c>
    </row>
    <row r="5467" spans="1:1" x14ac:dyDescent="0.25">
      <c r="A5467" t="s">
        <v>5217</v>
      </c>
    </row>
    <row r="5468" spans="1:1" x14ac:dyDescent="0.25">
      <c r="A5468" t="s">
        <v>5218</v>
      </c>
    </row>
    <row r="5469" spans="1:1" x14ac:dyDescent="0.25">
      <c r="A5469" t="s">
        <v>5219</v>
      </c>
    </row>
    <row r="5470" spans="1:1" x14ac:dyDescent="0.25">
      <c r="A5470" t="s">
        <v>5220</v>
      </c>
    </row>
    <row r="5471" spans="1:1" x14ac:dyDescent="0.25">
      <c r="A5471" t="s">
        <v>5221</v>
      </c>
    </row>
    <row r="5472" spans="1:1" x14ac:dyDescent="0.25">
      <c r="A5472" t="s">
        <v>5222</v>
      </c>
    </row>
    <row r="5473" spans="1:1" x14ac:dyDescent="0.25">
      <c r="A5473" t="s">
        <v>5223</v>
      </c>
    </row>
    <row r="5474" spans="1:1" x14ac:dyDescent="0.25">
      <c r="A5474" t="s">
        <v>5224</v>
      </c>
    </row>
    <row r="5475" spans="1:1" x14ac:dyDescent="0.25">
      <c r="A5475" t="s">
        <v>5225</v>
      </c>
    </row>
    <row r="5476" spans="1:1" x14ac:dyDescent="0.25">
      <c r="A5476" t="s">
        <v>5226</v>
      </c>
    </row>
    <row r="5477" spans="1:1" x14ac:dyDescent="0.25">
      <c r="A5477" t="s">
        <v>5227</v>
      </c>
    </row>
    <row r="5478" spans="1:1" x14ac:dyDescent="0.25">
      <c r="A5478" t="s">
        <v>5228</v>
      </c>
    </row>
    <row r="5479" spans="1:1" x14ac:dyDescent="0.25">
      <c r="A5479" t="s">
        <v>5229</v>
      </c>
    </row>
    <row r="5480" spans="1:1" x14ac:dyDescent="0.25">
      <c r="A5480" t="s">
        <v>5230</v>
      </c>
    </row>
    <row r="5481" spans="1:1" x14ac:dyDescent="0.25">
      <c r="A5481" t="s">
        <v>5231</v>
      </c>
    </row>
    <row r="5482" spans="1:1" x14ac:dyDescent="0.25">
      <c r="A5482" t="s">
        <v>5232</v>
      </c>
    </row>
    <row r="5483" spans="1:1" x14ac:dyDescent="0.25">
      <c r="A5483" t="s">
        <v>5233</v>
      </c>
    </row>
    <row r="5484" spans="1:1" x14ac:dyDescent="0.25">
      <c r="A5484" t="s">
        <v>5234</v>
      </c>
    </row>
    <row r="5485" spans="1:1" x14ac:dyDescent="0.25">
      <c r="A5485" t="s">
        <v>5235</v>
      </c>
    </row>
    <row r="5486" spans="1:1" x14ac:dyDescent="0.25">
      <c r="A5486" t="s">
        <v>5236</v>
      </c>
    </row>
    <row r="5487" spans="1:1" x14ac:dyDescent="0.25">
      <c r="A5487" t="s">
        <v>5237</v>
      </c>
    </row>
    <row r="5488" spans="1:1" x14ac:dyDescent="0.25">
      <c r="A5488" t="s">
        <v>5238</v>
      </c>
    </row>
    <row r="5489" spans="1:1" x14ac:dyDescent="0.25">
      <c r="A5489" t="s">
        <v>5239</v>
      </c>
    </row>
    <row r="5490" spans="1:1" x14ac:dyDescent="0.25">
      <c r="A5490" t="s">
        <v>5240</v>
      </c>
    </row>
    <row r="5491" spans="1:1" x14ac:dyDescent="0.25">
      <c r="A5491" t="s">
        <v>5241</v>
      </c>
    </row>
    <row r="5492" spans="1:1" x14ac:dyDescent="0.25">
      <c r="A5492" t="s">
        <v>5242</v>
      </c>
    </row>
    <row r="5493" spans="1:1" x14ac:dyDescent="0.25">
      <c r="A5493" t="s">
        <v>5243</v>
      </c>
    </row>
    <row r="5494" spans="1:1" x14ac:dyDescent="0.25">
      <c r="A5494" t="s">
        <v>5244</v>
      </c>
    </row>
    <row r="5495" spans="1:1" x14ac:dyDescent="0.25">
      <c r="A5495" t="s">
        <v>5245</v>
      </c>
    </row>
    <row r="5496" spans="1:1" x14ac:dyDescent="0.25">
      <c r="A5496" t="s">
        <v>5246</v>
      </c>
    </row>
    <row r="5497" spans="1:1" x14ac:dyDescent="0.25">
      <c r="A5497" t="s">
        <v>5247</v>
      </c>
    </row>
    <row r="5498" spans="1:1" x14ac:dyDescent="0.25">
      <c r="A5498" t="s">
        <v>5248</v>
      </c>
    </row>
    <row r="5499" spans="1:1" x14ac:dyDescent="0.25">
      <c r="A5499" t="s">
        <v>5249</v>
      </c>
    </row>
    <row r="5500" spans="1:1" x14ac:dyDescent="0.25">
      <c r="A5500" t="s">
        <v>5250</v>
      </c>
    </row>
    <row r="5501" spans="1:1" x14ac:dyDescent="0.25">
      <c r="A5501" t="s">
        <v>5251</v>
      </c>
    </row>
    <row r="5502" spans="1:1" x14ac:dyDescent="0.25">
      <c r="A5502" t="s">
        <v>5252</v>
      </c>
    </row>
    <row r="5503" spans="1:1" x14ac:dyDescent="0.25">
      <c r="A5503" t="s">
        <v>5253</v>
      </c>
    </row>
    <row r="5504" spans="1:1" x14ac:dyDescent="0.25">
      <c r="A5504" t="s">
        <v>5254</v>
      </c>
    </row>
    <row r="5505" spans="1:1" x14ac:dyDescent="0.25">
      <c r="A5505" t="s">
        <v>5255</v>
      </c>
    </row>
    <row r="5506" spans="1:1" x14ac:dyDescent="0.25">
      <c r="A5506" t="s">
        <v>5256</v>
      </c>
    </row>
    <row r="5507" spans="1:1" x14ac:dyDescent="0.25">
      <c r="A5507" t="s">
        <v>5257</v>
      </c>
    </row>
    <row r="5508" spans="1:1" x14ac:dyDescent="0.25">
      <c r="A5508" t="s">
        <v>5258</v>
      </c>
    </row>
    <row r="5509" spans="1:1" x14ac:dyDescent="0.25">
      <c r="A5509" t="s">
        <v>5259</v>
      </c>
    </row>
    <row r="5510" spans="1:1" x14ac:dyDescent="0.25">
      <c r="A5510" t="s">
        <v>5260</v>
      </c>
    </row>
    <row r="5511" spans="1:1" x14ac:dyDescent="0.25">
      <c r="A5511" t="s">
        <v>5261</v>
      </c>
    </row>
    <row r="5512" spans="1:1" x14ac:dyDescent="0.25">
      <c r="A5512" t="s">
        <v>5262</v>
      </c>
    </row>
    <row r="5513" spans="1:1" x14ac:dyDescent="0.25">
      <c r="A5513" t="s">
        <v>5263</v>
      </c>
    </row>
    <row r="5514" spans="1:1" x14ac:dyDescent="0.25">
      <c r="A5514" t="s">
        <v>5264</v>
      </c>
    </row>
    <row r="5515" spans="1:1" x14ac:dyDescent="0.25">
      <c r="A5515" t="s">
        <v>5265</v>
      </c>
    </row>
    <row r="5516" spans="1:1" x14ac:dyDescent="0.25">
      <c r="A5516" t="s">
        <v>5266</v>
      </c>
    </row>
    <row r="5517" spans="1:1" x14ac:dyDescent="0.25">
      <c r="A5517" t="s">
        <v>5267</v>
      </c>
    </row>
    <row r="5518" spans="1:1" x14ac:dyDescent="0.25">
      <c r="A5518" t="s">
        <v>5268</v>
      </c>
    </row>
    <row r="5519" spans="1:1" x14ac:dyDescent="0.25">
      <c r="A5519" t="s">
        <v>5269</v>
      </c>
    </row>
    <row r="5520" spans="1:1" x14ac:dyDescent="0.25">
      <c r="A5520" t="s">
        <v>5270</v>
      </c>
    </row>
    <row r="5521" spans="1:1" x14ac:dyDescent="0.25">
      <c r="A5521" t="s">
        <v>5271</v>
      </c>
    </row>
    <row r="5522" spans="1:1" x14ac:dyDescent="0.25">
      <c r="A5522" t="s">
        <v>5272</v>
      </c>
    </row>
    <row r="5523" spans="1:1" x14ac:dyDescent="0.25">
      <c r="A5523" t="s">
        <v>5273</v>
      </c>
    </row>
    <row r="5524" spans="1:1" x14ac:dyDescent="0.25">
      <c r="A5524" t="s">
        <v>5274</v>
      </c>
    </row>
    <row r="5525" spans="1:1" x14ac:dyDescent="0.25">
      <c r="A5525" t="s">
        <v>5275</v>
      </c>
    </row>
    <row r="5526" spans="1:1" x14ac:dyDescent="0.25">
      <c r="A5526" t="s">
        <v>5276</v>
      </c>
    </row>
    <row r="5527" spans="1:1" x14ac:dyDescent="0.25">
      <c r="A5527" t="s">
        <v>5277</v>
      </c>
    </row>
    <row r="5528" spans="1:1" x14ac:dyDescent="0.25">
      <c r="A5528" t="s">
        <v>5278</v>
      </c>
    </row>
    <row r="5529" spans="1:1" x14ac:dyDescent="0.25">
      <c r="A5529" t="s">
        <v>5279</v>
      </c>
    </row>
    <row r="5530" spans="1:1" x14ac:dyDescent="0.25">
      <c r="A5530" t="s">
        <v>5280</v>
      </c>
    </row>
    <row r="5531" spans="1:1" x14ac:dyDescent="0.25">
      <c r="A5531" t="s">
        <v>5281</v>
      </c>
    </row>
    <row r="5532" spans="1:1" x14ac:dyDescent="0.25">
      <c r="A5532" t="s">
        <v>5282</v>
      </c>
    </row>
    <row r="5533" spans="1:1" x14ac:dyDescent="0.25">
      <c r="A5533" t="s">
        <v>5283</v>
      </c>
    </row>
    <row r="5534" spans="1:1" x14ac:dyDescent="0.25">
      <c r="A5534" t="s">
        <v>5284</v>
      </c>
    </row>
    <row r="5535" spans="1:1" x14ac:dyDescent="0.25">
      <c r="A5535" t="s">
        <v>5285</v>
      </c>
    </row>
    <row r="5536" spans="1:1" x14ac:dyDescent="0.25">
      <c r="A5536" t="s">
        <v>5286</v>
      </c>
    </row>
    <row r="5537" spans="1:1" x14ac:dyDescent="0.25">
      <c r="A5537" t="s">
        <v>5287</v>
      </c>
    </row>
    <row r="5538" spans="1:1" x14ac:dyDescent="0.25">
      <c r="A5538" t="s">
        <v>5288</v>
      </c>
    </row>
    <row r="5539" spans="1:1" x14ac:dyDescent="0.25">
      <c r="A5539" t="s">
        <v>5289</v>
      </c>
    </row>
    <row r="5540" spans="1:1" x14ac:dyDescent="0.25">
      <c r="A5540" t="s">
        <v>5290</v>
      </c>
    </row>
    <row r="5541" spans="1:1" x14ac:dyDescent="0.25">
      <c r="A5541" t="s">
        <v>5291</v>
      </c>
    </row>
    <row r="5542" spans="1:1" x14ac:dyDescent="0.25">
      <c r="A5542" t="s">
        <v>5292</v>
      </c>
    </row>
    <row r="5543" spans="1:1" x14ac:dyDescent="0.25">
      <c r="A5543" t="s">
        <v>5293</v>
      </c>
    </row>
    <row r="5544" spans="1:1" x14ac:dyDescent="0.25">
      <c r="A5544" t="s">
        <v>5294</v>
      </c>
    </row>
    <row r="5545" spans="1:1" x14ac:dyDescent="0.25">
      <c r="A5545" t="s">
        <v>5295</v>
      </c>
    </row>
    <row r="5546" spans="1:1" x14ac:dyDescent="0.25">
      <c r="A5546" t="s">
        <v>5296</v>
      </c>
    </row>
    <row r="5547" spans="1:1" x14ac:dyDescent="0.25">
      <c r="A5547" t="s">
        <v>5297</v>
      </c>
    </row>
    <row r="5548" spans="1:1" x14ac:dyDescent="0.25">
      <c r="A5548" t="s">
        <v>5298</v>
      </c>
    </row>
    <row r="5549" spans="1:1" x14ac:dyDescent="0.25">
      <c r="A5549" t="s">
        <v>5299</v>
      </c>
    </row>
    <row r="5550" spans="1:1" x14ac:dyDescent="0.25">
      <c r="A5550" t="s">
        <v>5300</v>
      </c>
    </row>
    <row r="5551" spans="1:1" x14ac:dyDescent="0.25">
      <c r="A5551" t="s">
        <v>5301</v>
      </c>
    </row>
    <row r="5552" spans="1:1" x14ac:dyDescent="0.25">
      <c r="A5552" t="s">
        <v>5302</v>
      </c>
    </row>
    <row r="5553" spans="1:1" x14ac:dyDescent="0.25">
      <c r="A5553" t="s">
        <v>5303</v>
      </c>
    </row>
    <row r="5554" spans="1:1" x14ac:dyDescent="0.25">
      <c r="A5554" t="s">
        <v>5304</v>
      </c>
    </row>
    <row r="5555" spans="1:1" x14ac:dyDescent="0.25">
      <c r="A5555" t="s">
        <v>5305</v>
      </c>
    </row>
    <row r="5556" spans="1:1" x14ac:dyDescent="0.25">
      <c r="A5556" t="s">
        <v>5306</v>
      </c>
    </row>
    <row r="5557" spans="1:1" x14ac:dyDescent="0.25">
      <c r="A5557" t="s">
        <v>5307</v>
      </c>
    </row>
    <row r="5558" spans="1:1" x14ac:dyDescent="0.25">
      <c r="A5558" t="s">
        <v>5308</v>
      </c>
    </row>
    <row r="5559" spans="1:1" x14ac:dyDescent="0.25">
      <c r="A5559" t="s">
        <v>5309</v>
      </c>
    </row>
    <row r="5560" spans="1:1" x14ac:dyDescent="0.25">
      <c r="A5560" t="s">
        <v>5310</v>
      </c>
    </row>
    <row r="5561" spans="1:1" x14ac:dyDescent="0.25">
      <c r="A5561" t="s">
        <v>5311</v>
      </c>
    </row>
    <row r="5562" spans="1:1" x14ac:dyDescent="0.25">
      <c r="A5562" t="s">
        <v>5312</v>
      </c>
    </row>
    <row r="5563" spans="1:1" x14ac:dyDescent="0.25">
      <c r="A5563" t="s">
        <v>5313</v>
      </c>
    </row>
    <row r="5564" spans="1:1" x14ac:dyDescent="0.25">
      <c r="A5564" t="s">
        <v>5314</v>
      </c>
    </row>
    <row r="5565" spans="1:1" x14ac:dyDescent="0.25">
      <c r="A5565" t="s">
        <v>5315</v>
      </c>
    </row>
    <row r="5566" spans="1:1" x14ac:dyDescent="0.25">
      <c r="A5566" t="s">
        <v>5316</v>
      </c>
    </row>
    <row r="5567" spans="1:1" x14ac:dyDescent="0.25">
      <c r="A5567" t="s">
        <v>5317</v>
      </c>
    </row>
    <row r="5568" spans="1:1" x14ac:dyDescent="0.25">
      <c r="A5568" t="s">
        <v>5318</v>
      </c>
    </row>
    <row r="5569" spans="1:1" x14ac:dyDescent="0.25">
      <c r="A5569" t="s">
        <v>5319</v>
      </c>
    </row>
    <row r="5570" spans="1:1" x14ac:dyDescent="0.25">
      <c r="A5570" t="s">
        <v>5320</v>
      </c>
    </row>
    <row r="5571" spans="1:1" x14ac:dyDescent="0.25">
      <c r="A5571" t="s">
        <v>5321</v>
      </c>
    </row>
    <row r="5572" spans="1:1" x14ac:dyDescent="0.25">
      <c r="A5572" t="s">
        <v>5322</v>
      </c>
    </row>
    <row r="5573" spans="1:1" x14ac:dyDescent="0.25">
      <c r="A5573" t="s">
        <v>5323</v>
      </c>
    </row>
    <row r="5574" spans="1:1" x14ac:dyDescent="0.25">
      <c r="A5574" t="s">
        <v>5324</v>
      </c>
    </row>
    <row r="5575" spans="1:1" x14ac:dyDescent="0.25">
      <c r="A5575" t="s">
        <v>5325</v>
      </c>
    </row>
    <row r="5576" spans="1:1" x14ac:dyDescent="0.25">
      <c r="A5576" t="s">
        <v>5326</v>
      </c>
    </row>
    <row r="5577" spans="1:1" x14ac:dyDescent="0.25">
      <c r="A5577" t="s">
        <v>5327</v>
      </c>
    </row>
    <row r="5578" spans="1:1" x14ac:dyDescent="0.25">
      <c r="A5578" t="s">
        <v>5328</v>
      </c>
    </row>
    <row r="5579" spans="1:1" x14ac:dyDescent="0.25">
      <c r="A5579" t="s">
        <v>5329</v>
      </c>
    </row>
    <row r="5580" spans="1:1" x14ac:dyDescent="0.25">
      <c r="A5580" t="s">
        <v>5330</v>
      </c>
    </row>
    <row r="5581" spans="1:1" x14ac:dyDescent="0.25">
      <c r="A5581" t="s">
        <v>5331</v>
      </c>
    </row>
    <row r="5582" spans="1:1" x14ac:dyDescent="0.25">
      <c r="A5582" t="s">
        <v>5332</v>
      </c>
    </row>
    <row r="5583" spans="1:1" x14ac:dyDescent="0.25">
      <c r="A5583" t="s">
        <v>5333</v>
      </c>
    </row>
    <row r="5584" spans="1:1" x14ac:dyDescent="0.25">
      <c r="A5584" t="s">
        <v>5334</v>
      </c>
    </row>
    <row r="5585" spans="1:1" x14ac:dyDescent="0.25">
      <c r="A5585" t="s">
        <v>5335</v>
      </c>
    </row>
    <row r="5586" spans="1:1" x14ac:dyDescent="0.25">
      <c r="A5586" t="s">
        <v>5336</v>
      </c>
    </row>
    <row r="5587" spans="1:1" x14ac:dyDescent="0.25">
      <c r="A5587" t="s">
        <v>5337</v>
      </c>
    </row>
    <row r="5588" spans="1:1" x14ac:dyDescent="0.25">
      <c r="A5588" t="s">
        <v>5338</v>
      </c>
    </row>
    <row r="5589" spans="1:1" x14ac:dyDescent="0.25">
      <c r="A5589" t="s">
        <v>5339</v>
      </c>
    </row>
    <row r="5590" spans="1:1" x14ac:dyDescent="0.25">
      <c r="A5590" t="s">
        <v>5340</v>
      </c>
    </row>
    <row r="5591" spans="1:1" x14ac:dyDescent="0.25">
      <c r="A5591" t="s">
        <v>5341</v>
      </c>
    </row>
    <row r="5592" spans="1:1" x14ac:dyDescent="0.25">
      <c r="A5592" t="s">
        <v>5342</v>
      </c>
    </row>
    <row r="5593" spans="1:1" x14ac:dyDescent="0.25">
      <c r="A5593" t="s">
        <v>5343</v>
      </c>
    </row>
    <row r="5594" spans="1:1" x14ac:dyDescent="0.25">
      <c r="A5594" t="s">
        <v>5344</v>
      </c>
    </row>
    <row r="5595" spans="1:1" x14ac:dyDescent="0.25">
      <c r="A5595" t="s">
        <v>5345</v>
      </c>
    </row>
    <row r="5596" spans="1:1" x14ac:dyDescent="0.25">
      <c r="A5596" t="s">
        <v>5346</v>
      </c>
    </row>
    <row r="5597" spans="1:1" x14ac:dyDescent="0.25">
      <c r="A5597" t="s">
        <v>5347</v>
      </c>
    </row>
    <row r="5598" spans="1:1" x14ac:dyDescent="0.25">
      <c r="A5598" t="s">
        <v>5348</v>
      </c>
    </row>
    <row r="5599" spans="1:1" x14ac:dyDescent="0.25">
      <c r="A5599" t="s">
        <v>5349</v>
      </c>
    </row>
    <row r="5600" spans="1:1" x14ac:dyDescent="0.25">
      <c r="A5600" t="s">
        <v>5350</v>
      </c>
    </row>
    <row r="5601" spans="1:1" x14ac:dyDescent="0.25">
      <c r="A5601" t="s">
        <v>5351</v>
      </c>
    </row>
    <row r="5602" spans="1:1" x14ac:dyDescent="0.25">
      <c r="A5602" t="s">
        <v>5352</v>
      </c>
    </row>
    <row r="5603" spans="1:1" x14ac:dyDescent="0.25">
      <c r="A5603" t="s">
        <v>5353</v>
      </c>
    </row>
    <row r="5604" spans="1:1" x14ac:dyDescent="0.25">
      <c r="A5604" t="s">
        <v>5354</v>
      </c>
    </row>
    <row r="5605" spans="1:1" x14ac:dyDescent="0.25">
      <c r="A5605" t="s">
        <v>5355</v>
      </c>
    </row>
    <row r="5606" spans="1:1" x14ac:dyDescent="0.25">
      <c r="A5606" t="s">
        <v>5356</v>
      </c>
    </row>
    <row r="5607" spans="1:1" x14ac:dyDescent="0.25">
      <c r="A5607" t="s">
        <v>5357</v>
      </c>
    </row>
    <row r="5608" spans="1:1" x14ac:dyDescent="0.25">
      <c r="A5608" t="s">
        <v>5358</v>
      </c>
    </row>
    <row r="5609" spans="1:1" x14ac:dyDescent="0.25">
      <c r="A5609" t="s">
        <v>5359</v>
      </c>
    </row>
    <row r="5610" spans="1:1" x14ac:dyDescent="0.25">
      <c r="A5610" t="s">
        <v>5360</v>
      </c>
    </row>
    <row r="5611" spans="1:1" x14ac:dyDescent="0.25">
      <c r="A5611" t="s">
        <v>5357</v>
      </c>
    </row>
    <row r="5612" spans="1:1" x14ac:dyDescent="0.25">
      <c r="A5612" t="s">
        <v>5361</v>
      </c>
    </row>
    <row r="5613" spans="1:1" x14ac:dyDescent="0.25">
      <c r="A5613" t="s">
        <v>5362</v>
      </c>
    </row>
    <row r="5614" spans="1:1" x14ac:dyDescent="0.25">
      <c r="A5614" t="s">
        <v>5363</v>
      </c>
    </row>
    <row r="5615" spans="1:1" x14ac:dyDescent="0.25">
      <c r="A5615" t="s">
        <v>5364</v>
      </c>
    </row>
    <row r="5616" spans="1:1" x14ac:dyDescent="0.25">
      <c r="A5616" t="s">
        <v>5365</v>
      </c>
    </row>
    <row r="5617" spans="1:1" x14ac:dyDescent="0.25">
      <c r="A5617" t="s">
        <v>5363</v>
      </c>
    </row>
    <row r="5618" spans="1:1" x14ac:dyDescent="0.25">
      <c r="A5618" t="s">
        <v>5359</v>
      </c>
    </row>
    <row r="5619" spans="1:1" x14ac:dyDescent="0.25">
      <c r="A5619" t="s">
        <v>5358</v>
      </c>
    </row>
    <row r="5620" spans="1:1" x14ac:dyDescent="0.25">
      <c r="A5620" t="s">
        <v>5366</v>
      </c>
    </row>
    <row r="5621" spans="1:1" x14ac:dyDescent="0.25">
      <c r="A5621" t="s">
        <v>5367</v>
      </c>
    </row>
    <row r="5622" spans="1:1" x14ac:dyDescent="0.25">
      <c r="A5622" t="s">
        <v>5360</v>
      </c>
    </row>
    <row r="5623" spans="1:1" x14ac:dyDescent="0.25">
      <c r="A5623" t="s">
        <v>5362</v>
      </c>
    </row>
    <row r="5624" spans="1:1" x14ac:dyDescent="0.25">
      <c r="A5624" t="s">
        <v>5361</v>
      </c>
    </row>
    <row r="5625" spans="1:1" x14ac:dyDescent="0.25">
      <c r="A5625" t="s">
        <v>5367</v>
      </c>
    </row>
    <row r="5626" spans="1:1" x14ac:dyDescent="0.25">
      <c r="A5626" t="s">
        <v>5368</v>
      </c>
    </row>
    <row r="5627" spans="1:1" x14ac:dyDescent="0.25">
      <c r="A5627" t="s">
        <v>5369</v>
      </c>
    </row>
    <row r="5628" spans="1:1" x14ac:dyDescent="0.25">
      <c r="A5628" t="s">
        <v>5370</v>
      </c>
    </row>
    <row r="5629" spans="1:1" x14ac:dyDescent="0.25">
      <c r="A5629" t="s">
        <v>5370</v>
      </c>
    </row>
    <row r="5630" spans="1:1" x14ac:dyDescent="0.25">
      <c r="A5630" t="s">
        <v>5371</v>
      </c>
    </row>
    <row r="5631" spans="1:1" x14ac:dyDescent="0.25">
      <c r="A5631" t="s">
        <v>5369</v>
      </c>
    </row>
    <row r="5632" spans="1:1" x14ac:dyDescent="0.25">
      <c r="A5632" t="s">
        <v>5365</v>
      </c>
    </row>
    <row r="5633" spans="1:1" x14ac:dyDescent="0.25">
      <c r="A5633" t="s">
        <v>5368</v>
      </c>
    </row>
    <row r="5634" spans="1:1" x14ac:dyDescent="0.25">
      <c r="A5634" t="s">
        <v>5356</v>
      </c>
    </row>
    <row r="5635" spans="1:1" x14ac:dyDescent="0.25">
      <c r="A5635" t="s">
        <v>5366</v>
      </c>
    </row>
    <row r="5636" spans="1:1" x14ac:dyDescent="0.25">
      <c r="A5636" t="s">
        <v>5364</v>
      </c>
    </row>
    <row r="5637" spans="1:1" x14ac:dyDescent="0.25">
      <c r="A5637" t="s">
        <v>5371</v>
      </c>
    </row>
    <row r="5638" spans="1:1" x14ac:dyDescent="0.25">
      <c r="A5638" t="s">
        <v>5372</v>
      </c>
    </row>
    <row r="5639" spans="1:1" x14ac:dyDescent="0.25">
      <c r="A5639" t="s">
        <v>5373</v>
      </c>
    </row>
    <row r="5640" spans="1:1" x14ac:dyDescent="0.25">
      <c r="A5640" t="s">
        <v>5374</v>
      </c>
    </row>
    <row r="5641" spans="1:1" x14ac:dyDescent="0.25">
      <c r="A5641" t="s">
        <v>5375</v>
      </c>
    </row>
    <row r="5642" spans="1:1" x14ac:dyDescent="0.25">
      <c r="A5642" t="s">
        <v>5376</v>
      </c>
    </row>
    <row r="5643" spans="1:1" x14ac:dyDescent="0.25">
      <c r="A5643" t="s">
        <v>5377</v>
      </c>
    </row>
    <row r="5644" spans="1:1" x14ac:dyDescent="0.25">
      <c r="A5644" t="s">
        <v>5378</v>
      </c>
    </row>
    <row r="5645" spans="1:1" x14ac:dyDescent="0.25">
      <c r="A5645" t="s">
        <v>5379</v>
      </c>
    </row>
    <row r="5646" spans="1:1" x14ac:dyDescent="0.25">
      <c r="A5646" t="s">
        <v>5376</v>
      </c>
    </row>
    <row r="5647" spans="1:1" x14ac:dyDescent="0.25">
      <c r="A5647" t="s">
        <v>5380</v>
      </c>
    </row>
    <row r="5648" spans="1:1" x14ac:dyDescent="0.25">
      <c r="A5648" t="s">
        <v>5381</v>
      </c>
    </row>
    <row r="5649" spans="1:1" x14ac:dyDescent="0.25">
      <c r="A5649" t="s">
        <v>5382</v>
      </c>
    </row>
    <row r="5650" spans="1:1" x14ac:dyDescent="0.25">
      <c r="A5650" t="s">
        <v>5383</v>
      </c>
    </row>
    <row r="5651" spans="1:1" x14ac:dyDescent="0.25">
      <c r="A5651" t="s">
        <v>5384</v>
      </c>
    </row>
    <row r="5652" spans="1:1" x14ac:dyDescent="0.25">
      <c r="A5652" t="s">
        <v>5385</v>
      </c>
    </row>
    <row r="5653" spans="1:1" x14ac:dyDescent="0.25">
      <c r="A5653" t="s">
        <v>5384</v>
      </c>
    </row>
    <row r="5654" spans="1:1" x14ac:dyDescent="0.25">
      <c r="A5654" t="s">
        <v>5386</v>
      </c>
    </row>
    <row r="5655" spans="1:1" x14ac:dyDescent="0.25">
      <c r="A5655" t="s">
        <v>5387</v>
      </c>
    </row>
    <row r="5656" spans="1:1" x14ac:dyDescent="0.25">
      <c r="A5656" t="s">
        <v>5385</v>
      </c>
    </row>
    <row r="5657" spans="1:1" x14ac:dyDescent="0.25">
      <c r="A5657" t="s">
        <v>5386</v>
      </c>
    </row>
    <row r="5658" spans="1:1" x14ac:dyDescent="0.25">
      <c r="A5658" t="s">
        <v>5388</v>
      </c>
    </row>
    <row r="5659" spans="1:1" x14ac:dyDescent="0.25">
      <c r="A5659" t="s">
        <v>5375</v>
      </c>
    </row>
    <row r="5660" spans="1:1" x14ac:dyDescent="0.25">
      <c r="A5660" t="s">
        <v>5389</v>
      </c>
    </row>
    <row r="5661" spans="1:1" x14ac:dyDescent="0.25">
      <c r="A5661" t="s">
        <v>5378</v>
      </c>
    </row>
    <row r="5662" spans="1:1" x14ac:dyDescent="0.25">
      <c r="A5662" t="s">
        <v>5390</v>
      </c>
    </row>
    <row r="5663" spans="1:1" x14ac:dyDescent="0.25">
      <c r="A5663" t="s">
        <v>5373</v>
      </c>
    </row>
    <row r="5664" spans="1:1" x14ac:dyDescent="0.25">
      <c r="A5664" t="s">
        <v>5387</v>
      </c>
    </row>
    <row r="5665" spans="1:1" x14ac:dyDescent="0.25">
      <c r="A5665" t="s">
        <v>5388</v>
      </c>
    </row>
    <row r="5666" spans="1:1" x14ac:dyDescent="0.25">
      <c r="A5666" t="s">
        <v>5391</v>
      </c>
    </row>
    <row r="5667" spans="1:1" x14ac:dyDescent="0.25">
      <c r="A5667" t="s">
        <v>5377</v>
      </c>
    </row>
    <row r="5668" spans="1:1" x14ac:dyDescent="0.25">
      <c r="A5668" t="s">
        <v>5381</v>
      </c>
    </row>
    <row r="5669" spans="1:1" x14ac:dyDescent="0.25">
      <c r="A5669" t="s">
        <v>5391</v>
      </c>
    </row>
    <row r="5670" spans="1:1" x14ac:dyDescent="0.25">
      <c r="A5670" t="s">
        <v>5382</v>
      </c>
    </row>
    <row r="5671" spans="1:1" x14ac:dyDescent="0.25">
      <c r="A5671" t="s">
        <v>5389</v>
      </c>
    </row>
    <row r="5672" spans="1:1" x14ac:dyDescent="0.25">
      <c r="A5672" t="s">
        <v>5390</v>
      </c>
    </row>
    <row r="5673" spans="1:1" x14ac:dyDescent="0.25">
      <c r="A5673" t="s">
        <v>5383</v>
      </c>
    </row>
    <row r="5674" spans="1:1" x14ac:dyDescent="0.25">
      <c r="A5674" t="s">
        <v>5374</v>
      </c>
    </row>
    <row r="5675" spans="1:1" x14ac:dyDescent="0.25">
      <c r="A5675" t="s">
        <v>5379</v>
      </c>
    </row>
    <row r="5676" spans="1:1" x14ac:dyDescent="0.25">
      <c r="A5676" t="s">
        <v>5372</v>
      </c>
    </row>
    <row r="5677" spans="1:1" x14ac:dyDescent="0.25">
      <c r="A5677" t="s">
        <v>5380</v>
      </c>
    </row>
    <row r="5678" spans="1:1" x14ac:dyDescent="0.25">
      <c r="A5678" t="s">
        <v>5392</v>
      </c>
    </row>
    <row r="5679" spans="1:1" x14ac:dyDescent="0.25">
      <c r="A5679" t="s">
        <v>5393</v>
      </c>
    </row>
    <row r="5680" spans="1:1" x14ac:dyDescent="0.25">
      <c r="A5680" t="s">
        <v>5394</v>
      </c>
    </row>
    <row r="5681" spans="1:1" x14ac:dyDescent="0.25">
      <c r="A5681" t="s">
        <v>5395</v>
      </c>
    </row>
    <row r="5682" spans="1:1" x14ac:dyDescent="0.25">
      <c r="A5682" t="s">
        <v>5396</v>
      </c>
    </row>
    <row r="5683" spans="1:1" x14ac:dyDescent="0.25">
      <c r="A5683" t="s">
        <v>5397</v>
      </c>
    </row>
    <row r="5684" spans="1:1" x14ac:dyDescent="0.25">
      <c r="A5684" t="s">
        <v>5398</v>
      </c>
    </row>
    <row r="5685" spans="1:1" x14ac:dyDescent="0.25">
      <c r="A5685" t="s">
        <v>5399</v>
      </c>
    </row>
    <row r="5686" spans="1:1" x14ac:dyDescent="0.25">
      <c r="A5686" t="s">
        <v>5400</v>
      </c>
    </row>
    <row r="5687" spans="1:1" x14ac:dyDescent="0.25">
      <c r="A5687" t="s">
        <v>5401</v>
      </c>
    </row>
    <row r="5688" spans="1:1" x14ac:dyDescent="0.25">
      <c r="A5688" t="s">
        <v>5402</v>
      </c>
    </row>
    <row r="5689" spans="1:1" x14ac:dyDescent="0.25">
      <c r="A5689" t="s">
        <v>5403</v>
      </c>
    </row>
    <row r="5690" spans="1:1" x14ac:dyDescent="0.25">
      <c r="A5690" t="s">
        <v>5404</v>
      </c>
    </row>
    <row r="5691" spans="1:1" x14ac:dyDescent="0.25">
      <c r="A5691" t="s">
        <v>5405</v>
      </c>
    </row>
    <row r="5692" spans="1:1" x14ac:dyDescent="0.25">
      <c r="A5692" t="s">
        <v>5406</v>
      </c>
    </row>
    <row r="5693" spans="1:1" x14ac:dyDescent="0.25">
      <c r="A5693" t="s">
        <v>5407</v>
      </c>
    </row>
    <row r="5694" spans="1:1" x14ac:dyDescent="0.25">
      <c r="A5694" t="s">
        <v>5408</v>
      </c>
    </row>
    <row r="5695" spans="1:1" x14ac:dyDescent="0.25">
      <c r="A5695" t="s">
        <v>5409</v>
      </c>
    </row>
    <row r="5696" spans="1:1" x14ac:dyDescent="0.25">
      <c r="A5696" t="s">
        <v>5410</v>
      </c>
    </row>
    <row r="5697" spans="1:1" x14ac:dyDescent="0.25">
      <c r="A5697" t="s">
        <v>5411</v>
      </c>
    </row>
    <row r="5698" spans="1:1" x14ac:dyDescent="0.25">
      <c r="A5698" t="s">
        <v>5412</v>
      </c>
    </row>
    <row r="5699" spans="1:1" x14ac:dyDescent="0.25">
      <c r="A5699" t="s">
        <v>5413</v>
      </c>
    </row>
    <row r="5700" spans="1:1" x14ac:dyDescent="0.25">
      <c r="A5700" t="s">
        <v>5414</v>
      </c>
    </row>
    <row r="5701" spans="1:1" x14ac:dyDescent="0.25">
      <c r="A5701" t="s">
        <v>5415</v>
      </c>
    </row>
    <row r="5702" spans="1:1" x14ac:dyDescent="0.25">
      <c r="A5702" t="s">
        <v>5416</v>
      </c>
    </row>
    <row r="5703" spans="1:1" x14ac:dyDescent="0.25">
      <c r="A5703" t="s">
        <v>5417</v>
      </c>
    </row>
    <row r="5704" spans="1:1" x14ac:dyDescent="0.25">
      <c r="A5704" t="s">
        <v>5418</v>
      </c>
    </row>
    <row r="5705" spans="1:1" x14ac:dyDescent="0.25">
      <c r="A5705" t="s">
        <v>5419</v>
      </c>
    </row>
    <row r="5706" spans="1:1" x14ac:dyDescent="0.25">
      <c r="A5706" t="s">
        <v>5420</v>
      </c>
    </row>
    <row r="5707" spans="1:1" x14ac:dyDescent="0.25">
      <c r="A5707" t="s">
        <v>5421</v>
      </c>
    </row>
    <row r="5708" spans="1:1" x14ac:dyDescent="0.25">
      <c r="A5708" t="s">
        <v>5422</v>
      </c>
    </row>
    <row r="5709" spans="1:1" x14ac:dyDescent="0.25">
      <c r="A5709" t="s">
        <v>5423</v>
      </c>
    </row>
    <row r="5710" spans="1:1" x14ac:dyDescent="0.25">
      <c r="A5710" t="s">
        <v>5424</v>
      </c>
    </row>
    <row r="5711" spans="1:1" x14ac:dyDescent="0.25">
      <c r="A5711" t="s">
        <v>5425</v>
      </c>
    </row>
    <row r="5712" spans="1:1" x14ac:dyDescent="0.25">
      <c r="A5712" t="s">
        <v>5426</v>
      </c>
    </row>
    <row r="5713" spans="1:1" x14ac:dyDescent="0.25">
      <c r="A5713" t="s">
        <v>5427</v>
      </c>
    </row>
    <row r="5714" spans="1:1" x14ac:dyDescent="0.25">
      <c r="A5714" t="s">
        <v>5428</v>
      </c>
    </row>
    <row r="5715" spans="1:1" x14ac:dyDescent="0.25">
      <c r="A5715" t="s">
        <v>5429</v>
      </c>
    </row>
    <row r="5716" spans="1:1" x14ac:dyDescent="0.25">
      <c r="A5716" t="s">
        <v>5430</v>
      </c>
    </row>
    <row r="5717" spans="1:1" x14ac:dyDescent="0.25">
      <c r="A5717" t="s">
        <v>5431</v>
      </c>
    </row>
    <row r="5718" spans="1:1" x14ac:dyDescent="0.25">
      <c r="A5718" t="s">
        <v>5432</v>
      </c>
    </row>
    <row r="5719" spans="1:1" x14ac:dyDescent="0.25">
      <c r="A5719" t="s">
        <v>5433</v>
      </c>
    </row>
    <row r="5720" spans="1:1" x14ac:dyDescent="0.25">
      <c r="A5720" t="s">
        <v>5434</v>
      </c>
    </row>
    <row r="5721" spans="1:1" x14ac:dyDescent="0.25">
      <c r="A5721" t="s">
        <v>5435</v>
      </c>
    </row>
    <row r="5722" spans="1:1" x14ac:dyDescent="0.25">
      <c r="A5722" t="s">
        <v>5436</v>
      </c>
    </row>
    <row r="5723" spans="1:1" x14ac:dyDescent="0.25">
      <c r="A5723" t="s">
        <v>5437</v>
      </c>
    </row>
    <row r="5724" spans="1:1" x14ac:dyDescent="0.25">
      <c r="A5724" t="s">
        <v>5438</v>
      </c>
    </row>
    <row r="5725" spans="1:1" x14ac:dyDescent="0.25">
      <c r="A5725" t="s">
        <v>5439</v>
      </c>
    </row>
    <row r="5726" spans="1:1" x14ac:dyDescent="0.25">
      <c r="A5726" t="s">
        <v>5440</v>
      </c>
    </row>
    <row r="5727" spans="1:1" x14ac:dyDescent="0.25">
      <c r="A5727" t="s">
        <v>5441</v>
      </c>
    </row>
    <row r="5728" spans="1:1" x14ac:dyDescent="0.25">
      <c r="A5728" t="s">
        <v>5442</v>
      </c>
    </row>
    <row r="5729" spans="1:1" x14ac:dyDescent="0.25">
      <c r="A5729" t="s">
        <v>5443</v>
      </c>
    </row>
    <row r="5730" spans="1:1" x14ac:dyDescent="0.25">
      <c r="A5730" t="s">
        <v>5444</v>
      </c>
    </row>
    <row r="5731" spans="1:1" x14ac:dyDescent="0.25">
      <c r="A5731" t="s">
        <v>5445</v>
      </c>
    </row>
    <row r="5732" spans="1:1" x14ac:dyDescent="0.25">
      <c r="A5732" t="s">
        <v>5446</v>
      </c>
    </row>
    <row r="5733" spans="1:1" x14ac:dyDescent="0.25">
      <c r="A5733" t="s">
        <v>5447</v>
      </c>
    </row>
    <row r="5734" spans="1:1" x14ac:dyDescent="0.25">
      <c r="A5734" t="s">
        <v>5448</v>
      </c>
    </row>
    <row r="5735" spans="1:1" x14ac:dyDescent="0.25">
      <c r="A5735" t="s">
        <v>5449</v>
      </c>
    </row>
    <row r="5736" spans="1:1" x14ac:dyDescent="0.25">
      <c r="A5736" t="s">
        <v>5450</v>
      </c>
    </row>
    <row r="5737" spans="1:1" x14ac:dyDescent="0.25">
      <c r="A5737" t="s">
        <v>5451</v>
      </c>
    </row>
    <row r="5738" spans="1:1" x14ac:dyDescent="0.25">
      <c r="A5738" t="s">
        <v>5452</v>
      </c>
    </row>
    <row r="5739" spans="1:1" x14ac:dyDescent="0.25">
      <c r="A5739" t="s">
        <v>5453</v>
      </c>
    </row>
    <row r="5740" spans="1:1" x14ac:dyDescent="0.25">
      <c r="A5740" t="s">
        <v>5454</v>
      </c>
    </row>
    <row r="5741" spans="1:1" x14ac:dyDescent="0.25">
      <c r="A5741" t="s">
        <v>5455</v>
      </c>
    </row>
    <row r="5742" spans="1:1" x14ac:dyDescent="0.25">
      <c r="A5742" t="s">
        <v>5456</v>
      </c>
    </row>
    <row r="5743" spans="1:1" x14ac:dyDescent="0.25">
      <c r="A5743" t="s">
        <v>5457</v>
      </c>
    </row>
    <row r="5744" spans="1:1" x14ac:dyDescent="0.25">
      <c r="A5744" t="s">
        <v>5458</v>
      </c>
    </row>
    <row r="5745" spans="1:1" x14ac:dyDescent="0.25">
      <c r="A5745" t="s">
        <v>5459</v>
      </c>
    </row>
    <row r="5746" spans="1:1" x14ac:dyDescent="0.25">
      <c r="A5746" t="s">
        <v>5460</v>
      </c>
    </row>
    <row r="5747" spans="1:1" x14ac:dyDescent="0.25">
      <c r="A5747" t="s">
        <v>5461</v>
      </c>
    </row>
    <row r="5748" spans="1:1" x14ac:dyDescent="0.25">
      <c r="A5748" t="s">
        <v>5462</v>
      </c>
    </row>
    <row r="5749" spans="1:1" x14ac:dyDescent="0.25">
      <c r="A5749" t="s">
        <v>5463</v>
      </c>
    </row>
    <row r="5750" spans="1:1" x14ac:dyDescent="0.25">
      <c r="A5750" t="s">
        <v>5464</v>
      </c>
    </row>
    <row r="5751" spans="1:1" x14ac:dyDescent="0.25">
      <c r="A5751" t="s">
        <v>5465</v>
      </c>
    </row>
    <row r="5752" spans="1:1" x14ac:dyDescent="0.25">
      <c r="A5752" t="s">
        <v>5466</v>
      </c>
    </row>
    <row r="5753" spans="1:1" x14ac:dyDescent="0.25">
      <c r="A5753" t="s">
        <v>5467</v>
      </c>
    </row>
    <row r="5754" spans="1:1" x14ac:dyDescent="0.25">
      <c r="A5754" t="s">
        <v>5468</v>
      </c>
    </row>
    <row r="5755" spans="1:1" x14ac:dyDescent="0.25">
      <c r="A5755" t="s">
        <v>5469</v>
      </c>
    </row>
    <row r="5756" spans="1:1" x14ac:dyDescent="0.25">
      <c r="A5756" t="s">
        <v>5470</v>
      </c>
    </row>
    <row r="5757" spans="1:1" x14ac:dyDescent="0.25">
      <c r="A5757" t="s">
        <v>5471</v>
      </c>
    </row>
    <row r="5758" spans="1:1" x14ac:dyDescent="0.25">
      <c r="A5758" t="s">
        <v>5472</v>
      </c>
    </row>
    <row r="5759" spans="1:1" x14ac:dyDescent="0.25">
      <c r="A5759" t="s">
        <v>5473</v>
      </c>
    </row>
    <row r="5760" spans="1:1" x14ac:dyDescent="0.25">
      <c r="A5760" t="s">
        <v>5474</v>
      </c>
    </row>
    <row r="5761" spans="1:1" x14ac:dyDescent="0.25">
      <c r="A5761" t="s">
        <v>5475</v>
      </c>
    </row>
    <row r="5762" spans="1:1" x14ac:dyDescent="0.25">
      <c r="A5762" t="s">
        <v>5476</v>
      </c>
    </row>
    <row r="5763" spans="1:1" x14ac:dyDescent="0.25">
      <c r="A5763" t="s">
        <v>5477</v>
      </c>
    </row>
    <row r="5764" spans="1:1" x14ac:dyDescent="0.25">
      <c r="A5764" t="s">
        <v>5478</v>
      </c>
    </row>
    <row r="5765" spans="1:1" x14ac:dyDescent="0.25">
      <c r="A5765" t="s">
        <v>5479</v>
      </c>
    </row>
    <row r="5766" spans="1:1" x14ac:dyDescent="0.25">
      <c r="A5766" t="s">
        <v>5480</v>
      </c>
    </row>
    <row r="5767" spans="1:1" x14ac:dyDescent="0.25">
      <c r="A5767" t="s">
        <v>5481</v>
      </c>
    </row>
    <row r="5768" spans="1:1" x14ac:dyDescent="0.25">
      <c r="A5768" t="s">
        <v>5482</v>
      </c>
    </row>
    <row r="5769" spans="1:1" x14ac:dyDescent="0.25">
      <c r="A5769" t="s">
        <v>5483</v>
      </c>
    </row>
    <row r="5770" spans="1:1" x14ac:dyDescent="0.25">
      <c r="A5770" t="s">
        <v>5484</v>
      </c>
    </row>
    <row r="5771" spans="1:1" x14ac:dyDescent="0.25">
      <c r="A5771" t="s">
        <v>5485</v>
      </c>
    </row>
    <row r="5772" spans="1:1" x14ac:dyDescent="0.25">
      <c r="A5772" t="s">
        <v>5486</v>
      </c>
    </row>
    <row r="5773" spans="1:1" x14ac:dyDescent="0.25">
      <c r="A5773" t="s">
        <v>5487</v>
      </c>
    </row>
    <row r="5774" spans="1:1" x14ac:dyDescent="0.25">
      <c r="A5774" t="s">
        <v>5488</v>
      </c>
    </row>
    <row r="5775" spans="1:1" x14ac:dyDescent="0.25">
      <c r="A5775" t="s">
        <v>5489</v>
      </c>
    </row>
    <row r="5776" spans="1:1" x14ac:dyDescent="0.25">
      <c r="A5776" t="s">
        <v>5490</v>
      </c>
    </row>
    <row r="5777" spans="1:1" x14ac:dyDescent="0.25">
      <c r="A5777" t="s">
        <v>5491</v>
      </c>
    </row>
    <row r="5778" spans="1:1" x14ac:dyDescent="0.25">
      <c r="A5778" t="s">
        <v>5492</v>
      </c>
    </row>
    <row r="5779" spans="1:1" x14ac:dyDescent="0.25">
      <c r="A5779" t="s">
        <v>5493</v>
      </c>
    </row>
    <row r="5780" spans="1:1" x14ac:dyDescent="0.25">
      <c r="A5780" t="s">
        <v>5494</v>
      </c>
    </row>
    <row r="5781" spans="1:1" x14ac:dyDescent="0.25">
      <c r="A5781" t="s">
        <v>5495</v>
      </c>
    </row>
    <row r="5782" spans="1:1" x14ac:dyDescent="0.25">
      <c r="A5782" t="s">
        <v>5496</v>
      </c>
    </row>
    <row r="5783" spans="1:1" x14ac:dyDescent="0.25">
      <c r="A5783" t="s">
        <v>5497</v>
      </c>
    </row>
    <row r="5784" spans="1:1" x14ac:dyDescent="0.25">
      <c r="A5784" t="s">
        <v>5498</v>
      </c>
    </row>
    <row r="5785" spans="1:1" x14ac:dyDescent="0.25">
      <c r="A5785" t="s">
        <v>5499</v>
      </c>
    </row>
    <row r="5786" spans="1:1" x14ac:dyDescent="0.25">
      <c r="A5786" t="s">
        <v>5500</v>
      </c>
    </row>
    <row r="5787" spans="1:1" x14ac:dyDescent="0.25">
      <c r="A5787" t="s">
        <v>5501</v>
      </c>
    </row>
    <row r="5788" spans="1:1" x14ac:dyDescent="0.25">
      <c r="A5788" t="s">
        <v>5502</v>
      </c>
    </row>
    <row r="5789" spans="1:1" x14ac:dyDescent="0.25">
      <c r="A5789" t="s">
        <v>5503</v>
      </c>
    </row>
    <row r="5790" spans="1:1" x14ac:dyDescent="0.25">
      <c r="A5790" t="s">
        <v>5504</v>
      </c>
    </row>
    <row r="5791" spans="1:1" x14ac:dyDescent="0.25">
      <c r="A5791" t="s">
        <v>5505</v>
      </c>
    </row>
    <row r="5792" spans="1:1" x14ac:dyDescent="0.25">
      <c r="A5792" t="s">
        <v>5506</v>
      </c>
    </row>
    <row r="5793" spans="1:1" x14ac:dyDescent="0.25">
      <c r="A5793" t="s">
        <v>5507</v>
      </c>
    </row>
    <row r="5794" spans="1:1" x14ac:dyDescent="0.25">
      <c r="A5794" t="s">
        <v>5508</v>
      </c>
    </row>
    <row r="5795" spans="1:1" x14ac:dyDescent="0.25">
      <c r="A5795" t="s">
        <v>5509</v>
      </c>
    </row>
    <row r="5796" spans="1:1" x14ac:dyDescent="0.25">
      <c r="A5796" t="s">
        <v>5510</v>
      </c>
    </row>
    <row r="5797" spans="1:1" x14ac:dyDescent="0.25">
      <c r="A5797" t="s">
        <v>5511</v>
      </c>
    </row>
    <row r="5798" spans="1:1" x14ac:dyDescent="0.25">
      <c r="A5798" t="s">
        <v>5512</v>
      </c>
    </row>
    <row r="5799" spans="1:1" x14ac:dyDescent="0.25">
      <c r="A5799" t="s">
        <v>5513</v>
      </c>
    </row>
    <row r="5800" spans="1:1" x14ac:dyDescent="0.25">
      <c r="A5800" t="s">
        <v>5514</v>
      </c>
    </row>
    <row r="5801" spans="1:1" x14ac:dyDescent="0.25">
      <c r="A5801" t="s">
        <v>5515</v>
      </c>
    </row>
    <row r="5802" spans="1:1" x14ac:dyDescent="0.25">
      <c r="A5802" t="s">
        <v>5516</v>
      </c>
    </row>
    <row r="5803" spans="1:1" x14ac:dyDescent="0.25">
      <c r="A5803" t="s">
        <v>5517</v>
      </c>
    </row>
    <row r="5804" spans="1:1" x14ac:dyDescent="0.25">
      <c r="A5804" t="s">
        <v>5518</v>
      </c>
    </row>
    <row r="5805" spans="1:1" x14ac:dyDescent="0.25">
      <c r="A5805" t="s">
        <v>5519</v>
      </c>
    </row>
    <row r="5806" spans="1:1" x14ac:dyDescent="0.25">
      <c r="A5806" t="s">
        <v>5520</v>
      </c>
    </row>
    <row r="5807" spans="1:1" x14ac:dyDescent="0.25">
      <c r="A5807" t="s">
        <v>5521</v>
      </c>
    </row>
    <row r="5808" spans="1:1" x14ac:dyDescent="0.25">
      <c r="A5808" t="s">
        <v>5522</v>
      </c>
    </row>
    <row r="5809" spans="1:1" x14ac:dyDescent="0.25">
      <c r="A5809" t="s">
        <v>5523</v>
      </c>
    </row>
    <row r="5810" spans="1:1" x14ac:dyDescent="0.25">
      <c r="A5810" t="s">
        <v>5524</v>
      </c>
    </row>
    <row r="5811" spans="1:1" x14ac:dyDescent="0.25">
      <c r="A5811" t="s">
        <v>5525</v>
      </c>
    </row>
    <row r="5812" spans="1:1" x14ac:dyDescent="0.25">
      <c r="A5812" t="s">
        <v>5526</v>
      </c>
    </row>
    <row r="5813" spans="1:1" x14ac:dyDescent="0.25">
      <c r="A5813" t="s">
        <v>5527</v>
      </c>
    </row>
    <row r="5814" spans="1:1" x14ac:dyDescent="0.25">
      <c r="A5814" t="s">
        <v>5528</v>
      </c>
    </row>
    <row r="5815" spans="1:1" x14ac:dyDescent="0.25">
      <c r="A5815" t="s">
        <v>5529</v>
      </c>
    </row>
    <row r="5816" spans="1:1" x14ac:dyDescent="0.25">
      <c r="A5816" t="s">
        <v>5530</v>
      </c>
    </row>
    <row r="5817" spans="1:1" x14ac:dyDescent="0.25">
      <c r="A5817" t="s">
        <v>5531</v>
      </c>
    </row>
    <row r="5818" spans="1:1" x14ac:dyDescent="0.25">
      <c r="A5818" t="s">
        <v>5532</v>
      </c>
    </row>
    <row r="5819" spans="1:1" x14ac:dyDescent="0.25">
      <c r="A5819" t="s">
        <v>5533</v>
      </c>
    </row>
    <row r="5820" spans="1:1" x14ac:dyDescent="0.25">
      <c r="A5820" t="s">
        <v>5534</v>
      </c>
    </row>
    <row r="5821" spans="1:1" x14ac:dyDescent="0.25">
      <c r="A5821" t="s">
        <v>5535</v>
      </c>
    </row>
    <row r="5822" spans="1:1" x14ac:dyDescent="0.25">
      <c r="A5822" t="s">
        <v>5536</v>
      </c>
    </row>
    <row r="5823" spans="1:1" x14ac:dyDescent="0.25">
      <c r="A5823" t="s">
        <v>5537</v>
      </c>
    </row>
    <row r="5824" spans="1:1" x14ac:dyDescent="0.25">
      <c r="A5824" t="s">
        <v>5538</v>
      </c>
    </row>
    <row r="5825" spans="1:1" x14ac:dyDescent="0.25">
      <c r="A5825" t="s">
        <v>5539</v>
      </c>
    </row>
    <row r="5826" spans="1:1" x14ac:dyDescent="0.25">
      <c r="A5826" t="s">
        <v>5540</v>
      </c>
    </row>
    <row r="5827" spans="1:1" x14ac:dyDescent="0.25">
      <c r="A5827" t="s">
        <v>5541</v>
      </c>
    </row>
    <row r="5828" spans="1:1" x14ac:dyDescent="0.25">
      <c r="A5828" t="s">
        <v>5542</v>
      </c>
    </row>
    <row r="5829" spans="1:1" x14ac:dyDescent="0.25">
      <c r="A5829" t="s">
        <v>5543</v>
      </c>
    </row>
    <row r="5830" spans="1:1" x14ac:dyDescent="0.25">
      <c r="A5830" t="s">
        <v>5544</v>
      </c>
    </row>
    <row r="5831" spans="1:1" x14ac:dyDescent="0.25">
      <c r="A5831" t="s">
        <v>5540</v>
      </c>
    </row>
    <row r="5832" spans="1:1" x14ac:dyDescent="0.25">
      <c r="A5832" t="s">
        <v>5545</v>
      </c>
    </row>
    <row r="5833" spans="1:1" x14ac:dyDescent="0.25">
      <c r="A5833" t="s">
        <v>5546</v>
      </c>
    </row>
    <row r="5834" spans="1:1" x14ac:dyDescent="0.25">
      <c r="A5834" t="s">
        <v>5547</v>
      </c>
    </row>
    <row r="5835" spans="1:1" x14ac:dyDescent="0.25">
      <c r="A5835" t="s">
        <v>5548</v>
      </c>
    </row>
    <row r="5836" spans="1:1" x14ac:dyDescent="0.25">
      <c r="A5836" t="s">
        <v>5549</v>
      </c>
    </row>
    <row r="5837" spans="1:1" x14ac:dyDescent="0.25">
      <c r="A5837" t="s">
        <v>5550</v>
      </c>
    </row>
    <row r="5838" spans="1:1" x14ac:dyDescent="0.25">
      <c r="A5838" t="s">
        <v>5551</v>
      </c>
    </row>
    <row r="5839" spans="1:1" x14ac:dyDescent="0.25">
      <c r="A5839" t="s">
        <v>5550</v>
      </c>
    </row>
    <row r="5840" spans="1:1" x14ac:dyDescent="0.25">
      <c r="A5840" t="s">
        <v>5552</v>
      </c>
    </row>
    <row r="5841" spans="1:1" x14ac:dyDescent="0.25">
      <c r="A5841" t="s">
        <v>5553</v>
      </c>
    </row>
    <row r="5842" spans="1:1" x14ac:dyDescent="0.25">
      <c r="A5842" t="s">
        <v>5554</v>
      </c>
    </row>
    <row r="5843" spans="1:1" x14ac:dyDescent="0.25">
      <c r="A5843" t="s">
        <v>5555</v>
      </c>
    </row>
    <row r="5844" spans="1:1" x14ac:dyDescent="0.25">
      <c r="A5844" t="s">
        <v>5556</v>
      </c>
    </row>
    <row r="5845" spans="1:1" x14ac:dyDescent="0.25">
      <c r="A5845" t="s">
        <v>5557</v>
      </c>
    </row>
    <row r="5846" spans="1:1" x14ac:dyDescent="0.25">
      <c r="A5846" t="s">
        <v>5558</v>
      </c>
    </row>
    <row r="5847" spans="1:1" x14ac:dyDescent="0.25">
      <c r="A5847" t="s">
        <v>5559</v>
      </c>
    </row>
    <row r="5848" spans="1:1" x14ac:dyDescent="0.25">
      <c r="A5848" t="s">
        <v>5560</v>
      </c>
    </row>
    <row r="5849" spans="1:1" x14ac:dyDescent="0.25">
      <c r="A5849" t="s">
        <v>5561</v>
      </c>
    </row>
    <row r="5850" spans="1:1" x14ac:dyDescent="0.25">
      <c r="A5850" t="s">
        <v>5562</v>
      </c>
    </row>
    <row r="5851" spans="1:1" x14ac:dyDescent="0.25">
      <c r="A5851" t="s">
        <v>5563</v>
      </c>
    </row>
    <row r="5852" spans="1:1" x14ac:dyDescent="0.25">
      <c r="A5852" t="s">
        <v>5564</v>
      </c>
    </row>
    <row r="5853" spans="1:1" x14ac:dyDescent="0.25">
      <c r="A5853" t="s">
        <v>5565</v>
      </c>
    </row>
    <row r="5854" spans="1:1" x14ac:dyDescent="0.25">
      <c r="A5854" t="s">
        <v>5566</v>
      </c>
    </row>
    <row r="5855" spans="1:1" x14ac:dyDescent="0.25">
      <c r="A5855" t="s">
        <v>5567</v>
      </c>
    </row>
    <row r="5856" spans="1:1" x14ac:dyDescent="0.25">
      <c r="A5856" t="s">
        <v>5568</v>
      </c>
    </row>
    <row r="5857" spans="1:1" x14ac:dyDescent="0.25">
      <c r="A5857" t="s">
        <v>5569</v>
      </c>
    </row>
    <row r="5858" spans="1:1" x14ac:dyDescent="0.25">
      <c r="A5858" t="s">
        <v>5570</v>
      </c>
    </row>
    <row r="5859" spans="1:1" x14ac:dyDescent="0.25">
      <c r="A5859" t="s">
        <v>5571</v>
      </c>
    </row>
    <row r="5860" spans="1:1" x14ac:dyDescent="0.25">
      <c r="A5860" t="s">
        <v>5572</v>
      </c>
    </row>
    <row r="5861" spans="1:1" x14ac:dyDescent="0.25">
      <c r="A5861" t="s">
        <v>5573</v>
      </c>
    </row>
    <row r="5862" spans="1:1" x14ac:dyDescent="0.25">
      <c r="A5862" t="s">
        <v>5574</v>
      </c>
    </row>
    <row r="5863" spans="1:1" x14ac:dyDescent="0.25">
      <c r="A5863" t="s">
        <v>5575</v>
      </c>
    </row>
    <row r="5864" spans="1:1" x14ac:dyDescent="0.25">
      <c r="A5864" t="s">
        <v>5576</v>
      </c>
    </row>
    <row r="5865" spans="1:1" x14ac:dyDescent="0.25">
      <c r="A5865" t="s">
        <v>5577</v>
      </c>
    </row>
    <row r="5866" spans="1:1" x14ac:dyDescent="0.25">
      <c r="A5866" t="s">
        <v>5578</v>
      </c>
    </row>
    <row r="5867" spans="1:1" x14ac:dyDescent="0.25">
      <c r="A5867" t="s">
        <v>5579</v>
      </c>
    </row>
    <row r="5868" spans="1:1" x14ac:dyDescent="0.25">
      <c r="A5868" t="s">
        <v>5580</v>
      </c>
    </row>
    <row r="5869" spans="1:1" x14ac:dyDescent="0.25">
      <c r="A5869" t="s">
        <v>5581</v>
      </c>
    </row>
    <row r="5870" spans="1:1" x14ac:dyDescent="0.25">
      <c r="A5870" t="s">
        <v>5582</v>
      </c>
    </row>
    <row r="5871" spans="1:1" x14ac:dyDescent="0.25">
      <c r="A5871" t="s">
        <v>5583</v>
      </c>
    </row>
    <row r="5872" spans="1:1" x14ac:dyDescent="0.25">
      <c r="A5872" t="s">
        <v>5584</v>
      </c>
    </row>
    <row r="5873" spans="1:1" x14ac:dyDescent="0.25">
      <c r="A5873" t="s">
        <v>5585</v>
      </c>
    </row>
    <row r="5874" spans="1:1" x14ac:dyDescent="0.25">
      <c r="A5874" t="s">
        <v>5586</v>
      </c>
    </row>
    <row r="5875" spans="1:1" x14ac:dyDescent="0.25">
      <c r="A5875" t="s">
        <v>5587</v>
      </c>
    </row>
    <row r="5876" spans="1:1" x14ac:dyDescent="0.25">
      <c r="A5876" t="s">
        <v>5588</v>
      </c>
    </row>
    <row r="5877" spans="1:1" x14ac:dyDescent="0.25">
      <c r="A5877" t="s">
        <v>5589</v>
      </c>
    </row>
    <row r="5878" spans="1:1" x14ac:dyDescent="0.25">
      <c r="A5878" t="s">
        <v>5590</v>
      </c>
    </row>
    <row r="5879" spans="1:1" x14ac:dyDescent="0.25">
      <c r="A5879" t="s">
        <v>5591</v>
      </c>
    </row>
    <row r="5880" spans="1:1" x14ac:dyDescent="0.25">
      <c r="A5880" t="s">
        <v>5592</v>
      </c>
    </row>
    <row r="5881" spans="1:1" x14ac:dyDescent="0.25">
      <c r="A5881" t="s">
        <v>5593</v>
      </c>
    </row>
    <row r="5882" spans="1:1" x14ac:dyDescent="0.25">
      <c r="A5882" t="s">
        <v>5594</v>
      </c>
    </row>
    <row r="5883" spans="1:1" x14ac:dyDescent="0.25">
      <c r="A5883" t="s">
        <v>5595</v>
      </c>
    </row>
    <row r="5884" spans="1:1" x14ac:dyDescent="0.25">
      <c r="A5884" t="s">
        <v>5596</v>
      </c>
    </row>
    <row r="5885" spans="1:1" x14ac:dyDescent="0.25">
      <c r="A5885" t="s">
        <v>5597</v>
      </c>
    </row>
    <row r="5886" spans="1:1" x14ac:dyDescent="0.25">
      <c r="A5886" t="s">
        <v>5598</v>
      </c>
    </row>
    <row r="5887" spans="1:1" x14ac:dyDescent="0.25">
      <c r="A5887" t="s">
        <v>5599</v>
      </c>
    </row>
    <row r="5888" spans="1:1" x14ac:dyDescent="0.25">
      <c r="A5888" t="s">
        <v>5600</v>
      </c>
    </row>
    <row r="5889" spans="1:1" x14ac:dyDescent="0.25">
      <c r="A5889" t="s">
        <v>5601</v>
      </c>
    </row>
    <row r="5890" spans="1:1" x14ac:dyDescent="0.25">
      <c r="A5890" t="s">
        <v>5602</v>
      </c>
    </row>
    <row r="5891" spans="1:1" x14ac:dyDescent="0.25">
      <c r="A5891" t="s">
        <v>5603</v>
      </c>
    </row>
    <row r="5892" spans="1:1" x14ac:dyDescent="0.25">
      <c r="A5892" t="s">
        <v>5604</v>
      </c>
    </row>
    <row r="5893" spans="1:1" x14ac:dyDescent="0.25">
      <c r="A5893" t="s">
        <v>5605</v>
      </c>
    </row>
    <row r="5894" spans="1:1" x14ac:dyDescent="0.25">
      <c r="A5894" t="s">
        <v>5606</v>
      </c>
    </row>
    <row r="5895" spans="1:1" x14ac:dyDescent="0.25">
      <c r="A5895" t="s">
        <v>5607</v>
      </c>
    </row>
    <row r="5896" spans="1:1" x14ac:dyDescent="0.25">
      <c r="A5896" t="s">
        <v>5608</v>
      </c>
    </row>
    <row r="5897" spans="1:1" x14ac:dyDescent="0.25">
      <c r="A5897" t="s">
        <v>5609</v>
      </c>
    </row>
    <row r="5898" spans="1:1" x14ac:dyDescent="0.25">
      <c r="A5898" t="s">
        <v>5610</v>
      </c>
    </row>
    <row r="5899" spans="1:1" x14ac:dyDescent="0.25">
      <c r="A5899" t="s">
        <v>5611</v>
      </c>
    </row>
    <row r="5900" spans="1:1" x14ac:dyDescent="0.25">
      <c r="A5900" t="s">
        <v>5612</v>
      </c>
    </row>
    <row r="5901" spans="1:1" x14ac:dyDescent="0.25">
      <c r="A5901" t="s">
        <v>5613</v>
      </c>
    </row>
    <row r="5902" spans="1:1" x14ac:dyDescent="0.25">
      <c r="A5902" t="s">
        <v>5614</v>
      </c>
    </row>
    <row r="5903" spans="1:1" x14ac:dyDescent="0.25">
      <c r="A5903" t="s">
        <v>5613</v>
      </c>
    </row>
    <row r="5904" spans="1:1" x14ac:dyDescent="0.25">
      <c r="A5904" t="s">
        <v>5615</v>
      </c>
    </row>
    <row r="5905" spans="1:1" x14ac:dyDescent="0.25">
      <c r="A5905" t="s">
        <v>5614</v>
      </c>
    </row>
    <row r="5906" spans="1:1" x14ac:dyDescent="0.25">
      <c r="A5906" t="s">
        <v>5615</v>
      </c>
    </row>
    <row r="5907" spans="1:1" x14ac:dyDescent="0.25">
      <c r="A5907" t="s">
        <v>5612</v>
      </c>
    </row>
    <row r="5908" spans="1:1" x14ac:dyDescent="0.25">
      <c r="A5908" t="s">
        <v>5616</v>
      </c>
    </row>
    <row r="5909" spans="1:1" x14ac:dyDescent="0.25">
      <c r="A5909" t="s">
        <v>5617</v>
      </c>
    </row>
    <row r="5910" spans="1:1" x14ac:dyDescent="0.25">
      <c r="A5910" t="s">
        <v>5618</v>
      </c>
    </row>
    <row r="5911" spans="1:1" x14ac:dyDescent="0.25">
      <c r="A5911" t="s">
        <v>5617</v>
      </c>
    </row>
    <row r="5912" spans="1:1" x14ac:dyDescent="0.25">
      <c r="A5912" t="s">
        <v>5619</v>
      </c>
    </row>
    <row r="5913" spans="1:1" x14ac:dyDescent="0.25">
      <c r="A5913" t="s">
        <v>5618</v>
      </c>
    </row>
    <row r="5914" spans="1:1" x14ac:dyDescent="0.25">
      <c r="A5914" t="s">
        <v>5619</v>
      </c>
    </row>
    <row r="5915" spans="1:1" x14ac:dyDescent="0.25">
      <c r="A5915" t="s">
        <v>5616</v>
      </c>
    </row>
    <row r="5916" spans="1:1" x14ac:dyDescent="0.25">
      <c r="A5916" t="s">
        <v>5620</v>
      </c>
    </row>
    <row r="5917" spans="1:1" x14ac:dyDescent="0.25">
      <c r="A5917" t="s">
        <v>5621</v>
      </c>
    </row>
    <row r="5918" spans="1:1" x14ac:dyDescent="0.25">
      <c r="A5918" t="s">
        <v>5622</v>
      </c>
    </row>
    <row r="5919" spans="1:1" x14ac:dyDescent="0.25">
      <c r="A5919" t="s">
        <v>5623</v>
      </c>
    </row>
    <row r="5920" spans="1:1" x14ac:dyDescent="0.25">
      <c r="A5920" t="s">
        <v>5624</v>
      </c>
    </row>
    <row r="5921" spans="1:1" x14ac:dyDescent="0.25">
      <c r="A5921" t="s">
        <v>5625</v>
      </c>
    </row>
    <row r="5922" spans="1:1" x14ac:dyDescent="0.25">
      <c r="A5922" t="s">
        <v>5626</v>
      </c>
    </row>
    <row r="5923" spans="1:1" x14ac:dyDescent="0.25">
      <c r="A5923" t="s">
        <v>5627</v>
      </c>
    </row>
    <row r="5924" spans="1:1" x14ac:dyDescent="0.25">
      <c r="A5924" t="s">
        <v>5628</v>
      </c>
    </row>
    <row r="5925" spans="1:1" x14ac:dyDescent="0.25">
      <c r="A5925" t="s">
        <v>5629</v>
      </c>
    </row>
    <row r="5926" spans="1:1" x14ac:dyDescent="0.25">
      <c r="A5926" t="s">
        <v>5630</v>
      </c>
    </row>
    <row r="5927" spans="1:1" x14ac:dyDescent="0.25">
      <c r="A5927" t="s">
        <v>5631</v>
      </c>
    </row>
    <row r="5928" spans="1:1" x14ac:dyDescent="0.25">
      <c r="A5928" t="s">
        <v>5632</v>
      </c>
    </row>
    <row r="5929" spans="1:1" x14ac:dyDescent="0.25">
      <c r="A5929" t="s">
        <v>5633</v>
      </c>
    </row>
    <row r="5930" spans="1:1" x14ac:dyDescent="0.25">
      <c r="A5930" t="s">
        <v>5634</v>
      </c>
    </row>
    <row r="5931" spans="1:1" x14ac:dyDescent="0.25">
      <c r="A5931" t="s">
        <v>5635</v>
      </c>
    </row>
    <row r="5932" spans="1:1" x14ac:dyDescent="0.25">
      <c r="A5932" t="s">
        <v>5636</v>
      </c>
    </row>
    <row r="5933" spans="1:1" x14ac:dyDescent="0.25">
      <c r="A5933" t="s">
        <v>5637</v>
      </c>
    </row>
    <row r="5934" spans="1:1" x14ac:dyDescent="0.25">
      <c r="A5934" t="s">
        <v>5638</v>
      </c>
    </row>
    <row r="5935" spans="1:1" x14ac:dyDescent="0.25">
      <c r="A5935" t="s">
        <v>5639</v>
      </c>
    </row>
    <row r="5936" spans="1:1" x14ac:dyDescent="0.25">
      <c r="A5936" t="s">
        <v>5640</v>
      </c>
    </row>
    <row r="5937" spans="1:1" x14ac:dyDescent="0.25">
      <c r="A5937" t="s">
        <v>5641</v>
      </c>
    </row>
    <row r="5938" spans="1:1" x14ac:dyDescent="0.25">
      <c r="A5938" t="s">
        <v>5642</v>
      </c>
    </row>
    <row r="5939" spans="1:1" x14ac:dyDescent="0.25">
      <c r="A5939" t="s">
        <v>5643</v>
      </c>
    </row>
    <row r="5940" spans="1:1" x14ac:dyDescent="0.25">
      <c r="A5940" t="s">
        <v>5644</v>
      </c>
    </row>
    <row r="5941" spans="1:1" x14ac:dyDescent="0.25">
      <c r="A5941" t="s">
        <v>5645</v>
      </c>
    </row>
    <row r="5942" spans="1:1" x14ac:dyDescent="0.25">
      <c r="A5942" t="s">
        <v>5646</v>
      </c>
    </row>
    <row r="5943" spans="1:1" x14ac:dyDescent="0.25">
      <c r="A5943" t="s">
        <v>5647</v>
      </c>
    </row>
    <row r="5944" spans="1:1" x14ac:dyDescent="0.25">
      <c r="A5944" t="s">
        <v>5648</v>
      </c>
    </row>
    <row r="5945" spans="1:1" x14ac:dyDescent="0.25">
      <c r="A5945" t="s">
        <v>5649</v>
      </c>
    </row>
    <row r="5946" spans="1:1" x14ac:dyDescent="0.25">
      <c r="A5946" t="s">
        <v>5650</v>
      </c>
    </row>
    <row r="5947" spans="1:1" x14ac:dyDescent="0.25">
      <c r="A5947" t="s">
        <v>5651</v>
      </c>
    </row>
    <row r="5948" spans="1:1" x14ac:dyDescent="0.25">
      <c r="A5948" t="s">
        <v>5652</v>
      </c>
    </row>
    <row r="5949" spans="1:1" x14ac:dyDescent="0.25">
      <c r="A5949" t="s">
        <v>5653</v>
      </c>
    </row>
    <row r="5950" spans="1:1" x14ac:dyDescent="0.25">
      <c r="A5950" t="s">
        <v>5654</v>
      </c>
    </row>
    <row r="5951" spans="1:1" x14ac:dyDescent="0.25">
      <c r="A5951" t="s">
        <v>5655</v>
      </c>
    </row>
    <row r="5952" spans="1:1" x14ac:dyDescent="0.25">
      <c r="A5952" t="s">
        <v>5656</v>
      </c>
    </row>
    <row r="5953" spans="1:1" x14ac:dyDescent="0.25">
      <c r="A5953" t="s">
        <v>5657</v>
      </c>
    </row>
    <row r="5954" spans="1:1" x14ac:dyDescent="0.25">
      <c r="A5954" t="s">
        <v>5658</v>
      </c>
    </row>
    <row r="5955" spans="1:1" x14ac:dyDescent="0.25">
      <c r="A5955" t="s">
        <v>5659</v>
      </c>
    </row>
    <row r="5956" spans="1:1" x14ac:dyDescent="0.25">
      <c r="A5956" t="s">
        <v>5660</v>
      </c>
    </row>
    <row r="5957" spans="1:1" x14ac:dyDescent="0.25">
      <c r="A5957" t="s">
        <v>5661</v>
      </c>
    </row>
    <row r="5958" spans="1:1" x14ac:dyDescent="0.25">
      <c r="A5958" t="s">
        <v>5662</v>
      </c>
    </row>
    <row r="5959" spans="1:1" x14ac:dyDescent="0.25">
      <c r="A5959" t="s">
        <v>5663</v>
      </c>
    </row>
    <row r="5960" spans="1:1" x14ac:dyDescent="0.25">
      <c r="A5960" t="s">
        <v>5664</v>
      </c>
    </row>
    <row r="5961" spans="1:1" x14ac:dyDescent="0.25">
      <c r="A5961" t="s">
        <v>5665</v>
      </c>
    </row>
    <row r="5962" spans="1:1" x14ac:dyDescent="0.25">
      <c r="A5962" t="s">
        <v>5666</v>
      </c>
    </row>
    <row r="5963" spans="1:1" x14ac:dyDescent="0.25">
      <c r="A5963" t="s">
        <v>5667</v>
      </c>
    </row>
    <row r="5964" spans="1:1" x14ac:dyDescent="0.25">
      <c r="A5964" t="s">
        <v>5668</v>
      </c>
    </row>
    <row r="5965" spans="1:1" x14ac:dyDescent="0.25">
      <c r="A5965" t="s">
        <v>5669</v>
      </c>
    </row>
    <row r="5966" spans="1:1" x14ac:dyDescent="0.25">
      <c r="A5966" t="s">
        <v>5670</v>
      </c>
    </row>
    <row r="5967" spans="1:1" x14ac:dyDescent="0.25">
      <c r="A5967" t="s">
        <v>5671</v>
      </c>
    </row>
    <row r="5968" spans="1:1" x14ac:dyDescent="0.25">
      <c r="A5968" t="s">
        <v>5672</v>
      </c>
    </row>
    <row r="5969" spans="1:1" x14ac:dyDescent="0.25">
      <c r="A5969" t="s">
        <v>5673</v>
      </c>
    </row>
    <row r="5970" spans="1:1" x14ac:dyDescent="0.25">
      <c r="A5970" t="s">
        <v>5674</v>
      </c>
    </row>
    <row r="5971" spans="1:1" x14ac:dyDescent="0.25">
      <c r="A5971" t="s">
        <v>5675</v>
      </c>
    </row>
    <row r="5972" spans="1:1" x14ac:dyDescent="0.25">
      <c r="A5972" t="s">
        <v>5676</v>
      </c>
    </row>
    <row r="5973" spans="1:1" x14ac:dyDescent="0.25">
      <c r="A5973" t="s">
        <v>5677</v>
      </c>
    </row>
    <row r="5974" spans="1:1" x14ac:dyDescent="0.25">
      <c r="A5974" t="s">
        <v>5678</v>
      </c>
    </row>
    <row r="5975" spans="1:1" x14ac:dyDescent="0.25">
      <c r="A5975" t="s">
        <v>5679</v>
      </c>
    </row>
    <row r="5976" spans="1:1" x14ac:dyDescent="0.25">
      <c r="A5976" t="s">
        <v>5680</v>
      </c>
    </row>
    <row r="5977" spans="1:1" x14ac:dyDescent="0.25">
      <c r="A5977" t="s">
        <v>5681</v>
      </c>
    </row>
    <row r="5978" spans="1:1" x14ac:dyDescent="0.25">
      <c r="A5978" t="s">
        <v>5682</v>
      </c>
    </row>
    <row r="5979" spans="1:1" x14ac:dyDescent="0.25">
      <c r="A5979" t="s">
        <v>5683</v>
      </c>
    </row>
    <row r="5980" spans="1:1" x14ac:dyDescent="0.25">
      <c r="A5980" t="s">
        <v>5684</v>
      </c>
    </row>
    <row r="5981" spans="1:1" x14ac:dyDescent="0.25">
      <c r="A5981" t="s">
        <v>5685</v>
      </c>
    </row>
    <row r="5982" spans="1:1" x14ac:dyDescent="0.25">
      <c r="A5982" t="s">
        <v>5686</v>
      </c>
    </row>
    <row r="5983" spans="1:1" x14ac:dyDescent="0.25">
      <c r="A5983" t="s">
        <v>5687</v>
      </c>
    </row>
    <row r="5984" spans="1:1" x14ac:dyDescent="0.25">
      <c r="A5984" t="s">
        <v>5688</v>
      </c>
    </row>
    <row r="5985" spans="1:1" x14ac:dyDescent="0.25">
      <c r="A5985" t="s">
        <v>5689</v>
      </c>
    </row>
    <row r="5986" spans="1:1" x14ac:dyDescent="0.25">
      <c r="A5986" t="s">
        <v>5690</v>
      </c>
    </row>
    <row r="5987" spans="1:1" x14ac:dyDescent="0.25">
      <c r="A5987" t="s">
        <v>5691</v>
      </c>
    </row>
    <row r="5988" spans="1:1" x14ac:dyDescent="0.25">
      <c r="A5988" t="s">
        <v>5692</v>
      </c>
    </row>
    <row r="5989" spans="1:1" x14ac:dyDescent="0.25">
      <c r="A5989" t="s">
        <v>5693</v>
      </c>
    </row>
    <row r="5990" spans="1:1" x14ac:dyDescent="0.25">
      <c r="A5990" t="s">
        <v>5694</v>
      </c>
    </row>
    <row r="5991" spans="1:1" x14ac:dyDescent="0.25">
      <c r="A5991" t="s">
        <v>5695</v>
      </c>
    </row>
    <row r="5992" spans="1:1" x14ac:dyDescent="0.25">
      <c r="A5992" t="s">
        <v>5696</v>
      </c>
    </row>
    <row r="5993" spans="1:1" x14ac:dyDescent="0.25">
      <c r="A5993" t="s">
        <v>5697</v>
      </c>
    </row>
    <row r="5994" spans="1:1" x14ac:dyDescent="0.25">
      <c r="A5994" t="s">
        <v>5698</v>
      </c>
    </row>
    <row r="5995" spans="1:1" x14ac:dyDescent="0.25">
      <c r="A5995" t="s">
        <v>5699</v>
      </c>
    </row>
    <row r="5996" spans="1:1" x14ac:dyDescent="0.25">
      <c r="A5996" t="s">
        <v>5700</v>
      </c>
    </row>
    <row r="5997" spans="1:1" x14ac:dyDescent="0.25">
      <c r="A5997" t="s">
        <v>5700</v>
      </c>
    </row>
    <row r="5998" spans="1:1" x14ac:dyDescent="0.25">
      <c r="A5998" t="s">
        <v>5701</v>
      </c>
    </row>
    <row r="5999" spans="1:1" x14ac:dyDescent="0.25">
      <c r="A5999" t="s">
        <v>5702</v>
      </c>
    </row>
    <row r="6000" spans="1:1" x14ac:dyDescent="0.25">
      <c r="A6000" t="s">
        <v>5701</v>
      </c>
    </row>
    <row r="6001" spans="1:1" x14ac:dyDescent="0.25">
      <c r="A6001" t="s">
        <v>5703</v>
      </c>
    </row>
    <row r="6002" spans="1:1" x14ac:dyDescent="0.25">
      <c r="A6002" t="s">
        <v>5704</v>
      </c>
    </row>
    <row r="6003" spans="1:1" x14ac:dyDescent="0.25">
      <c r="A6003" t="s">
        <v>5705</v>
      </c>
    </row>
    <row r="6004" spans="1:1" x14ac:dyDescent="0.25">
      <c r="A6004" t="s">
        <v>5706</v>
      </c>
    </row>
    <row r="6005" spans="1:1" x14ac:dyDescent="0.25">
      <c r="A6005" t="s">
        <v>5707</v>
      </c>
    </row>
    <row r="6006" spans="1:1" x14ac:dyDescent="0.25">
      <c r="A6006" t="s">
        <v>5708</v>
      </c>
    </row>
    <row r="6007" spans="1:1" x14ac:dyDescent="0.25">
      <c r="A6007" t="s">
        <v>5708</v>
      </c>
    </row>
    <row r="6008" spans="1:1" x14ac:dyDescent="0.25">
      <c r="A6008" t="s">
        <v>5709</v>
      </c>
    </row>
    <row r="6009" spans="1:1" x14ac:dyDescent="0.25">
      <c r="A6009" t="s">
        <v>5706</v>
      </c>
    </row>
    <row r="6010" spans="1:1" x14ac:dyDescent="0.25">
      <c r="A6010" t="s">
        <v>5710</v>
      </c>
    </row>
    <row r="6011" spans="1:1" x14ac:dyDescent="0.25">
      <c r="A6011" t="s">
        <v>5711</v>
      </c>
    </row>
    <row r="6012" spans="1:1" x14ac:dyDescent="0.25">
      <c r="A6012" t="s">
        <v>5712</v>
      </c>
    </row>
    <row r="6013" spans="1:1" x14ac:dyDescent="0.25">
      <c r="A6013" t="s">
        <v>5713</v>
      </c>
    </row>
    <row r="6014" spans="1:1" x14ac:dyDescent="0.25">
      <c r="A6014" t="s">
        <v>5712</v>
      </c>
    </row>
    <row r="6015" spans="1:1" x14ac:dyDescent="0.25">
      <c r="A6015" t="s">
        <v>5705</v>
      </c>
    </row>
    <row r="6016" spans="1:1" x14ac:dyDescent="0.25">
      <c r="A6016" t="s">
        <v>5714</v>
      </c>
    </row>
    <row r="6017" spans="1:1" x14ac:dyDescent="0.25">
      <c r="A6017" t="s">
        <v>5709</v>
      </c>
    </row>
    <row r="6018" spans="1:1" x14ac:dyDescent="0.25">
      <c r="A6018" t="s">
        <v>5715</v>
      </c>
    </row>
    <row r="6019" spans="1:1" x14ac:dyDescent="0.25">
      <c r="A6019" t="s">
        <v>5711</v>
      </c>
    </row>
    <row r="6020" spans="1:1" x14ac:dyDescent="0.25">
      <c r="A6020" t="s">
        <v>5714</v>
      </c>
    </row>
    <row r="6021" spans="1:1" x14ac:dyDescent="0.25">
      <c r="A6021" t="s">
        <v>5713</v>
      </c>
    </row>
    <row r="6022" spans="1:1" x14ac:dyDescent="0.25">
      <c r="A6022" t="s">
        <v>5715</v>
      </c>
    </row>
    <row r="6023" spans="1:1" x14ac:dyDescent="0.25">
      <c r="A6023" t="s">
        <v>5704</v>
      </c>
    </row>
    <row r="6024" spans="1:1" x14ac:dyDescent="0.25">
      <c r="A6024" t="s">
        <v>5707</v>
      </c>
    </row>
    <row r="6025" spans="1:1" x14ac:dyDescent="0.25">
      <c r="A6025" t="s">
        <v>5710</v>
      </c>
    </row>
    <row r="6026" spans="1:1" x14ac:dyDescent="0.25">
      <c r="A6026" t="s">
        <v>5716</v>
      </c>
    </row>
    <row r="6027" spans="1:1" x14ac:dyDescent="0.25">
      <c r="A6027" t="s">
        <v>5717</v>
      </c>
    </row>
    <row r="6028" spans="1:1" x14ac:dyDescent="0.25">
      <c r="A6028" t="s">
        <v>5718</v>
      </c>
    </row>
    <row r="6029" spans="1:1" x14ac:dyDescent="0.25">
      <c r="A6029" t="s">
        <v>5719</v>
      </c>
    </row>
    <row r="6030" spans="1:1" x14ac:dyDescent="0.25">
      <c r="A6030" t="s">
        <v>5720</v>
      </c>
    </row>
    <row r="6031" spans="1:1" x14ac:dyDescent="0.25">
      <c r="A6031" t="s">
        <v>5721</v>
      </c>
    </row>
    <row r="6032" spans="1:1" x14ac:dyDescent="0.25">
      <c r="A6032" t="s">
        <v>5722</v>
      </c>
    </row>
    <row r="6033" spans="1:1" x14ac:dyDescent="0.25">
      <c r="A6033" t="s">
        <v>5717</v>
      </c>
    </row>
    <row r="6034" spans="1:1" x14ac:dyDescent="0.25">
      <c r="A6034" t="s">
        <v>5723</v>
      </c>
    </row>
    <row r="6035" spans="1:1" x14ac:dyDescent="0.25">
      <c r="A6035" t="s">
        <v>5719</v>
      </c>
    </row>
    <row r="6036" spans="1:1" x14ac:dyDescent="0.25">
      <c r="A6036" t="s">
        <v>5722</v>
      </c>
    </row>
    <row r="6037" spans="1:1" x14ac:dyDescent="0.25">
      <c r="A6037" t="s">
        <v>5720</v>
      </c>
    </row>
    <row r="6038" spans="1:1" x14ac:dyDescent="0.25">
      <c r="A6038" t="s">
        <v>5723</v>
      </c>
    </row>
    <row r="6039" spans="1:1" x14ac:dyDescent="0.25">
      <c r="A6039" t="s">
        <v>5716</v>
      </c>
    </row>
    <row r="6040" spans="1:1" x14ac:dyDescent="0.25">
      <c r="A6040" t="s">
        <v>5724</v>
      </c>
    </row>
    <row r="6041" spans="1:1" x14ac:dyDescent="0.25">
      <c r="A6041" t="s">
        <v>5718</v>
      </c>
    </row>
    <row r="6042" spans="1:1" x14ac:dyDescent="0.25">
      <c r="A6042" t="s">
        <v>5721</v>
      </c>
    </row>
    <row r="6043" spans="1:1" x14ac:dyDescent="0.25">
      <c r="A6043" t="s">
        <v>5725</v>
      </c>
    </row>
    <row r="6044" spans="1:1" x14ac:dyDescent="0.25">
      <c r="A6044" t="s">
        <v>5725</v>
      </c>
    </row>
    <row r="6045" spans="1:1" x14ac:dyDescent="0.25">
      <c r="A6045" t="s">
        <v>5724</v>
      </c>
    </row>
    <row r="6046" spans="1:1" x14ac:dyDescent="0.25">
      <c r="A6046" t="s">
        <v>5726</v>
      </c>
    </row>
    <row r="6047" spans="1:1" x14ac:dyDescent="0.25">
      <c r="A6047" t="s">
        <v>5727</v>
      </c>
    </row>
    <row r="6048" spans="1:1" x14ac:dyDescent="0.25">
      <c r="A6048" t="s">
        <v>5728</v>
      </c>
    </row>
    <row r="6049" spans="1:1" x14ac:dyDescent="0.25">
      <c r="A6049" t="s">
        <v>5729</v>
      </c>
    </row>
    <row r="6050" spans="1:1" x14ac:dyDescent="0.25">
      <c r="A6050" t="s">
        <v>5730</v>
      </c>
    </row>
    <row r="6051" spans="1:1" x14ac:dyDescent="0.25">
      <c r="A6051" t="s">
        <v>5731</v>
      </c>
    </row>
    <row r="6052" spans="1:1" x14ac:dyDescent="0.25">
      <c r="A6052" t="s">
        <v>5732</v>
      </c>
    </row>
    <row r="6053" spans="1:1" x14ac:dyDescent="0.25">
      <c r="A6053" t="s">
        <v>5733</v>
      </c>
    </row>
    <row r="6054" spans="1:1" x14ac:dyDescent="0.25">
      <c r="A6054" t="s">
        <v>5734</v>
      </c>
    </row>
    <row r="6055" spans="1:1" x14ac:dyDescent="0.25">
      <c r="A6055" t="s">
        <v>5735</v>
      </c>
    </row>
    <row r="6056" spans="1:1" x14ac:dyDescent="0.25">
      <c r="A6056" t="s">
        <v>5736</v>
      </c>
    </row>
    <row r="6057" spans="1:1" x14ac:dyDescent="0.25">
      <c r="A6057" t="s">
        <v>5734</v>
      </c>
    </row>
    <row r="6058" spans="1:1" x14ac:dyDescent="0.25">
      <c r="A6058" t="s">
        <v>5735</v>
      </c>
    </row>
    <row r="6059" spans="1:1" x14ac:dyDescent="0.25">
      <c r="A6059" t="s">
        <v>5737</v>
      </c>
    </row>
    <row r="6060" spans="1:1" x14ac:dyDescent="0.25">
      <c r="A6060" t="s">
        <v>5737</v>
      </c>
    </row>
    <row r="6061" spans="1:1" x14ac:dyDescent="0.25">
      <c r="A6061" t="s">
        <v>5738</v>
      </c>
    </row>
    <row r="6062" spans="1:1" x14ac:dyDescent="0.25">
      <c r="A6062" t="s">
        <v>5739</v>
      </c>
    </row>
    <row r="6063" spans="1:1" x14ac:dyDescent="0.25">
      <c r="A6063" t="s">
        <v>5740</v>
      </c>
    </row>
    <row r="6064" spans="1:1" x14ac:dyDescent="0.25">
      <c r="A6064" t="s">
        <v>5741</v>
      </c>
    </row>
    <row r="6065" spans="1:1" x14ac:dyDescent="0.25">
      <c r="A6065" t="s">
        <v>5740</v>
      </c>
    </row>
    <row r="6066" spans="1:1" x14ac:dyDescent="0.25">
      <c r="A6066" t="s">
        <v>5742</v>
      </c>
    </row>
    <row r="6067" spans="1:1" x14ac:dyDescent="0.25">
      <c r="A6067" t="s">
        <v>5743</v>
      </c>
    </row>
    <row r="6068" spans="1:1" x14ac:dyDescent="0.25">
      <c r="A6068" t="s">
        <v>5744</v>
      </c>
    </row>
    <row r="6069" spans="1:1" x14ac:dyDescent="0.25">
      <c r="A6069" t="s">
        <v>5744</v>
      </c>
    </row>
    <row r="6070" spans="1:1" x14ac:dyDescent="0.25">
      <c r="A6070" t="s">
        <v>5745</v>
      </c>
    </row>
    <row r="6071" spans="1:1" x14ac:dyDescent="0.25">
      <c r="A6071" t="s">
        <v>5746</v>
      </c>
    </row>
    <row r="6072" spans="1:1" x14ac:dyDescent="0.25">
      <c r="A6072" t="s">
        <v>5747</v>
      </c>
    </row>
    <row r="6073" spans="1:1" x14ac:dyDescent="0.25">
      <c r="A6073" t="s">
        <v>5748</v>
      </c>
    </row>
    <row r="6074" spans="1:1" x14ac:dyDescent="0.25">
      <c r="A6074" t="s">
        <v>5746</v>
      </c>
    </row>
    <row r="6075" spans="1:1" x14ac:dyDescent="0.25">
      <c r="A6075" t="s">
        <v>5749</v>
      </c>
    </row>
    <row r="6076" spans="1:1" x14ac:dyDescent="0.25">
      <c r="A6076" t="s">
        <v>5750</v>
      </c>
    </row>
    <row r="6077" spans="1:1" x14ac:dyDescent="0.25">
      <c r="A6077" t="s">
        <v>5751</v>
      </c>
    </row>
    <row r="6078" spans="1:1" x14ac:dyDescent="0.25">
      <c r="A6078" t="s">
        <v>5751</v>
      </c>
    </row>
    <row r="6079" spans="1:1" x14ac:dyDescent="0.25">
      <c r="A6079" t="s">
        <v>5750</v>
      </c>
    </row>
    <row r="6080" spans="1:1" x14ac:dyDescent="0.25">
      <c r="A6080" t="s">
        <v>5752</v>
      </c>
    </row>
    <row r="6081" spans="1:1" x14ac:dyDescent="0.25">
      <c r="A6081" t="s">
        <v>5753</v>
      </c>
    </row>
    <row r="6082" spans="1:1" x14ac:dyDescent="0.25">
      <c r="A6082" t="s">
        <v>5754</v>
      </c>
    </row>
    <row r="6083" spans="1:1" x14ac:dyDescent="0.25">
      <c r="A6083" t="s">
        <v>5755</v>
      </c>
    </row>
    <row r="6084" spans="1:1" x14ac:dyDescent="0.25">
      <c r="A6084" t="s">
        <v>5756</v>
      </c>
    </row>
    <row r="6085" spans="1:1" x14ac:dyDescent="0.25">
      <c r="A6085" t="s">
        <v>5757</v>
      </c>
    </row>
    <row r="6086" spans="1:1" x14ac:dyDescent="0.25">
      <c r="A6086" t="s">
        <v>5758</v>
      </c>
    </row>
    <row r="6087" spans="1:1" x14ac:dyDescent="0.25">
      <c r="A6087" t="s">
        <v>5759</v>
      </c>
    </row>
    <row r="6088" spans="1:1" x14ac:dyDescent="0.25">
      <c r="A6088" t="s">
        <v>5760</v>
      </c>
    </row>
    <row r="6089" spans="1:1" x14ac:dyDescent="0.25">
      <c r="A6089" t="s">
        <v>5758</v>
      </c>
    </row>
    <row r="6090" spans="1:1" x14ac:dyDescent="0.25">
      <c r="A6090" t="s">
        <v>5754</v>
      </c>
    </row>
    <row r="6091" spans="1:1" x14ac:dyDescent="0.25">
      <c r="A6091" t="s">
        <v>5761</v>
      </c>
    </row>
    <row r="6092" spans="1:1" x14ac:dyDescent="0.25">
      <c r="A6092" t="s">
        <v>5759</v>
      </c>
    </row>
    <row r="6093" spans="1:1" x14ac:dyDescent="0.25">
      <c r="A6093" t="s">
        <v>5760</v>
      </c>
    </row>
    <row r="6094" spans="1:1" x14ac:dyDescent="0.25">
      <c r="A6094" t="s">
        <v>5762</v>
      </c>
    </row>
    <row r="6095" spans="1:1" x14ac:dyDescent="0.25">
      <c r="A6095" t="s">
        <v>5763</v>
      </c>
    </row>
    <row r="6096" spans="1:1" x14ac:dyDescent="0.25">
      <c r="A6096" t="s">
        <v>5764</v>
      </c>
    </row>
    <row r="6097" spans="1:1" x14ac:dyDescent="0.25">
      <c r="A6097" t="s">
        <v>5765</v>
      </c>
    </row>
    <row r="6098" spans="1:1" x14ac:dyDescent="0.25">
      <c r="A6098" t="s">
        <v>5766</v>
      </c>
    </row>
    <row r="6099" spans="1:1" x14ac:dyDescent="0.25">
      <c r="A6099" t="s">
        <v>5767</v>
      </c>
    </row>
    <row r="6100" spans="1:1" x14ac:dyDescent="0.25">
      <c r="A6100" t="s">
        <v>5768</v>
      </c>
    </row>
    <row r="6101" spans="1:1" x14ac:dyDescent="0.25">
      <c r="A6101" t="s">
        <v>5769</v>
      </c>
    </row>
    <row r="6102" spans="1:1" x14ac:dyDescent="0.25">
      <c r="A6102" t="s">
        <v>5770</v>
      </c>
    </row>
    <row r="6103" spans="1:1" x14ac:dyDescent="0.25">
      <c r="A6103" t="s">
        <v>5771</v>
      </c>
    </row>
    <row r="6104" spans="1:1" x14ac:dyDescent="0.25">
      <c r="A6104" t="s">
        <v>5769</v>
      </c>
    </row>
    <row r="6105" spans="1:1" x14ac:dyDescent="0.25">
      <c r="A6105" t="s">
        <v>5772</v>
      </c>
    </row>
    <row r="6106" spans="1:1" x14ac:dyDescent="0.25">
      <c r="A6106" t="s">
        <v>5773</v>
      </c>
    </row>
    <row r="6107" spans="1:1" x14ac:dyDescent="0.25">
      <c r="A6107" t="s">
        <v>5774</v>
      </c>
    </row>
    <row r="6108" spans="1:1" x14ac:dyDescent="0.25">
      <c r="A6108" t="s">
        <v>5765</v>
      </c>
    </row>
    <row r="6109" spans="1:1" x14ac:dyDescent="0.25">
      <c r="A6109" t="s">
        <v>5775</v>
      </c>
    </row>
    <row r="6110" spans="1:1" x14ac:dyDescent="0.25">
      <c r="A6110" t="s">
        <v>5774</v>
      </c>
    </row>
    <row r="6111" spans="1:1" x14ac:dyDescent="0.25">
      <c r="A6111" t="s">
        <v>5776</v>
      </c>
    </row>
    <row r="6112" spans="1:1" x14ac:dyDescent="0.25">
      <c r="A6112" t="s">
        <v>5772</v>
      </c>
    </row>
    <row r="6113" spans="1:1" x14ac:dyDescent="0.25">
      <c r="A6113" t="s">
        <v>5777</v>
      </c>
    </row>
    <row r="6114" spans="1:1" x14ac:dyDescent="0.25">
      <c r="A6114" t="s">
        <v>5778</v>
      </c>
    </row>
    <row r="6115" spans="1:1" x14ac:dyDescent="0.25">
      <c r="A6115" t="s">
        <v>5766</v>
      </c>
    </row>
    <row r="6116" spans="1:1" x14ac:dyDescent="0.25">
      <c r="A6116" t="s">
        <v>5779</v>
      </c>
    </row>
    <row r="6117" spans="1:1" x14ac:dyDescent="0.25">
      <c r="A6117" t="s">
        <v>5780</v>
      </c>
    </row>
    <row r="6118" spans="1:1" x14ac:dyDescent="0.25">
      <c r="A6118" t="s">
        <v>5764</v>
      </c>
    </row>
    <row r="6119" spans="1:1" x14ac:dyDescent="0.25">
      <c r="A6119" t="s">
        <v>5778</v>
      </c>
    </row>
    <row r="6120" spans="1:1" x14ac:dyDescent="0.25">
      <c r="A6120" t="s">
        <v>5767</v>
      </c>
    </row>
    <row r="6121" spans="1:1" x14ac:dyDescent="0.25">
      <c r="A6121" t="s">
        <v>5781</v>
      </c>
    </row>
    <row r="6122" spans="1:1" x14ac:dyDescent="0.25">
      <c r="A6122" t="s">
        <v>5782</v>
      </c>
    </row>
    <row r="6123" spans="1:1" x14ac:dyDescent="0.25">
      <c r="A6123" t="s">
        <v>5783</v>
      </c>
    </row>
    <row r="6124" spans="1:1" x14ac:dyDescent="0.25">
      <c r="A6124" t="s">
        <v>5784</v>
      </c>
    </row>
    <row r="6125" spans="1:1" x14ac:dyDescent="0.25">
      <c r="A6125" t="s">
        <v>5785</v>
      </c>
    </row>
    <row r="6126" spans="1:1" x14ac:dyDescent="0.25">
      <c r="A6126" t="s">
        <v>5779</v>
      </c>
    </row>
    <row r="6127" spans="1:1" x14ac:dyDescent="0.25">
      <c r="A6127" t="s">
        <v>5786</v>
      </c>
    </row>
    <row r="6128" spans="1:1" x14ac:dyDescent="0.25">
      <c r="A6128" t="s">
        <v>5787</v>
      </c>
    </row>
    <row r="6129" spans="1:1" x14ac:dyDescent="0.25">
      <c r="A6129" t="s">
        <v>5788</v>
      </c>
    </row>
    <row r="6130" spans="1:1" x14ac:dyDescent="0.25">
      <c r="A6130" t="s">
        <v>5789</v>
      </c>
    </row>
    <row r="6131" spans="1:1" x14ac:dyDescent="0.25">
      <c r="A6131" t="s">
        <v>5790</v>
      </c>
    </row>
    <row r="6132" spans="1:1" x14ac:dyDescent="0.25">
      <c r="A6132" t="s">
        <v>5791</v>
      </c>
    </row>
    <row r="6133" spans="1:1" x14ac:dyDescent="0.25">
      <c r="A6133" t="s">
        <v>5792</v>
      </c>
    </row>
    <row r="6134" spans="1:1" x14ac:dyDescent="0.25">
      <c r="A6134" t="s">
        <v>5793</v>
      </c>
    </row>
    <row r="6135" spans="1:1" x14ac:dyDescent="0.25">
      <c r="A6135" t="s">
        <v>5794</v>
      </c>
    </row>
    <row r="6136" spans="1:1" x14ac:dyDescent="0.25">
      <c r="A6136" t="s">
        <v>5793</v>
      </c>
    </row>
    <row r="6137" spans="1:1" x14ac:dyDescent="0.25">
      <c r="A6137" t="s">
        <v>5788</v>
      </c>
    </row>
    <row r="6138" spans="1:1" x14ac:dyDescent="0.25">
      <c r="A6138" t="s">
        <v>5795</v>
      </c>
    </row>
    <row r="6139" spans="1:1" x14ac:dyDescent="0.25">
      <c r="A6139" t="s">
        <v>5796</v>
      </c>
    </row>
    <row r="6140" spans="1:1" x14ac:dyDescent="0.25">
      <c r="A6140" t="s">
        <v>5797</v>
      </c>
    </row>
    <row r="6141" spans="1:1" x14ac:dyDescent="0.25">
      <c r="A6141" t="s">
        <v>5798</v>
      </c>
    </row>
    <row r="6142" spans="1:1" x14ac:dyDescent="0.25">
      <c r="A6142" t="s">
        <v>5799</v>
      </c>
    </row>
    <row r="6143" spans="1:1" x14ac:dyDescent="0.25">
      <c r="A6143" t="s">
        <v>5800</v>
      </c>
    </row>
    <row r="6144" spans="1:1" x14ac:dyDescent="0.25">
      <c r="A6144" t="s">
        <v>5792</v>
      </c>
    </row>
    <row r="6145" spans="1:1" x14ac:dyDescent="0.25">
      <c r="A6145" t="s">
        <v>5801</v>
      </c>
    </row>
    <row r="6146" spans="1:1" x14ac:dyDescent="0.25">
      <c r="A6146" t="s">
        <v>5802</v>
      </c>
    </row>
    <row r="6147" spans="1:1" x14ac:dyDescent="0.25">
      <c r="A6147" t="s">
        <v>5802</v>
      </c>
    </row>
    <row r="6148" spans="1:1" x14ac:dyDescent="0.25">
      <c r="A6148" t="s">
        <v>5789</v>
      </c>
    </row>
    <row r="6149" spans="1:1" x14ac:dyDescent="0.25">
      <c r="A6149" t="s">
        <v>5791</v>
      </c>
    </row>
    <row r="6150" spans="1:1" x14ac:dyDescent="0.25">
      <c r="A6150" t="s">
        <v>5803</v>
      </c>
    </row>
    <row r="6151" spans="1:1" x14ac:dyDescent="0.25">
      <c r="A6151" t="s">
        <v>5804</v>
      </c>
    </row>
    <row r="6152" spans="1:1" x14ac:dyDescent="0.25">
      <c r="A6152" t="s">
        <v>5805</v>
      </c>
    </row>
    <row r="6153" spans="1:1" x14ac:dyDescent="0.25">
      <c r="A6153" t="s">
        <v>5806</v>
      </c>
    </row>
    <row r="6154" spans="1:1" x14ac:dyDescent="0.25">
      <c r="A6154" t="s">
        <v>5807</v>
      </c>
    </row>
    <row r="6155" spans="1:1" x14ac:dyDescent="0.25">
      <c r="A6155" t="s">
        <v>5808</v>
      </c>
    </row>
    <row r="6156" spans="1:1" x14ac:dyDescent="0.25">
      <c r="A6156" t="s">
        <v>5809</v>
      </c>
    </row>
    <row r="6157" spans="1:1" x14ac:dyDescent="0.25">
      <c r="A6157" t="s">
        <v>5810</v>
      </c>
    </row>
    <row r="6158" spans="1:1" x14ac:dyDescent="0.25">
      <c r="A6158" t="s">
        <v>5811</v>
      </c>
    </row>
    <row r="6159" spans="1:1" x14ac:dyDescent="0.25">
      <c r="A6159" t="s">
        <v>5812</v>
      </c>
    </row>
    <row r="6160" spans="1:1" x14ac:dyDescent="0.25">
      <c r="A6160" t="s">
        <v>5813</v>
      </c>
    </row>
    <row r="6161" spans="1:1" x14ac:dyDescent="0.25">
      <c r="A6161" t="s">
        <v>5814</v>
      </c>
    </row>
    <row r="6162" spans="1:1" x14ac:dyDescent="0.25">
      <c r="A6162" t="s">
        <v>5815</v>
      </c>
    </row>
    <row r="6163" spans="1:1" x14ac:dyDescent="0.25">
      <c r="A6163" t="s">
        <v>5816</v>
      </c>
    </row>
    <row r="6164" spans="1:1" x14ac:dyDescent="0.25">
      <c r="A6164" t="s">
        <v>5817</v>
      </c>
    </row>
    <row r="6165" spans="1:1" x14ac:dyDescent="0.25">
      <c r="A6165" t="s">
        <v>5818</v>
      </c>
    </row>
    <row r="6166" spans="1:1" x14ac:dyDescent="0.25">
      <c r="A6166" t="s">
        <v>5819</v>
      </c>
    </row>
    <row r="6167" spans="1:1" x14ac:dyDescent="0.25">
      <c r="A6167" t="s">
        <v>5820</v>
      </c>
    </row>
    <row r="6168" spans="1:1" x14ac:dyDescent="0.25">
      <c r="A6168" t="s">
        <v>5821</v>
      </c>
    </row>
    <row r="6169" spans="1:1" x14ac:dyDescent="0.25">
      <c r="A6169" t="s">
        <v>5822</v>
      </c>
    </row>
    <row r="6170" spans="1:1" x14ac:dyDescent="0.25">
      <c r="A6170" t="s">
        <v>5823</v>
      </c>
    </row>
    <row r="6171" spans="1:1" x14ac:dyDescent="0.25">
      <c r="A6171" t="s">
        <v>5824</v>
      </c>
    </row>
    <row r="6172" spans="1:1" x14ac:dyDescent="0.25">
      <c r="A6172" t="s">
        <v>5825</v>
      </c>
    </row>
    <row r="6173" spans="1:1" x14ac:dyDescent="0.25">
      <c r="A6173" t="s">
        <v>5826</v>
      </c>
    </row>
    <row r="6174" spans="1:1" x14ac:dyDescent="0.25">
      <c r="A6174" t="s">
        <v>5827</v>
      </c>
    </row>
    <row r="6175" spans="1:1" x14ac:dyDescent="0.25">
      <c r="A6175" t="s">
        <v>5828</v>
      </c>
    </row>
    <row r="6176" spans="1:1" x14ac:dyDescent="0.25">
      <c r="A6176" t="s">
        <v>5829</v>
      </c>
    </row>
    <row r="6177" spans="1:1" x14ac:dyDescent="0.25">
      <c r="A6177" t="s">
        <v>5830</v>
      </c>
    </row>
    <row r="6178" spans="1:1" x14ac:dyDescent="0.25">
      <c r="A6178" t="s">
        <v>5831</v>
      </c>
    </row>
    <row r="6179" spans="1:1" x14ac:dyDescent="0.25">
      <c r="A6179" t="s">
        <v>5832</v>
      </c>
    </row>
    <row r="6180" spans="1:1" x14ac:dyDescent="0.25">
      <c r="A6180" t="s">
        <v>5833</v>
      </c>
    </row>
    <row r="6181" spans="1:1" x14ac:dyDescent="0.25">
      <c r="A6181" t="s">
        <v>5834</v>
      </c>
    </row>
    <row r="6182" spans="1:1" x14ac:dyDescent="0.25">
      <c r="A6182" t="s">
        <v>5835</v>
      </c>
    </row>
    <row r="6183" spans="1:1" x14ac:dyDescent="0.25">
      <c r="A6183" t="s">
        <v>5836</v>
      </c>
    </row>
    <row r="6184" spans="1:1" x14ac:dyDescent="0.25">
      <c r="A6184" t="s">
        <v>5837</v>
      </c>
    </row>
    <row r="6185" spans="1:1" x14ac:dyDescent="0.25">
      <c r="A6185" t="s">
        <v>5838</v>
      </c>
    </row>
    <row r="6186" spans="1:1" x14ac:dyDescent="0.25">
      <c r="A6186" t="s">
        <v>5839</v>
      </c>
    </row>
    <row r="6187" spans="1:1" x14ac:dyDescent="0.25">
      <c r="A6187" t="s">
        <v>5840</v>
      </c>
    </row>
    <row r="6188" spans="1:1" x14ac:dyDescent="0.25">
      <c r="A6188" t="s">
        <v>5841</v>
      </c>
    </row>
    <row r="6189" spans="1:1" x14ac:dyDescent="0.25">
      <c r="A6189" t="s">
        <v>5841</v>
      </c>
    </row>
    <row r="6190" spans="1:1" x14ac:dyDescent="0.25">
      <c r="A6190" t="s">
        <v>5842</v>
      </c>
    </row>
    <row r="6191" spans="1:1" x14ac:dyDescent="0.25">
      <c r="A6191" t="s">
        <v>5843</v>
      </c>
    </row>
    <row r="6192" spans="1:1" x14ac:dyDescent="0.25">
      <c r="A6192" t="s">
        <v>5844</v>
      </c>
    </row>
    <row r="6193" spans="1:1" x14ac:dyDescent="0.25">
      <c r="A6193" t="s">
        <v>5845</v>
      </c>
    </row>
    <row r="6194" spans="1:1" x14ac:dyDescent="0.25">
      <c r="A6194" t="s">
        <v>5846</v>
      </c>
    </row>
    <row r="6195" spans="1:1" x14ac:dyDescent="0.25">
      <c r="A6195" t="s">
        <v>5847</v>
      </c>
    </row>
    <row r="6196" spans="1:1" x14ac:dyDescent="0.25">
      <c r="A6196" t="s">
        <v>5848</v>
      </c>
    </row>
    <row r="6197" spans="1:1" x14ac:dyDescent="0.25">
      <c r="A6197" t="s">
        <v>5849</v>
      </c>
    </row>
    <row r="6198" spans="1:1" x14ac:dyDescent="0.25">
      <c r="A6198" t="s">
        <v>5849</v>
      </c>
    </row>
    <row r="6199" spans="1:1" x14ac:dyDescent="0.25">
      <c r="A6199" t="s">
        <v>5850</v>
      </c>
    </row>
    <row r="6200" spans="1:1" x14ac:dyDescent="0.25">
      <c r="A6200" t="s">
        <v>5851</v>
      </c>
    </row>
    <row r="6201" spans="1:1" x14ac:dyDescent="0.25">
      <c r="A6201" t="s">
        <v>5852</v>
      </c>
    </row>
    <row r="6202" spans="1:1" x14ac:dyDescent="0.25">
      <c r="A6202" t="s">
        <v>5853</v>
      </c>
    </row>
    <row r="6203" spans="1:1" x14ac:dyDescent="0.25">
      <c r="A6203" t="s">
        <v>5854</v>
      </c>
    </row>
    <row r="6204" spans="1:1" x14ac:dyDescent="0.25">
      <c r="A6204" t="s">
        <v>5855</v>
      </c>
    </row>
    <row r="6205" spans="1:1" x14ac:dyDescent="0.25">
      <c r="A6205" t="s">
        <v>5856</v>
      </c>
    </row>
    <row r="6206" spans="1:1" x14ac:dyDescent="0.25">
      <c r="A6206" t="s">
        <v>5857</v>
      </c>
    </row>
    <row r="6207" spans="1:1" x14ac:dyDescent="0.25">
      <c r="A6207" t="s">
        <v>5858</v>
      </c>
    </row>
    <row r="6208" spans="1:1" x14ac:dyDescent="0.25">
      <c r="A6208" t="s">
        <v>5859</v>
      </c>
    </row>
    <row r="6209" spans="1:1" x14ac:dyDescent="0.25">
      <c r="A6209" t="s">
        <v>5860</v>
      </c>
    </row>
    <row r="6210" spans="1:1" x14ac:dyDescent="0.25">
      <c r="A6210" t="s">
        <v>5861</v>
      </c>
    </row>
    <row r="6211" spans="1:1" x14ac:dyDescent="0.25">
      <c r="A6211" t="s">
        <v>5862</v>
      </c>
    </row>
    <row r="6212" spans="1:1" x14ac:dyDescent="0.25">
      <c r="A6212" t="s">
        <v>5863</v>
      </c>
    </row>
    <row r="6213" spans="1:1" x14ac:dyDescent="0.25">
      <c r="A6213" t="s">
        <v>5864</v>
      </c>
    </row>
    <row r="6214" spans="1:1" x14ac:dyDescent="0.25">
      <c r="A6214" t="s">
        <v>5865</v>
      </c>
    </row>
    <row r="6215" spans="1:1" x14ac:dyDescent="0.25">
      <c r="A6215" t="s">
        <v>5866</v>
      </c>
    </row>
    <row r="6216" spans="1:1" x14ac:dyDescent="0.25">
      <c r="A6216" t="s">
        <v>5867</v>
      </c>
    </row>
    <row r="6217" spans="1:1" x14ac:dyDescent="0.25">
      <c r="A6217" t="s">
        <v>5868</v>
      </c>
    </row>
    <row r="6218" spans="1:1" x14ac:dyDescent="0.25">
      <c r="A6218" t="s">
        <v>5869</v>
      </c>
    </row>
    <row r="6219" spans="1:1" x14ac:dyDescent="0.25">
      <c r="A6219" t="s">
        <v>5870</v>
      </c>
    </row>
    <row r="6220" spans="1:1" x14ac:dyDescent="0.25">
      <c r="A6220" t="s">
        <v>5871</v>
      </c>
    </row>
    <row r="6221" spans="1:1" x14ac:dyDescent="0.25">
      <c r="A6221" t="s">
        <v>5872</v>
      </c>
    </row>
    <row r="6222" spans="1:1" x14ac:dyDescent="0.25">
      <c r="A6222" t="s">
        <v>5873</v>
      </c>
    </row>
    <row r="6223" spans="1:1" x14ac:dyDescent="0.25">
      <c r="A6223" t="s">
        <v>5874</v>
      </c>
    </row>
    <row r="6224" spans="1:1" x14ac:dyDescent="0.25">
      <c r="A6224" t="s">
        <v>5875</v>
      </c>
    </row>
    <row r="6225" spans="1:1" x14ac:dyDescent="0.25">
      <c r="A6225" t="s">
        <v>5876</v>
      </c>
    </row>
    <row r="6226" spans="1:1" x14ac:dyDescent="0.25">
      <c r="A6226" t="s">
        <v>5877</v>
      </c>
    </row>
    <row r="6227" spans="1:1" x14ac:dyDescent="0.25">
      <c r="A6227" t="s">
        <v>5878</v>
      </c>
    </row>
    <row r="6228" spans="1:1" x14ac:dyDescent="0.25">
      <c r="A6228" t="s">
        <v>5879</v>
      </c>
    </row>
    <row r="6229" spans="1:1" x14ac:dyDescent="0.25">
      <c r="A6229" t="s">
        <v>5880</v>
      </c>
    </row>
    <row r="6230" spans="1:1" x14ac:dyDescent="0.25">
      <c r="A6230" t="s">
        <v>5881</v>
      </c>
    </row>
    <row r="6231" spans="1:1" x14ac:dyDescent="0.25">
      <c r="A6231" t="s">
        <v>5882</v>
      </c>
    </row>
    <row r="6232" spans="1:1" x14ac:dyDescent="0.25">
      <c r="A6232" t="s">
        <v>5883</v>
      </c>
    </row>
    <row r="6233" spans="1:1" x14ac:dyDescent="0.25">
      <c r="A6233" t="s">
        <v>5884</v>
      </c>
    </row>
    <row r="6234" spans="1:1" x14ac:dyDescent="0.25">
      <c r="A6234" t="s">
        <v>5885</v>
      </c>
    </row>
    <row r="6235" spans="1:1" x14ac:dyDescent="0.25">
      <c r="A6235" t="s">
        <v>5886</v>
      </c>
    </row>
    <row r="6236" spans="1:1" x14ac:dyDescent="0.25">
      <c r="A6236" t="s">
        <v>5887</v>
      </c>
    </row>
    <row r="6237" spans="1:1" x14ac:dyDescent="0.25">
      <c r="A6237" t="s">
        <v>5888</v>
      </c>
    </row>
    <row r="6238" spans="1:1" x14ac:dyDescent="0.25">
      <c r="A6238" t="s">
        <v>5889</v>
      </c>
    </row>
    <row r="6239" spans="1:1" x14ac:dyDescent="0.25">
      <c r="A6239" t="s">
        <v>5890</v>
      </c>
    </row>
    <row r="6240" spans="1:1" x14ac:dyDescent="0.25">
      <c r="A6240" t="s">
        <v>5891</v>
      </c>
    </row>
    <row r="6241" spans="1:1" x14ac:dyDescent="0.25">
      <c r="A6241" t="s">
        <v>5892</v>
      </c>
    </row>
    <row r="6242" spans="1:1" x14ac:dyDescent="0.25">
      <c r="A6242" t="s">
        <v>5893</v>
      </c>
    </row>
    <row r="6243" spans="1:1" x14ac:dyDescent="0.25">
      <c r="A6243" t="s">
        <v>5894</v>
      </c>
    </row>
    <row r="6244" spans="1:1" x14ac:dyDescent="0.25">
      <c r="A6244" t="s">
        <v>5895</v>
      </c>
    </row>
    <row r="6245" spans="1:1" x14ac:dyDescent="0.25">
      <c r="A6245" t="s">
        <v>5896</v>
      </c>
    </row>
    <row r="6246" spans="1:1" x14ac:dyDescent="0.25">
      <c r="A6246" t="s">
        <v>5897</v>
      </c>
    </row>
    <row r="6247" spans="1:1" x14ac:dyDescent="0.25">
      <c r="A6247" t="s">
        <v>5898</v>
      </c>
    </row>
    <row r="6248" spans="1:1" x14ac:dyDescent="0.25">
      <c r="A6248" t="s">
        <v>5899</v>
      </c>
    </row>
    <row r="6249" spans="1:1" x14ac:dyDescent="0.25">
      <c r="A6249" t="s">
        <v>5900</v>
      </c>
    </row>
    <row r="6250" spans="1:1" x14ac:dyDescent="0.25">
      <c r="A6250" t="s">
        <v>5901</v>
      </c>
    </row>
    <row r="6251" spans="1:1" x14ac:dyDescent="0.25">
      <c r="A6251" t="s">
        <v>5902</v>
      </c>
    </row>
    <row r="6252" spans="1:1" x14ac:dyDescent="0.25">
      <c r="A6252" t="s">
        <v>5903</v>
      </c>
    </row>
    <row r="6253" spans="1:1" x14ac:dyDescent="0.25">
      <c r="A6253" t="s">
        <v>5904</v>
      </c>
    </row>
    <row r="6254" spans="1:1" x14ac:dyDescent="0.25">
      <c r="A6254" t="s">
        <v>5905</v>
      </c>
    </row>
    <row r="6255" spans="1:1" x14ac:dyDescent="0.25">
      <c r="A6255" t="s">
        <v>5906</v>
      </c>
    </row>
    <row r="6256" spans="1:1" x14ac:dyDescent="0.25">
      <c r="A6256" t="s">
        <v>5907</v>
      </c>
    </row>
    <row r="6257" spans="1:1" x14ac:dyDescent="0.25">
      <c r="A6257" t="s">
        <v>5908</v>
      </c>
    </row>
    <row r="6258" spans="1:1" x14ac:dyDescent="0.25">
      <c r="A6258" t="s">
        <v>5909</v>
      </c>
    </row>
    <row r="6259" spans="1:1" x14ac:dyDescent="0.25">
      <c r="A6259" t="s">
        <v>5910</v>
      </c>
    </row>
    <row r="6260" spans="1:1" x14ac:dyDescent="0.25">
      <c r="A6260" t="s">
        <v>5911</v>
      </c>
    </row>
    <row r="6261" spans="1:1" x14ac:dyDescent="0.25">
      <c r="A6261" t="s">
        <v>5912</v>
      </c>
    </row>
    <row r="6262" spans="1:1" x14ac:dyDescent="0.25">
      <c r="A6262" t="s">
        <v>5913</v>
      </c>
    </row>
    <row r="6263" spans="1:1" x14ac:dyDescent="0.25">
      <c r="A6263" t="s">
        <v>5914</v>
      </c>
    </row>
    <row r="6264" spans="1:1" x14ac:dyDescent="0.25">
      <c r="A6264" t="s">
        <v>5915</v>
      </c>
    </row>
    <row r="6265" spans="1:1" x14ac:dyDescent="0.25">
      <c r="A6265" t="s">
        <v>5916</v>
      </c>
    </row>
    <row r="6266" spans="1:1" x14ac:dyDescent="0.25">
      <c r="A6266" t="s">
        <v>5917</v>
      </c>
    </row>
    <row r="6267" spans="1:1" x14ac:dyDescent="0.25">
      <c r="A6267" t="s">
        <v>5918</v>
      </c>
    </row>
    <row r="6268" spans="1:1" x14ac:dyDescent="0.25">
      <c r="A6268" t="s">
        <v>5919</v>
      </c>
    </row>
    <row r="6269" spans="1:1" x14ac:dyDescent="0.25">
      <c r="A6269" t="s">
        <v>5920</v>
      </c>
    </row>
    <row r="6270" spans="1:1" x14ac:dyDescent="0.25">
      <c r="A6270" t="s">
        <v>5921</v>
      </c>
    </row>
    <row r="6271" spans="1:1" x14ac:dyDescent="0.25">
      <c r="A6271" t="s">
        <v>5922</v>
      </c>
    </row>
    <row r="6272" spans="1:1" x14ac:dyDescent="0.25">
      <c r="A6272" t="s">
        <v>5923</v>
      </c>
    </row>
    <row r="6273" spans="1:1" x14ac:dyDescent="0.25">
      <c r="A6273" t="s">
        <v>5924</v>
      </c>
    </row>
    <row r="6274" spans="1:1" x14ac:dyDescent="0.25">
      <c r="A6274" t="s">
        <v>5925</v>
      </c>
    </row>
    <row r="6275" spans="1:1" x14ac:dyDescent="0.25">
      <c r="A6275" t="s">
        <v>5926</v>
      </c>
    </row>
    <row r="6276" spans="1:1" x14ac:dyDescent="0.25">
      <c r="A6276" t="s">
        <v>5927</v>
      </c>
    </row>
    <row r="6277" spans="1:1" x14ac:dyDescent="0.25">
      <c r="A6277" t="s">
        <v>5928</v>
      </c>
    </row>
    <row r="6278" spans="1:1" x14ac:dyDescent="0.25">
      <c r="A6278" t="s">
        <v>5929</v>
      </c>
    </row>
    <row r="6279" spans="1:1" x14ac:dyDescent="0.25">
      <c r="A6279" t="s">
        <v>5930</v>
      </c>
    </row>
    <row r="6280" spans="1:1" x14ac:dyDescent="0.25">
      <c r="A6280" t="s">
        <v>5931</v>
      </c>
    </row>
    <row r="6281" spans="1:1" x14ac:dyDescent="0.25">
      <c r="A6281" t="s">
        <v>5932</v>
      </c>
    </row>
    <row r="6282" spans="1:1" x14ac:dyDescent="0.25">
      <c r="A6282" t="s">
        <v>5933</v>
      </c>
    </row>
    <row r="6283" spans="1:1" x14ac:dyDescent="0.25">
      <c r="A6283" t="s">
        <v>5934</v>
      </c>
    </row>
    <row r="6284" spans="1:1" x14ac:dyDescent="0.25">
      <c r="A6284" t="s">
        <v>5935</v>
      </c>
    </row>
    <row r="6285" spans="1:1" x14ac:dyDescent="0.25">
      <c r="A6285" t="s">
        <v>5936</v>
      </c>
    </row>
    <row r="6286" spans="1:1" x14ac:dyDescent="0.25">
      <c r="A6286" t="s">
        <v>5937</v>
      </c>
    </row>
    <row r="6287" spans="1:1" x14ac:dyDescent="0.25">
      <c r="A6287" t="s">
        <v>5938</v>
      </c>
    </row>
    <row r="6288" spans="1:1" x14ac:dyDescent="0.25">
      <c r="A6288" t="s">
        <v>5939</v>
      </c>
    </row>
    <row r="6289" spans="1:1" x14ac:dyDescent="0.25">
      <c r="A6289" t="s">
        <v>5930</v>
      </c>
    </row>
    <row r="6290" spans="1:1" x14ac:dyDescent="0.25">
      <c r="A6290" t="s">
        <v>5936</v>
      </c>
    </row>
    <row r="6291" spans="1:1" x14ac:dyDescent="0.25">
      <c r="A6291" t="s">
        <v>5940</v>
      </c>
    </row>
    <row r="6292" spans="1:1" x14ac:dyDescent="0.25">
      <c r="A6292" t="s">
        <v>5941</v>
      </c>
    </row>
    <row r="6293" spans="1:1" x14ac:dyDescent="0.25">
      <c r="A6293" t="s">
        <v>5942</v>
      </c>
    </row>
    <row r="6294" spans="1:1" x14ac:dyDescent="0.25">
      <c r="A6294" t="s">
        <v>5943</v>
      </c>
    </row>
    <row r="6295" spans="1:1" x14ac:dyDescent="0.25">
      <c r="A6295" t="s">
        <v>5944</v>
      </c>
    </row>
    <row r="6296" spans="1:1" x14ac:dyDescent="0.25">
      <c r="A6296" t="s">
        <v>5945</v>
      </c>
    </row>
    <row r="6297" spans="1:1" x14ac:dyDescent="0.25">
      <c r="A6297" t="s">
        <v>5946</v>
      </c>
    </row>
    <row r="6298" spans="1:1" x14ac:dyDescent="0.25">
      <c r="A6298" t="s">
        <v>5947</v>
      </c>
    </row>
    <row r="6299" spans="1:1" x14ac:dyDescent="0.25">
      <c r="A6299" t="s">
        <v>5948</v>
      </c>
    </row>
    <row r="6300" spans="1:1" x14ac:dyDescent="0.25">
      <c r="A6300" t="s">
        <v>5949</v>
      </c>
    </row>
    <row r="6301" spans="1:1" x14ac:dyDescent="0.25">
      <c r="A6301" t="s">
        <v>5950</v>
      </c>
    </row>
    <row r="6302" spans="1:1" x14ac:dyDescent="0.25">
      <c r="A6302" t="s">
        <v>5951</v>
      </c>
    </row>
    <row r="6303" spans="1:1" x14ac:dyDescent="0.25">
      <c r="A6303" t="s">
        <v>5952</v>
      </c>
    </row>
    <row r="6304" spans="1:1" x14ac:dyDescent="0.25">
      <c r="A6304" t="s">
        <v>5953</v>
      </c>
    </row>
    <row r="6305" spans="1:1" x14ac:dyDescent="0.25">
      <c r="A6305" t="s">
        <v>5954</v>
      </c>
    </row>
    <row r="6306" spans="1:1" x14ac:dyDescent="0.25">
      <c r="A6306" t="s">
        <v>5955</v>
      </c>
    </row>
    <row r="6307" spans="1:1" x14ac:dyDescent="0.25">
      <c r="A6307" t="s">
        <v>5956</v>
      </c>
    </row>
    <row r="6308" spans="1:1" x14ac:dyDescent="0.25">
      <c r="A6308" t="s">
        <v>5957</v>
      </c>
    </row>
    <row r="6309" spans="1:1" x14ac:dyDescent="0.25">
      <c r="A6309" t="s">
        <v>5958</v>
      </c>
    </row>
    <row r="6310" spans="1:1" x14ac:dyDescent="0.25">
      <c r="A6310" t="s">
        <v>5959</v>
      </c>
    </row>
    <row r="6311" spans="1:1" x14ac:dyDescent="0.25">
      <c r="A6311" t="s">
        <v>5960</v>
      </c>
    </row>
    <row r="6312" spans="1:1" x14ac:dyDescent="0.25">
      <c r="A6312" t="s">
        <v>5961</v>
      </c>
    </row>
    <row r="6313" spans="1:1" x14ac:dyDescent="0.25">
      <c r="A6313" t="s">
        <v>5962</v>
      </c>
    </row>
    <row r="6314" spans="1:1" x14ac:dyDescent="0.25">
      <c r="A6314" t="s">
        <v>5963</v>
      </c>
    </row>
    <row r="6315" spans="1:1" x14ac:dyDescent="0.25">
      <c r="A6315" t="s">
        <v>5964</v>
      </c>
    </row>
    <row r="6316" spans="1:1" x14ac:dyDescent="0.25">
      <c r="A6316" t="s">
        <v>5965</v>
      </c>
    </row>
    <row r="6317" spans="1:1" x14ac:dyDescent="0.25">
      <c r="A6317" t="s">
        <v>5966</v>
      </c>
    </row>
    <row r="6318" spans="1:1" x14ac:dyDescent="0.25">
      <c r="A6318" t="s">
        <v>5967</v>
      </c>
    </row>
    <row r="6319" spans="1:1" x14ac:dyDescent="0.25">
      <c r="A6319" t="s">
        <v>5968</v>
      </c>
    </row>
    <row r="6320" spans="1:1" x14ac:dyDescent="0.25">
      <c r="A6320" t="s">
        <v>5969</v>
      </c>
    </row>
    <row r="6321" spans="1:1" x14ac:dyDescent="0.25">
      <c r="A6321" t="s">
        <v>5970</v>
      </c>
    </row>
    <row r="6322" spans="1:1" x14ac:dyDescent="0.25">
      <c r="A6322" t="s">
        <v>5971</v>
      </c>
    </row>
    <row r="6323" spans="1:1" x14ac:dyDescent="0.25">
      <c r="A6323" t="s">
        <v>5972</v>
      </c>
    </row>
    <row r="6324" spans="1:1" x14ac:dyDescent="0.25">
      <c r="A6324" t="s">
        <v>5973</v>
      </c>
    </row>
    <row r="6325" spans="1:1" x14ac:dyDescent="0.25">
      <c r="A6325" t="s">
        <v>5974</v>
      </c>
    </row>
    <row r="6326" spans="1:1" x14ac:dyDescent="0.25">
      <c r="A6326" t="s">
        <v>5975</v>
      </c>
    </row>
    <row r="6327" spans="1:1" x14ac:dyDescent="0.25">
      <c r="A6327" t="s">
        <v>5976</v>
      </c>
    </row>
    <row r="6328" spans="1:1" x14ac:dyDescent="0.25">
      <c r="A6328" t="s">
        <v>5977</v>
      </c>
    </row>
    <row r="6329" spans="1:1" x14ac:dyDescent="0.25">
      <c r="A6329" t="s">
        <v>5978</v>
      </c>
    </row>
    <row r="6330" spans="1:1" x14ac:dyDescent="0.25">
      <c r="A6330" t="s">
        <v>5979</v>
      </c>
    </row>
    <row r="6331" spans="1:1" x14ac:dyDescent="0.25">
      <c r="A6331" t="s">
        <v>5980</v>
      </c>
    </row>
    <row r="6332" spans="1:1" x14ac:dyDescent="0.25">
      <c r="A6332" t="s">
        <v>5981</v>
      </c>
    </row>
    <row r="6333" spans="1:1" x14ac:dyDescent="0.25">
      <c r="A6333" t="s">
        <v>5982</v>
      </c>
    </row>
    <row r="6334" spans="1:1" x14ac:dyDescent="0.25">
      <c r="A6334" t="s">
        <v>5983</v>
      </c>
    </row>
    <row r="6335" spans="1:1" x14ac:dyDescent="0.25">
      <c r="A6335" t="s">
        <v>5984</v>
      </c>
    </row>
    <row r="6336" spans="1:1" x14ac:dyDescent="0.25">
      <c r="A6336" t="s">
        <v>5985</v>
      </c>
    </row>
    <row r="6337" spans="1:1" x14ac:dyDescent="0.25">
      <c r="A6337" t="s">
        <v>5986</v>
      </c>
    </row>
    <row r="6338" spans="1:1" x14ac:dyDescent="0.25">
      <c r="A6338" t="s">
        <v>5987</v>
      </c>
    </row>
    <row r="6339" spans="1:1" x14ac:dyDescent="0.25">
      <c r="A6339" t="s">
        <v>5988</v>
      </c>
    </row>
    <row r="6340" spans="1:1" x14ac:dyDescent="0.25">
      <c r="A6340" t="s">
        <v>5989</v>
      </c>
    </row>
    <row r="6341" spans="1:1" x14ac:dyDescent="0.25">
      <c r="A6341" t="s">
        <v>5990</v>
      </c>
    </row>
    <row r="6342" spans="1:1" x14ac:dyDescent="0.25">
      <c r="A6342" t="s">
        <v>5991</v>
      </c>
    </row>
    <row r="6343" spans="1:1" x14ac:dyDescent="0.25">
      <c r="A6343" t="s">
        <v>5992</v>
      </c>
    </row>
    <row r="6344" spans="1:1" x14ac:dyDescent="0.25">
      <c r="A6344" t="s">
        <v>5993</v>
      </c>
    </row>
    <row r="6345" spans="1:1" x14ac:dyDescent="0.25">
      <c r="A6345" t="s">
        <v>5994</v>
      </c>
    </row>
    <row r="6346" spans="1:1" x14ac:dyDescent="0.25">
      <c r="A6346" t="s">
        <v>5995</v>
      </c>
    </row>
    <row r="6347" spans="1:1" x14ac:dyDescent="0.25">
      <c r="A6347" t="s">
        <v>5996</v>
      </c>
    </row>
    <row r="6348" spans="1:1" x14ac:dyDescent="0.25">
      <c r="A6348" t="s">
        <v>5997</v>
      </c>
    </row>
    <row r="6349" spans="1:1" x14ac:dyDescent="0.25">
      <c r="A6349" t="s">
        <v>5998</v>
      </c>
    </row>
    <row r="6350" spans="1:1" x14ac:dyDescent="0.25">
      <c r="A6350" t="s">
        <v>5999</v>
      </c>
    </row>
    <row r="6351" spans="1:1" x14ac:dyDescent="0.25">
      <c r="A6351" t="s">
        <v>6000</v>
      </c>
    </row>
    <row r="6352" spans="1:1" x14ac:dyDescent="0.25">
      <c r="A6352" t="s">
        <v>6001</v>
      </c>
    </row>
    <row r="6353" spans="1:1" x14ac:dyDescent="0.25">
      <c r="A6353" t="s">
        <v>6002</v>
      </c>
    </row>
    <row r="6354" spans="1:1" x14ac:dyDescent="0.25">
      <c r="A6354" t="s">
        <v>6003</v>
      </c>
    </row>
    <row r="6355" spans="1:1" x14ac:dyDescent="0.25">
      <c r="A6355" t="s">
        <v>6004</v>
      </c>
    </row>
    <row r="6356" spans="1:1" x14ac:dyDescent="0.25">
      <c r="A6356" t="s">
        <v>6005</v>
      </c>
    </row>
    <row r="6357" spans="1:1" x14ac:dyDescent="0.25">
      <c r="A6357" t="s">
        <v>6006</v>
      </c>
    </row>
    <row r="6358" spans="1:1" x14ac:dyDescent="0.25">
      <c r="A6358" t="s">
        <v>6007</v>
      </c>
    </row>
    <row r="6359" spans="1:1" x14ac:dyDescent="0.25">
      <c r="A6359" t="s">
        <v>6008</v>
      </c>
    </row>
    <row r="6360" spans="1:1" x14ac:dyDescent="0.25">
      <c r="A6360" t="s">
        <v>6009</v>
      </c>
    </row>
    <row r="6361" spans="1:1" x14ac:dyDescent="0.25">
      <c r="A6361" t="s">
        <v>6010</v>
      </c>
    </row>
    <row r="6362" spans="1:1" x14ac:dyDescent="0.25">
      <c r="A6362" t="s">
        <v>6011</v>
      </c>
    </row>
    <row r="6363" spans="1:1" x14ac:dyDescent="0.25">
      <c r="A6363" t="s">
        <v>6012</v>
      </c>
    </row>
    <row r="6364" spans="1:1" x14ac:dyDescent="0.25">
      <c r="A6364" t="s">
        <v>6013</v>
      </c>
    </row>
    <row r="6365" spans="1:1" x14ac:dyDescent="0.25">
      <c r="A6365" t="s">
        <v>6014</v>
      </c>
    </row>
    <row r="6366" spans="1:1" x14ac:dyDescent="0.25">
      <c r="A6366" t="s">
        <v>6015</v>
      </c>
    </row>
    <row r="6367" spans="1:1" x14ac:dyDescent="0.25">
      <c r="A6367" t="s">
        <v>6016</v>
      </c>
    </row>
    <row r="6368" spans="1:1" x14ac:dyDescent="0.25">
      <c r="A6368" t="s">
        <v>6017</v>
      </c>
    </row>
    <row r="6369" spans="1:1" x14ac:dyDescent="0.25">
      <c r="A6369" t="s">
        <v>6018</v>
      </c>
    </row>
    <row r="6370" spans="1:1" x14ac:dyDescent="0.25">
      <c r="A6370" t="s">
        <v>6019</v>
      </c>
    </row>
    <row r="6371" spans="1:1" x14ac:dyDescent="0.25">
      <c r="A6371" t="s">
        <v>6020</v>
      </c>
    </row>
    <row r="6372" spans="1:1" x14ac:dyDescent="0.25">
      <c r="A6372" t="s">
        <v>6021</v>
      </c>
    </row>
    <row r="6373" spans="1:1" x14ac:dyDescent="0.25">
      <c r="A6373" t="s">
        <v>6022</v>
      </c>
    </row>
    <row r="6374" spans="1:1" x14ac:dyDescent="0.25">
      <c r="A6374" t="s">
        <v>6023</v>
      </c>
    </row>
    <row r="6375" spans="1:1" x14ac:dyDescent="0.25">
      <c r="A6375" t="s">
        <v>6024</v>
      </c>
    </row>
    <row r="6376" spans="1:1" x14ac:dyDescent="0.25">
      <c r="A6376" t="s">
        <v>6025</v>
      </c>
    </row>
    <row r="6377" spans="1:1" x14ac:dyDescent="0.25">
      <c r="A6377" t="s">
        <v>6026</v>
      </c>
    </row>
    <row r="6378" spans="1:1" x14ac:dyDescent="0.25">
      <c r="A6378" t="s">
        <v>6027</v>
      </c>
    </row>
    <row r="6379" spans="1:1" x14ac:dyDescent="0.25">
      <c r="A6379" t="s">
        <v>6028</v>
      </c>
    </row>
    <row r="6380" spans="1:1" x14ac:dyDescent="0.25">
      <c r="A6380" t="s">
        <v>6029</v>
      </c>
    </row>
    <row r="6381" spans="1:1" x14ac:dyDescent="0.25">
      <c r="A6381" t="s">
        <v>6030</v>
      </c>
    </row>
    <row r="6382" spans="1:1" x14ac:dyDescent="0.25">
      <c r="A6382" t="s">
        <v>6031</v>
      </c>
    </row>
    <row r="6383" spans="1:1" x14ac:dyDescent="0.25">
      <c r="A6383" t="s">
        <v>6032</v>
      </c>
    </row>
    <row r="6384" spans="1:1" x14ac:dyDescent="0.25">
      <c r="A6384" t="s">
        <v>6033</v>
      </c>
    </row>
    <row r="6385" spans="1:1" x14ac:dyDescent="0.25">
      <c r="A6385" t="s">
        <v>6034</v>
      </c>
    </row>
    <row r="6386" spans="1:1" x14ac:dyDescent="0.25">
      <c r="A6386" t="s">
        <v>6035</v>
      </c>
    </row>
    <row r="6387" spans="1:1" x14ac:dyDescent="0.25">
      <c r="A6387" t="s">
        <v>6036</v>
      </c>
    </row>
    <row r="6388" spans="1:1" x14ac:dyDescent="0.25">
      <c r="A6388" t="s">
        <v>6037</v>
      </c>
    </row>
    <row r="6389" spans="1:1" x14ac:dyDescent="0.25">
      <c r="A6389" t="s">
        <v>6038</v>
      </c>
    </row>
    <row r="6390" spans="1:1" x14ac:dyDescent="0.25">
      <c r="A6390" t="s">
        <v>6039</v>
      </c>
    </row>
    <row r="6391" spans="1:1" x14ac:dyDescent="0.25">
      <c r="A6391" t="s">
        <v>6040</v>
      </c>
    </row>
    <row r="6392" spans="1:1" x14ac:dyDescent="0.25">
      <c r="A6392" t="s">
        <v>6041</v>
      </c>
    </row>
    <row r="6393" spans="1:1" x14ac:dyDescent="0.25">
      <c r="A6393" t="s">
        <v>6042</v>
      </c>
    </row>
    <row r="6394" spans="1:1" x14ac:dyDescent="0.25">
      <c r="A6394" t="s">
        <v>6043</v>
      </c>
    </row>
    <row r="6395" spans="1:1" x14ac:dyDescent="0.25">
      <c r="A6395" t="s">
        <v>6044</v>
      </c>
    </row>
    <row r="6396" spans="1:1" x14ac:dyDescent="0.25">
      <c r="A6396" t="s">
        <v>6045</v>
      </c>
    </row>
    <row r="6397" spans="1:1" x14ac:dyDescent="0.25">
      <c r="A6397" t="s">
        <v>6046</v>
      </c>
    </row>
    <row r="6398" spans="1:1" x14ac:dyDescent="0.25">
      <c r="A6398" t="s">
        <v>6047</v>
      </c>
    </row>
    <row r="6399" spans="1:1" x14ac:dyDescent="0.25">
      <c r="A6399" t="s">
        <v>6048</v>
      </c>
    </row>
    <row r="6400" spans="1:1" x14ac:dyDescent="0.25">
      <c r="A6400" t="s">
        <v>6049</v>
      </c>
    </row>
    <row r="6401" spans="1:1" x14ac:dyDescent="0.25">
      <c r="A6401" t="s">
        <v>6050</v>
      </c>
    </row>
    <row r="6402" spans="1:1" x14ac:dyDescent="0.25">
      <c r="A6402" t="s">
        <v>6051</v>
      </c>
    </row>
    <row r="6403" spans="1:1" x14ac:dyDescent="0.25">
      <c r="A6403" t="s">
        <v>6052</v>
      </c>
    </row>
    <row r="6404" spans="1:1" x14ac:dyDescent="0.25">
      <c r="A6404" t="s">
        <v>6053</v>
      </c>
    </row>
    <row r="6405" spans="1:1" x14ac:dyDescent="0.25">
      <c r="A6405" t="s">
        <v>6054</v>
      </c>
    </row>
    <row r="6406" spans="1:1" x14ac:dyDescent="0.25">
      <c r="A6406" t="s">
        <v>6055</v>
      </c>
    </row>
    <row r="6407" spans="1:1" x14ac:dyDescent="0.25">
      <c r="A6407" t="s">
        <v>6056</v>
      </c>
    </row>
    <row r="6408" spans="1:1" x14ac:dyDescent="0.25">
      <c r="A6408" t="s">
        <v>6057</v>
      </c>
    </row>
    <row r="6409" spans="1:1" x14ac:dyDescent="0.25">
      <c r="A6409" t="s">
        <v>6058</v>
      </c>
    </row>
    <row r="6410" spans="1:1" x14ac:dyDescent="0.25">
      <c r="A6410" t="s">
        <v>6059</v>
      </c>
    </row>
    <row r="6411" spans="1:1" x14ac:dyDescent="0.25">
      <c r="A6411" t="s">
        <v>6060</v>
      </c>
    </row>
    <row r="6412" spans="1:1" x14ac:dyDescent="0.25">
      <c r="A6412" t="s">
        <v>6061</v>
      </c>
    </row>
    <row r="6413" spans="1:1" x14ac:dyDescent="0.25">
      <c r="A6413" t="s">
        <v>6062</v>
      </c>
    </row>
    <row r="6414" spans="1:1" x14ac:dyDescent="0.25">
      <c r="A6414" t="s">
        <v>6063</v>
      </c>
    </row>
    <row r="6415" spans="1:1" x14ac:dyDescent="0.25">
      <c r="A6415" t="s">
        <v>6064</v>
      </c>
    </row>
    <row r="6416" spans="1:1" x14ac:dyDescent="0.25">
      <c r="A6416" t="s">
        <v>11953</v>
      </c>
    </row>
    <row r="6417" spans="1:1" x14ac:dyDescent="0.25">
      <c r="A6417" t="s">
        <v>11954</v>
      </c>
    </row>
    <row r="6418" spans="1:1" x14ac:dyDescent="0.25">
      <c r="A6418" t="s">
        <v>11955</v>
      </c>
    </row>
    <row r="6419" spans="1:1" x14ac:dyDescent="0.25">
      <c r="A6419" t="s">
        <v>11956</v>
      </c>
    </row>
    <row r="6420" spans="1:1" x14ac:dyDescent="0.25">
      <c r="A6420" t="s">
        <v>11957</v>
      </c>
    </row>
    <row r="6421" spans="1:1" x14ac:dyDescent="0.25">
      <c r="A6421" t="s">
        <v>11958</v>
      </c>
    </row>
    <row r="6422" spans="1:1" x14ac:dyDescent="0.25">
      <c r="A6422" t="s">
        <v>11959</v>
      </c>
    </row>
    <row r="6423" spans="1:1" x14ac:dyDescent="0.25">
      <c r="A6423" t="s">
        <v>11960</v>
      </c>
    </row>
    <row r="6424" spans="1:1" x14ac:dyDescent="0.25">
      <c r="A6424" t="s">
        <v>11961</v>
      </c>
    </row>
    <row r="6425" spans="1:1" x14ac:dyDescent="0.25">
      <c r="A6425" t="s">
        <v>11962</v>
      </c>
    </row>
    <row r="6426" spans="1:1" x14ac:dyDescent="0.25">
      <c r="A6426" t="s">
        <v>11963</v>
      </c>
    </row>
    <row r="6427" spans="1:1" x14ac:dyDescent="0.25">
      <c r="A6427" t="s">
        <v>11964</v>
      </c>
    </row>
    <row r="6428" spans="1:1" x14ac:dyDescent="0.25">
      <c r="A6428" t="s">
        <v>11965</v>
      </c>
    </row>
    <row r="6429" spans="1:1" x14ac:dyDescent="0.25">
      <c r="A6429" t="s">
        <v>11966</v>
      </c>
    </row>
    <row r="6430" spans="1:1" x14ac:dyDescent="0.25">
      <c r="A6430" t="s">
        <v>11967</v>
      </c>
    </row>
    <row r="6431" spans="1:1" x14ac:dyDescent="0.25">
      <c r="A6431" t="s">
        <v>11968</v>
      </c>
    </row>
    <row r="6432" spans="1:1" x14ac:dyDescent="0.25">
      <c r="A6432" t="s">
        <v>6065</v>
      </c>
    </row>
    <row r="6433" spans="1:1" x14ac:dyDescent="0.25">
      <c r="A6433" t="s">
        <v>6066</v>
      </c>
    </row>
    <row r="6434" spans="1:1" x14ac:dyDescent="0.25">
      <c r="A6434" t="s">
        <v>6067</v>
      </c>
    </row>
    <row r="6435" spans="1:1" x14ac:dyDescent="0.25">
      <c r="A6435" t="s">
        <v>6068</v>
      </c>
    </row>
    <row r="6436" spans="1:1" x14ac:dyDescent="0.25">
      <c r="A6436" t="s">
        <v>6069</v>
      </c>
    </row>
    <row r="6437" spans="1:1" x14ac:dyDescent="0.25">
      <c r="A6437" t="s">
        <v>6070</v>
      </c>
    </row>
    <row r="6438" spans="1:1" x14ac:dyDescent="0.25">
      <c r="A6438" t="s">
        <v>6071</v>
      </c>
    </row>
    <row r="6439" spans="1:1" x14ac:dyDescent="0.25">
      <c r="A6439" t="s">
        <v>6072</v>
      </c>
    </row>
    <row r="6440" spans="1:1" x14ac:dyDescent="0.25">
      <c r="A6440" t="s">
        <v>6073</v>
      </c>
    </row>
    <row r="6441" spans="1:1" x14ac:dyDescent="0.25">
      <c r="A6441" t="s">
        <v>6074</v>
      </c>
    </row>
    <row r="6442" spans="1:1" x14ac:dyDescent="0.25">
      <c r="A6442" t="s">
        <v>6075</v>
      </c>
    </row>
    <row r="6443" spans="1:1" x14ac:dyDescent="0.25">
      <c r="A6443" t="s">
        <v>6076</v>
      </c>
    </row>
    <row r="6444" spans="1:1" x14ac:dyDescent="0.25">
      <c r="A6444" t="s">
        <v>6077</v>
      </c>
    </row>
    <row r="6445" spans="1:1" x14ac:dyDescent="0.25">
      <c r="A6445" t="s">
        <v>6078</v>
      </c>
    </row>
    <row r="6446" spans="1:1" x14ac:dyDescent="0.25">
      <c r="A6446" t="s">
        <v>6079</v>
      </c>
    </row>
    <row r="6447" spans="1:1" x14ac:dyDescent="0.25">
      <c r="A6447" t="s">
        <v>6080</v>
      </c>
    </row>
    <row r="6448" spans="1:1" x14ac:dyDescent="0.25">
      <c r="A6448" t="s">
        <v>6081</v>
      </c>
    </row>
    <row r="6449" spans="1:1" x14ac:dyDescent="0.25">
      <c r="A6449" t="s">
        <v>6082</v>
      </c>
    </row>
    <row r="6450" spans="1:1" x14ac:dyDescent="0.25">
      <c r="A6450" t="s">
        <v>6083</v>
      </c>
    </row>
    <row r="6451" spans="1:1" x14ac:dyDescent="0.25">
      <c r="A6451" t="s">
        <v>6084</v>
      </c>
    </row>
    <row r="6452" spans="1:1" x14ac:dyDescent="0.25">
      <c r="A6452" t="s">
        <v>6085</v>
      </c>
    </row>
    <row r="6453" spans="1:1" x14ac:dyDescent="0.25">
      <c r="A6453" t="s">
        <v>6086</v>
      </c>
    </row>
    <row r="6454" spans="1:1" x14ac:dyDescent="0.25">
      <c r="A6454" t="s">
        <v>6087</v>
      </c>
    </row>
    <row r="6455" spans="1:1" x14ac:dyDescent="0.25">
      <c r="A6455" t="s">
        <v>6088</v>
      </c>
    </row>
    <row r="6456" spans="1:1" x14ac:dyDescent="0.25">
      <c r="A6456" t="s">
        <v>6089</v>
      </c>
    </row>
    <row r="6457" spans="1:1" x14ac:dyDescent="0.25">
      <c r="A6457" t="s">
        <v>6090</v>
      </c>
    </row>
    <row r="6458" spans="1:1" x14ac:dyDescent="0.25">
      <c r="A6458" t="s">
        <v>6091</v>
      </c>
    </row>
    <row r="6459" spans="1:1" x14ac:dyDescent="0.25">
      <c r="A6459" t="s">
        <v>6092</v>
      </c>
    </row>
    <row r="6460" spans="1:1" x14ac:dyDescent="0.25">
      <c r="A6460" t="s">
        <v>6093</v>
      </c>
    </row>
    <row r="6461" spans="1:1" x14ac:dyDescent="0.25">
      <c r="A6461" t="s">
        <v>6094</v>
      </c>
    </row>
    <row r="6462" spans="1:1" x14ac:dyDescent="0.25">
      <c r="A6462" t="s">
        <v>6095</v>
      </c>
    </row>
    <row r="6463" spans="1:1" x14ac:dyDescent="0.25">
      <c r="A6463" t="s">
        <v>6096</v>
      </c>
    </row>
    <row r="6464" spans="1:1" x14ac:dyDescent="0.25">
      <c r="A6464" t="s">
        <v>6097</v>
      </c>
    </row>
    <row r="6465" spans="1:1" x14ac:dyDescent="0.25">
      <c r="A6465" t="s">
        <v>6098</v>
      </c>
    </row>
    <row r="6466" spans="1:1" x14ac:dyDescent="0.25">
      <c r="A6466" t="s">
        <v>6099</v>
      </c>
    </row>
    <row r="6467" spans="1:1" x14ac:dyDescent="0.25">
      <c r="A6467" t="s">
        <v>6100</v>
      </c>
    </row>
    <row r="6468" spans="1:1" x14ac:dyDescent="0.25">
      <c r="A6468" t="s">
        <v>6101</v>
      </c>
    </row>
    <row r="6469" spans="1:1" x14ac:dyDescent="0.25">
      <c r="A6469" t="s">
        <v>6102</v>
      </c>
    </row>
    <row r="6470" spans="1:1" x14ac:dyDescent="0.25">
      <c r="A6470" t="s">
        <v>6103</v>
      </c>
    </row>
    <row r="6471" spans="1:1" x14ac:dyDescent="0.25">
      <c r="A6471" t="s">
        <v>6104</v>
      </c>
    </row>
    <row r="6472" spans="1:1" x14ac:dyDescent="0.25">
      <c r="A6472" t="s">
        <v>6105</v>
      </c>
    </row>
    <row r="6473" spans="1:1" x14ac:dyDescent="0.25">
      <c r="A6473" t="s">
        <v>6106</v>
      </c>
    </row>
    <row r="6474" spans="1:1" x14ac:dyDescent="0.25">
      <c r="A6474" t="s">
        <v>6107</v>
      </c>
    </row>
    <row r="6475" spans="1:1" x14ac:dyDescent="0.25">
      <c r="A6475" t="s">
        <v>6108</v>
      </c>
    </row>
    <row r="6476" spans="1:1" x14ac:dyDescent="0.25">
      <c r="A6476" t="s">
        <v>6109</v>
      </c>
    </row>
    <row r="6477" spans="1:1" x14ac:dyDescent="0.25">
      <c r="A6477" t="s">
        <v>6110</v>
      </c>
    </row>
    <row r="6478" spans="1:1" x14ac:dyDescent="0.25">
      <c r="A6478" t="s">
        <v>6111</v>
      </c>
    </row>
    <row r="6479" spans="1:1" x14ac:dyDescent="0.25">
      <c r="A6479" t="s">
        <v>6112</v>
      </c>
    </row>
    <row r="6480" spans="1:1" x14ac:dyDescent="0.25">
      <c r="A6480" t="s">
        <v>6113</v>
      </c>
    </row>
    <row r="6481" spans="1:1" x14ac:dyDescent="0.25">
      <c r="A6481" t="s">
        <v>6114</v>
      </c>
    </row>
    <row r="6482" spans="1:1" x14ac:dyDescent="0.25">
      <c r="A6482" t="s">
        <v>6115</v>
      </c>
    </row>
    <row r="6483" spans="1:1" x14ac:dyDescent="0.25">
      <c r="A6483" t="s">
        <v>6116</v>
      </c>
    </row>
    <row r="6484" spans="1:1" x14ac:dyDescent="0.25">
      <c r="A6484" t="s">
        <v>6117</v>
      </c>
    </row>
    <row r="6485" spans="1:1" x14ac:dyDescent="0.25">
      <c r="A6485" t="s">
        <v>6118</v>
      </c>
    </row>
    <row r="6486" spans="1:1" x14ac:dyDescent="0.25">
      <c r="A6486" t="s">
        <v>6119</v>
      </c>
    </row>
    <row r="6487" spans="1:1" x14ac:dyDescent="0.25">
      <c r="A6487" t="s">
        <v>6120</v>
      </c>
    </row>
    <row r="6488" spans="1:1" x14ac:dyDescent="0.25">
      <c r="A6488" t="s">
        <v>6121</v>
      </c>
    </row>
    <row r="6489" spans="1:1" x14ac:dyDescent="0.25">
      <c r="A6489" t="s">
        <v>6122</v>
      </c>
    </row>
    <row r="6490" spans="1:1" x14ac:dyDescent="0.25">
      <c r="A6490" t="s">
        <v>6123</v>
      </c>
    </row>
    <row r="6491" spans="1:1" x14ac:dyDescent="0.25">
      <c r="A6491" t="s">
        <v>6124</v>
      </c>
    </row>
    <row r="6492" spans="1:1" x14ac:dyDescent="0.25">
      <c r="A6492" t="s">
        <v>6125</v>
      </c>
    </row>
    <row r="6493" spans="1:1" x14ac:dyDescent="0.25">
      <c r="A6493" t="s">
        <v>6126</v>
      </c>
    </row>
    <row r="6494" spans="1:1" x14ac:dyDescent="0.25">
      <c r="A6494" t="s">
        <v>6127</v>
      </c>
    </row>
    <row r="6495" spans="1:1" x14ac:dyDescent="0.25">
      <c r="A6495" t="s">
        <v>6128</v>
      </c>
    </row>
    <row r="6496" spans="1:1" x14ac:dyDescent="0.25">
      <c r="A6496" t="s">
        <v>6129</v>
      </c>
    </row>
    <row r="6497" spans="1:1" x14ac:dyDescent="0.25">
      <c r="A6497" t="s">
        <v>6130</v>
      </c>
    </row>
    <row r="6498" spans="1:1" x14ac:dyDescent="0.25">
      <c r="A6498" t="s">
        <v>6131</v>
      </c>
    </row>
    <row r="6499" spans="1:1" x14ac:dyDescent="0.25">
      <c r="A6499" t="s">
        <v>6132</v>
      </c>
    </row>
    <row r="6500" spans="1:1" x14ac:dyDescent="0.25">
      <c r="A6500" t="s">
        <v>6133</v>
      </c>
    </row>
    <row r="6501" spans="1:1" x14ac:dyDescent="0.25">
      <c r="A6501" t="s">
        <v>6134</v>
      </c>
    </row>
    <row r="6502" spans="1:1" x14ac:dyDescent="0.25">
      <c r="A6502" t="s">
        <v>6135</v>
      </c>
    </row>
    <row r="6503" spans="1:1" x14ac:dyDescent="0.25">
      <c r="A6503" t="s">
        <v>6136</v>
      </c>
    </row>
    <row r="6504" spans="1:1" x14ac:dyDescent="0.25">
      <c r="A6504" t="s">
        <v>6137</v>
      </c>
    </row>
    <row r="6505" spans="1:1" x14ac:dyDescent="0.25">
      <c r="A6505" t="s">
        <v>6138</v>
      </c>
    </row>
    <row r="6506" spans="1:1" x14ac:dyDescent="0.25">
      <c r="A6506" t="s">
        <v>6139</v>
      </c>
    </row>
    <row r="6507" spans="1:1" x14ac:dyDescent="0.25">
      <c r="A6507" t="s">
        <v>6140</v>
      </c>
    </row>
    <row r="6508" spans="1:1" x14ac:dyDescent="0.25">
      <c r="A6508" t="s">
        <v>6141</v>
      </c>
    </row>
    <row r="6509" spans="1:1" x14ac:dyDescent="0.25">
      <c r="A6509" t="s">
        <v>6142</v>
      </c>
    </row>
    <row r="6510" spans="1:1" x14ac:dyDescent="0.25">
      <c r="A6510" t="s">
        <v>6143</v>
      </c>
    </row>
    <row r="6511" spans="1:1" x14ac:dyDescent="0.25">
      <c r="A6511" t="s">
        <v>6144</v>
      </c>
    </row>
    <row r="6512" spans="1:1" x14ac:dyDescent="0.25">
      <c r="A6512" t="s">
        <v>6145</v>
      </c>
    </row>
    <row r="6513" spans="1:1" x14ac:dyDescent="0.25">
      <c r="A6513" t="s">
        <v>6146</v>
      </c>
    </row>
    <row r="6514" spans="1:1" x14ac:dyDescent="0.25">
      <c r="A6514" t="s">
        <v>6147</v>
      </c>
    </row>
    <row r="6515" spans="1:1" x14ac:dyDescent="0.25">
      <c r="A6515" t="s">
        <v>6148</v>
      </c>
    </row>
    <row r="6516" spans="1:1" x14ac:dyDescent="0.25">
      <c r="A6516" t="s">
        <v>6149</v>
      </c>
    </row>
    <row r="6517" spans="1:1" x14ac:dyDescent="0.25">
      <c r="A6517" t="s">
        <v>6149</v>
      </c>
    </row>
    <row r="6518" spans="1:1" x14ac:dyDescent="0.25">
      <c r="A6518" t="s">
        <v>6149</v>
      </c>
    </row>
    <row r="6519" spans="1:1" x14ac:dyDescent="0.25">
      <c r="A6519" t="s">
        <v>6148</v>
      </c>
    </row>
    <row r="6520" spans="1:1" x14ac:dyDescent="0.25">
      <c r="A6520" t="s">
        <v>6149</v>
      </c>
    </row>
    <row r="6521" spans="1:1" x14ac:dyDescent="0.25">
      <c r="A6521" t="s">
        <v>6150</v>
      </c>
    </row>
    <row r="6522" spans="1:1" x14ac:dyDescent="0.25">
      <c r="A6522" t="s">
        <v>6151</v>
      </c>
    </row>
    <row r="6523" spans="1:1" x14ac:dyDescent="0.25">
      <c r="A6523" t="s">
        <v>6150</v>
      </c>
    </row>
    <row r="6524" spans="1:1" x14ac:dyDescent="0.25">
      <c r="A6524" t="s">
        <v>6151</v>
      </c>
    </row>
    <row r="6525" spans="1:1" x14ac:dyDescent="0.25">
      <c r="A6525" t="s">
        <v>6150</v>
      </c>
    </row>
    <row r="6526" spans="1:1" x14ac:dyDescent="0.25">
      <c r="A6526" t="s">
        <v>6151</v>
      </c>
    </row>
    <row r="6527" spans="1:1" x14ac:dyDescent="0.25">
      <c r="A6527" t="s">
        <v>6150</v>
      </c>
    </row>
    <row r="6528" spans="1:1" x14ac:dyDescent="0.25">
      <c r="A6528" t="s">
        <v>6152</v>
      </c>
    </row>
    <row r="6529" spans="1:1" x14ac:dyDescent="0.25">
      <c r="A6529" t="s">
        <v>6153</v>
      </c>
    </row>
    <row r="6530" spans="1:1" x14ac:dyDescent="0.25">
      <c r="A6530" t="s">
        <v>6154</v>
      </c>
    </row>
    <row r="6531" spans="1:1" x14ac:dyDescent="0.25">
      <c r="A6531" t="s">
        <v>6155</v>
      </c>
    </row>
    <row r="6532" spans="1:1" x14ac:dyDescent="0.25">
      <c r="A6532" t="s">
        <v>6156</v>
      </c>
    </row>
    <row r="6533" spans="1:1" x14ac:dyDescent="0.25">
      <c r="A6533" t="s">
        <v>6157</v>
      </c>
    </row>
    <row r="6534" spans="1:1" x14ac:dyDescent="0.25">
      <c r="A6534" t="s">
        <v>6158</v>
      </c>
    </row>
    <row r="6535" spans="1:1" x14ac:dyDescent="0.25">
      <c r="A6535" t="s">
        <v>6159</v>
      </c>
    </row>
    <row r="6536" spans="1:1" x14ac:dyDescent="0.25">
      <c r="A6536" t="s">
        <v>6160</v>
      </c>
    </row>
    <row r="6537" spans="1:1" x14ac:dyDescent="0.25">
      <c r="A6537" t="s">
        <v>6161</v>
      </c>
    </row>
    <row r="6538" spans="1:1" x14ac:dyDescent="0.25">
      <c r="A6538" t="s">
        <v>6162</v>
      </c>
    </row>
    <row r="6539" spans="1:1" x14ac:dyDescent="0.25">
      <c r="A6539" t="s">
        <v>6163</v>
      </c>
    </row>
    <row r="6540" spans="1:1" x14ac:dyDescent="0.25">
      <c r="A6540" t="s">
        <v>6164</v>
      </c>
    </row>
    <row r="6541" spans="1:1" x14ac:dyDescent="0.25">
      <c r="A6541" t="s">
        <v>6165</v>
      </c>
    </row>
    <row r="6542" spans="1:1" x14ac:dyDescent="0.25">
      <c r="A6542" t="s">
        <v>6166</v>
      </c>
    </row>
    <row r="6543" spans="1:1" x14ac:dyDescent="0.25">
      <c r="A6543" t="s">
        <v>6167</v>
      </c>
    </row>
    <row r="6544" spans="1:1" x14ac:dyDescent="0.25">
      <c r="A6544" t="s">
        <v>6168</v>
      </c>
    </row>
    <row r="6545" spans="1:1" x14ac:dyDescent="0.25">
      <c r="A6545" t="s">
        <v>6169</v>
      </c>
    </row>
    <row r="6546" spans="1:1" x14ac:dyDescent="0.25">
      <c r="A6546" t="s">
        <v>6170</v>
      </c>
    </row>
    <row r="6547" spans="1:1" x14ac:dyDescent="0.25">
      <c r="A6547" t="s">
        <v>6171</v>
      </c>
    </row>
    <row r="6548" spans="1:1" x14ac:dyDescent="0.25">
      <c r="A6548" t="s">
        <v>6172</v>
      </c>
    </row>
    <row r="6549" spans="1:1" x14ac:dyDescent="0.25">
      <c r="A6549" t="s">
        <v>6173</v>
      </c>
    </row>
    <row r="6550" spans="1:1" x14ac:dyDescent="0.25">
      <c r="A6550" t="s">
        <v>6174</v>
      </c>
    </row>
    <row r="6551" spans="1:1" x14ac:dyDescent="0.25">
      <c r="A6551" t="s">
        <v>6175</v>
      </c>
    </row>
    <row r="6552" spans="1:1" x14ac:dyDescent="0.25">
      <c r="A6552" t="s">
        <v>6176</v>
      </c>
    </row>
    <row r="6553" spans="1:1" x14ac:dyDescent="0.25">
      <c r="A6553" t="s">
        <v>6177</v>
      </c>
    </row>
    <row r="6554" spans="1:1" x14ac:dyDescent="0.25">
      <c r="A6554" t="s">
        <v>6178</v>
      </c>
    </row>
    <row r="6555" spans="1:1" x14ac:dyDescent="0.25">
      <c r="A6555" t="s">
        <v>6179</v>
      </c>
    </row>
    <row r="6556" spans="1:1" x14ac:dyDescent="0.25">
      <c r="A6556" t="s">
        <v>6179</v>
      </c>
    </row>
    <row r="6557" spans="1:1" x14ac:dyDescent="0.25">
      <c r="A6557" t="s">
        <v>6180</v>
      </c>
    </row>
    <row r="6558" spans="1:1" x14ac:dyDescent="0.25">
      <c r="A6558" t="s">
        <v>6181</v>
      </c>
    </row>
    <row r="6559" spans="1:1" x14ac:dyDescent="0.25">
      <c r="A6559" t="s">
        <v>6182</v>
      </c>
    </row>
    <row r="6560" spans="1:1" x14ac:dyDescent="0.25">
      <c r="A6560" t="s">
        <v>6183</v>
      </c>
    </row>
    <row r="6561" spans="1:1" x14ac:dyDescent="0.25">
      <c r="A6561" t="s">
        <v>6184</v>
      </c>
    </row>
    <row r="6562" spans="1:1" x14ac:dyDescent="0.25">
      <c r="A6562" t="s">
        <v>6185</v>
      </c>
    </row>
    <row r="6563" spans="1:1" x14ac:dyDescent="0.25">
      <c r="A6563" t="s">
        <v>6186</v>
      </c>
    </row>
    <row r="6564" spans="1:1" x14ac:dyDescent="0.25">
      <c r="A6564" t="s">
        <v>6187</v>
      </c>
    </row>
    <row r="6565" spans="1:1" x14ac:dyDescent="0.25">
      <c r="A6565" t="s">
        <v>6188</v>
      </c>
    </row>
    <row r="6566" spans="1:1" x14ac:dyDescent="0.25">
      <c r="A6566" t="s">
        <v>6189</v>
      </c>
    </row>
    <row r="6567" spans="1:1" x14ac:dyDescent="0.25">
      <c r="A6567" t="s">
        <v>6190</v>
      </c>
    </row>
    <row r="6568" spans="1:1" x14ac:dyDescent="0.25">
      <c r="A6568" t="s">
        <v>6191</v>
      </c>
    </row>
    <row r="6569" spans="1:1" x14ac:dyDescent="0.25">
      <c r="A6569" t="s">
        <v>6192</v>
      </c>
    </row>
    <row r="6570" spans="1:1" x14ac:dyDescent="0.25">
      <c r="A6570" t="s">
        <v>6193</v>
      </c>
    </row>
    <row r="6571" spans="1:1" x14ac:dyDescent="0.25">
      <c r="A6571" t="s">
        <v>6194</v>
      </c>
    </row>
    <row r="6572" spans="1:1" x14ac:dyDescent="0.25">
      <c r="A6572" t="s">
        <v>6195</v>
      </c>
    </row>
    <row r="6573" spans="1:1" x14ac:dyDescent="0.25">
      <c r="A6573" t="s">
        <v>6196</v>
      </c>
    </row>
    <row r="6574" spans="1:1" x14ac:dyDescent="0.25">
      <c r="A6574" t="s">
        <v>6197</v>
      </c>
    </row>
    <row r="6575" spans="1:1" x14ac:dyDescent="0.25">
      <c r="A6575" t="s">
        <v>6198</v>
      </c>
    </row>
    <row r="6576" spans="1:1" x14ac:dyDescent="0.25">
      <c r="A6576" t="s">
        <v>6199</v>
      </c>
    </row>
    <row r="6577" spans="1:1" x14ac:dyDescent="0.25">
      <c r="A6577" t="s">
        <v>6200</v>
      </c>
    </row>
    <row r="6578" spans="1:1" x14ac:dyDescent="0.25">
      <c r="A6578" t="s">
        <v>6201</v>
      </c>
    </row>
    <row r="6579" spans="1:1" x14ac:dyDescent="0.25">
      <c r="A6579" t="s">
        <v>6202</v>
      </c>
    </row>
    <row r="6580" spans="1:1" x14ac:dyDescent="0.25">
      <c r="A6580" t="s">
        <v>6203</v>
      </c>
    </row>
    <row r="6581" spans="1:1" x14ac:dyDescent="0.25">
      <c r="A6581" t="s">
        <v>6204</v>
      </c>
    </row>
    <row r="6582" spans="1:1" x14ac:dyDescent="0.25">
      <c r="A6582" t="s">
        <v>6205</v>
      </c>
    </row>
    <row r="6583" spans="1:1" x14ac:dyDescent="0.25">
      <c r="A6583" t="s">
        <v>6206</v>
      </c>
    </row>
    <row r="6584" spans="1:1" x14ac:dyDescent="0.25">
      <c r="A6584" t="s">
        <v>6207</v>
      </c>
    </row>
    <row r="6585" spans="1:1" x14ac:dyDescent="0.25">
      <c r="A6585" t="s">
        <v>6208</v>
      </c>
    </row>
    <row r="6586" spans="1:1" x14ac:dyDescent="0.25">
      <c r="A6586" t="s">
        <v>6209</v>
      </c>
    </row>
    <row r="6587" spans="1:1" x14ac:dyDescent="0.25">
      <c r="A6587" t="s">
        <v>6210</v>
      </c>
    </row>
    <row r="6588" spans="1:1" x14ac:dyDescent="0.25">
      <c r="A6588" t="s">
        <v>6211</v>
      </c>
    </row>
    <row r="6589" spans="1:1" x14ac:dyDescent="0.25">
      <c r="A6589" t="s">
        <v>6212</v>
      </c>
    </row>
    <row r="6590" spans="1:1" x14ac:dyDescent="0.25">
      <c r="A6590" t="s">
        <v>6213</v>
      </c>
    </row>
    <row r="6591" spans="1:1" x14ac:dyDescent="0.25">
      <c r="A6591" t="s">
        <v>6214</v>
      </c>
    </row>
    <row r="6592" spans="1:1" x14ac:dyDescent="0.25">
      <c r="A6592" t="s">
        <v>6215</v>
      </c>
    </row>
    <row r="6593" spans="1:1" x14ac:dyDescent="0.25">
      <c r="A6593" t="s">
        <v>6216</v>
      </c>
    </row>
    <row r="6594" spans="1:1" x14ac:dyDescent="0.25">
      <c r="A6594" t="s">
        <v>6217</v>
      </c>
    </row>
    <row r="6595" spans="1:1" x14ac:dyDescent="0.25">
      <c r="A6595" t="s">
        <v>6218</v>
      </c>
    </row>
    <row r="6596" spans="1:1" x14ac:dyDescent="0.25">
      <c r="A6596" t="s">
        <v>6219</v>
      </c>
    </row>
    <row r="6597" spans="1:1" x14ac:dyDescent="0.25">
      <c r="A6597" t="s">
        <v>6220</v>
      </c>
    </row>
    <row r="6598" spans="1:1" x14ac:dyDescent="0.25">
      <c r="A6598" t="s">
        <v>6221</v>
      </c>
    </row>
    <row r="6599" spans="1:1" x14ac:dyDescent="0.25">
      <c r="A6599" t="s">
        <v>6222</v>
      </c>
    </row>
    <row r="6600" spans="1:1" x14ac:dyDescent="0.25">
      <c r="A6600" t="s">
        <v>6223</v>
      </c>
    </row>
    <row r="6601" spans="1:1" x14ac:dyDescent="0.25">
      <c r="A6601" t="s">
        <v>6224</v>
      </c>
    </row>
    <row r="6602" spans="1:1" x14ac:dyDescent="0.25">
      <c r="A6602" t="s">
        <v>6225</v>
      </c>
    </row>
    <row r="6603" spans="1:1" x14ac:dyDescent="0.25">
      <c r="A6603" t="s">
        <v>6226</v>
      </c>
    </row>
    <row r="6604" spans="1:1" x14ac:dyDescent="0.25">
      <c r="A6604" t="s">
        <v>6227</v>
      </c>
    </row>
    <row r="6605" spans="1:1" x14ac:dyDescent="0.25">
      <c r="A6605" t="s">
        <v>6228</v>
      </c>
    </row>
    <row r="6606" spans="1:1" x14ac:dyDescent="0.25">
      <c r="A6606" t="s">
        <v>6229</v>
      </c>
    </row>
    <row r="6607" spans="1:1" x14ac:dyDescent="0.25">
      <c r="A6607" t="s">
        <v>6230</v>
      </c>
    </row>
    <row r="6608" spans="1:1" x14ac:dyDescent="0.25">
      <c r="A6608" t="s">
        <v>6231</v>
      </c>
    </row>
    <row r="6609" spans="1:1" x14ac:dyDescent="0.25">
      <c r="A6609" t="s">
        <v>6232</v>
      </c>
    </row>
    <row r="6610" spans="1:1" x14ac:dyDescent="0.25">
      <c r="A6610" t="s">
        <v>6233</v>
      </c>
    </row>
    <row r="6611" spans="1:1" x14ac:dyDescent="0.25">
      <c r="A6611" t="s">
        <v>6234</v>
      </c>
    </row>
    <row r="6612" spans="1:1" x14ac:dyDescent="0.25">
      <c r="A6612" t="s">
        <v>6235</v>
      </c>
    </row>
    <row r="6613" spans="1:1" x14ac:dyDescent="0.25">
      <c r="A6613" t="s">
        <v>6236</v>
      </c>
    </row>
    <row r="6614" spans="1:1" x14ac:dyDescent="0.25">
      <c r="A6614" t="s">
        <v>6237</v>
      </c>
    </row>
    <row r="6615" spans="1:1" x14ac:dyDescent="0.25">
      <c r="A6615" t="s">
        <v>6238</v>
      </c>
    </row>
    <row r="6616" spans="1:1" x14ac:dyDescent="0.25">
      <c r="A6616" t="s">
        <v>6239</v>
      </c>
    </row>
    <row r="6617" spans="1:1" x14ac:dyDescent="0.25">
      <c r="A6617" t="s">
        <v>6240</v>
      </c>
    </row>
    <row r="6618" spans="1:1" x14ac:dyDescent="0.25">
      <c r="A6618" t="s">
        <v>6241</v>
      </c>
    </row>
    <row r="6619" spans="1:1" x14ac:dyDescent="0.25">
      <c r="A6619" t="s">
        <v>6242</v>
      </c>
    </row>
    <row r="6620" spans="1:1" x14ac:dyDescent="0.25">
      <c r="A6620" t="s">
        <v>6243</v>
      </c>
    </row>
    <row r="6621" spans="1:1" x14ac:dyDescent="0.25">
      <c r="A6621" t="s">
        <v>6244</v>
      </c>
    </row>
    <row r="6622" spans="1:1" x14ac:dyDescent="0.25">
      <c r="A6622" t="s">
        <v>6245</v>
      </c>
    </row>
    <row r="6623" spans="1:1" x14ac:dyDescent="0.25">
      <c r="A6623" t="s">
        <v>6246</v>
      </c>
    </row>
    <row r="6624" spans="1:1" x14ac:dyDescent="0.25">
      <c r="A6624" t="s">
        <v>6247</v>
      </c>
    </row>
    <row r="6625" spans="1:1" x14ac:dyDescent="0.25">
      <c r="A6625" t="s">
        <v>6248</v>
      </c>
    </row>
    <row r="6626" spans="1:1" x14ac:dyDescent="0.25">
      <c r="A6626" t="s">
        <v>6249</v>
      </c>
    </row>
    <row r="6627" spans="1:1" x14ac:dyDescent="0.25">
      <c r="A6627" t="s">
        <v>6250</v>
      </c>
    </row>
    <row r="6628" spans="1:1" x14ac:dyDescent="0.25">
      <c r="A6628" t="s">
        <v>6251</v>
      </c>
    </row>
    <row r="6629" spans="1:1" x14ac:dyDescent="0.25">
      <c r="A6629" t="s">
        <v>6252</v>
      </c>
    </row>
    <row r="6630" spans="1:1" x14ac:dyDescent="0.25">
      <c r="A6630" t="s">
        <v>6253</v>
      </c>
    </row>
    <row r="6631" spans="1:1" x14ac:dyDescent="0.25">
      <c r="A6631" t="s">
        <v>6254</v>
      </c>
    </row>
    <row r="6632" spans="1:1" x14ac:dyDescent="0.25">
      <c r="A6632" t="s">
        <v>6255</v>
      </c>
    </row>
    <row r="6633" spans="1:1" x14ac:dyDescent="0.25">
      <c r="A6633" t="s">
        <v>6256</v>
      </c>
    </row>
    <row r="6634" spans="1:1" x14ac:dyDescent="0.25">
      <c r="A6634" t="s">
        <v>6257</v>
      </c>
    </row>
    <row r="6635" spans="1:1" x14ac:dyDescent="0.25">
      <c r="A6635" t="s">
        <v>6258</v>
      </c>
    </row>
    <row r="6636" spans="1:1" x14ac:dyDescent="0.25">
      <c r="A6636" t="s">
        <v>6259</v>
      </c>
    </row>
    <row r="6637" spans="1:1" x14ac:dyDescent="0.25">
      <c r="A6637" t="s">
        <v>6260</v>
      </c>
    </row>
    <row r="6638" spans="1:1" x14ac:dyDescent="0.25">
      <c r="A6638" t="s">
        <v>6261</v>
      </c>
    </row>
    <row r="6639" spans="1:1" x14ac:dyDescent="0.25">
      <c r="A6639" t="s">
        <v>6262</v>
      </c>
    </row>
    <row r="6640" spans="1:1" x14ac:dyDescent="0.25">
      <c r="A6640" t="s">
        <v>6263</v>
      </c>
    </row>
    <row r="6641" spans="1:1" x14ac:dyDescent="0.25">
      <c r="A6641" t="s">
        <v>6264</v>
      </c>
    </row>
    <row r="6642" spans="1:1" x14ac:dyDescent="0.25">
      <c r="A6642" t="s">
        <v>6265</v>
      </c>
    </row>
    <row r="6643" spans="1:1" x14ac:dyDescent="0.25">
      <c r="A6643" t="s">
        <v>6266</v>
      </c>
    </row>
    <row r="6644" spans="1:1" x14ac:dyDescent="0.25">
      <c r="A6644" t="s">
        <v>6267</v>
      </c>
    </row>
    <row r="6645" spans="1:1" x14ac:dyDescent="0.25">
      <c r="A6645" t="s">
        <v>6268</v>
      </c>
    </row>
    <row r="6646" spans="1:1" x14ac:dyDescent="0.25">
      <c r="A6646" t="s">
        <v>6269</v>
      </c>
    </row>
    <row r="6647" spans="1:1" x14ac:dyDescent="0.25">
      <c r="A6647" t="s">
        <v>6270</v>
      </c>
    </row>
    <row r="6648" spans="1:1" x14ac:dyDescent="0.25">
      <c r="A6648" t="s">
        <v>6271</v>
      </c>
    </row>
    <row r="6649" spans="1:1" x14ac:dyDescent="0.25">
      <c r="A6649" t="s">
        <v>6272</v>
      </c>
    </row>
    <row r="6650" spans="1:1" x14ac:dyDescent="0.25">
      <c r="A6650" t="s">
        <v>6273</v>
      </c>
    </row>
    <row r="6651" spans="1:1" x14ac:dyDescent="0.25">
      <c r="A6651" t="s">
        <v>6274</v>
      </c>
    </row>
    <row r="6652" spans="1:1" x14ac:dyDescent="0.25">
      <c r="A6652" t="s">
        <v>6275</v>
      </c>
    </row>
    <row r="6653" spans="1:1" x14ac:dyDescent="0.25">
      <c r="A6653" t="s">
        <v>6276</v>
      </c>
    </row>
    <row r="6654" spans="1:1" x14ac:dyDescent="0.25">
      <c r="A6654" t="s">
        <v>6277</v>
      </c>
    </row>
    <row r="6655" spans="1:1" x14ac:dyDescent="0.25">
      <c r="A6655" t="s">
        <v>6278</v>
      </c>
    </row>
    <row r="6656" spans="1:1" x14ac:dyDescent="0.25">
      <c r="A6656" t="s">
        <v>6279</v>
      </c>
    </row>
    <row r="6657" spans="1:1" x14ac:dyDescent="0.25">
      <c r="A6657" t="s">
        <v>6280</v>
      </c>
    </row>
    <row r="6658" spans="1:1" x14ac:dyDescent="0.25">
      <c r="A6658" t="s">
        <v>6281</v>
      </c>
    </row>
    <row r="6659" spans="1:1" x14ac:dyDescent="0.25">
      <c r="A6659" t="s">
        <v>6282</v>
      </c>
    </row>
    <row r="6660" spans="1:1" x14ac:dyDescent="0.25">
      <c r="A6660" t="s">
        <v>6283</v>
      </c>
    </row>
    <row r="6661" spans="1:1" x14ac:dyDescent="0.25">
      <c r="A6661" t="s">
        <v>6282</v>
      </c>
    </row>
    <row r="6662" spans="1:1" x14ac:dyDescent="0.25">
      <c r="A6662" t="s">
        <v>6284</v>
      </c>
    </row>
    <row r="6663" spans="1:1" x14ac:dyDescent="0.25">
      <c r="A6663" t="s">
        <v>6285</v>
      </c>
    </row>
    <row r="6664" spans="1:1" x14ac:dyDescent="0.25">
      <c r="A6664" t="s">
        <v>6286</v>
      </c>
    </row>
    <row r="6665" spans="1:1" x14ac:dyDescent="0.25">
      <c r="A6665" t="s">
        <v>6287</v>
      </c>
    </row>
    <row r="6666" spans="1:1" x14ac:dyDescent="0.25">
      <c r="A6666" t="s">
        <v>6288</v>
      </c>
    </row>
    <row r="6667" spans="1:1" x14ac:dyDescent="0.25">
      <c r="A6667" t="s">
        <v>6289</v>
      </c>
    </row>
    <row r="6668" spans="1:1" x14ac:dyDescent="0.25">
      <c r="A6668" t="s">
        <v>6290</v>
      </c>
    </row>
    <row r="6669" spans="1:1" x14ac:dyDescent="0.25">
      <c r="A6669" t="s">
        <v>6291</v>
      </c>
    </row>
    <row r="6670" spans="1:1" x14ac:dyDescent="0.25">
      <c r="A6670" t="s">
        <v>6292</v>
      </c>
    </row>
    <row r="6671" spans="1:1" x14ac:dyDescent="0.25">
      <c r="A6671" t="s">
        <v>6293</v>
      </c>
    </row>
    <row r="6672" spans="1:1" x14ac:dyDescent="0.25">
      <c r="A6672" t="s">
        <v>6294</v>
      </c>
    </row>
    <row r="6673" spans="1:1" x14ac:dyDescent="0.25">
      <c r="A6673" t="s">
        <v>6295</v>
      </c>
    </row>
    <row r="6674" spans="1:1" x14ac:dyDescent="0.25">
      <c r="A6674" t="s">
        <v>6296</v>
      </c>
    </row>
    <row r="6675" spans="1:1" x14ac:dyDescent="0.25">
      <c r="A6675" t="s">
        <v>6297</v>
      </c>
    </row>
    <row r="6676" spans="1:1" x14ac:dyDescent="0.25">
      <c r="A6676" t="s">
        <v>6298</v>
      </c>
    </row>
    <row r="6677" spans="1:1" x14ac:dyDescent="0.25">
      <c r="A6677" t="s">
        <v>6299</v>
      </c>
    </row>
    <row r="6678" spans="1:1" x14ac:dyDescent="0.25">
      <c r="A6678" t="s">
        <v>6300</v>
      </c>
    </row>
    <row r="6679" spans="1:1" x14ac:dyDescent="0.25">
      <c r="A6679" t="s">
        <v>6298</v>
      </c>
    </row>
    <row r="6680" spans="1:1" x14ac:dyDescent="0.25">
      <c r="A6680" t="s">
        <v>6301</v>
      </c>
    </row>
    <row r="6681" spans="1:1" x14ac:dyDescent="0.25">
      <c r="A6681" t="s">
        <v>6302</v>
      </c>
    </row>
    <row r="6682" spans="1:1" x14ac:dyDescent="0.25">
      <c r="A6682" t="s">
        <v>6303</v>
      </c>
    </row>
    <row r="6683" spans="1:1" x14ac:dyDescent="0.25">
      <c r="A6683" t="s">
        <v>6304</v>
      </c>
    </row>
    <row r="6684" spans="1:1" x14ac:dyDescent="0.25">
      <c r="A6684" t="s">
        <v>6305</v>
      </c>
    </row>
    <row r="6685" spans="1:1" x14ac:dyDescent="0.25">
      <c r="A6685" t="s">
        <v>6306</v>
      </c>
    </row>
    <row r="6686" spans="1:1" x14ac:dyDescent="0.25">
      <c r="A6686" t="s">
        <v>6305</v>
      </c>
    </row>
    <row r="6687" spans="1:1" x14ac:dyDescent="0.25">
      <c r="A6687" t="s">
        <v>6307</v>
      </c>
    </row>
    <row r="6688" spans="1:1" x14ac:dyDescent="0.25">
      <c r="A6688" t="s">
        <v>6308</v>
      </c>
    </row>
    <row r="6689" spans="1:1" x14ac:dyDescent="0.25">
      <c r="A6689" t="s">
        <v>6309</v>
      </c>
    </row>
    <row r="6690" spans="1:1" x14ac:dyDescent="0.25">
      <c r="A6690" t="s">
        <v>6310</v>
      </c>
    </row>
    <row r="6691" spans="1:1" x14ac:dyDescent="0.25">
      <c r="A6691" t="s">
        <v>6311</v>
      </c>
    </row>
    <row r="6692" spans="1:1" x14ac:dyDescent="0.25">
      <c r="A6692" t="s">
        <v>6312</v>
      </c>
    </row>
    <row r="6693" spans="1:1" x14ac:dyDescent="0.25">
      <c r="A6693" t="s">
        <v>6313</v>
      </c>
    </row>
    <row r="6694" spans="1:1" x14ac:dyDescent="0.25">
      <c r="A6694" t="s">
        <v>6314</v>
      </c>
    </row>
    <row r="6695" spans="1:1" x14ac:dyDescent="0.25">
      <c r="A6695" t="s">
        <v>6315</v>
      </c>
    </row>
    <row r="6696" spans="1:1" x14ac:dyDescent="0.25">
      <c r="A6696" t="s">
        <v>6316</v>
      </c>
    </row>
    <row r="6697" spans="1:1" x14ac:dyDescent="0.25">
      <c r="A6697" t="s">
        <v>6317</v>
      </c>
    </row>
    <row r="6698" spans="1:1" x14ac:dyDescent="0.25">
      <c r="A6698" t="s">
        <v>6318</v>
      </c>
    </row>
    <row r="6699" spans="1:1" x14ac:dyDescent="0.25">
      <c r="A6699" t="s">
        <v>6319</v>
      </c>
    </row>
    <row r="6700" spans="1:1" x14ac:dyDescent="0.25">
      <c r="A6700" t="s">
        <v>6320</v>
      </c>
    </row>
    <row r="6701" spans="1:1" x14ac:dyDescent="0.25">
      <c r="A6701" t="s">
        <v>6321</v>
      </c>
    </row>
    <row r="6702" spans="1:1" x14ac:dyDescent="0.25">
      <c r="A6702" t="s">
        <v>6322</v>
      </c>
    </row>
    <row r="6703" spans="1:1" x14ac:dyDescent="0.25">
      <c r="A6703" t="s">
        <v>6322</v>
      </c>
    </row>
    <row r="6704" spans="1:1" x14ac:dyDescent="0.25">
      <c r="A6704" t="s">
        <v>6323</v>
      </c>
    </row>
    <row r="6705" spans="1:1" x14ac:dyDescent="0.25">
      <c r="A6705" t="s">
        <v>6324</v>
      </c>
    </row>
    <row r="6706" spans="1:1" x14ac:dyDescent="0.25">
      <c r="A6706" t="s">
        <v>6325</v>
      </c>
    </row>
    <row r="6707" spans="1:1" x14ac:dyDescent="0.25">
      <c r="A6707" t="s">
        <v>6326</v>
      </c>
    </row>
    <row r="6708" spans="1:1" x14ac:dyDescent="0.25">
      <c r="A6708" t="s">
        <v>6327</v>
      </c>
    </row>
    <row r="6709" spans="1:1" x14ac:dyDescent="0.25">
      <c r="A6709" t="s">
        <v>6327</v>
      </c>
    </row>
    <row r="6710" spans="1:1" x14ac:dyDescent="0.25">
      <c r="A6710" t="s">
        <v>6328</v>
      </c>
    </row>
    <row r="6711" spans="1:1" x14ac:dyDescent="0.25">
      <c r="A6711" t="s">
        <v>6328</v>
      </c>
    </row>
    <row r="6712" spans="1:1" x14ac:dyDescent="0.25">
      <c r="A6712" t="s">
        <v>6329</v>
      </c>
    </row>
    <row r="6713" spans="1:1" x14ac:dyDescent="0.25">
      <c r="A6713" t="s">
        <v>6329</v>
      </c>
    </row>
    <row r="6714" spans="1:1" x14ac:dyDescent="0.25">
      <c r="A6714" t="s">
        <v>6330</v>
      </c>
    </row>
    <row r="6715" spans="1:1" x14ac:dyDescent="0.25">
      <c r="A6715" t="s">
        <v>6331</v>
      </c>
    </row>
    <row r="6716" spans="1:1" x14ac:dyDescent="0.25">
      <c r="A6716" t="s">
        <v>6332</v>
      </c>
    </row>
    <row r="6717" spans="1:1" x14ac:dyDescent="0.25">
      <c r="A6717" t="s">
        <v>6333</v>
      </c>
    </row>
    <row r="6718" spans="1:1" x14ac:dyDescent="0.25">
      <c r="A6718" t="s">
        <v>6334</v>
      </c>
    </row>
    <row r="6719" spans="1:1" x14ac:dyDescent="0.25">
      <c r="A6719" t="s">
        <v>6335</v>
      </c>
    </row>
    <row r="6720" spans="1:1" x14ac:dyDescent="0.25">
      <c r="A6720" t="s">
        <v>6336</v>
      </c>
    </row>
    <row r="6721" spans="1:1" x14ac:dyDescent="0.25">
      <c r="A6721" t="s">
        <v>6337</v>
      </c>
    </row>
    <row r="6722" spans="1:1" x14ac:dyDescent="0.25">
      <c r="A6722" t="s">
        <v>6338</v>
      </c>
    </row>
    <row r="6723" spans="1:1" x14ac:dyDescent="0.25">
      <c r="A6723" t="s">
        <v>6339</v>
      </c>
    </row>
    <row r="6724" spans="1:1" x14ac:dyDescent="0.25">
      <c r="A6724" t="s">
        <v>6340</v>
      </c>
    </row>
    <row r="6725" spans="1:1" x14ac:dyDescent="0.25">
      <c r="A6725" t="s">
        <v>6341</v>
      </c>
    </row>
    <row r="6726" spans="1:1" x14ac:dyDescent="0.25">
      <c r="A6726" t="s">
        <v>6342</v>
      </c>
    </row>
    <row r="6727" spans="1:1" x14ac:dyDescent="0.25">
      <c r="A6727" t="s">
        <v>6343</v>
      </c>
    </row>
    <row r="6728" spans="1:1" x14ac:dyDescent="0.25">
      <c r="A6728" t="s">
        <v>6344</v>
      </c>
    </row>
    <row r="6729" spans="1:1" x14ac:dyDescent="0.25">
      <c r="A6729" t="s">
        <v>6345</v>
      </c>
    </row>
    <row r="6730" spans="1:1" x14ac:dyDescent="0.25">
      <c r="A6730" t="s">
        <v>6346</v>
      </c>
    </row>
    <row r="6731" spans="1:1" x14ac:dyDescent="0.25">
      <c r="A6731" t="s">
        <v>6347</v>
      </c>
    </row>
    <row r="6732" spans="1:1" x14ac:dyDescent="0.25">
      <c r="A6732" t="s">
        <v>6348</v>
      </c>
    </row>
    <row r="6733" spans="1:1" x14ac:dyDescent="0.25">
      <c r="A6733" t="s">
        <v>6349</v>
      </c>
    </row>
    <row r="6734" spans="1:1" x14ac:dyDescent="0.25">
      <c r="A6734" t="s">
        <v>6350</v>
      </c>
    </row>
    <row r="6735" spans="1:1" x14ac:dyDescent="0.25">
      <c r="A6735" t="s">
        <v>6351</v>
      </c>
    </row>
    <row r="6736" spans="1:1" x14ac:dyDescent="0.25">
      <c r="A6736" t="s">
        <v>6352</v>
      </c>
    </row>
    <row r="6737" spans="1:1" x14ac:dyDescent="0.25">
      <c r="A6737" t="s">
        <v>6353</v>
      </c>
    </row>
    <row r="6738" spans="1:1" x14ac:dyDescent="0.25">
      <c r="A6738" t="s">
        <v>6354</v>
      </c>
    </row>
    <row r="6739" spans="1:1" x14ac:dyDescent="0.25">
      <c r="A6739" t="s">
        <v>6355</v>
      </c>
    </row>
    <row r="6740" spans="1:1" x14ac:dyDescent="0.25">
      <c r="A6740" t="s">
        <v>6356</v>
      </c>
    </row>
    <row r="6741" spans="1:1" x14ac:dyDescent="0.25">
      <c r="A6741" t="s">
        <v>6357</v>
      </c>
    </row>
    <row r="6742" spans="1:1" x14ac:dyDescent="0.25">
      <c r="A6742" t="s">
        <v>6358</v>
      </c>
    </row>
    <row r="6743" spans="1:1" x14ac:dyDescent="0.25">
      <c r="A6743" t="s">
        <v>6359</v>
      </c>
    </row>
    <row r="6744" spans="1:1" x14ac:dyDescent="0.25">
      <c r="A6744" t="s">
        <v>6360</v>
      </c>
    </row>
    <row r="6745" spans="1:1" x14ac:dyDescent="0.25">
      <c r="A6745" t="s">
        <v>6361</v>
      </c>
    </row>
    <row r="6746" spans="1:1" x14ac:dyDescent="0.25">
      <c r="A6746" t="s">
        <v>6362</v>
      </c>
    </row>
    <row r="6747" spans="1:1" x14ac:dyDescent="0.25">
      <c r="A6747" t="s">
        <v>6363</v>
      </c>
    </row>
    <row r="6748" spans="1:1" x14ac:dyDescent="0.25">
      <c r="A6748" t="s">
        <v>6364</v>
      </c>
    </row>
    <row r="6749" spans="1:1" x14ac:dyDescent="0.25">
      <c r="A6749" t="s">
        <v>6365</v>
      </c>
    </row>
    <row r="6750" spans="1:1" x14ac:dyDescent="0.25">
      <c r="A6750" t="s">
        <v>6366</v>
      </c>
    </row>
    <row r="6751" spans="1:1" x14ac:dyDescent="0.25">
      <c r="A6751" t="s">
        <v>6367</v>
      </c>
    </row>
    <row r="6752" spans="1:1" x14ac:dyDescent="0.25">
      <c r="A6752" t="s">
        <v>6368</v>
      </c>
    </row>
    <row r="6753" spans="1:1" x14ac:dyDescent="0.25">
      <c r="A6753" t="s">
        <v>6369</v>
      </c>
    </row>
    <row r="6754" spans="1:1" x14ac:dyDescent="0.25">
      <c r="A6754" t="s">
        <v>6370</v>
      </c>
    </row>
    <row r="6755" spans="1:1" x14ac:dyDescent="0.25">
      <c r="A6755" t="s">
        <v>6371</v>
      </c>
    </row>
    <row r="6756" spans="1:1" x14ac:dyDescent="0.25">
      <c r="A6756" t="s">
        <v>6372</v>
      </c>
    </row>
    <row r="6757" spans="1:1" x14ac:dyDescent="0.25">
      <c r="A6757" t="s">
        <v>6373</v>
      </c>
    </row>
    <row r="6758" spans="1:1" x14ac:dyDescent="0.25">
      <c r="A6758" t="s">
        <v>6374</v>
      </c>
    </row>
    <row r="6759" spans="1:1" x14ac:dyDescent="0.25">
      <c r="A6759" t="s">
        <v>6375</v>
      </c>
    </row>
    <row r="6760" spans="1:1" x14ac:dyDescent="0.25">
      <c r="A6760" t="s">
        <v>6376</v>
      </c>
    </row>
    <row r="6761" spans="1:1" x14ac:dyDescent="0.25">
      <c r="A6761" t="s">
        <v>6377</v>
      </c>
    </row>
    <row r="6762" spans="1:1" x14ac:dyDescent="0.25">
      <c r="A6762" t="s">
        <v>6378</v>
      </c>
    </row>
    <row r="6763" spans="1:1" x14ac:dyDescent="0.25">
      <c r="A6763" t="s">
        <v>6379</v>
      </c>
    </row>
    <row r="6764" spans="1:1" x14ac:dyDescent="0.25">
      <c r="A6764" t="s">
        <v>6380</v>
      </c>
    </row>
    <row r="6765" spans="1:1" x14ac:dyDescent="0.25">
      <c r="A6765" t="s">
        <v>6381</v>
      </c>
    </row>
    <row r="6766" spans="1:1" x14ac:dyDescent="0.25">
      <c r="A6766" t="s">
        <v>6382</v>
      </c>
    </row>
    <row r="6767" spans="1:1" x14ac:dyDescent="0.25">
      <c r="A6767" t="s">
        <v>6383</v>
      </c>
    </row>
    <row r="6768" spans="1:1" x14ac:dyDescent="0.25">
      <c r="A6768" t="s">
        <v>6384</v>
      </c>
    </row>
    <row r="6769" spans="1:1" x14ac:dyDescent="0.25">
      <c r="A6769" t="s">
        <v>6385</v>
      </c>
    </row>
    <row r="6770" spans="1:1" x14ac:dyDescent="0.25">
      <c r="A6770" t="s">
        <v>6386</v>
      </c>
    </row>
    <row r="6771" spans="1:1" x14ac:dyDescent="0.25">
      <c r="A6771" t="s">
        <v>6387</v>
      </c>
    </row>
    <row r="6772" spans="1:1" x14ac:dyDescent="0.25">
      <c r="A6772" t="s">
        <v>6388</v>
      </c>
    </row>
    <row r="6773" spans="1:1" x14ac:dyDescent="0.25">
      <c r="A6773" t="s">
        <v>6389</v>
      </c>
    </row>
    <row r="6774" spans="1:1" x14ac:dyDescent="0.25">
      <c r="A6774" t="s">
        <v>6390</v>
      </c>
    </row>
    <row r="6775" spans="1:1" x14ac:dyDescent="0.25">
      <c r="A6775" t="s">
        <v>6391</v>
      </c>
    </row>
    <row r="6776" spans="1:1" x14ac:dyDescent="0.25">
      <c r="A6776" t="s">
        <v>6392</v>
      </c>
    </row>
    <row r="6777" spans="1:1" x14ac:dyDescent="0.25">
      <c r="A6777" t="s">
        <v>6393</v>
      </c>
    </row>
    <row r="6778" spans="1:1" x14ac:dyDescent="0.25">
      <c r="A6778" t="s">
        <v>6394</v>
      </c>
    </row>
    <row r="6779" spans="1:1" x14ac:dyDescent="0.25">
      <c r="A6779" t="s">
        <v>6395</v>
      </c>
    </row>
    <row r="6780" spans="1:1" x14ac:dyDescent="0.25">
      <c r="A6780" t="s">
        <v>6396</v>
      </c>
    </row>
    <row r="6781" spans="1:1" x14ac:dyDescent="0.25">
      <c r="A6781" t="s">
        <v>6397</v>
      </c>
    </row>
    <row r="6782" spans="1:1" x14ac:dyDescent="0.25">
      <c r="A6782" t="s">
        <v>6398</v>
      </c>
    </row>
    <row r="6783" spans="1:1" x14ac:dyDescent="0.25">
      <c r="A6783" t="s">
        <v>6399</v>
      </c>
    </row>
    <row r="6784" spans="1:1" x14ac:dyDescent="0.25">
      <c r="A6784" t="s">
        <v>6400</v>
      </c>
    </row>
    <row r="6785" spans="1:1" x14ac:dyDescent="0.25">
      <c r="A6785" t="s">
        <v>6401</v>
      </c>
    </row>
    <row r="6786" spans="1:1" x14ac:dyDescent="0.25">
      <c r="A6786" t="s">
        <v>6402</v>
      </c>
    </row>
    <row r="6787" spans="1:1" x14ac:dyDescent="0.25">
      <c r="A6787" t="s">
        <v>6403</v>
      </c>
    </row>
    <row r="6788" spans="1:1" x14ac:dyDescent="0.25">
      <c r="A6788" t="s">
        <v>6404</v>
      </c>
    </row>
    <row r="6789" spans="1:1" x14ac:dyDescent="0.25">
      <c r="A6789" t="s">
        <v>6405</v>
      </c>
    </row>
    <row r="6790" spans="1:1" x14ac:dyDescent="0.25">
      <c r="A6790" t="s">
        <v>6406</v>
      </c>
    </row>
    <row r="6791" spans="1:1" x14ac:dyDescent="0.25">
      <c r="A6791" t="s">
        <v>6407</v>
      </c>
    </row>
    <row r="6792" spans="1:1" x14ac:dyDescent="0.25">
      <c r="A6792" t="s">
        <v>6408</v>
      </c>
    </row>
    <row r="6793" spans="1:1" x14ac:dyDescent="0.25">
      <c r="A6793" t="s">
        <v>6409</v>
      </c>
    </row>
    <row r="6794" spans="1:1" x14ac:dyDescent="0.25">
      <c r="A6794" t="s">
        <v>6410</v>
      </c>
    </row>
    <row r="6795" spans="1:1" x14ac:dyDescent="0.25">
      <c r="A6795" t="s">
        <v>6411</v>
      </c>
    </row>
    <row r="6796" spans="1:1" x14ac:dyDescent="0.25">
      <c r="A6796" t="s">
        <v>6412</v>
      </c>
    </row>
    <row r="6797" spans="1:1" x14ac:dyDescent="0.25">
      <c r="A6797" t="s">
        <v>6413</v>
      </c>
    </row>
    <row r="6798" spans="1:1" x14ac:dyDescent="0.25">
      <c r="A6798" t="s">
        <v>6414</v>
      </c>
    </row>
    <row r="6799" spans="1:1" x14ac:dyDescent="0.25">
      <c r="A6799" t="s">
        <v>6415</v>
      </c>
    </row>
    <row r="6800" spans="1:1" x14ac:dyDescent="0.25">
      <c r="A6800" t="s">
        <v>6416</v>
      </c>
    </row>
    <row r="6801" spans="1:1" x14ac:dyDescent="0.25">
      <c r="A6801" t="s">
        <v>6417</v>
      </c>
    </row>
    <row r="6802" spans="1:1" x14ac:dyDescent="0.25">
      <c r="A6802" t="s">
        <v>6418</v>
      </c>
    </row>
    <row r="6803" spans="1:1" x14ac:dyDescent="0.25">
      <c r="A6803" t="s">
        <v>6419</v>
      </c>
    </row>
    <row r="6804" spans="1:1" x14ac:dyDescent="0.25">
      <c r="A6804" t="s">
        <v>6420</v>
      </c>
    </row>
    <row r="6805" spans="1:1" x14ac:dyDescent="0.25">
      <c r="A6805" t="s">
        <v>6421</v>
      </c>
    </row>
    <row r="6806" spans="1:1" x14ac:dyDescent="0.25">
      <c r="A6806" t="s">
        <v>6422</v>
      </c>
    </row>
    <row r="6807" spans="1:1" x14ac:dyDescent="0.25">
      <c r="A6807" t="s">
        <v>6423</v>
      </c>
    </row>
    <row r="6808" spans="1:1" x14ac:dyDescent="0.25">
      <c r="A6808" t="s">
        <v>6424</v>
      </c>
    </row>
    <row r="6809" spans="1:1" x14ac:dyDescent="0.25">
      <c r="A6809" t="s">
        <v>6425</v>
      </c>
    </row>
    <row r="6810" spans="1:1" x14ac:dyDescent="0.25">
      <c r="A6810" t="s">
        <v>6426</v>
      </c>
    </row>
    <row r="6811" spans="1:1" x14ac:dyDescent="0.25">
      <c r="A6811" t="s">
        <v>6427</v>
      </c>
    </row>
    <row r="6812" spans="1:1" x14ac:dyDescent="0.25">
      <c r="A6812" t="s">
        <v>6428</v>
      </c>
    </row>
    <row r="6813" spans="1:1" x14ac:dyDescent="0.25">
      <c r="A6813" t="s">
        <v>6429</v>
      </c>
    </row>
    <row r="6814" spans="1:1" x14ac:dyDescent="0.25">
      <c r="A6814" t="s">
        <v>6430</v>
      </c>
    </row>
    <row r="6815" spans="1:1" x14ac:dyDescent="0.25">
      <c r="A6815" t="s">
        <v>6431</v>
      </c>
    </row>
    <row r="6816" spans="1:1" x14ac:dyDescent="0.25">
      <c r="A6816" t="s">
        <v>6432</v>
      </c>
    </row>
    <row r="6817" spans="1:1" x14ac:dyDescent="0.25">
      <c r="A6817" t="s">
        <v>6433</v>
      </c>
    </row>
    <row r="6818" spans="1:1" x14ac:dyDescent="0.25">
      <c r="A6818" t="s">
        <v>6434</v>
      </c>
    </row>
    <row r="6819" spans="1:1" x14ac:dyDescent="0.25">
      <c r="A6819" t="s">
        <v>6435</v>
      </c>
    </row>
    <row r="6820" spans="1:1" x14ac:dyDescent="0.25">
      <c r="A6820" t="s">
        <v>6436</v>
      </c>
    </row>
    <row r="6821" spans="1:1" x14ac:dyDescent="0.25">
      <c r="A6821" t="s">
        <v>6437</v>
      </c>
    </row>
    <row r="6822" spans="1:1" x14ac:dyDescent="0.25">
      <c r="A6822" t="s">
        <v>6438</v>
      </c>
    </row>
    <row r="6823" spans="1:1" x14ac:dyDescent="0.25">
      <c r="A6823" t="s">
        <v>6439</v>
      </c>
    </row>
    <row r="6824" spans="1:1" x14ac:dyDescent="0.25">
      <c r="A6824" t="s">
        <v>6440</v>
      </c>
    </row>
    <row r="6825" spans="1:1" x14ac:dyDescent="0.25">
      <c r="A6825" t="s">
        <v>6441</v>
      </c>
    </row>
    <row r="6826" spans="1:1" x14ac:dyDescent="0.25">
      <c r="A6826" t="s">
        <v>6442</v>
      </c>
    </row>
    <row r="6827" spans="1:1" x14ac:dyDescent="0.25">
      <c r="A6827" t="s">
        <v>6443</v>
      </c>
    </row>
    <row r="6828" spans="1:1" x14ac:dyDescent="0.25">
      <c r="A6828" t="s">
        <v>6444</v>
      </c>
    </row>
    <row r="6829" spans="1:1" x14ac:dyDescent="0.25">
      <c r="A6829" t="s">
        <v>6445</v>
      </c>
    </row>
    <row r="6830" spans="1:1" x14ac:dyDescent="0.25">
      <c r="A6830" t="s">
        <v>6446</v>
      </c>
    </row>
    <row r="6831" spans="1:1" x14ac:dyDescent="0.25">
      <c r="A6831" t="s">
        <v>6447</v>
      </c>
    </row>
    <row r="6832" spans="1:1" x14ac:dyDescent="0.25">
      <c r="A6832" t="s">
        <v>6448</v>
      </c>
    </row>
    <row r="6833" spans="1:1" x14ac:dyDescent="0.25">
      <c r="A6833" t="s">
        <v>6449</v>
      </c>
    </row>
    <row r="6834" spans="1:1" x14ac:dyDescent="0.25">
      <c r="A6834" t="s">
        <v>6450</v>
      </c>
    </row>
    <row r="6835" spans="1:1" x14ac:dyDescent="0.25">
      <c r="A6835" t="s">
        <v>6451</v>
      </c>
    </row>
    <row r="6836" spans="1:1" x14ac:dyDescent="0.25">
      <c r="A6836" t="s">
        <v>6452</v>
      </c>
    </row>
    <row r="6837" spans="1:1" x14ac:dyDescent="0.25">
      <c r="A6837" t="s">
        <v>6453</v>
      </c>
    </row>
    <row r="6838" spans="1:1" x14ac:dyDescent="0.25">
      <c r="A6838" t="s">
        <v>6454</v>
      </c>
    </row>
    <row r="6839" spans="1:1" x14ac:dyDescent="0.25">
      <c r="A6839" t="s">
        <v>6455</v>
      </c>
    </row>
    <row r="6840" spans="1:1" x14ac:dyDescent="0.25">
      <c r="A6840" t="s">
        <v>6456</v>
      </c>
    </row>
    <row r="6841" spans="1:1" x14ac:dyDescent="0.25">
      <c r="A6841" t="s">
        <v>6457</v>
      </c>
    </row>
    <row r="6842" spans="1:1" x14ac:dyDescent="0.25">
      <c r="A6842" t="s">
        <v>6458</v>
      </c>
    </row>
    <row r="6843" spans="1:1" x14ac:dyDescent="0.25">
      <c r="A6843" t="s">
        <v>6459</v>
      </c>
    </row>
    <row r="6844" spans="1:1" x14ac:dyDescent="0.25">
      <c r="A6844" t="s">
        <v>6460</v>
      </c>
    </row>
    <row r="6845" spans="1:1" x14ac:dyDescent="0.25">
      <c r="A6845" t="s">
        <v>6461</v>
      </c>
    </row>
    <row r="6846" spans="1:1" x14ac:dyDescent="0.25">
      <c r="A6846" t="s">
        <v>6462</v>
      </c>
    </row>
    <row r="6847" spans="1:1" x14ac:dyDescent="0.25">
      <c r="A6847" t="s">
        <v>6463</v>
      </c>
    </row>
    <row r="6848" spans="1:1" x14ac:dyDescent="0.25">
      <c r="A6848" t="s">
        <v>6464</v>
      </c>
    </row>
    <row r="6849" spans="1:1" x14ac:dyDescent="0.25">
      <c r="A6849" t="s">
        <v>6465</v>
      </c>
    </row>
    <row r="6850" spans="1:1" x14ac:dyDescent="0.25">
      <c r="A6850" t="s">
        <v>6466</v>
      </c>
    </row>
    <row r="6851" spans="1:1" x14ac:dyDescent="0.25">
      <c r="A6851" t="s">
        <v>6467</v>
      </c>
    </row>
    <row r="6852" spans="1:1" x14ac:dyDescent="0.25">
      <c r="A6852" t="s">
        <v>6468</v>
      </c>
    </row>
    <row r="6853" spans="1:1" x14ac:dyDescent="0.25">
      <c r="A6853" t="s">
        <v>6469</v>
      </c>
    </row>
    <row r="6854" spans="1:1" x14ac:dyDescent="0.25">
      <c r="A6854" t="s">
        <v>6470</v>
      </c>
    </row>
    <row r="6855" spans="1:1" x14ac:dyDescent="0.25">
      <c r="A6855" t="s">
        <v>6471</v>
      </c>
    </row>
    <row r="6856" spans="1:1" x14ac:dyDescent="0.25">
      <c r="A6856" t="s">
        <v>6472</v>
      </c>
    </row>
    <row r="6857" spans="1:1" x14ac:dyDescent="0.25">
      <c r="A6857" t="s">
        <v>6473</v>
      </c>
    </row>
    <row r="6858" spans="1:1" x14ac:dyDescent="0.25">
      <c r="A6858" t="s">
        <v>6474</v>
      </c>
    </row>
    <row r="6859" spans="1:1" x14ac:dyDescent="0.25">
      <c r="A6859" t="s">
        <v>6475</v>
      </c>
    </row>
    <row r="6860" spans="1:1" x14ac:dyDescent="0.25">
      <c r="A6860" t="s">
        <v>6476</v>
      </c>
    </row>
    <row r="6861" spans="1:1" x14ac:dyDescent="0.25">
      <c r="A6861" t="s">
        <v>6477</v>
      </c>
    </row>
    <row r="6862" spans="1:1" x14ac:dyDescent="0.25">
      <c r="A6862" t="s">
        <v>6478</v>
      </c>
    </row>
    <row r="6863" spans="1:1" x14ac:dyDescent="0.25">
      <c r="A6863" t="s">
        <v>6479</v>
      </c>
    </row>
    <row r="6864" spans="1:1" x14ac:dyDescent="0.25">
      <c r="A6864" t="s">
        <v>6480</v>
      </c>
    </row>
    <row r="6865" spans="1:1" x14ac:dyDescent="0.25">
      <c r="A6865" t="s">
        <v>6481</v>
      </c>
    </row>
    <row r="6866" spans="1:1" x14ac:dyDescent="0.25">
      <c r="A6866" t="s">
        <v>6482</v>
      </c>
    </row>
    <row r="6867" spans="1:1" x14ac:dyDescent="0.25">
      <c r="A6867" t="s">
        <v>6483</v>
      </c>
    </row>
    <row r="6868" spans="1:1" x14ac:dyDescent="0.25">
      <c r="A6868" t="s">
        <v>6484</v>
      </c>
    </row>
    <row r="6869" spans="1:1" x14ac:dyDescent="0.25">
      <c r="A6869" t="s">
        <v>6485</v>
      </c>
    </row>
    <row r="6870" spans="1:1" x14ac:dyDescent="0.25">
      <c r="A6870" t="s">
        <v>6486</v>
      </c>
    </row>
    <row r="6871" spans="1:1" x14ac:dyDescent="0.25">
      <c r="A6871" t="s">
        <v>6487</v>
      </c>
    </row>
    <row r="6872" spans="1:1" x14ac:dyDescent="0.25">
      <c r="A6872" t="s">
        <v>6488</v>
      </c>
    </row>
    <row r="6873" spans="1:1" x14ac:dyDescent="0.25">
      <c r="A6873" t="s">
        <v>6489</v>
      </c>
    </row>
    <row r="6874" spans="1:1" x14ac:dyDescent="0.25">
      <c r="A6874" t="s">
        <v>6490</v>
      </c>
    </row>
    <row r="6875" spans="1:1" x14ac:dyDescent="0.25">
      <c r="A6875" t="s">
        <v>6491</v>
      </c>
    </row>
    <row r="6876" spans="1:1" x14ac:dyDescent="0.25">
      <c r="A6876" t="s">
        <v>6492</v>
      </c>
    </row>
    <row r="6877" spans="1:1" x14ac:dyDescent="0.25">
      <c r="A6877" t="s">
        <v>6493</v>
      </c>
    </row>
    <row r="6878" spans="1:1" x14ac:dyDescent="0.25">
      <c r="A6878" t="s">
        <v>6494</v>
      </c>
    </row>
    <row r="6879" spans="1:1" x14ac:dyDescent="0.25">
      <c r="A6879" t="s">
        <v>6495</v>
      </c>
    </row>
    <row r="6880" spans="1:1" x14ac:dyDescent="0.25">
      <c r="A6880" t="s">
        <v>6496</v>
      </c>
    </row>
    <row r="6881" spans="1:1" x14ac:dyDescent="0.25">
      <c r="A6881" t="s">
        <v>6497</v>
      </c>
    </row>
    <row r="6882" spans="1:1" x14ac:dyDescent="0.25">
      <c r="A6882" t="s">
        <v>6498</v>
      </c>
    </row>
    <row r="6883" spans="1:1" x14ac:dyDescent="0.25">
      <c r="A6883" t="s">
        <v>6499</v>
      </c>
    </row>
    <row r="6884" spans="1:1" x14ac:dyDescent="0.25">
      <c r="A6884" t="s">
        <v>6500</v>
      </c>
    </row>
    <row r="6885" spans="1:1" x14ac:dyDescent="0.25">
      <c r="A6885" t="s">
        <v>6501</v>
      </c>
    </row>
    <row r="6886" spans="1:1" x14ac:dyDescent="0.25">
      <c r="A6886" t="s">
        <v>6502</v>
      </c>
    </row>
    <row r="6887" spans="1:1" x14ac:dyDescent="0.25">
      <c r="A6887" t="s">
        <v>6503</v>
      </c>
    </row>
    <row r="6888" spans="1:1" x14ac:dyDescent="0.25">
      <c r="A6888" t="s">
        <v>6504</v>
      </c>
    </row>
    <row r="6889" spans="1:1" x14ac:dyDescent="0.25">
      <c r="A6889" t="s">
        <v>6505</v>
      </c>
    </row>
    <row r="6890" spans="1:1" x14ac:dyDescent="0.25">
      <c r="A6890" t="s">
        <v>6506</v>
      </c>
    </row>
    <row r="6891" spans="1:1" x14ac:dyDescent="0.25">
      <c r="A6891" t="s">
        <v>6507</v>
      </c>
    </row>
    <row r="6892" spans="1:1" x14ac:dyDescent="0.25">
      <c r="A6892" t="s">
        <v>6508</v>
      </c>
    </row>
    <row r="6893" spans="1:1" x14ac:dyDescent="0.25">
      <c r="A6893" t="s">
        <v>6509</v>
      </c>
    </row>
    <row r="6894" spans="1:1" x14ac:dyDescent="0.25">
      <c r="A6894" t="s">
        <v>6510</v>
      </c>
    </row>
    <row r="6895" spans="1:1" x14ac:dyDescent="0.25">
      <c r="A6895" t="s">
        <v>6511</v>
      </c>
    </row>
    <row r="6896" spans="1:1" x14ac:dyDescent="0.25">
      <c r="A6896" t="s">
        <v>6512</v>
      </c>
    </row>
    <row r="6897" spans="1:1" x14ac:dyDescent="0.25">
      <c r="A6897" t="s">
        <v>6513</v>
      </c>
    </row>
    <row r="6898" spans="1:1" x14ac:dyDescent="0.25">
      <c r="A6898" t="s">
        <v>6514</v>
      </c>
    </row>
    <row r="6899" spans="1:1" x14ac:dyDescent="0.25">
      <c r="A6899" t="s">
        <v>6515</v>
      </c>
    </row>
    <row r="6900" spans="1:1" x14ac:dyDescent="0.25">
      <c r="A6900" t="s">
        <v>6516</v>
      </c>
    </row>
    <row r="6901" spans="1:1" x14ac:dyDescent="0.25">
      <c r="A6901" t="s">
        <v>6517</v>
      </c>
    </row>
    <row r="6902" spans="1:1" x14ac:dyDescent="0.25">
      <c r="A6902" t="s">
        <v>6518</v>
      </c>
    </row>
    <row r="6903" spans="1:1" x14ac:dyDescent="0.25">
      <c r="A6903" t="s">
        <v>6519</v>
      </c>
    </row>
    <row r="6904" spans="1:1" x14ac:dyDescent="0.25">
      <c r="A6904" t="s">
        <v>6520</v>
      </c>
    </row>
    <row r="6905" spans="1:1" x14ac:dyDescent="0.25">
      <c r="A6905" t="s">
        <v>6521</v>
      </c>
    </row>
    <row r="6906" spans="1:1" x14ac:dyDescent="0.25">
      <c r="A6906" t="s">
        <v>6522</v>
      </c>
    </row>
    <row r="6907" spans="1:1" x14ac:dyDescent="0.25">
      <c r="A6907" t="s">
        <v>6523</v>
      </c>
    </row>
    <row r="6908" spans="1:1" x14ac:dyDescent="0.25">
      <c r="A6908" t="s">
        <v>6524</v>
      </c>
    </row>
    <row r="6909" spans="1:1" x14ac:dyDescent="0.25">
      <c r="A6909" t="s">
        <v>6525</v>
      </c>
    </row>
    <row r="6910" spans="1:1" x14ac:dyDescent="0.25">
      <c r="A6910" t="s">
        <v>6526</v>
      </c>
    </row>
    <row r="6911" spans="1:1" x14ac:dyDescent="0.25">
      <c r="A6911" t="s">
        <v>6527</v>
      </c>
    </row>
    <row r="6912" spans="1:1" x14ac:dyDescent="0.25">
      <c r="A6912" t="s">
        <v>6528</v>
      </c>
    </row>
    <row r="6913" spans="1:1" x14ac:dyDescent="0.25">
      <c r="A6913" t="s">
        <v>6529</v>
      </c>
    </row>
    <row r="6914" spans="1:1" x14ac:dyDescent="0.25">
      <c r="A6914" t="s">
        <v>6530</v>
      </c>
    </row>
    <row r="6915" spans="1:1" x14ac:dyDescent="0.25">
      <c r="A6915" t="s">
        <v>6531</v>
      </c>
    </row>
    <row r="6916" spans="1:1" x14ac:dyDescent="0.25">
      <c r="A6916" t="s">
        <v>6532</v>
      </c>
    </row>
    <row r="6917" spans="1:1" x14ac:dyDescent="0.25">
      <c r="A6917" t="s">
        <v>6533</v>
      </c>
    </row>
    <row r="6918" spans="1:1" x14ac:dyDescent="0.25">
      <c r="A6918" t="s">
        <v>6534</v>
      </c>
    </row>
    <row r="6919" spans="1:1" x14ac:dyDescent="0.25">
      <c r="A6919" t="s">
        <v>6535</v>
      </c>
    </row>
    <row r="6920" spans="1:1" x14ac:dyDescent="0.25">
      <c r="A6920" t="s">
        <v>6536</v>
      </c>
    </row>
    <row r="6921" spans="1:1" x14ac:dyDescent="0.25">
      <c r="A6921" t="s">
        <v>6537</v>
      </c>
    </row>
    <row r="6922" spans="1:1" x14ac:dyDescent="0.25">
      <c r="A6922" t="s">
        <v>6538</v>
      </c>
    </row>
    <row r="6923" spans="1:1" x14ac:dyDescent="0.25">
      <c r="A6923" t="s">
        <v>6539</v>
      </c>
    </row>
    <row r="6924" spans="1:1" x14ac:dyDescent="0.25">
      <c r="A6924" t="s">
        <v>6540</v>
      </c>
    </row>
    <row r="6925" spans="1:1" x14ac:dyDescent="0.25">
      <c r="A6925" t="s">
        <v>6541</v>
      </c>
    </row>
    <row r="6926" spans="1:1" x14ac:dyDescent="0.25">
      <c r="A6926" t="s">
        <v>6542</v>
      </c>
    </row>
    <row r="6927" spans="1:1" x14ac:dyDescent="0.25">
      <c r="A6927" t="s">
        <v>6543</v>
      </c>
    </row>
    <row r="6928" spans="1:1" x14ac:dyDescent="0.25">
      <c r="A6928" t="s">
        <v>6544</v>
      </c>
    </row>
    <row r="6929" spans="1:1" x14ac:dyDescent="0.25">
      <c r="A6929" t="s">
        <v>6545</v>
      </c>
    </row>
    <row r="6930" spans="1:1" x14ac:dyDescent="0.25">
      <c r="A6930" t="s">
        <v>6546</v>
      </c>
    </row>
    <row r="6931" spans="1:1" x14ac:dyDescent="0.25">
      <c r="A6931" t="s">
        <v>6547</v>
      </c>
    </row>
    <row r="6932" spans="1:1" x14ac:dyDescent="0.25">
      <c r="A6932" t="s">
        <v>6548</v>
      </c>
    </row>
    <row r="6933" spans="1:1" x14ac:dyDescent="0.25">
      <c r="A6933" t="s">
        <v>6549</v>
      </c>
    </row>
    <row r="6934" spans="1:1" x14ac:dyDescent="0.25">
      <c r="A6934" t="s">
        <v>6550</v>
      </c>
    </row>
    <row r="6935" spans="1:1" x14ac:dyDescent="0.25">
      <c r="A6935" t="s">
        <v>6551</v>
      </c>
    </row>
    <row r="6936" spans="1:1" x14ac:dyDescent="0.25">
      <c r="A6936" t="s">
        <v>6552</v>
      </c>
    </row>
    <row r="6937" spans="1:1" x14ac:dyDescent="0.25">
      <c r="A6937" t="s">
        <v>6553</v>
      </c>
    </row>
    <row r="6938" spans="1:1" x14ac:dyDescent="0.25">
      <c r="A6938" t="s">
        <v>6554</v>
      </c>
    </row>
    <row r="6939" spans="1:1" x14ac:dyDescent="0.25">
      <c r="A6939" t="s">
        <v>6555</v>
      </c>
    </row>
    <row r="6940" spans="1:1" x14ac:dyDescent="0.25">
      <c r="A6940" t="s">
        <v>6556</v>
      </c>
    </row>
    <row r="6941" spans="1:1" x14ac:dyDescent="0.25">
      <c r="A6941" t="s">
        <v>6557</v>
      </c>
    </row>
    <row r="6942" spans="1:1" x14ac:dyDescent="0.25">
      <c r="A6942" t="s">
        <v>6557</v>
      </c>
    </row>
    <row r="6943" spans="1:1" x14ac:dyDescent="0.25">
      <c r="A6943" t="s">
        <v>6558</v>
      </c>
    </row>
    <row r="6944" spans="1:1" x14ac:dyDescent="0.25">
      <c r="A6944" t="s">
        <v>6558</v>
      </c>
    </row>
    <row r="6945" spans="1:1" x14ac:dyDescent="0.25">
      <c r="A6945" t="s">
        <v>6559</v>
      </c>
    </row>
    <row r="6946" spans="1:1" x14ac:dyDescent="0.25">
      <c r="A6946" t="s">
        <v>6559</v>
      </c>
    </row>
    <row r="6947" spans="1:1" x14ac:dyDescent="0.25">
      <c r="A6947" t="s">
        <v>6560</v>
      </c>
    </row>
    <row r="6948" spans="1:1" x14ac:dyDescent="0.25">
      <c r="A6948" t="s">
        <v>6561</v>
      </c>
    </row>
    <row r="6949" spans="1:1" x14ac:dyDescent="0.25">
      <c r="A6949" t="s">
        <v>6562</v>
      </c>
    </row>
    <row r="6950" spans="1:1" x14ac:dyDescent="0.25">
      <c r="A6950" t="s">
        <v>6563</v>
      </c>
    </row>
    <row r="6951" spans="1:1" x14ac:dyDescent="0.25">
      <c r="A6951" t="s">
        <v>6564</v>
      </c>
    </row>
    <row r="6952" spans="1:1" x14ac:dyDescent="0.25">
      <c r="A6952" t="s">
        <v>6565</v>
      </c>
    </row>
    <row r="6953" spans="1:1" x14ac:dyDescent="0.25">
      <c r="A6953" t="s">
        <v>6566</v>
      </c>
    </row>
    <row r="6954" spans="1:1" x14ac:dyDescent="0.25">
      <c r="A6954" t="s">
        <v>6567</v>
      </c>
    </row>
    <row r="6955" spans="1:1" x14ac:dyDescent="0.25">
      <c r="A6955" t="s">
        <v>6568</v>
      </c>
    </row>
    <row r="6956" spans="1:1" x14ac:dyDescent="0.25">
      <c r="A6956" t="s">
        <v>6569</v>
      </c>
    </row>
    <row r="6957" spans="1:1" x14ac:dyDescent="0.25">
      <c r="A6957" t="s">
        <v>6570</v>
      </c>
    </row>
    <row r="6958" spans="1:1" x14ac:dyDescent="0.25">
      <c r="A6958" t="s">
        <v>6571</v>
      </c>
    </row>
    <row r="6959" spans="1:1" x14ac:dyDescent="0.25">
      <c r="A6959" t="s">
        <v>6572</v>
      </c>
    </row>
    <row r="6960" spans="1:1" x14ac:dyDescent="0.25">
      <c r="A6960" t="s">
        <v>6573</v>
      </c>
    </row>
    <row r="6961" spans="1:1" x14ac:dyDescent="0.25">
      <c r="A6961" t="s">
        <v>6574</v>
      </c>
    </row>
    <row r="6962" spans="1:1" x14ac:dyDescent="0.25">
      <c r="A6962" t="s">
        <v>6575</v>
      </c>
    </row>
    <row r="6963" spans="1:1" x14ac:dyDescent="0.25">
      <c r="A6963" t="s">
        <v>6576</v>
      </c>
    </row>
    <row r="6964" spans="1:1" x14ac:dyDescent="0.25">
      <c r="A6964" t="s">
        <v>6577</v>
      </c>
    </row>
    <row r="6965" spans="1:1" x14ac:dyDescent="0.25">
      <c r="A6965" t="s">
        <v>6578</v>
      </c>
    </row>
    <row r="6966" spans="1:1" x14ac:dyDescent="0.25">
      <c r="A6966" t="s">
        <v>6579</v>
      </c>
    </row>
    <row r="6967" spans="1:1" x14ac:dyDescent="0.25">
      <c r="A6967" t="s">
        <v>6580</v>
      </c>
    </row>
    <row r="6968" spans="1:1" x14ac:dyDescent="0.25">
      <c r="A6968" t="s">
        <v>6581</v>
      </c>
    </row>
    <row r="6969" spans="1:1" x14ac:dyDescent="0.25">
      <c r="A6969" t="s">
        <v>6582</v>
      </c>
    </row>
    <row r="6970" spans="1:1" x14ac:dyDescent="0.25">
      <c r="A6970" t="s">
        <v>6583</v>
      </c>
    </row>
    <row r="6971" spans="1:1" x14ac:dyDescent="0.25">
      <c r="A6971" t="s">
        <v>6584</v>
      </c>
    </row>
    <row r="6972" spans="1:1" x14ac:dyDescent="0.25">
      <c r="A6972" t="s">
        <v>6585</v>
      </c>
    </row>
    <row r="6973" spans="1:1" x14ac:dyDescent="0.25">
      <c r="A6973" t="s">
        <v>6586</v>
      </c>
    </row>
    <row r="6974" spans="1:1" x14ac:dyDescent="0.25">
      <c r="A6974" t="s">
        <v>6587</v>
      </c>
    </row>
    <row r="6975" spans="1:1" x14ac:dyDescent="0.25">
      <c r="A6975" t="s">
        <v>6588</v>
      </c>
    </row>
    <row r="6976" spans="1:1" x14ac:dyDescent="0.25">
      <c r="A6976" t="s">
        <v>6589</v>
      </c>
    </row>
    <row r="6977" spans="1:1" x14ac:dyDescent="0.25">
      <c r="A6977" t="s">
        <v>6590</v>
      </c>
    </row>
    <row r="6978" spans="1:1" x14ac:dyDescent="0.25">
      <c r="A6978" t="s">
        <v>6591</v>
      </c>
    </row>
    <row r="6979" spans="1:1" x14ac:dyDescent="0.25">
      <c r="A6979" t="s">
        <v>6592</v>
      </c>
    </row>
    <row r="6980" spans="1:1" x14ac:dyDescent="0.25">
      <c r="A6980" t="s">
        <v>6593</v>
      </c>
    </row>
    <row r="6981" spans="1:1" x14ac:dyDescent="0.25">
      <c r="A6981" t="s">
        <v>6594</v>
      </c>
    </row>
    <row r="6982" spans="1:1" x14ac:dyDescent="0.25">
      <c r="A6982" t="s">
        <v>6595</v>
      </c>
    </row>
    <row r="6983" spans="1:1" x14ac:dyDescent="0.25">
      <c r="A6983" t="s">
        <v>6596</v>
      </c>
    </row>
    <row r="6984" spans="1:1" x14ac:dyDescent="0.25">
      <c r="A6984" t="s">
        <v>6597</v>
      </c>
    </row>
    <row r="6985" spans="1:1" x14ac:dyDescent="0.25">
      <c r="A6985" t="s">
        <v>6598</v>
      </c>
    </row>
    <row r="6986" spans="1:1" x14ac:dyDescent="0.25">
      <c r="A6986" t="s">
        <v>6599</v>
      </c>
    </row>
    <row r="6987" spans="1:1" x14ac:dyDescent="0.25">
      <c r="A6987" t="s">
        <v>6600</v>
      </c>
    </row>
    <row r="6988" spans="1:1" x14ac:dyDescent="0.25">
      <c r="A6988" t="s">
        <v>6601</v>
      </c>
    </row>
    <row r="6989" spans="1:1" x14ac:dyDescent="0.25">
      <c r="A6989" t="s">
        <v>6602</v>
      </c>
    </row>
    <row r="6990" spans="1:1" x14ac:dyDescent="0.25">
      <c r="A6990" t="s">
        <v>6603</v>
      </c>
    </row>
    <row r="6991" spans="1:1" x14ac:dyDescent="0.25">
      <c r="A6991" t="s">
        <v>6604</v>
      </c>
    </row>
    <row r="6992" spans="1:1" x14ac:dyDescent="0.25">
      <c r="A6992" t="s">
        <v>6605</v>
      </c>
    </row>
    <row r="6993" spans="1:1" x14ac:dyDescent="0.25">
      <c r="A6993" t="s">
        <v>6606</v>
      </c>
    </row>
    <row r="6994" spans="1:1" x14ac:dyDescent="0.25">
      <c r="A6994" t="s">
        <v>6607</v>
      </c>
    </row>
    <row r="6995" spans="1:1" x14ac:dyDescent="0.25">
      <c r="A6995" t="s">
        <v>6608</v>
      </c>
    </row>
    <row r="6996" spans="1:1" x14ac:dyDescent="0.25">
      <c r="A6996" t="s">
        <v>6609</v>
      </c>
    </row>
    <row r="6997" spans="1:1" x14ac:dyDescent="0.25">
      <c r="A6997" t="s">
        <v>6610</v>
      </c>
    </row>
    <row r="6998" spans="1:1" x14ac:dyDescent="0.25">
      <c r="A6998" t="s">
        <v>6611</v>
      </c>
    </row>
    <row r="6999" spans="1:1" x14ac:dyDescent="0.25">
      <c r="A6999" t="s">
        <v>6612</v>
      </c>
    </row>
    <row r="7000" spans="1:1" x14ac:dyDescent="0.25">
      <c r="A7000" t="s">
        <v>6613</v>
      </c>
    </row>
    <row r="7001" spans="1:1" x14ac:dyDescent="0.25">
      <c r="A7001" t="s">
        <v>6614</v>
      </c>
    </row>
    <row r="7002" spans="1:1" x14ac:dyDescent="0.25">
      <c r="A7002" t="s">
        <v>6615</v>
      </c>
    </row>
    <row r="7003" spans="1:1" x14ac:dyDescent="0.25">
      <c r="A7003" t="s">
        <v>6616</v>
      </c>
    </row>
    <row r="7004" spans="1:1" x14ac:dyDescent="0.25">
      <c r="A7004" t="s">
        <v>6617</v>
      </c>
    </row>
    <row r="7005" spans="1:1" x14ac:dyDescent="0.25">
      <c r="A7005" t="s">
        <v>6618</v>
      </c>
    </row>
    <row r="7006" spans="1:1" x14ac:dyDescent="0.25">
      <c r="A7006" t="s">
        <v>6619</v>
      </c>
    </row>
    <row r="7007" spans="1:1" x14ac:dyDescent="0.25">
      <c r="A7007" t="s">
        <v>6620</v>
      </c>
    </row>
    <row r="7008" spans="1:1" x14ac:dyDescent="0.25">
      <c r="A7008" t="s">
        <v>6621</v>
      </c>
    </row>
    <row r="7009" spans="1:1" x14ac:dyDescent="0.25">
      <c r="A7009" t="s">
        <v>6622</v>
      </c>
    </row>
    <row r="7010" spans="1:1" x14ac:dyDescent="0.25">
      <c r="A7010" t="s">
        <v>6623</v>
      </c>
    </row>
    <row r="7011" spans="1:1" x14ac:dyDescent="0.25">
      <c r="A7011" t="s">
        <v>6624</v>
      </c>
    </row>
    <row r="7012" spans="1:1" x14ac:dyDescent="0.25">
      <c r="A7012" t="s">
        <v>6625</v>
      </c>
    </row>
    <row r="7013" spans="1:1" x14ac:dyDescent="0.25">
      <c r="A7013" t="s">
        <v>6626</v>
      </c>
    </row>
    <row r="7014" spans="1:1" x14ac:dyDescent="0.25">
      <c r="A7014" t="s">
        <v>6627</v>
      </c>
    </row>
    <row r="7015" spans="1:1" x14ac:dyDescent="0.25">
      <c r="A7015" t="s">
        <v>6628</v>
      </c>
    </row>
    <row r="7016" spans="1:1" x14ac:dyDescent="0.25">
      <c r="A7016" t="s">
        <v>6629</v>
      </c>
    </row>
    <row r="7017" spans="1:1" x14ac:dyDescent="0.25">
      <c r="A7017" t="s">
        <v>6630</v>
      </c>
    </row>
    <row r="7018" spans="1:1" x14ac:dyDescent="0.25">
      <c r="A7018" t="s">
        <v>6631</v>
      </c>
    </row>
    <row r="7019" spans="1:1" x14ac:dyDescent="0.25">
      <c r="A7019" t="s">
        <v>6632</v>
      </c>
    </row>
    <row r="7020" spans="1:1" x14ac:dyDescent="0.25">
      <c r="A7020" t="s">
        <v>6633</v>
      </c>
    </row>
    <row r="7021" spans="1:1" x14ac:dyDescent="0.25">
      <c r="A7021" t="s">
        <v>6634</v>
      </c>
    </row>
    <row r="7022" spans="1:1" x14ac:dyDescent="0.25">
      <c r="A7022" t="s">
        <v>6635</v>
      </c>
    </row>
    <row r="7023" spans="1:1" x14ac:dyDescent="0.25">
      <c r="A7023" t="s">
        <v>6636</v>
      </c>
    </row>
    <row r="7024" spans="1:1" x14ac:dyDescent="0.25">
      <c r="A7024" t="s">
        <v>6637</v>
      </c>
    </row>
    <row r="7025" spans="1:1" x14ac:dyDescent="0.25">
      <c r="A7025" t="s">
        <v>6638</v>
      </c>
    </row>
    <row r="7026" spans="1:1" x14ac:dyDescent="0.25">
      <c r="A7026" t="s">
        <v>6639</v>
      </c>
    </row>
    <row r="7027" spans="1:1" x14ac:dyDescent="0.25">
      <c r="A7027" t="s">
        <v>6640</v>
      </c>
    </row>
    <row r="7028" spans="1:1" x14ac:dyDescent="0.25">
      <c r="A7028" t="s">
        <v>6641</v>
      </c>
    </row>
    <row r="7029" spans="1:1" x14ac:dyDescent="0.25">
      <c r="A7029" t="s">
        <v>6642</v>
      </c>
    </row>
    <row r="7030" spans="1:1" x14ac:dyDescent="0.25">
      <c r="A7030" t="s">
        <v>6643</v>
      </c>
    </row>
    <row r="7031" spans="1:1" x14ac:dyDescent="0.25">
      <c r="A7031" t="s">
        <v>6644</v>
      </c>
    </row>
    <row r="7032" spans="1:1" x14ac:dyDescent="0.25">
      <c r="A7032" t="s">
        <v>6645</v>
      </c>
    </row>
    <row r="7033" spans="1:1" x14ac:dyDescent="0.25">
      <c r="A7033" t="s">
        <v>6646</v>
      </c>
    </row>
    <row r="7034" spans="1:1" x14ac:dyDescent="0.25">
      <c r="A7034" t="s">
        <v>6647</v>
      </c>
    </row>
    <row r="7035" spans="1:1" x14ac:dyDescent="0.25">
      <c r="A7035" t="s">
        <v>6648</v>
      </c>
    </row>
    <row r="7036" spans="1:1" x14ac:dyDescent="0.25">
      <c r="A7036" t="s">
        <v>6649</v>
      </c>
    </row>
    <row r="7037" spans="1:1" x14ac:dyDescent="0.25">
      <c r="A7037" t="s">
        <v>6650</v>
      </c>
    </row>
    <row r="7038" spans="1:1" x14ac:dyDescent="0.25">
      <c r="A7038" t="s">
        <v>6651</v>
      </c>
    </row>
    <row r="7039" spans="1:1" x14ac:dyDescent="0.25">
      <c r="A7039" t="s">
        <v>6652</v>
      </c>
    </row>
    <row r="7040" spans="1:1" x14ac:dyDescent="0.25">
      <c r="A7040" t="s">
        <v>6653</v>
      </c>
    </row>
    <row r="7041" spans="1:1" x14ac:dyDescent="0.25">
      <c r="A7041" t="s">
        <v>6654</v>
      </c>
    </row>
    <row r="7042" spans="1:1" x14ac:dyDescent="0.25">
      <c r="A7042" t="s">
        <v>6655</v>
      </c>
    </row>
    <row r="7043" spans="1:1" x14ac:dyDescent="0.25">
      <c r="A7043" t="s">
        <v>6656</v>
      </c>
    </row>
    <row r="7044" spans="1:1" x14ac:dyDescent="0.25">
      <c r="A7044" t="s">
        <v>6657</v>
      </c>
    </row>
    <row r="7045" spans="1:1" x14ac:dyDescent="0.25">
      <c r="A7045" t="s">
        <v>6658</v>
      </c>
    </row>
    <row r="7046" spans="1:1" x14ac:dyDescent="0.25">
      <c r="A7046" t="s">
        <v>6659</v>
      </c>
    </row>
    <row r="7047" spans="1:1" x14ac:dyDescent="0.25">
      <c r="A7047" t="s">
        <v>6660</v>
      </c>
    </row>
    <row r="7048" spans="1:1" x14ac:dyDescent="0.25">
      <c r="A7048" t="s">
        <v>6661</v>
      </c>
    </row>
    <row r="7049" spans="1:1" x14ac:dyDescent="0.25">
      <c r="A7049" t="s">
        <v>6662</v>
      </c>
    </row>
    <row r="7050" spans="1:1" x14ac:dyDescent="0.25">
      <c r="A7050" t="s">
        <v>6663</v>
      </c>
    </row>
    <row r="7051" spans="1:1" x14ac:dyDescent="0.25">
      <c r="A7051" t="s">
        <v>6664</v>
      </c>
    </row>
    <row r="7052" spans="1:1" x14ac:dyDescent="0.25">
      <c r="A7052" t="s">
        <v>6665</v>
      </c>
    </row>
    <row r="7053" spans="1:1" x14ac:dyDescent="0.25">
      <c r="A7053" t="s">
        <v>6666</v>
      </c>
    </row>
    <row r="7054" spans="1:1" x14ac:dyDescent="0.25">
      <c r="A7054" t="s">
        <v>6667</v>
      </c>
    </row>
    <row r="7055" spans="1:1" x14ac:dyDescent="0.25">
      <c r="A7055" t="s">
        <v>6668</v>
      </c>
    </row>
    <row r="7056" spans="1:1" x14ac:dyDescent="0.25">
      <c r="A7056" t="s">
        <v>6669</v>
      </c>
    </row>
    <row r="7057" spans="1:1" x14ac:dyDescent="0.25">
      <c r="A7057" t="s">
        <v>6670</v>
      </c>
    </row>
    <row r="7058" spans="1:1" x14ac:dyDescent="0.25">
      <c r="A7058" t="s">
        <v>6671</v>
      </c>
    </row>
    <row r="7059" spans="1:1" x14ac:dyDescent="0.25">
      <c r="A7059" t="s">
        <v>6672</v>
      </c>
    </row>
    <row r="7060" spans="1:1" x14ac:dyDescent="0.25">
      <c r="A7060" t="s">
        <v>6673</v>
      </c>
    </row>
    <row r="7061" spans="1:1" x14ac:dyDescent="0.25">
      <c r="A7061" t="s">
        <v>6674</v>
      </c>
    </row>
    <row r="7062" spans="1:1" x14ac:dyDescent="0.25">
      <c r="A7062" t="s">
        <v>6675</v>
      </c>
    </row>
    <row r="7063" spans="1:1" x14ac:dyDescent="0.25">
      <c r="A7063" t="s">
        <v>6676</v>
      </c>
    </row>
    <row r="7064" spans="1:1" x14ac:dyDescent="0.25">
      <c r="A7064" t="s">
        <v>6677</v>
      </c>
    </row>
    <row r="7065" spans="1:1" x14ac:dyDescent="0.25">
      <c r="A7065" t="s">
        <v>6678</v>
      </c>
    </row>
    <row r="7066" spans="1:1" x14ac:dyDescent="0.25">
      <c r="A7066" t="s">
        <v>6679</v>
      </c>
    </row>
    <row r="7067" spans="1:1" x14ac:dyDescent="0.25">
      <c r="A7067" t="s">
        <v>6680</v>
      </c>
    </row>
    <row r="7068" spans="1:1" x14ac:dyDescent="0.25">
      <c r="A7068" t="s">
        <v>6681</v>
      </c>
    </row>
    <row r="7069" spans="1:1" x14ac:dyDescent="0.25">
      <c r="A7069" t="s">
        <v>6682</v>
      </c>
    </row>
    <row r="7070" spans="1:1" x14ac:dyDescent="0.25">
      <c r="A7070" t="s">
        <v>6683</v>
      </c>
    </row>
    <row r="7071" spans="1:1" x14ac:dyDescent="0.25">
      <c r="A7071" t="s">
        <v>6684</v>
      </c>
    </row>
    <row r="7072" spans="1:1" x14ac:dyDescent="0.25">
      <c r="A7072" t="s">
        <v>6685</v>
      </c>
    </row>
    <row r="7073" spans="1:1" x14ac:dyDescent="0.25">
      <c r="A7073" t="s">
        <v>6686</v>
      </c>
    </row>
    <row r="7074" spans="1:1" x14ac:dyDescent="0.25">
      <c r="A7074" t="s">
        <v>6687</v>
      </c>
    </row>
    <row r="7075" spans="1:1" x14ac:dyDescent="0.25">
      <c r="A7075" t="s">
        <v>6688</v>
      </c>
    </row>
    <row r="7076" spans="1:1" x14ac:dyDescent="0.25">
      <c r="A7076" t="s">
        <v>6689</v>
      </c>
    </row>
    <row r="7077" spans="1:1" x14ac:dyDescent="0.25">
      <c r="A7077" t="s">
        <v>6690</v>
      </c>
    </row>
    <row r="7078" spans="1:1" x14ac:dyDescent="0.25">
      <c r="A7078" t="s">
        <v>6691</v>
      </c>
    </row>
    <row r="7079" spans="1:1" x14ac:dyDescent="0.25">
      <c r="A7079" t="s">
        <v>6692</v>
      </c>
    </row>
    <row r="7080" spans="1:1" x14ac:dyDescent="0.25">
      <c r="A7080" t="s">
        <v>6693</v>
      </c>
    </row>
    <row r="7081" spans="1:1" x14ac:dyDescent="0.25">
      <c r="A7081" t="s">
        <v>6694</v>
      </c>
    </row>
    <row r="7082" spans="1:1" x14ac:dyDescent="0.25">
      <c r="A7082" t="s">
        <v>6695</v>
      </c>
    </row>
    <row r="7083" spans="1:1" x14ac:dyDescent="0.25">
      <c r="A7083" t="s">
        <v>6696</v>
      </c>
    </row>
    <row r="7084" spans="1:1" x14ac:dyDescent="0.25">
      <c r="A7084" t="s">
        <v>6697</v>
      </c>
    </row>
    <row r="7085" spans="1:1" x14ac:dyDescent="0.25">
      <c r="A7085" t="s">
        <v>6698</v>
      </c>
    </row>
    <row r="7086" spans="1:1" x14ac:dyDescent="0.25">
      <c r="A7086" t="s">
        <v>6699</v>
      </c>
    </row>
    <row r="7087" spans="1:1" x14ac:dyDescent="0.25">
      <c r="A7087" t="s">
        <v>6700</v>
      </c>
    </row>
    <row r="7088" spans="1:1" x14ac:dyDescent="0.25">
      <c r="A7088" t="s">
        <v>6701</v>
      </c>
    </row>
    <row r="7089" spans="1:1" x14ac:dyDescent="0.25">
      <c r="A7089" t="s">
        <v>6702</v>
      </c>
    </row>
    <row r="7090" spans="1:1" x14ac:dyDescent="0.25">
      <c r="A7090" t="s">
        <v>6703</v>
      </c>
    </row>
    <row r="7091" spans="1:1" x14ac:dyDescent="0.25">
      <c r="A7091" t="s">
        <v>6704</v>
      </c>
    </row>
    <row r="7092" spans="1:1" x14ac:dyDescent="0.25">
      <c r="A7092" t="s">
        <v>6705</v>
      </c>
    </row>
    <row r="7093" spans="1:1" x14ac:dyDescent="0.25">
      <c r="A7093" t="s">
        <v>6706</v>
      </c>
    </row>
    <row r="7094" spans="1:1" x14ac:dyDescent="0.25">
      <c r="A7094" t="s">
        <v>6707</v>
      </c>
    </row>
    <row r="7095" spans="1:1" x14ac:dyDescent="0.25">
      <c r="A7095" t="s">
        <v>6708</v>
      </c>
    </row>
    <row r="7096" spans="1:1" x14ac:dyDescent="0.25">
      <c r="A7096" t="s">
        <v>6709</v>
      </c>
    </row>
    <row r="7097" spans="1:1" x14ac:dyDescent="0.25">
      <c r="A7097" t="s">
        <v>6710</v>
      </c>
    </row>
    <row r="7098" spans="1:1" x14ac:dyDescent="0.25">
      <c r="A7098" t="s">
        <v>6709</v>
      </c>
    </row>
    <row r="7099" spans="1:1" x14ac:dyDescent="0.25">
      <c r="A7099" t="s">
        <v>6711</v>
      </c>
    </row>
    <row r="7100" spans="1:1" x14ac:dyDescent="0.25">
      <c r="A7100" t="s">
        <v>6712</v>
      </c>
    </row>
    <row r="7101" spans="1:1" x14ac:dyDescent="0.25">
      <c r="A7101" t="s">
        <v>6713</v>
      </c>
    </row>
    <row r="7102" spans="1:1" x14ac:dyDescent="0.25">
      <c r="A7102" t="s">
        <v>6714</v>
      </c>
    </row>
    <row r="7103" spans="1:1" x14ac:dyDescent="0.25">
      <c r="A7103" t="s">
        <v>6715</v>
      </c>
    </row>
    <row r="7104" spans="1:1" x14ac:dyDescent="0.25">
      <c r="A7104" t="s">
        <v>6716</v>
      </c>
    </row>
    <row r="7105" spans="1:1" x14ac:dyDescent="0.25">
      <c r="A7105" t="s">
        <v>6717</v>
      </c>
    </row>
    <row r="7106" spans="1:1" x14ac:dyDescent="0.25">
      <c r="A7106" t="s">
        <v>6718</v>
      </c>
    </row>
    <row r="7107" spans="1:1" x14ac:dyDescent="0.25">
      <c r="A7107" t="s">
        <v>6719</v>
      </c>
    </row>
    <row r="7108" spans="1:1" x14ac:dyDescent="0.25">
      <c r="A7108" t="s">
        <v>6720</v>
      </c>
    </row>
    <row r="7109" spans="1:1" x14ac:dyDescent="0.25">
      <c r="A7109" t="s">
        <v>6721</v>
      </c>
    </row>
    <row r="7110" spans="1:1" x14ac:dyDescent="0.25">
      <c r="A7110" t="s">
        <v>6722</v>
      </c>
    </row>
    <row r="7111" spans="1:1" x14ac:dyDescent="0.25">
      <c r="A7111" t="s">
        <v>6723</v>
      </c>
    </row>
    <row r="7112" spans="1:1" x14ac:dyDescent="0.25">
      <c r="A7112" t="s">
        <v>6724</v>
      </c>
    </row>
    <row r="7113" spans="1:1" x14ac:dyDescent="0.25">
      <c r="A7113" t="s">
        <v>6725</v>
      </c>
    </row>
    <row r="7114" spans="1:1" x14ac:dyDescent="0.25">
      <c r="A7114" t="s">
        <v>6726</v>
      </c>
    </row>
    <row r="7115" spans="1:1" x14ac:dyDescent="0.25">
      <c r="A7115" t="s">
        <v>6727</v>
      </c>
    </row>
    <row r="7116" spans="1:1" x14ac:dyDescent="0.25">
      <c r="A7116" t="s">
        <v>6728</v>
      </c>
    </row>
    <row r="7117" spans="1:1" x14ac:dyDescent="0.25">
      <c r="A7117" t="s">
        <v>6729</v>
      </c>
    </row>
    <row r="7118" spans="1:1" x14ac:dyDescent="0.25">
      <c r="A7118" t="s">
        <v>6730</v>
      </c>
    </row>
    <row r="7119" spans="1:1" x14ac:dyDescent="0.25">
      <c r="A7119" t="s">
        <v>6731</v>
      </c>
    </row>
    <row r="7120" spans="1:1" x14ac:dyDescent="0.25">
      <c r="A7120" t="s">
        <v>6732</v>
      </c>
    </row>
    <row r="7121" spans="1:1" x14ac:dyDescent="0.25">
      <c r="A7121" t="s">
        <v>6733</v>
      </c>
    </row>
    <row r="7122" spans="1:1" x14ac:dyDescent="0.25">
      <c r="A7122" t="s">
        <v>6734</v>
      </c>
    </row>
    <row r="7123" spans="1:1" x14ac:dyDescent="0.25">
      <c r="A7123" t="s">
        <v>6735</v>
      </c>
    </row>
    <row r="7124" spans="1:1" x14ac:dyDescent="0.25">
      <c r="A7124" t="s">
        <v>6736</v>
      </c>
    </row>
    <row r="7125" spans="1:1" x14ac:dyDescent="0.25">
      <c r="A7125" t="s">
        <v>6737</v>
      </c>
    </row>
    <row r="7126" spans="1:1" x14ac:dyDescent="0.25">
      <c r="A7126" t="s">
        <v>6738</v>
      </c>
    </row>
    <row r="7127" spans="1:1" x14ac:dyDescent="0.25">
      <c r="A7127" t="s">
        <v>6739</v>
      </c>
    </row>
    <row r="7128" spans="1:1" x14ac:dyDescent="0.25">
      <c r="A7128" t="s">
        <v>6740</v>
      </c>
    </row>
    <row r="7129" spans="1:1" x14ac:dyDescent="0.25">
      <c r="A7129" t="s">
        <v>6741</v>
      </c>
    </row>
    <row r="7130" spans="1:1" x14ac:dyDescent="0.25">
      <c r="A7130" t="s">
        <v>6742</v>
      </c>
    </row>
    <row r="7131" spans="1:1" x14ac:dyDescent="0.25">
      <c r="A7131" t="s">
        <v>6743</v>
      </c>
    </row>
    <row r="7132" spans="1:1" x14ac:dyDescent="0.25">
      <c r="A7132" t="s">
        <v>6744</v>
      </c>
    </row>
    <row r="7133" spans="1:1" x14ac:dyDescent="0.25">
      <c r="A7133" t="s">
        <v>6745</v>
      </c>
    </row>
    <row r="7134" spans="1:1" x14ac:dyDescent="0.25">
      <c r="A7134" t="s">
        <v>6744</v>
      </c>
    </row>
    <row r="7135" spans="1:1" x14ac:dyDescent="0.25">
      <c r="A7135" t="s">
        <v>6746</v>
      </c>
    </row>
    <row r="7136" spans="1:1" x14ac:dyDescent="0.25">
      <c r="A7136" t="s">
        <v>6747</v>
      </c>
    </row>
    <row r="7137" spans="1:1" x14ac:dyDescent="0.25">
      <c r="A7137" t="s">
        <v>6748</v>
      </c>
    </row>
    <row r="7138" spans="1:1" x14ac:dyDescent="0.25">
      <c r="A7138" t="s">
        <v>6749</v>
      </c>
    </row>
    <row r="7139" spans="1:1" x14ac:dyDescent="0.25">
      <c r="A7139" t="s">
        <v>6749</v>
      </c>
    </row>
    <row r="7140" spans="1:1" x14ac:dyDescent="0.25">
      <c r="A7140" t="s">
        <v>6748</v>
      </c>
    </row>
    <row r="7141" spans="1:1" x14ac:dyDescent="0.25">
      <c r="A7141" t="s">
        <v>6750</v>
      </c>
    </row>
    <row r="7142" spans="1:1" x14ac:dyDescent="0.25">
      <c r="A7142" t="s">
        <v>6751</v>
      </c>
    </row>
    <row r="7143" spans="1:1" x14ac:dyDescent="0.25">
      <c r="A7143" t="s">
        <v>6751</v>
      </c>
    </row>
    <row r="7144" spans="1:1" x14ac:dyDescent="0.25">
      <c r="A7144" t="s">
        <v>6750</v>
      </c>
    </row>
    <row r="7145" spans="1:1" x14ac:dyDescent="0.25">
      <c r="A7145" t="s">
        <v>6752</v>
      </c>
    </row>
    <row r="7146" spans="1:1" x14ac:dyDescent="0.25">
      <c r="A7146" t="s">
        <v>6752</v>
      </c>
    </row>
    <row r="7147" spans="1:1" x14ac:dyDescent="0.25">
      <c r="A7147" t="s">
        <v>6753</v>
      </c>
    </row>
    <row r="7148" spans="1:1" x14ac:dyDescent="0.25">
      <c r="A7148" t="s">
        <v>6753</v>
      </c>
    </row>
    <row r="7149" spans="1:1" x14ac:dyDescent="0.25">
      <c r="A7149" t="s">
        <v>6754</v>
      </c>
    </row>
    <row r="7150" spans="1:1" x14ac:dyDescent="0.25">
      <c r="A7150" t="s">
        <v>6755</v>
      </c>
    </row>
    <row r="7151" spans="1:1" x14ac:dyDescent="0.25">
      <c r="A7151" t="s">
        <v>6756</v>
      </c>
    </row>
    <row r="7152" spans="1:1" x14ac:dyDescent="0.25">
      <c r="A7152" t="s">
        <v>6757</v>
      </c>
    </row>
    <row r="7153" spans="1:1" x14ac:dyDescent="0.25">
      <c r="A7153" t="s">
        <v>6758</v>
      </c>
    </row>
    <row r="7154" spans="1:1" x14ac:dyDescent="0.25">
      <c r="A7154" t="s">
        <v>6759</v>
      </c>
    </row>
    <row r="7155" spans="1:1" x14ac:dyDescent="0.25">
      <c r="A7155" t="s">
        <v>6760</v>
      </c>
    </row>
    <row r="7156" spans="1:1" x14ac:dyDescent="0.25">
      <c r="A7156" t="s">
        <v>6761</v>
      </c>
    </row>
    <row r="7157" spans="1:1" x14ac:dyDescent="0.25">
      <c r="A7157" t="s">
        <v>6762</v>
      </c>
    </row>
    <row r="7158" spans="1:1" x14ac:dyDescent="0.25">
      <c r="A7158" t="s">
        <v>6763</v>
      </c>
    </row>
    <row r="7159" spans="1:1" x14ac:dyDescent="0.25">
      <c r="A7159" t="s">
        <v>6764</v>
      </c>
    </row>
    <row r="7160" spans="1:1" x14ac:dyDescent="0.25">
      <c r="A7160" t="s">
        <v>6765</v>
      </c>
    </row>
    <row r="7161" spans="1:1" x14ac:dyDescent="0.25">
      <c r="A7161" t="s">
        <v>6766</v>
      </c>
    </row>
    <row r="7162" spans="1:1" x14ac:dyDescent="0.25">
      <c r="A7162" t="s">
        <v>6767</v>
      </c>
    </row>
    <row r="7163" spans="1:1" x14ac:dyDescent="0.25">
      <c r="A7163" t="s">
        <v>6768</v>
      </c>
    </row>
    <row r="7164" spans="1:1" x14ac:dyDescent="0.25">
      <c r="A7164" t="s">
        <v>6769</v>
      </c>
    </row>
    <row r="7165" spans="1:1" x14ac:dyDescent="0.25">
      <c r="A7165" t="s">
        <v>6770</v>
      </c>
    </row>
    <row r="7166" spans="1:1" x14ac:dyDescent="0.25">
      <c r="A7166" t="s">
        <v>6771</v>
      </c>
    </row>
    <row r="7167" spans="1:1" x14ac:dyDescent="0.25">
      <c r="A7167" t="s">
        <v>6772</v>
      </c>
    </row>
    <row r="7168" spans="1:1" x14ac:dyDescent="0.25">
      <c r="A7168" t="s">
        <v>6773</v>
      </c>
    </row>
    <row r="7169" spans="1:1" x14ac:dyDescent="0.25">
      <c r="A7169" t="s">
        <v>6774</v>
      </c>
    </row>
    <row r="7170" spans="1:1" x14ac:dyDescent="0.25">
      <c r="A7170" t="s">
        <v>6775</v>
      </c>
    </row>
    <row r="7171" spans="1:1" x14ac:dyDescent="0.25">
      <c r="A7171" t="s">
        <v>6776</v>
      </c>
    </row>
    <row r="7172" spans="1:1" x14ac:dyDescent="0.25">
      <c r="A7172" t="s">
        <v>6777</v>
      </c>
    </row>
    <row r="7173" spans="1:1" x14ac:dyDescent="0.25">
      <c r="A7173" t="s">
        <v>6778</v>
      </c>
    </row>
    <row r="7174" spans="1:1" x14ac:dyDescent="0.25">
      <c r="A7174" t="s">
        <v>6779</v>
      </c>
    </row>
    <row r="7175" spans="1:1" x14ac:dyDescent="0.25">
      <c r="A7175" t="s">
        <v>6780</v>
      </c>
    </row>
    <row r="7176" spans="1:1" x14ac:dyDescent="0.25">
      <c r="A7176" t="s">
        <v>6781</v>
      </c>
    </row>
    <row r="7177" spans="1:1" x14ac:dyDescent="0.25">
      <c r="A7177" t="s">
        <v>6782</v>
      </c>
    </row>
    <row r="7178" spans="1:1" x14ac:dyDescent="0.25">
      <c r="A7178" t="s">
        <v>6783</v>
      </c>
    </row>
    <row r="7179" spans="1:1" x14ac:dyDescent="0.25">
      <c r="A7179" t="s">
        <v>6784</v>
      </c>
    </row>
    <row r="7180" spans="1:1" x14ac:dyDescent="0.25">
      <c r="A7180" t="s">
        <v>6785</v>
      </c>
    </row>
    <row r="7181" spans="1:1" x14ac:dyDescent="0.25">
      <c r="A7181" t="s">
        <v>6786</v>
      </c>
    </row>
    <row r="7182" spans="1:1" x14ac:dyDescent="0.25">
      <c r="A7182" t="s">
        <v>6787</v>
      </c>
    </row>
    <row r="7183" spans="1:1" x14ac:dyDescent="0.25">
      <c r="A7183" t="s">
        <v>6788</v>
      </c>
    </row>
    <row r="7184" spans="1:1" x14ac:dyDescent="0.25">
      <c r="A7184" t="s">
        <v>6789</v>
      </c>
    </row>
    <row r="7185" spans="1:1" x14ac:dyDescent="0.25">
      <c r="A7185" t="s">
        <v>6788</v>
      </c>
    </row>
    <row r="7186" spans="1:1" x14ac:dyDescent="0.25">
      <c r="A7186" t="s">
        <v>6789</v>
      </c>
    </row>
    <row r="7187" spans="1:1" x14ac:dyDescent="0.25">
      <c r="A7187" t="s">
        <v>6790</v>
      </c>
    </row>
    <row r="7188" spans="1:1" x14ac:dyDescent="0.25">
      <c r="A7188" t="s">
        <v>6791</v>
      </c>
    </row>
    <row r="7189" spans="1:1" x14ac:dyDescent="0.25">
      <c r="A7189" t="s">
        <v>6792</v>
      </c>
    </row>
    <row r="7190" spans="1:1" x14ac:dyDescent="0.25">
      <c r="A7190" t="s">
        <v>6793</v>
      </c>
    </row>
    <row r="7191" spans="1:1" x14ac:dyDescent="0.25">
      <c r="A7191" t="s">
        <v>6794</v>
      </c>
    </row>
    <row r="7192" spans="1:1" x14ac:dyDescent="0.25">
      <c r="A7192" t="s">
        <v>6795</v>
      </c>
    </row>
    <row r="7193" spans="1:1" x14ac:dyDescent="0.25">
      <c r="A7193" t="s">
        <v>6795</v>
      </c>
    </row>
    <row r="7194" spans="1:1" x14ac:dyDescent="0.25">
      <c r="A7194" t="s">
        <v>6796</v>
      </c>
    </row>
    <row r="7195" spans="1:1" x14ac:dyDescent="0.25">
      <c r="A7195" t="s">
        <v>6797</v>
      </c>
    </row>
    <row r="7196" spans="1:1" x14ac:dyDescent="0.25">
      <c r="A7196" t="s">
        <v>6794</v>
      </c>
    </row>
    <row r="7197" spans="1:1" x14ac:dyDescent="0.25">
      <c r="A7197" t="s">
        <v>6798</v>
      </c>
    </row>
    <row r="7198" spans="1:1" x14ac:dyDescent="0.25">
      <c r="A7198" t="s">
        <v>6796</v>
      </c>
    </row>
    <row r="7199" spans="1:1" x14ac:dyDescent="0.25">
      <c r="A7199" t="s">
        <v>6798</v>
      </c>
    </row>
    <row r="7200" spans="1:1" x14ac:dyDescent="0.25">
      <c r="A7200" t="s">
        <v>6799</v>
      </c>
    </row>
    <row r="7201" spans="1:1" x14ac:dyDescent="0.25">
      <c r="A7201" t="s">
        <v>6800</v>
      </c>
    </row>
    <row r="7202" spans="1:1" x14ac:dyDescent="0.25">
      <c r="A7202" t="s">
        <v>6794</v>
      </c>
    </row>
    <row r="7203" spans="1:1" x14ac:dyDescent="0.25">
      <c r="A7203" t="s">
        <v>6800</v>
      </c>
    </row>
    <row r="7204" spans="1:1" x14ac:dyDescent="0.25">
      <c r="A7204" t="s">
        <v>6797</v>
      </c>
    </row>
    <row r="7205" spans="1:1" x14ac:dyDescent="0.25">
      <c r="A7205" t="s">
        <v>6794</v>
      </c>
    </row>
    <row r="7206" spans="1:1" x14ac:dyDescent="0.25">
      <c r="A7206" t="s">
        <v>6799</v>
      </c>
    </row>
    <row r="7207" spans="1:1" x14ac:dyDescent="0.25">
      <c r="A7207" t="s">
        <v>6801</v>
      </c>
    </row>
    <row r="7208" spans="1:1" x14ac:dyDescent="0.25">
      <c r="A7208" t="s">
        <v>6801</v>
      </c>
    </row>
    <row r="7209" spans="1:1" x14ac:dyDescent="0.25">
      <c r="A7209" t="s">
        <v>6802</v>
      </c>
    </row>
    <row r="7210" spans="1:1" x14ac:dyDescent="0.25">
      <c r="A7210" t="s">
        <v>6802</v>
      </c>
    </row>
    <row r="7211" spans="1:1" x14ac:dyDescent="0.25">
      <c r="A7211" t="s">
        <v>6803</v>
      </c>
    </row>
    <row r="7212" spans="1:1" x14ac:dyDescent="0.25">
      <c r="A7212" t="s">
        <v>6804</v>
      </c>
    </row>
    <row r="7213" spans="1:1" x14ac:dyDescent="0.25">
      <c r="A7213" t="s">
        <v>6804</v>
      </c>
    </row>
    <row r="7214" spans="1:1" x14ac:dyDescent="0.25">
      <c r="A7214" t="s">
        <v>6803</v>
      </c>
    </row>
    <row r="7215" spans="1:1" x14ac:dyDescent="0.25">
      <c r="A7215" t="s">
        <v>6805</v>
      </c>
    </row>
    <row r="7216" spans="1:1" x14ac:dyDescent="0.25">
      <c r="A7216" t="s">
        <v>6806</v>
      </c>
    </row>
    <row r="7217" spans="1:1" x14ac:dyDescent="0.25">
      <c r="A7217" t="s">
        <v>6805</v>
      </c>
    </row>
    <row r="7218" spans="1:1" x14ac:dyDescent="0.25">
      <c r="A7218" t="s">
        <v>6807</v>
      </c>
    </row>
    <row r="7219" spans="1:1" x14ac:dyDescent="0.25">
      <c r="A7219" t="s">
        <v>6808</v>
      </c>
    </row>
    <row r="7220" spans="1:1" x14ac:dyDescent="0.25">
      <c r="A7220" t="s">
        <v>6807</v>
      </c>
    </row>
    <row r="7221" spans="1:1" x14ac:dyDescent="0.25">
      <c r="A7221" t="s">
        <v>6806</v>
      </c>
    </row>
    <row r="7222" spans="1:1" x14ac:dyDescent="0.25">
      <c r="A7222" t="s">
        <v>6807</v>
      </c>
    </row>
    <row r="7223" spans="1:1" x14ac:dyDescent="0.25">
      <c r="A7223" t="s">
        <v>6809</v>
      </c>
    </row>
    <row r="7224" spans="1:1" x14ac:dyDescent="0.25">
      <c r="A7224" t="s">
        <v>6808</v>
      </c>
    </row>
    <row r="7225" spans="1:1" x14ac:dyDescent="0.25">
      <c r="A7225" t="s">
        <v>6807</v>
      </c>
    </row>
    <row r="7226" spans="1:1" x14ac:dyDescent="0.25">
      <c r="A7226" t="s">
        <v>6809</v>
      </c>
    </row>
    <row r="7227" spans="1:1" x14ac:dyDescent="0.25">
      <c r="A7227" t="s">
        <v>6810</v>
      </c>
    </row>
    <row r="7228" spans="1:1" x14ac:dyDescent="0.25">
      <c r="A7228" t="s">
        <v>6811</v>
      </c>
    </row>
    <row r="7229" spans="1:1" x14ac:dyDescent="0.25">
      <c r="A7229" t="s">
        <v>6812</v>
      </c>
    </row>
    <row r="7230" spans="1:1" x14ac:dyDescent="0.25">
      <c r="A7230" t="s">
        <v>6813</v>
      </c>
    </row>
    <row r="7231" spans="1:1" x14ac:dyDescent="0.25">
      <c r="A7231" t="s">
        <v>6813</v>
      </c>
    </row>
    <row r="7232" spans="1:1" x14ac:dyDescent="0.25">
      <c r="A7232" t="s">
        <v>6814</v>
      </c>
    </row>
    <row r="7233" spans="1:1" x14ac:dyDescent="0.25">
      <c r="A7233" t="s">
        <v>6813</v>
      </c>
    </row>
    <row r="7234" spans="1:1" x14ac:dyDescent="0.25">
      <c r="A7234" t="s">
        <v>6815</v>
      </c>
    </row>
    <row r="7235" spans="1:1" x14ac:dyDescent="0.25">
      <c r="A7235" t="s">
        <v>6816</v>
      </c>
    </row>
    <row r="7236" spans="1:1" x14ac:dyDescent="0.25">
      <c r="A7236" t="s">
        <v>6817</v>
      </c>
    </row>
    <row r="7237" spans="1:1" x14ac:dyDescent="0.25">
      <c r="A7237" t="s">
        <v>6818</v>
      </c>
    </row>
    <row r="7238" spans="1:1" x14ac:dyDescent="0.25">
      <c r="A7238" t="s">
        <v>6819</v>
      </c>
    </row>
    <row r="7239" spans="1:1" x14ac:dyDescent="0.25">
      <c r="A7239" t="s">
        <v>6820</v>
      </c>
    </row>
    <row r="7240" spans="1:1" x14ac:dyDescent="0.25">
      <c r="A7240" t="s">
        <v>6821</v>
      </c>
    </row>
    <row r="7241" spans="1:1" x14ac:dyDescent="0.25">
      <c r="A7241" t="s">
        <v>6822</v>
      </c>
    </row>
    <row r="7242" spans="1:1" x14ac:dyDescent="0.25">
      <c r="A7242" t="s">
        <v>6823</v>
      </c>
    </row>
    <row r="7243" spans="1:1" x14ac:dyDescent="0.25">
      <c r="A7243" t="s">
        <v>6824</v>
      </c>
    </row>
    <row r="7244" spans="1:1" x14ac:dyDescent="0.25">
      <c r="A7244" t="s">
        <v>6825</v>
      </c>
    </row>
    <row r="7245" spans="1:1" x14ac:dyDescent="0.25">
      <c r="A7245" t="s">
        <v>6826</v>
      </c>
    </row>
    <row r="7246" spans="1:1" x14ac:dyDescent="0.25">
      <c r="A7246" t="s">
        <v>6827</v>
      </c>
    </row>
    <row r="7247" spans="1:1" x14ac:dyDescent="0.25">
      <c r="A7247" t="s">
        <v>6828</v>
      </c>
    </row>
    <row r="7248" spans="1:1" x14ac:dyDescent="0.25">
      <c r="A7248" t="s">
        <v>6829</v>
      </c>
    </row>
    <row r="7249" spans="1:1" x14ac:dyDescent="0.25">
      <c r="A7249" t="s">
        <v>6826</v>
      </c>
    </row>
    <row r="7250" spans="1:1" x14ac:dyDescent="0.25">
      <c r="A7250" t="s">
        <v>6822</v>
      </c>
    </row>
    <row r="7251" spans="1:1" x14ac:dyDescent="0.25">
      <c r="A7251" t="s">
        <v>6830</v>
      </c>
    </row>
    <row r="7252" spans="1:1" x14ac:dyDescent="0.25">
      <c r="A7252" t="s">
        <v>6831</v>
      </c>
    </row>
    <row r="7253" spans="1:1" x14ac:dyDescent="0.25">
      <c r="A7253" t="s">
        <v>6832</v>
      </c>
    </row>
    <row r="7254" spans="1:1" x14ac:dyDescent="0.25">
      <c r="A7254" t="s">
        <v>6833</v>
      </c>
    </row>
    <row r="7255" spans="1:1" x14ac:dyDescent="0.25">
      <c r="A7255" t="s">
        <v>6834</v>
      </c>
    </row>
    <row r="7256" spans="1:1" x14ac:dyDescent="0.25">
      <c r="A7256" t="s">
        <v>6835</v>
      </c>
    </row>
    <row r="7257" spans="1:1" x14ac:dyDescent="0.25">
      <c r="A7257" t="s">
        <v>6836</v>
      </c>
    </row>
    <row r="7258" spans="1:1" x14ac:dyDescent="0.25">
      <c r="A7258" t="s">
        <v>6837</v>
      </c>
    </row>
    <row r="7259" spans="1:1" x14ac:dyDescent="0.25">
      <c r="A7259" t="s">
        <v>6838</v>
      </c>
    </row>
    <row r="7260" spans="1:1" x14ac:dyDescent="0.25">
      <c r="A7260" t="s">
        <v>6839</v>
      </c>
    </row>
    <row r="7261" spans="1:1" x14ac:dyDescent="0.25">
      <c r="A7261" t="s">
        <v>6840</v>
      </c>
    </row>
    <row r="7262" spans="1:1" x14ac:dyDescent="0.25">
      <c r="A7262" t="s">
        <v>6841</v>
      </c>
    </row>
    <row r="7263" spans="1:1" x14ac:dyDescent="0.25">
      <c r="A7263" t="s">
        <v>6842</v>
      </c>
    </row>
    <row r="7264" spans="1:1" x14ac:dyDescent="0.25">
      <c r="A7264" t="s">
        <v>6843</v>
      </c>
    </row>
    <row r="7265" spans="1:1" x14ac:dyDescent="0.25">
      <c r="A7265" t="s">
        <v>6844</v>
      </c>
    </row>
    <row r="7266" spans="1:1" x14ac:dyDescent="0.25">
      <c r="A7266" t="s">
        <v>6845</v>
      </c>
    </row>
    <row r="7267" spans="1:1" x14ac:dyDescent="0.25">
      <c r="A7267" t="s">
        <v>6846</v>
      </c>
    </row>
    <row r="7268" spans="1:1" x14ac:dyDescent="0.25">
      <c r="A7268" t="s">
        <v>6847</v>
      </c>
    </row>
    <row r="7269" spans="1:1" x14ac:dyDescent="0.25">
      <c r="A7269" t="s">
        <v>6848</v>
      </c>
    </row>
    <row r="7270" spans="1:1" x14ac:dyDescent="0.25">
      <c r="A7270" t="s">
        <v>6849</v>
      </c>
    </row>
    <row r="7271" spans="1:1" x14ac:dyDescent="0.25">
      <c r="A7271" t="s">
        <v>6850</v>
      </c>
    </row>
    <row r="7272" spans="1:1" x14ac:dyDescent="0.25">
      <c r="A7272" t="s">
        <v>6851</v>
      </c>
    </row>
    <row r="7273" spans="1:1" x14ac:dyDescent="0.25">
      <c r="A7273" t="s">
        <v>6852</v>
      </c>
    </row>
    <row r="7274" spans="1:1" x14ac:dyDescent="0.25">
      <c r="A7274" t="s">
        <v>6853</v>
      </c>
    </row>
    <row r="7275" spans="1:1" x14ac:dyDescent="0.25">
      <c r="A7275" t="s">
        <v>6854</v>
      </c>
    </row>
    <row r="7276" spans="1:1" x14ac:dyDescent="0.25">
      <c r="A7276" t="s">
        <v>6855</v>
      </c>
    </row>
    <row r="7277" spans="1:1" x14ac:dyDescent="0.25">
      <c r="A7277" t="s">
        <v>6856</v>
      </c>
    </row>
    <row r="7278" spans="1:1" x14ac:dyDescent="0.25">
      <c r="A7278" t="s">
        <v>6857</v>
      </c>
    </row>
    <row r="7279" spans="1:1" x14ac:dyDescent="0.25">
      <c r="A7279" t="s">
        <v>6858</v>
      </c>
    </row>
    <row r="7280" spans="1:1" x14ac:dyDescent="0.25">
      <c r="A7280" t="s">
        <v>6859</v>
      </c>
    </row>
    <row r="7281" spans="1:1" x14ac:dyDescent="0.25">
      <c r="A7281" t="s">
        <v>6860</v>
      </c>
    </row>
    <row r="7282" spans="1:1" x14ac:dyDescent="0.25">
      <c r="A7282" t="s">
        <v>6861</v>
      </c>
    </row>
    <row r="7283" spans="1:1" x14ac:dyDescent="0.25">
      <c r="A7283" t="s">
        <v>6862</v>
      </c>
    </row>
    <row r="7284" spans="1:1" x14ac:dyDescent="0.25">
      <c r="A7284" t="s">
        <v>6863</v>
      </c>
    </row>
    <row r="7285" spans="1:1" x14ac:dyDescent="0.25">
      <c r="A7285" t="s">
        <v>6864</v>
      </c>
    </row>
    <row r="7286" spans="1:1" x14ac:dyDescent="0.25">
      <c r="A7286" t="s">
        <v>6865</v>
      </c>
    </row>
    <row r="7287" spans="1:1" x14ac:dyDescent="0.25">
      <c r="A7287" t="s">
        <v>6866</v>
      </c>
    </row>
    <row r="7288" spans="1:1" x14ac:dyDescent="0.25">
      <c r="A7288" t="s">
        <v>6867</v>
      </c>
    </row>
    <row r="7289" spans="1:1" x14ac:dyDescent="0.25">
      <c r="A7289" t="s">
        <v>6868</v>
      </c>
    </row>
    <row r="7290" spans="1:1" x14ac:dyDescent="0.25">
      <c r="A7290" t="s">
        <v>6869</v>
      </c>
    </row>
    <row r="7291" spans="1:1" x14ac:dyDescent="0.25">
      <c r="A7291" t="s">
        <v>6870</v>
      </c>
    </row>
    <row r="7292" spans="1:1" x14ac:dyDescent="0.25">
      <c r="A7292" t="s">
        <v>6871</v>
      </c>
    </row>
    <row r="7293" spans="1:1" x14ac:dyDescent="0.25">
      <c r="A7293" t="s">
        <v>6872</v>
      </c>
    </row>
    <row r="7294" spans="1:1" x14ac:dyDescent="0.25">
      <c r="A7294" t="s">
        <v>6873</v>
      </c>
    </row>
    <row r="7295" spans="1:1" x14ac:dyDescent="0.25">
      <c r="A7295" t="s">
        <v>6874</v>
      </c>
    </row>
    <row r="7296" spans="1:1" x14ac:dyDescent="0.25">
      <c r="A7296" t="s">
        <v>6875</v>
      </c>
    </row>
    <row r="7297" spans="1:1" x14ac:dyDescent="0.25">
      <c r="A7297" t="s">
        <v>6876</v>
      </c>
    </row>
    <row r="7298" spans="1:1" x14ac:dyDescent="0.25">
      <c r="A7298" t="s">
        <v>6877</v>
      </c>
    </row>
    <row r="7299" spans="1:1" x14ac:dyDescent="0.25">
      <c r="A7299" t="s">
        <v>6878</v>
      </c>
    </row>
    <row r="7300" spans="1:1" x14ac:dyDescent="0.25">
      <c r="A7300" t="s">
        <v>6879</v>
      </c>
    </row>
    <row r="7301" spans="1:1" x14ac:dyDescent="0.25">
      <c r="A7301" t="s">
        <v>6880</v>
      </c>
    </row>
    <row r="7302" spans="1:1" x14ac:dyDescent="0.25">
      <c r="A7302" t="s">
        <v>6881</v>
      </c>
    </row>
    <row r="7303" spans="1:1" x14ac:dyDescent="0.25">
      <c r="A7303" t="s">
        <v>6882</v>
      </c>
    </row>
    <row r="7304" spans="1:1" x14ac:dyDescent="0.25">
      <c r="A7304" t="s">
        <v>6883</v>
      </c>
    </row>
    <row r="7305" spans="1:1" x14ac:dyDescent="0.25">
      <c r="A7305" t="s">
        <v>6884</v>
      </c>
    </row>
    <row r="7306" spans="1:1" x14ac:dyDescent="0.25">
      <c r="A7306" t="s">
        <v>6885</v>
      </c>
    </row>
    <row r="7307" spans="1:1" x14ac:dyDescent="0.25">
      <c r="A7307" t="s">
        <v>6886</v>
      </c>
    </row>
    <row r="7308" spans="1:1" x14ac:dyDescent="0.25">
      <c r="A7308" t="s">
        <v>6887</v>
      </c>
    </row>
    <row r="7309" spans="1:1" x14ac:dyDescent="0.25">
      <c r="A7309" t="s">
        <v>6888</v>
      </c>
    </row>
    <row r="7310" spans="1:1" x14ac:dyDescent="0.25">
      <c r="A7310" t="s">
        <v>6889</v>
      </c>
    </row>
    <row r="7311" spans="1:1" x14ac:dyDescent="0.25">
      <c r="A7311" t="s">
        <v>6890</v>
      </c>
    </row>
    <row r="7312" spans="1:1" x14ac:dyDescent="0.25">
      <c r="A7312" t="s">
        <v>6891</v>
      </c>
    </row>
    <row r="7313" spans="1:1" x14ac:dyDescent="0.25">
      <c r="A7313" t="s">
        <v>6892</v>
      </c>
    </row>
    <row r="7314" spans="1:1" x14ac:dyDescent="0.25">
      <c r="A7314" t="s">
        <v>6893</v>
      </c>
    </row>
    <row r="7315" spans="1:1" x14ac:dyDescent="0.25">
      <c r="A7315" t="s">
        <v>6894</v>
      </c>
    </row>
    <row r="7316" spans="1:1" x14ac:dyDescent="0.25">
      <c r="A7316" t="s">
        <v>6895</v>
      </c>
    </row>
    <row r="7317" spans="1:1" x14ac:dyDescent="0.25">
      <c r="A7317" t="s">
        <v>6896</v>
      </c>
    </row>
    <row r="7318" spans="1:1" x14ac:dyDescent="0.25">
      <c r="A7318" t="s">
        <v>6897</v>
      </c>
    </row>
    <row r="7319" spans="1:1" x14ac:dyDescent="0.25">
      <c r="A7319" t="s">
        <v>6898</v>
      </c>
    </row>
    <row r="7320" spans="1:1" x14ac:dyDescent="0.25">
      <c r="A7320" t="s">
        <v>6899</v>
      </c>
    </row>
    <row r="7321" spans="1:1" x14ac:dyDescent="0.25">
      <c r="A7321" t="s">
        <v>6900</v>
      </c>
    </row>
    <row r="7322" spans="1:1" x14ac:dyDescent="0.25">
      <c r="A7322" t="s">
        <v>6901</v>
      </c>
    </row>
    <row r="7323" spans="1:1" x14ac:dyDescent="0.25">
      <c r="A7323" t="s">
        <v>6902</v>
      </c>
    </row>
    <row r="7324" spans="1:1" x14ac:dyDescent="0.25">
      <c r="A7324" t="s">
        <v>6903</v>
      </c>
    </row>
    <row r="7325" spans="1:1" x14ac:dyDescent="0.25">
      <c r="A7325" t="s">
        <v>6904</v>
      </c>
    </row>
    <row r="7326" spans="1:1" x14ac:dyDescent="0.25">
      <c r="A7326" t="s">
        <v>6905</v>
      </c>
    </row>
    <row r="7327" spans="1:1" x14ac:dyDescent="0.25">
      <c r="A7327" t="s">
        <v>6906</v>
      </c>
    </row>
    <row r="7328" spans="1:1" x14ac:dyDescent="0.25">
      <c r="A7328" t="s">
        <v>6907</v>
      </c>
    </row>
    <row r="7329" spans="1:1" x14ac:dyDescent="0.25">
      <c r="A7329" t="s">
        <v>6908</v>
      </c>
    </row>
    <row r="7330" spans="1:1" x14ac:dyDescent="0.25">
      <c r="A7330" t="s">
        <v>6909</v>
      </c>
    </row>
    <row r="7331" spans="1:1" x14ac:dyDescent="0.25">
      <c r="A7331" t="s">
        <v>6910</v>
      </c>
    </row>
    <row r="7332" spans="1:1" x14ac:dyDescent="0.25">
      <c r="A7332" t="s">
        <v>6911</v>
      </c>
    </row>
    <row r="7333" spans="1:1" x14ac:dyDescent="0.25">
      <c r="A7333" t="s">
        <v>6912</v>
      </c>
    </row>
    <row r="7334" spans="1:1" x14ac:dyDescent="0.25">
      <c r="A7334" t="s">
        <v>6913</v>
      </c>
    </row>
    <row r="7335" spans="1:1" x14ac:dyDescent="0.25">
      <c r="A7335" t="s">
        <v>6914</v>
      </c>
    </row>
    <row r="7336" spans="1:1" x14ac:dyDescent="0.25">
      <c r="A7336" t="s">
        <v>6915</v>
      </c>
    </row>
    <row r="7337" spans="1:1" x14ac:dyDescent="0.25">
      <c r="A7337" t="s">
        <v>6916</v>
      </c>
    </row>
    <row r="7338" spans="1:1" x14ac:dyDescent="0.25">
      <c r="A7338" t="s">
        <v>6917</v>
      </c>
    </row>
    <row r="7339" spans="1:1" x14ac:dyDescent="0.25">
      <c r="A7339" t="s">
        <v>6918</v>
      </c>
    </row>
    <row r="7340" spans="1:1" x14ac:dyDescent="0.25">
      <c r="A7340" t="s">
        <v>6919</v>
      </c>
    </row>
    <row r="7341" spans="1:1" x14ac:dyDescent="0.25">
      <c r="A7341" t="s">
        <v>6920</v>
      </c>
    </row>
    <row r="7342" spans="1:1" x14ac:dyDescent="0.25">
      <c r="A7342" t="s">
        <v>6921</v>
      </c>
    </row>
    <row r="7343" spans="1:1" x14ac:dyDescent="0.25">
      <c r="A7343" t="s">
        <v>6922</v>
      </c>
    </row>
    <row r="7344" spans="1:1" x14ac:dyDescent="0.25">
      <c r="A7344" t="s">
        <v>6923</v>
      </c>
    </row>
    <row r="7345" spans="1:1" x14ac:dyDescent="0.25">
      <c r="A7345" t="s">
        <v>6924</v>
      </c>
    </row>
    <row r="7346" spans="1:1" x14ac:dyDescent="0.25">
      <c r="A7346" t="s">
        <v>6925</v>
      </c>
    </row>
    <row r="7347" spans="1:1" x14ac:dyDescent="0.25">
      <c r="A7347" t="s">
        <v>6926</v>
      </c>
    </row>
    <row r="7348" spans="1:1" x14ac:dyDescent="0.25">
      <c r="A7348" t="s">
        <v>6927</v>
      </c>
    </row>
    <row r="7349" spans="1:1" x14ac:dyDescent="0.25">
      <c r="A7349" t="s">
        <v>6928</v>
      </c>
    </row>
    <row r="7350" spans="1:1" x14ac:dyDescent="0.25">
      <c r="A7350" t="s">
        <v>6929</v>
      </c>
    </row>
    <row r="7351" spans="1:1" x14ac:dyDescent="0.25">
      <c r="A7351" t="s">
        <v>6930</v>
      </c>
    </row>
    <row r="7352" spans="1:1" x14ac:dyDescent="0.25">
      <c r="A7352" t="s">
        <v>6931</v>
      </c>
    </row>
    <row r="7353" spans="1:1" x14ac:dyDescent="0.25">
      <c r="A7353" t="s">
        <v>6932</v>
      </c>
    </row>
    <row r="7354" spans="1:1" x14ac:dyDescent="0.25">
      <c r="A7354" t="s">
        <v>6933</v>
      </c>
    </row>
    <row r="7355" spans="1:1" x14ac:dyDescent="0.25">
      <c r="A7355" t="s">
        <v>6934</v>
      </c>
    </row>
    <row r="7356" spans="1:1" x14ac:dyDescent="0.25">
      <c r="A7356" t="s">
        <v>6935</v>
      </c>
    </row>
    <row r="7357" spans="1:1" x14ac:dyDescent="0.25">
      <c r="A7357" t="s">
        <v>6936</v>
      </c>
    </row>
    <row r="7358" spans="1:1" x14ac:dyDescent="0.25">
      <c r="A7358" t="s">
        <v>6937</v>
      </c>
    </row>
    <row r="7359" spans="1:1" x14ac:dyDescent="0.25">
      <c r="A7359" t="s">
        <v>6938</v>
      </c>
    </row>
    <row r="7360" spans="1:1" x14ac:dyDescent="0.25">
      <c r="A7360" t="s">
        <v>6939</v>
      </c>
    </row>
    <row r="7361" spans="1:1" x14ac:dyDescent="0.25">
      <c r="A7361" t="s">
        <v>6940</v>
      </c>
    </row>
    <row r="7362" spans="1:1" x14ac:dyDescent="0.25">
      <c r="A7362" t="s">
        <v>6941</v>
      </c>
    </row>
    <row r="7363" spans="1:1" x14ac:dyDescent="0.25">
      <c r="A7363" t="s">
        <v>6942</v>
      </c>
    </row>
    <row r="7364" spans="1:1" x14ac:dyDescent="0.25">
      <c r="A7364" t="s">
        <v>6943</v>
      </c>
    </row>
    <row r="7365" spans="1:1" x14ac:dyDescent="0.25">
      <c r="A7365" t="s">
        <v>6944</v>
      </c>
    </row>
    <row r="7366" spans="1:1" x14ac:dyDescent="0.25">
      <c r="A7366" t="s">
        <v>6945</v>
      </c>
    </row>
    <row r="7367" spans="1:1" x14ac:dyDescent="0.25">
      <c r="A7367" t="s">
        <v>6946</v>
      </c>
    </row>
    <row r="7368" spans="1:1" x14ac:dyDescent="0.25">
      <c r="A7368" t="s">
        <v>6947</v>
      </c>
    </row>
    <row r="7369" spans="1:1" x14ac:dyDescent="0.25">
      <c r="A7369" t="s">
        <v>6948</v>
      </c>
    </row>
    <row r="7370" spans="1:1" x14ac:dyDescent="0.25">
      <c r="A7370" t="s">
        <v>6949</v>
      </c>
    </row>
    <row r="7371" spans="1:1" x14ac:dyDescent="0.25">
      <c r="A7371" t="s">
        <v>6950</v>
      </c>
    </row>
    <row r="7372" spans="1:1" x14ac:dyDescent="0.25">
      <c r="A7372" t="s">
        <v>6951</v>
      </c>
    </row>
    <row r="7373" spans="1:1" x14ac:dyDescent="0.25">
      <c r="A7373" t="s">
        <v>6952</v>
      </c>
    </row>
    <row r="7374" spans="1:1" x14ac:dyDescent="0.25">
      <c r="A7374" t="s">
        <v>6953</v>
      </c>
    </row>
    <row r="7375" spans="1:1" x14ac:dyDescent="0.25">
      <c r="A7375" t="s">
        <v>6954</v>
      </c>
    </row>
    <row r="7376" spans="1:1" x14ac:dyDescent="0.25">
      <c r="A7376" t="s">
        <v>6955</v>
      </c>
    </row>
    <row r="7377" spans="1:1" x14ac:dyDescent="0.25">
      <c r="A7377" t="s">
        <v>6956</v>
      </c>
    </row>
    <row r="7378" spans="1:1" x14ac:dyDescent="0.25">
      <c r="A7378" t="s">
        <v>6957</v>
      </c>
    </row>
    <row r="7379" spans="1:1" x14ac:dyDescent="0.25">
      <c r="A7379" t="s">
        <v>6958</v>
      </c>
    </row>
    <row r="7380" spans="1:1" x14ac:dyDescent="0.25">
      <c r="A7380" t="s">
        <v>6959</v>
      </c>
    </row>
    <row r="7381" spans="1:1" x14ac:dyDescent="0.25">
      <c r="A7381" t="s">
        <v>6960</v>
      </c>
    </row>
    <row r="7382" spans="1:1" x14ac:dyDescent="0.25">
      <c r="A7382" t="s">
        <v>6961</v>
      </c>
    </row>
    <row r="7383" spans="1:1" x14ac:dyDescent="0.25">
      <c r="A7383" t="s">
        <v>6962</v>
      </c>
    </row>
    <row r="7384" spans="1:1" x14ac:dyDescent="0.25">
      <c r="A7384" t="s">
        <v>6963</v>
      </c>
    </row>
    <row r="7385" spans="1:1" x14ac:dyDescent="0.25">
      <c r="A7385" t="s">
        <v>6964</v>
      </c>
    </row>
    <row r="7386" spans="1:1" x14ac:dyDescent="0.25">
      <c r="A7386" t="s">
        <v>6965</v>
      </c>
    </row>
    <row r="7387" spans="1:1" x14ac:dyDescent="0.25">
      <c r="A7387" t="s">
        <v>6966</v>
      </c>
    </row>
    <row r="7388" spans="1:1" x14ac:dyDescent="0.25">
      <c r="A7388" t="s">
        <v>6967</v>
      </c>
    </row>
    <row r="7389" spans="1:1" x14ac:dyDescent="0.25">
      <c r="A7389" t="s">
        <v>6968</v>
      </c>
    </row>
    <row r="7390" spans="1:1" x14ac:dyDescent="0.25">
      <c r="A7390" t="s">
        <v>6969</v>
      </c>
    </row>
    <row r="7391" spans="1:1" x14ac:dyDescent="0.25">
      <c r="A7391" t="s">
        <v>6970</v>
      </c>
    </row>
    <row r="7392" spans="1:1" x14ac:dyDescent="0.25">
      <c r="A7392" t="s">
        <v>6971</v>
      </c>
    </row>
    <row r="7393" spans="1:1" x14ac:dyDescent="0.25">
      <c r="A7393" t="s">
        <v>6972</v>
      </c>
    </row>
    <row r="7394" spans="1:1" x14ac:dyDescent="0.25">
      <c r="A7394" t="s">
        <v>6973</v>
      </c>
    </row>
    <row r="7395" spans="1:1" x14ac:dyDescent="0.25">
      <c r="A7395" t="s">
        <v>6974</v>
      </c>
    </row>
    <row r="7396" spans="1:1" x14ac:dyDescent="0.25">
      <c r="A7396" t="s">
        <v>6975</v>
      </c>
    </row>
    <row r="7397" spans="1:1" x14ac:dyDescent="0.25">
      <c r="A7397" t="s">
        <v>6976</v>
      </c>
    </row>
    <row r="7398" spans="1:1" x14ac:dyDescent="0.25">
      <c r="A7398" t="s">
        <v>6977</v>
      </c>
    </row>
    <row r="7399" spans="1:1" x14ac:dyDescent="0.25">
      <c r="A7399" t="s">
        <v>6978</v>
      </c>
    </row>
    <row r="7400" spans="1:1" x14ac:dyDescent="0.25">
      <c r="A7400" t="s">
        <v>6979</v>
      </c>
    </row>
    <row r="7401" spans="1:1" x14ac:dyDescent="0.25">
      <c r="A7401" t="s">
        <v>6980</v>
      </c>
    </row>
    <row r="7402" spans="1:1" x14ac:dyDescent="0.25">
      <c r="A7402" t="s">
        <v>6981</v>
      </c>
    </row>
    <row r="7403" spans="1:1" x14ac:dyDescent="0.25">
      <c r="A7403" t="s">
        <v>6982</v>
      </c>
    </row>
    <row r="7404" spans="1:1" x14ac:dyDescent="0.25">
      <c r="A7404" t="s">
        <v>6983</v>
      </c>
    </row>
    <row r="7405" spans="1:1" x14ac:dyDescent="0.25">
      <c r="A7405" t="s">
        <v>6984</v>
      </c>
    </row>
    <row r="7406" spans="1:1" x14ac:dyDescent="0.25">
      <c r="A7406" t="s">
        <v>6985</v>
      </c>
    </row>
    <row r="7407" spans="1:1" x14ac:dyDescent="0.25">
      <c r="A7407" t="s">
        <v>6986</v>
      </c>
    </row>
    <row r="7408" spans="1:1" x14ac:dyDescent="0.25">
      <c r="A7408" t="s">
        <v>6987</v>
      </c>
    </row>
    <row r="7409" spans="1:1" x14ac:dyDescent="0.25">
      <c r="A7409" t="s">
        <v>6988</v>
      </c>
    </row>
    <row r="7410" spans="1:1" x14ac:dyDescent="0.25">
      <c r="A7410" t="s">
        <v>6989</v>
      </c>
    </row>
    <row r="7411" spans="1:1" x14ac:dyDescent="0.25">
      <c r="A7411" t="s">
        <v>6990</v>
      </c>
    </row>
    <row r="7412" spans="1:1" x14ac:dyDescent="0.25">
      <c r="A7412" t="s">
        <v>6991</v>
      </c>
    </row>
    <row r="7413" spans="1:1" x14ac:dyDescent="0.25">
      <c r="A7413" t="s">
        <v>6992</v>
      </c>
    </row>
    <row r="7414" spans="1:1" x14ac:dyDescent="0.25">
      <c r="A7414" t="s">
        <v>6993</v>
      </c>
    </row>
    <row r="7415" spans="1:1" x14ac:dyDescent="0.25">
      <c r="A7415" t="s">
        <v>6994</v>
      </c>
    </row>
    <row r="7416" spans="1:1" x14ac:dyDescent="0.25">
      <c r="A7416" t="s">
        <v>6995</v>
      </c>
    </row>
    <row r="7417" spans="1:1" x14ac:dyDescent="0.25">
      <c r="A7417" t="s">
        <v>6996</v>
      </c>
    </row>
    <row r="7418" spans="1:1" x14ac:dyDescent="0.25">
      <c r="A7418" t="s">
        <v>6997</v>
      </c>
    </row>
    <row r="7419" spans="1:1" x14ac:dyDescent="0.25">
      <c r="A7419" t="s">
        <v>6998</v>
      </c>
    </row>
    <row r="7420" spans="1:1" x14ac:dyDescent="0.25">
      <c r="A7420" t="s">
        <v>6999</v>
      </c>
    </row>
    <row r="7421" spans="1:1" x14ac:dyDescent="0.25">
      <c r="A7421" t="s">
        <v>7000</v>
      </c>
    </row>
    <row r="7422" spans="1:1" x14ac:dyDescent="0.25">
      <c r="A7422" t="s">
        <v>7001</v>
      </c>
    </row>
    <row r="7423" spans="1:1" x14ac:dyDescent="0.25">
      <c r="A7423" t="s">
        <v>7002</v>
      </c>
    </row>
    <row r="7424" spans="1:1" x14ac:dyDescent="0.25">
      <c r="A7424" t="s">
        <v>7003</v>
      </c>
    </row>
    <row r="7425" spans="1:1" x14ac:dyDescent="0.25">
      <c r="A7425" t="s">
        <v>7004</v>
      </c>
    </row>
    <row r="7426" spans="1:1" x14ac:dyDescent="0.25">
      <c r="A7426" t="s">
        <v>7005</v>
      </c>
    </row>
    <row r="7427" spans="1:1" x14ac:dyDescent="0.25">
      <c r="A7427" t="s">
        <v>7006</v>
      </c>
    </row>
    <row r="7428" spans="1:1" x14ac:dyDescent="0.25">
      <c r="A7428" t="s">
        <v>7007</v>
      </c>
    </row>
    <row r="7429" spans="1:1" x14ac:dyDescent="0.25">
      <c r="A7429" t="s">
        <v>7008</v>
      </c>
    </row>
    <row r="7430" spans="1:1" x14ac:dyDescent="0.25">
      <c r="A7430" t="s">
        <v>7009</v>
      </c>
    </row>
    <row r="7431" spans="1:1" x14ac:dyDescent="0.25">
      <c r="A7431" t="s">
        <v>7010</v>
      </c>
    </row>
    <row r="7432" spans="1:1" x14ac:dyDescent="0.25">
      <c r="A7432" t="s">
        <v>7011</v>
      </c>
    </row>
    <row r="7433" spans="1:1" x14ac:dyDescent="0.25">
      <c r="A7433" t="s">
        <v>7012</v>
      </c>
    </row>
    <row r="7434" spans="1:1" x14ac:dyDescent="0.25">
      <c r="A7434" t="s">
        <v>7013</v>
      </c>
    </row>
    <row r="7435" spans="1:1" x14ac:dyDescent="0.25">
      <c r="A7435" t="s">
        <v>7014</v>
      </c>
    </row>
    <row r="7436" spans="1:1" x14ac:dyDescent="0.25">
      <c r="A7436" t="s">
        <v>7015</v>
      </c>
    </row>
    <row r="7437" spans="1:1" x14ac:dyDescent="0.25">
      <c r="A7437" t="s">
        <v>7016</v>
      </c>
    </row>
    <row r="7438" spans="1:1" x14ac:dyDescent="0.25">
      <c r="A7438" t="s">
        <v>7017</v>
      </c>
    </row>
    <row r="7439" spans="1:1" x14ac:dyDescent="0.25">
      <c r="A7439" t="s">
        <v>7018</v>
      </c>
    </row>
    <row r="7440" spans="1:1" x14ac:dyDescent="0.25">
      <c r="A7440" t="s">
        <v>7019</v>
      </c>
    </row>
    <row r="7441" spans="1:1" x14ac:dyDescent="0.25">
      <c r="A7441" t="s">
        <v>7020</v>
      </c>
    </row>
    <row r="7442" spans="1:1" x14ac:dyDescent="0.25">
      <c r="A7442" t="s">
        <v>7021</v>
      </c>
    </row>
    <row r="7443" spans="1:1" x14ac:dyDescent="0.25">
      <c r="A7443" t="s">
        <v>7022</v>
      </c>
    </row>
    <row r="7444" spans="1:1" x14ac:dyDescent="0.25">
      <c r="A7444" t="s">
        <v>7023</v>
      </c>
    </row>
    <row r="7445" spans="1:1" x14ac:dyDescent="0.25">
      <c r="A7445" t="s">
        <v>7024</v>
      </c>
    </row>
    <row r="7446" spans="1:1" x14ac:dyDescent="0.25">
      <c r="A7446" t="s">
        <v>7025</v>
      </c>
    </row>
    <row r="7447" spans="1:1" x14ac:dyDescent="0.25">
      <c r="A7447" t="s">
        <v>7026</v>
      </c>
    </row>
    <row r="7448" spans="1:1" x14ac:dyDescent="0.25">
      <c r="A7448" t="s">
        <v>7027</v>
      </c>
    </row>
    <row r="7449" spans="1:1" x14ac:dyDescent="0.25">
      <c r="A7449" t="s">
        <v>7028</v>
      </c>
    </row>
    <row r="7450" spans="1:1" x14ac:dyDescent="0.25">
      <c r="A7450" t="s">
        <v>7029</v>
      </c>
    </row>
    <row r="7451" spans="1:1" x14ac:dyDescent="0.25">
      <c r="A7451" t="s">
        <v>7030</v>
      </c>
    </row>
    <row r="7452" spans="1:1" x14ac:dyDescent="0.25">
      <c r="A7452" t="s">
        <v>7031</v>
      </c>
    </row>
    <row r="7453" spans="1:1" x14ac:dyDescent="0.25">
      <c r="A7453" t="s">
        <v>7032</v>
      </c>
    </row>
    <row r="7454" spans="1:1" x14ac:dyDescent="0.25">
      <c r="A7454" t="s">
        <v>7032</v>
      </c>
    </row>
    <row r="7455" spans="1:1" x14ac:dyDescent="0.25">
      <c r="A7455" t="s">
        <v>7033</v>
      </c>
    </row>
    <row r="7456" spans="1:1" x14ac:dyDescent="0.25">
      <c r="A7456" t="s">
        <v>7034</v>
      </c>
    </row>
    <row r="7457" spans="1:1" x14ac:dyDescent="0.25">
      <c r="A7457" t="s">
        <v>7035</v>
      </c>
    </row>
    <row r="7458" spans="1:1" x14ac:dyDescent="0.25">
      <c r="A7458" t="s">
        <v>7036</v>
      </c>
    </row>
    <row r="7459" spans="1:1" x14ac:dyDescent="0.25">
      <c r="A7459" t="s">
        <v>7037</v>
      </c>
    </row>
    <row r="7460" spans="1:1" x14ac:dyDescent="0.25">
      <c r="A7460" t="s">
        <v>7035</v>
      </c>
    </row>
    <row r="7461" spans="1:1" x14ac:dyDescent="0.25">
      <c r="A7461" t="s">
        <v>7030</v>
      </c>
    </row>
    <row r="7462" spans="1:1" x14ac:dyDescent="0.25">
      <c r="A7462" t="s">
        <v>7038</v>
      </c>
    </row>
    <row r="7463" spans="1:1" x14ac:dyDescent="0.25">
      <c r="A7463" t="s">
        <v>7039</v>
      </c>
    </row>
    <row r="7464" spans="1:1" x14ac:dyDescent="0.25">
      <c r="A7464" t="s">
        <v>7036</v>
      </c>
    </row>
    <row r="7465" spans="1:1" x14ac:dyDescent="0.25">
      <c r="A7465" t="s">
        <v>7040</v>
      </c>
    </row>
    <row r="7466" spans="1:1" x14ac:dyDescent="0.25">
      <c r="A7466" t="s">
        <v>7041</v>
      </c>
    </row>
    <row r="7467" spans="1:1" x14ac:dyDescent="0.25">
      <c r="A7467" t="s">
        <v>7042</v>
      </c>
    </row>
    <row r="7468" spans="1:1" x14ac:dyDescent="0.25">
      <c r="A7468" t="s">
        <v>7033</v>
      </c>
    </row>
    <row r="7469" spans="1:1" x14ac:dyDescent="0.25">
      <c r="A7469" t="s">
        <v>7043</v>
      </c>
    </row>
    <row r="7470" spans="1:1" x14ac:dyDescent="0.25">
      <c r="A7470" t="s">
        <v>7040</v>
      </c>
    </row>
    <row r="7471" spans="1:1" x14ac:dyDescent="0.25">
      <c r="A7471" t="s">
        <v>7039</v>
      </c>
    </row>
    <row r="7472" spans="1:1" x14ac:dyDescent="0.25">
      <c r="A7472" t="s">
        <v>7042</v>
      </c>
    </row>
    <row r="7473" spans="1:1" x14ac:dyDescent="0.25">
      <c r="A7473" t="s">
        <v>7037</v>
      </c>
    </row>
    <row r="7474" spans="1:1" x14ac:dyDescent="0.25">
      <c r="A7474" t="s">
        <v>7044</v>
      </c>
    </row>
    <row r="7475" spans="1:1" x14ac:dyDescent="0.25">
      <c r="A7475" t="s">
        <v>7045</v>
      </c>
    </row>
    <row r="7476" spans="1:1" x14ac:dyDescent="0.25">
      <c r="A7476" t="s">
        <v>7046</v>
      </c>
    </row>
    <row r="7477" spans="1:1" x14ac:dyDescent="0.25">
      <c r="A7477" t="s">
        <v>7047</v>
      </c>
    </row>
    <row r="7478" spans="1:1" x14ac:dyDescent="0.25">
      <c r="A7478" t="s">
        <v>7047</v>
      </c>
    </row>
    <row r="7479" spans="1:1" x14ac:dyDescent="0.25">
      <c r="A7479" t="s">
        <v>7048</v>
      </c>
    </row>
    <row r="7480" spans="1:1" x14ac:dyDescent="0.25">
      <c r="A7480" t="s">
        <v>7049</v>
      </c>
    </row>
    <row r="7481" spans="1:1" x14ac:dyDescent="0.25">
      <c r="A7481" t="s">
        <v>7050</v>
      </c>
    </row>
    <row r="7482" spans="1:1" x14ac:dyDescent="0.25">
      <c r="A7482" t="s">
        <v>7051</v>
      </c>
    </row>
    <row r="7483" spans="1:1" x14ac:dyDescent="0.25">
      <c r="A7483" t="s">
        <v>7049</v>
      </c>
    </row>
    <row r="7484" spans="1:1" x14ac:dyDescent="0.25">
      <c r="A7484" t="s">
        <v>7051</v>
      </c>
    </row>
    <row r="7485" spans="1:1" x14ac:dyDescent="0.25">
      <c r="A7485" t="s">
        <v>7044</v>
      </c>
    </row>
    <row r="7486" spans="1:1" x14ac:dyDescent="0.25">
      <c r="A7486" t="s">
        <v>7048</v>
      </c>
    </row>
    <row r="7487" spans="1:1" x14ac:dyDescent="0.25">
      <c r="A7487" t="s">
        <v>7045</v>
      </c>
    </row>
    <row r="7488" spans="1:1" x14ac:dyDescent="0.25">
      <c r="A7488" t="s">
        <v>7046</v>
      </c>
    </row>
    <row r="7489" spans="1:1" x14ac:dyDescent="0.25">
      <c r="A7489" t="s">
        <v>7052</v>
      </c>
    </row>
    <row r="7490" spans="1:1" x14ac:dyDescent="0.25">
      <c r="A7490" t="s">
        <v>7053</v>
      </c>
    </row>
    <row r="7491" spans="1:1" x14ac:dyDescent="0.25">
      <c r="A7491" t="s">
        <v>7054</v>
      </c>
    </row>
    <row r="7492" spans="1:1" x14ac:dyDescent="0.25">
      <c r="A7492" t="s">
        <v>7055</v>
      </c>
    </row>
    <row r="7493" spans="1:1" x14ac:dyDescent="0.25">
      <c r="A7493" t="s">
        <v>7056</v>
      </c>
    </row>
    <row r="7494" spans="1:1" x14ac:dyDescent="0.25">
      <c r="A7494" t="s">
        <v>7057</v>
      </c>
    </row>
    <row r="7495" spans="1:1" x14ac:dyDescent="0.25">
      <c r="A7495" t="s">
        <v>7058</v>
      </c>
    </row>
    <row r="7496" spans="1:1" x14ac:dyDescent="0.25">
      <c r="A7496" t="s">
        <v>7059</v>
      </c>
    </row>
    <row r="7497" spans="1:1" x14ac:dyDescent="0.25">
      <c r="A7497" t="s">
        <v>7060</v>
      </c>
    </row>
    <row r="7498" spans="1:1" x14ac:dyDescent="0.25">
      <c r="A7498" t="s">
        <v>7061</v>
      </c>
    </row>
    <row r="7499" spans="1:1" x14ac:dyDescent="0.25">
      <c r="A7499" t="s">
        <v>7062</v>
      </c>
    </row>
    <row r="7500" spans="1:1" x14ac:dyDescent="0.25">
      <c r="A7500" t="s">
        <v>7063</v>
      </c>
    </row>
    <row r="7501" spans="1:1" x14ac:dyDescent="0.25">
      <c r="A7501" t="s">
        <v>7064</v>
      </c>
    </row>
    <row r="7502" spans="1:1" x14ac:dyDescent="0.25">
      <c r="A7502" t="s">
        <v>7065</v>
      </c>
    </row>
    <row r="7503" spans="1:1" x14ac:dyDescent="0.25">
      <c r="A7503" t="s">
        <v>7066</v>
      </c>
    </row>
    <row r="7504" spans="1:1" x14ac:dyDescent="0.25">
      <c r="A7504" t="s">
        <v>7067</v>
      </c>
    </row>
    <row r="7505" spans="1:1" x14ac:dyDescent="0.25">
      <c r="A7505" t="s">
        <v>7068</v>
      </c>
    </row>
    <row r="7506" spans="1:1" x14ac:dyDescent="0.25">
      <c r="A7506" t="s">
        <v>7069</v>
      </c>
    </row>
    <row r="7507" spans="1:1" x14ac:dyDescent="0.25">
      <c r="A7507" t="s">
        <v>7070</v>
      </c>
    </row>
    <row r="7508" spans="1:1" x14ac:dyDescent="0.25">
      <c r="A7508" t="s">
        <v>7071</v>
      </c>
    </row>
    <row r="7509" spans="1:1" x14ac:dyDescent="0.25">
      <c r="A7509" t="s">
        <v>7072</v>
      </c>
    </row>
    <row r="7510" spans="1:1" x14ac:dyDescent="0.25">
      <c r="A7510" t="s">
        <v>7073</v>
      </c>
    </row>
    <row r="7511" spans="1:1" x14ac:dyDescent="0.25">
      <c r="A7511" t="s">
        <v>7074</v>
      </c>
    </row>
    <row r="7512" spans="1:1" x14ac:dyDescent="0.25">
      <c r="A7512" t="s">
        <v>7075</v>
      </c>
    </row>
    <row r="7513" spans="1:1" x14ac:dyDescent="0.25">
      <c r="A7513" t="s">
        <v>7076</v>
      </c>
    </row>
    <row r="7514" spans="1:1" x14ac:dyDescent="0.25">
      <c r="A7514" t="s">
        <v>7077</v>
      </c>
    </row>
    <row r="7515" spans="1:1" x14ac:dyDescent="0.25">
      <c r="A7515" t="s">
        <v>7078</v>
      </c>
    </row>
    <row r="7516" spans="1:1" x14ac:dyDescent="0.25">
      <c r="A7516" t="s">
        <v>7079</v>
      </c>
    </row>
    <row r="7517" spans="1:1" x14ac:dyDescent="0.25">
      <c r="A7517" t="s">
        <v>7080</v>
      </c>
    </row>
    <row r="7518" spans="1:1" x14ac:dyDescent="0.25">
      <c r="A7518" t="s">
        <v>7081</v>
      </c>
    </row>
    <row r="7519" spans="1:1" x14ac:dyDescent="0.25">
      <c r="A7519" t="s">
        <v>7082</v>
      </c>
    </row>
    <row r="7520" spans="1:1" x14ac:dyDescent="0.25">
      <c r="A7520" t="s">
        <v>7083</v>
      </c>
    </row>
    <row r="7521" spans="1:1" x14ac:dyDescent="0.25">
      <c r="A7521" t="s">
        <v>7084</v>
      </c>
    </row>
    <row r="7522" spans="1:1" x14ac:dyDescent="0.25">
      <c r="A7522" t="s">
        <v>7085</v>
      </c>
    </row>
    <row r="7523" spans="1:1" x14ac:dyDescent="0.25">
      <c r="A7523" t="s">
        <v>7086</v>
      </c>
    </row>
    <row r="7524" spans="1:1" x14ac:dyDescent="0.25">
      <c r="A7524" t="s">
        <v>7087</v>
      </c>
    </row>
    <row r="7525" spans="1:1" x14ac:dyDescent="0.25">
      <c r="A7525" t="s">
        <v>7088</v>
      </c>
    </row>
    <row r="7526" spans="1:1" x14ac:dyDescent="0.25">
      <c r="A7526" t="s">
        <v>7089</v>
      </c>
    </row>
    <row r="7527" spans="1:1" x14ac:dyDescent="0.25">
      <c r="A7527" t="s">
        <v>7090</v>
      </c>
    </row>
    <row r="7528" spans="1:1" x14ac:dyDescent="0.25">
      <c r="A7528" t="s">
        <v>7091</v>
      </c>
    </row>
    <row r="7529" spans="1:1" x14ac:dyDescent="0.25">
      <c r="A7529" t="s">
        <v>7092</v>
      </c>
    </row>
    <row r="7530" spans="1:1" x14ac:dyDescent="0.25">
      <c r="A7530" t="s">
        <v>7093</v>
      </c>
    </row>
    <row r="7531" spans="1:1" x14ac:dyDescent="0.25">
      <c r="A7531" t="s">
        <v>7094</v>
      </c>
    </row>
    <row r="7532" spans="1:1" x14ac:dyDescent="0.25">
      <c r="A7532" t="s">
        <v>7095</v>
      </c>
    </row>
    <row r="7533" spans="1:1" x14ac:dyDescent="0.25">
      <c r="A7533" t="s">
        <v>7096</v>
      </c>
    </row>
    <row r="7534" spans="1:1" x14ac:dyDescent="0.25">
      <c r="A7534" t="s">
        <v>7097</v>
      </c>
    </row>
    <row r="7535" spans="1:1" x14ac:dyDescent="0.25">
      <c r="A7535" t="s">
        <v>7098</v>
      </c>
    </row>
    <row r="7536" spans="1:1" x14ac:dyDescent="0.25">
      <c r="A7536" t="s">
        <v>7099</v>
      </c>
    </row>
    <row r="7537" spans="1:1" x14ac:dyDescent="0.25">
      <c r="A7537" t="s">
        <v>7100</v>
      </c>
    </row>
    <row r="7538" spans="1:1" x14ac:dyDescent="0.25">
      <c r="A7538" t="s">
        <v>7101</v>
      </c>
    </row>
    <row r="7539" spans="1:1" x14ac:dyDescent="0.25">
      <c r="A7539" t="s">
        <v>7102</v>
      </c>
    </row>
    <row r="7540" spans="1:1" x14ac:dyDescent="0.25">
      <c r="A7540" t="s">
        <v>7103</v>
      </c>
    </row>
    <row r="7541" spans="1:1" x14ac:dyDescent="0.25">
      <c r="A7541" t="s">
        <v>7104</v>
      </c>
    </row>
    <row r="7542" spans="1:1" x14ac:dyDescent="0.25">
      <c r="A7542" t="s">
        <v>7105</v>
      </c>
    </row>
    <row r="7543" spans="1:1" x14ac:dyDescent="0.25">
      <c r="A7543" t="s">
        <v>7106</v>
      </c>
    </row>
    <row r="7544" spans="1:1" x14ac:dyDescent="0.25">
      <c r="A7544" t="s">
        <v>7107</v>
      </c>
    </row>
    <row r="7545" spans="1:1" x14ac:dyDescent="0.25">
      <c r="A7545" t="s">
        <v>7108</v>
      </c>
    </row>
    <row r="7546" spans="1:1" x14ac:dyDescent="0.25">
      <c r="A7546" t="s">
        <v>7109</v>
      </c>
    </row>
    <row r="7547" spans="1:1" x14ac:dyDescent="0.25">
      <c r="A7547" t="s">
        <v>7110</v>
      </c>
    </row>
    <row r="7548" spans="1:1" x14ac:dyDescent="0.25">
      <c r="A7548" t="s">
        <v>7111</v>
      </c>
    </row>
    <row r="7549" spans="1:1" x14ac:dyDescent="0.25">
      <c r="A7549" t="s">
        <v>7112</v>
      </c>
    </row>
    <row r="7550" spans="1:1" x14ac:dyDescent="0.25">
      <c r="A7550" t="s">
        <v>7113</v>
      </c>
    </row>
    <row r="7551" spans="1:1" x14ac:dyDescent="0.25">
      <c r="A7551" t="s">
        <v>7114</v>
      </c>
    </row>
    <row r="7552" spans="1:1" x14ac:dyDescent="0.25">
      <c r="A7552" t="s">
        <v>7115</v>
      </c>
    </row>
    <row r="7553" spans="1:1" x14ac:dyDescent="0.25">
      <c r="A7553" t="s">
        <v>7116</v>
      </c>
    </row>
    <row r="7554" spans="1:1" x14ac:dyDescent="0.25">
      <c r="A7554" t="s">
        <v>7117</v>
      </c>
    </row>
    <row r="7555" spans="1:1" x14ac:dyDescent="0.25">
      <c r="A7555" t="s">
        <v>7118</v>
      </c>
    </row>
    <row r="7556" spans="1:1" x14ac:dyDescent="0.25">
      <c r="A7556" t="s">
        <v>7119</v>
      </c>
    </row>
    <row r="7557" spans="1:1" x14ac:dyDescent="0.25">
      <c r="A7557" t="s">
        <v>7120</v>
      </c>
    </row>
    <row r="7558" spans="1:1" x14ac:dyDescent="0.25">
      <c r="A7558" t="s">
        <v>7121</v>
      </c>
    </row>
    <row r="7559" spans="1:1" x14ac:dyDescent="0.25">
      <c r="A7559" t="s">
        <v>7122</v>
      </c>
    </row>
    <row r="7560" spans="1:1" x14ac:dyDescent="0.25">
      <c r="A7560" t="s">
        <v>7123</v>
      </c>
    </row>
    <row r="7561" spans="1:1" x14ac:dyDescent="0.25">
      <c r="A7561" t="s">
        <v>7124</v>
      </c>
    </row>
    <row r="7562" spans="1:1" x14ac:dyDescent="0.25">
      <c r="A7562" t="s">
        <v>7125</v>
      </c>
    </row>
    <row r="7563" spans="1:1" x14ac:dyDescent="0.25">
      <c r="A7563" t="s">
        <v>7126</v>
      </c>
    </row>
    <row r="7564" spans="1:1" x14ac:dyDescent="0.25">
      <c r="A7564" t="s">
        <v>7127</v>
      </c>
    </row>
    <row r="7565" spans="1:1" x14ac:dyDescent="0.25">
      <c r="A7565" t="s">
        <v>7128</v>
      </c>
    </row>
    <row r="7566" spans="1:1" x14ac:dyDescent="0.25">
      <c r="A7566" t="s">
        <v>7129</v>
      </c>
    </row>
    <row r="7567" spans="1:1" x14ac:dyDescent="0.25">
      <c r="A7567" t="s">
        <v>7130</v>
      </c>
    </row>
    <row r="7568" spans="1:1" x14ac:dyDescent="0.25">
      <c r="A7568" t="s">
        <v>7131</v>
      </c>
    </row>
    <row r="7569" spans="1:1" x14ac:dyDescent="0.25">
      <c r="A7569" t="s">
        <v>7132</v>
      </c>
    </row>
    <row r="7570" spans="1:1" x14ac:dyDescent="0.25">
      <c r="A7570" t="s">
        <v>7133</v>
      </c>
    </row>
    <row r="7571" spans="1:1" x14ac:dyDescent="0.25">
      <c r="A7571" t="s">
        <v>7134</v>
      </c>
    </row>
    <row r="7572" spans="1:1" x14ac:dyDescent="0.25">
      <c r="A7572" t="s">
        <v>7135</v>
      </c>
    </row>
    <row r="7573" spans="1:1" x14ac:dyDescent="0.25">
      <c r="A7573" t="s">
        <v>7136</v>
      </c>
    </row>
    <row r="7574" spans="1:1" x14ac:dyDescent="0.25">
      <c r="A7574" t="s">
        <v>7137</v>
      </c>
    </row>
    <row r="7575" spans="1:1" x14ac:dyDescent="0.25">
      <c r="A7575" t="s">
        <v>7138</v>
      </c>
    </row>
    <row r="7576" spans="1:1" x14ac:dyDescent="0.25">
      <c r="A7576" t="s">
        <v>7138</v>
      </c>
    </row>
    <row r="7577" spans="1:1" x14ac:dyDescent="0.25">
      <c r="A7577" t="s">
        <v>7139</v>
      </c>
    </row>
    <row r="7578" spans="1:1" x14ac:dyDescent="0.25">
      <c r="A7578" t="s">
        <v>7140</v>
      </c>
    </row>
    <row r="7579" spans="1:1" x14ac:dyDescent="0.25">
      <c r="A7579" t="s">
        <v>7141</v>
      </c>
    </row>
    <row r="7580" spans="1:1" x14ac:dyDescent="0.25">
      <c r="A7580" t="s">
        <v>7142</v>
      </c>
    </row>
    <row r="7581" spans="1:1" x14ac:dyDescent="0.25">
      <c r="A7581" t="s">
        <v>7143</v>
      </c>
    </row>
    <row r="7582" spans="1:1" x14ac:dyDescent="0.25">
      <c r="A7582" t="s">
        <v>7144</v>
      </c>
    </row>
    <row r="7583" spans="1:1" x14ac:dyDescent="0.25">
      <c r="A7583" t="s">
        <v>7145</v>
      </c>
    </row>
    <row r="7584" spans="1:1" x14ac:dyDescent="0.25">
      <c r="A7584" t="s">
        <v>7146</v>
      </c>
    </row>
    <row r="7585" spans="1:1" x14ac:dyDescent="0.25">
      <c r="A7585" t="s">
        <v>7147</v>
      </c>
    </row>
    <row r="7586" spans="1:1" x14ac:dyDescent="0.25">
      <c r="A7586" t="s">
        <v>7148</v>
      </c>
    </row>
    <row r="7587" spans="1:1" x14ac:dyDescent="0.25">
      <c r="A7587" t="s">
        <v>7149</v>
      </c>
    </row>
    <row r="7588" spans="1:1" x14ac:dyDescent="0.25">
      <c r="A7588" t="s">
        <v>7150</v>
      </c>
    </row>
    <row r="7589" spans="1:1" x14ac:dyDescent="0.25">
      <c r="A7589" t="s">
        <v>7151</v>
      </c>
    </row>
    <row r="7590" spans="1:1" x14ac:dyDescent="0.25">
      <c r="A7590" t="s">
        <v>7152</v>
      </c>
    </row>
    <row r="7591" spans="1:1" x14ac:dyDescent="0.25">
      <c r="A7591" t="s">
        <v>7153</v>
      </c>
    </row>
    <row r="7592" spans="1:1" x14ac:dyDescent="0.25">
      <c r="A7592" t="s">
        <v>7151</v>
      </c>
    </row>
    <row r="7593" spans="1:1" x14ac:dyDescent="0.25">
      <c r="A7593" t="s">
        <v>7154</v>
      </c>
    </row>
    <row r="7594" spans="1:1" x14ac:dyDescent="0.25">
      <c r="A7594" t="s">
        <v>7155</v>
      </c>
    </row>
    <row r="7595" spans="1:1" x14ac:dyDescent="0.25">
      <c r="A7595" t="s">
        <v>7156</v>
      </c>
    </row>
    <row r="7596" spans="1:1" x14ac:dyDescent="0.25">
      <c r="A7596" t="s">
        <v>7157</v>
      </c>
    </row>
    <row r="7597" spans="1:1" x14ac:dyDescent="0.25">
      <c r="A7597" t="s">
        <v>7158</v>
      </c>
    </row>
    <row r="7598" spans="1:1" x14ac:dyDescent="0.25">
      <c r="A7598" t="s">
        <v>7159</v>
      </c>
    </row>
    <row r="7599" spans="1:1" x14ac:dyDescent="0.25">
      <c r="A7599" t="s">
        <v>7160</v>
      </c>
    </row>
    <row r="7600" spans="1:1" x14ac:dyDescent="0.25">
      <c r="A7600" t="s">
        <v>7161</v>
      </c>
    </row>
    <row r="7601" spans="1:1" x14ac:dyDescent="0.25">
      <c r="A7601" t="s">
        <v>7162</v>
      </c>
    </row>
    <row r="7602" spans="1:1" x14ac:dyDescent="0.25">
      <c r="A7602" t="s">
        <v>7163</v>
      </c>
    </row>
    <row r="7603" spans="1:1" x14ac:dyDescent="0.25">
      <c r="A7603" t="s">
        <v>7164</v>
      </c>
    </row>
    <row r="7604" spans="1:1" x14ac:dyDescent="0.25">
      <c r="A7604" t="s">
        <v>7165</v>
      </c>
    </row>
    <row r="7605" spans="1:1" x14ac:dyDescent="0.25">
      <c r="A7605" t="s">
        <v>7166</v>
      </c>
    </row>
    <row r="7606" spans="1:1" x14ac:dyDescent="0.25">
      <c r="A7606" t="s">
        <v>7167</v>
      </c>
    </row>
    <row r="7607" spans="1:1" x14ac:dyDescent="0.25">
      <c r="A7607" t="s">
        <v>7168</v>
      </c>
    </row>
    <row r="7608" spans="1:1" x14ac:dyDescent="0.25">
      <c r="A7608" t="s">
        <v>7169</v>
      </c>
    </row>
    <row r="7609" spans="1:1" x14ac:dyDescent="0.25">
      <c r="A7609" t="s">
        <v>7170</v>
      </c>
    </row>
    <row r="7610" spans="1:1" x14ac:dyDescent="0.25">
      <c r="A7610" t="s">
        <v>7170</v>
      </c>
    </row>
    <row r="7611" spans="1:1" x14ac:dyDescent="0.25">
      <c r="A7611" t="s">
        <v>7171</v>
      </c>
    </row>
    <row r="7612" spans="1:1" x14ac:dyDescent="0.25">
      <c r="A7612" t="s">
        <v>7172</v>
      </c>
    </row>
    <row r="7613" spans="1:1" x14ac:dyDescent="0.25">
      <c r="A7613" t="s">
        <v>7173</v>
      </c>
    </row>
    <row r="7614" spans="1:1" x14ac:dyDescent="0.25">
      <c r="A7614" t="s">
        <v>7174</v>
      </c>
    </row>
    <row r="7615" spans="1:1" x14ac:dyDescent="0.25">
      <c r="A7615" t="s">
        <v>7175</v>
      </c>
    </row>
    <row r="7616" spans="1:1" x14ac:dyDescent="0.25">
      <c r="A7616" t="s">
        <v>7176</v>
      </c>
    </row>
    <row r="7617" spans="1:1" x14ac:dyDescent="0.25">
      <c r="A7617" t="s">
        <v>7177</v>
      </c>
    </row>
    <row r="7618" spans="1:1" x14ac:dyDescent="0.25">
      <c r="A7618" t="s">
        <v>7178</v>
      </c>
    </row>
    <row r="7619" spans="1:1" x14ac:dyDescent="0.25">
      <c r="A7619" t="s">
        <v>7179</v>
      </c>
    </row>
    <row r="7620" spans="1:1" x14ac:dyDescent="0.25">
      <c r="A7620" t="s">
        <v>7180</v>
      </c>
    </row>
    <row r="7621" spans="1:1" x14ac:dyDescent="0.25">
      <c r="A7621" t="s">
        <v>7181</v>
      </c>
    </row>
    <row r="7622" spans="1:1" x14ac:dyDescent="0.25">
      <c r="A7622" t="s">
        <v>7175</v>
      </c>
    </row>
    <row r="7623" spans="1:1" x14ac:dyDescent="0.25">
      <c r="A7623" t="s">
        <v>7182</v>
      </c>
    </row>
    <row r="7624" spans="1:1" x14ac:dyDescent="0.25">
      <c r="A7624" t="s">
        <v>7183</v>
      </c>
    </row>
    <row r="7625" spans="1:1" x14ac:dyDescent="0.25">
      <c r="A7625" t="s">
        <v>7184</v>
      </c>
    </row>
    <row r="7626" spans="1:1" x14ac:dyDescent="0.25">
      <c r="A7626" t="s">
        <v>7185</v>
      </c>
    </row>
    <row r="7627" spans="1:1" x14ac:dyDescent="0.25">
      <c r="A7627" t="s">
        <v>7186</v>
      </c>
    </row>
    <row r="7628" spans="1:1" x14ac:dyDescent="0.25">
      <c r="A7628" t="s">
        <v>7187</v>
      </c>
    </row>
    <row r="7629" spans="1:1" x14ac:dyDescent="0.25">
      <c r="A7629" t="s">
        <v>7183</v>
      </c>
    </row>
    <row r="7630" spans="1:1" x14ac:dyDescent="0.25">
      <c r="A7630" t="s">
        <v>7188</v>
      </c>
    </row>
    <row r="7631" spans="1:1" x14ac:dyDescent="0.25">
      <c r="A7631" t="s">
        <v>7189</v>
      </c>
    </row>
    <row r="7632" spans="1:1" x14ac:dyDescent="0.25">
      <c r="A7632" t="s">
        <v>7190</v>
      </c>
    </row>
    <row r="7633" spans="1:1" x14ac:dyDescent="0.25">
      <c r="A7633" t="s">
        <v>7191</v>
      </c>
    </row>
    <row r="7634" spans="1:1" x14ac:dyDescent="0.25">
      <c r="A7634" t="s">
        <v>7192</v>
      </c>
    </row>
    <row r="7635" spans="1:1" x14ac:dyDescent="0.25">
      <c r="A7635" t="s">
        <v>7193</v>
      </c>
    </row>
    <row r="7636" spans="1:1" x14ac:dyDescent="0.25">
      <c r="A7636" t="s">
        <v>7194</v>
      </c>
    </row>
    <row r="7637" spans="1:1" x14ac:dyDescent="0.25">
      <c r="A7637" t="s">
        <v>7195</v>
      </c>
    </row>
    <row r="7638" spans="1:1" x14ac:dyDescent="0.25">
      <c r="A7638" t="s">
        <v>7196</v>
      </c>
    </row>
    <row r="7639" spans="1:1" x14ac:dyDescent="0.25">
      <c r="A7639" t="s">
        <v>7197</v>
      </c>
    </row>
    <row r="7640" spans="1:1" x14ac:dyDescent="0.25">
      <c r="A7640" t="s">
        <v>7189</v>
      </c>
    </row>
    <row r="7641" spans="1:1" x14ac:dyDescent="0.25">
      <c r="A7641" t="s">
        <v>7198</v>
      </c>
    </row>
    <row r="7642" spans="1:1" x14ac:dyDescent="0.25">
      <c r="A7642" t="s">
        <v>7199</v>
      </c>
    </row>
    <row r="7643" spans="1:1" x14ac:dyDescent="0.25">
      <c r="A7643" t="s">
        <v>7200</v>
      </c>
    </row>
    <row r="7644" spans="1:1" x14ac:dyDescent="0.25">
      <c r="A7644" t="s">
        <v>7201</v>
      </c>
    </row>
    <row r="7645" spans="1:1" x14ac:dyDescent="0.25">
      <c r="A7645" t="s">
        <v>7202</v>
      </c>
    </row>
    <row r="7646" spans="1:1" x14ac:dyDescent="0.25">
      <c r="A7646" t="s">
        <v>7203</v>
      </c>
    </row>
    <row r="7647" spans="1:1" x14ac:dyDescent="0.25">
      <c r="A7647" t="s">
        <v>7204</v>
      </c>
    </row>
    <row r="7648" spans="1:1" x14ac:dyDescent="0.25">
      <c r="A7648" t="s">
        <v>7205</v>
      </c>
    </row>
    <row r="7649" spans="1:1" x14ac:dyDescent="0.25">
      <c r="A7649" t="s">
        <v>7206</v>
      </c>
    </row>
    <row r="7650" spans="1:1" x14ac:dyDescent="0.25">
      <c r="A7650" t="s">
        <v>7207</v>
      </c>
    </row>
    <row r="7651" spans="1:1" x14ac:dyDescent="0.25">
      <c r="A7651" t="s">
        <v>7206</v>
      </c>
    </row>
    <row r="7652" spans="1:1" x14ac:dyDescent="0.25">
      <c r="A7652" t="s">
        <v>7208</v>
      </c>
    </row>
    <row r="7653" spans="1:1" x14ac:dyDescent="0.25">
      <c r="A7653" t="s">
        <v>7209</v>
      </c>
    </row>
    <row r="7654" spans="1:1" x14ac:dyDescent="0.25">
      <c r="A7654" t="s">
        <v>7210</v>
      </c>
    </row>
    <row r="7655" spans="1:1" x14ac:dyDescent="0.25">
      <c r="A7655" t="s">
        <v>7211</v>
      </c>
    </row>
    <row r="7656" spans="1:1" x14ac:dyDescent="0.25">
      <c r="A7656" t="s">
        <v>7209</v>
      </c>
    </row>
    <row r="7657" spans="1:1" x14ac:dyDescent="0.25">
      <c r="A7657" t="s">
        <v>7212</v>
      </c>
    </row>
    <row r="7658" spans="1:1" x14ac:dyDescent="0.25">
      <c r="A7658" t="s">
        <v>7213</v>
      </c>
    </row>
    <row r="7659" spans="1:1" x14ac:dyDescent="0.25">
      <c r="A7659" t="s">
        <v>7214</v>
      </c>
    </row>
    <row r="7660" spans="1:1" x14ac:dyDescent="0.25">
      <c r="A7660" t="s">
        <v>7215</v>
      </c>
    </row>
    <row r="7661" spans="1:1" x14ac:dyDescent="0.25">
      <c r="A7661" t="s">
        <v>7216</v>
      </c>
    </row>
    <row r="7662" spans="1:1" x14ac:dyDescent="0.25">
      <c r="A7662" t="s">
        <v>7217</v>
      </c>
    </row>
    <row r="7663" spans="1:1" x14ac:dyDescent="0.25">
      <c r="A7663" t="s">
        <v>7218</v>
      </c>
    </row>
    <row r="7664" spans="1:1" x14ac:dyDescent="0.25">
      <c r="A7664" t="s">
        <v>7219</v>
      </c>
    </row>
    <row r="7665" spans="1:1" x14ac:dyDescent="0.25">
      <c r="A7665" t="s">
        <v>7220</v>
      </c>
    </row>
    <row r="7666" spans="1:1" x14ac:dyDescent="0.25">
      <c r="A7666" t="s">
        <v>7221</v>
      </c>
    </row>
    <row r="7667" spans="1:1" x14ac:dyDescent="0.25">
      <c r="A7667" t="s">
        <v>7222</v>
      </c>
    </row>
    <row r="7668" spans="1:1" x14ac:dyDescent="0.25">
      <c r="A7668" t="s">
        <v>7223</v>
      </c>
    </row>
    <row r="7669" spans="1:1" x14ac:dyDescent="0.25">
      <c r="A7669" t="s">
        <v>7224</v>
      </c>
    </row>
    <row r="7670" spans="1:1" x14ac:dyDescent="0.25">
      <c r="A7670" t="s">
        <v>7225</v>
      </c>
    </row>
    <row r="7671" spans="1:1" x14ac:dyDescent="0.25">
      <c r="A7671" t="s">
        <v>7226</v>
      </c>
    </row>
    <row r="7672" spans="1:1" x14ac:dyDescent="0.25">
      <c r="A7672" t="s">
        <v>7227</v>
      </c>
    </row>
    <row r="7673" spans="1:1" x14ac:dyDescent="0.25">
      <c r="A7673" t="s">
        <v>7228</v>
      </c>
    </row>
    <row r="7674" spans="1:1" x14ac:dyDescent="0.25">
      <c r="A7674" t="s">
        <v>7229</v>
      </c>
    </row>
    <row r="7675" spans="1:1" x14ac:dyDescent="0.25">
      <c r="A7675" t="s">
        <v>7230</v>
      </c>
    </row>
    <row r="7676" spans="1:1" x14ac:dyDescent="0.25">
      <c r="A7676" t="s">
        <v>7231</v>
      </c>
    </row>
    <row r="7677" spans="1:1" x14ac:dyDescent="0.25">
      <c r="A7677" t="s">
        <v>7232</v>
      </c>
    </row>
    <row r="7678" spans="1:1" x14ac:dyDescent="0.25">
      <c r="A7678" t="s">
        <v>7233</v>
      </c>
    </row>
    <row r="7679" spans="1:1" x14ac:dyDescent="0.25">
      <c r="A7679" t="s">
        <v>7234</v>
      </c>
    </row>
    <row r="7680" spans="1:1" x14ac:dyDescent="0.25">
      <c r="A7680" t="s">
        <v>7235</v>
      </c>
    </row>
    <row r="7681" spans="1:1" x14ac:dyDescent="0.25">
      <c r="A7681" t="s">
        <v>7236</v>
      </c>
    </row>
    <row r="7682" spans="1:1" x14ac:dyDescent="0.25">
      <c r="A7682" t="s">
        <v>7237</v>
      </c>
    </row>
    <row r="7683" spans="1:1" x14ac:dyDescent="0.25">
      <c r="A7683" t="s">
        <v>7238</v>
      </c>
    </row>
    <row r="7684" spans="1:1" x14ac:dyDescent="0.25">
      <c r="A7684" t="s">
        <v>7239</v>
      </c>
    </row>
    <row r="7685" spans="1:1" x14ac:dyDescent="0.25">
      <c r="A7685" t="s">
        <v>7240</v>
      </c>
    </row>
    <row r="7686" spans="1:1" x14ac:dyDescent="0.25">
      <c r="A7686" t="s">
        <v>7241</v>
      </c>
    </row>
    <row r="7687" spans="1:1" x14ac:dyDescent="0.25">
      <c r="A7687" t="s">
        <v>7242</v>
      </c>
    </row>
    <row r="7688" spans="1:1" x14ac:dyDescent="0.25">
      <c r="A7688" t="s">
        <v>7243</v>
      </c>
    </row>
    <row r="7689" spans="1:1" x14ac:dyDescent="0.25">
      <c r="A7689" t="s">
        <v>7244</v>
      </c>
    </row>
    <row r="7690" spans="1:1" x14ac:dyDescent="0.25">
      <c r="A7690" t="s">
        <v>7245</v>
      </c>
    </row>
    <row r="7691" spans="1:1" x14ac:dyDescent="0.25">
      <c r="A7691" t="s">
        <v>7246</v>
      </c>
    </row>
    <row r="7692" spans="1:1" x14ac:dyDescent="0.25">
      <c r="A7692" t="s">
        <v>7247</v>
      </c>
    </row>
    <row r="7693" spans="1:1" x14ac:dyDescent="0.25">
      <c r="A7693" t="s">
        <v>7248</v>
      </c>
    </row>
    <row r="7694" spans="1:1" x14ac:dyDescent="0.25">
      <c r="A7694" t="s">
        <v>7249</v>
      </c>
    </row>
    <row r="7695" spans="1:1" x14ac:dyDescent="0.25">
      <c r="A7695" t="s">
        <v>7250</v>
      </c>
    </row>
    <row r="7696" spans="1:1" x14ac:dyDescent="0.25">
      <c r="A7696" t="s">
        <v>7251</v>
      </c>
    </row>
    <row r="7697" spans="1:1" x14ac:dyDescent="0.25">
      <c r="A7697" t="s">
        <v>7252</v>
      </c>
    </row>
    <row r="7698" spans="1:1" x14ac:dyDescent="0.25">
      <c r="A7698" t="s">
        <v>7253</v>
      </c>
    </row>
    <row r="7699" spans="1:1" x14ac:dyDescent="0.25">
      <c r="A7699" t="s">
        <v>7254</v>
      </c>
    </row>
    <row r="7700" spans="1:1" x14ac:dyDescent="0.25">
      <c r="A7700" t="s">
        <v>7255</v>
      </c>
    </row>
    <row r="7701" spans="1:1" x14ac:dyDescent="0.25">
      <c r="A7701" t="s">
        <v>7256</v>
      </c>
    </row>
    <row r="7702" spans="1:1" x14ac:dyDescent="0.25">
      <c r="A7702" t="s">
        <v>7257</v>
      </c>
    </row>
    <row r="7703" spans="1:1" x14ac:dyDescent="0.25">
      <c r="A7703" t="s">
        <v>7258</v>
      </c>
    </row>
    <row r="7704" spans="1:1" x14ac:dyDescent="0.25">
      <c r="A7704" t="s">
        <v>7259</v>
      </c>
    </row>
    <row r="7705" spans="1:1" x14ac:dyDescent="0.25">
      <c r="A7705" t="s">
        <v>7260</v>
      </c>
    </row>
    <row r="7706" spans="1:1" x14ac:dyDescent="0.25">
      <c r="A7706" t="s">
        <v>7261</v>
      </c>
    </row>
    <row r="7707" spans="1:1" x14ac:dyDescent="0.25">
      <c r="A7707" t="s">
        <v>7262</v>
      </c>
    </row>
    <row r="7708" spans="1:1" x14ac:dyDescent="0.25">
      <c r="A7708" t="s">
        <v>7263</v>
      </c>
    </row>
    <row r="7709" spans="1:1" x14ac:dyDescent="0.25">
      <c r="A7709" t="s">
        <v>7264</v>
      </c>
    </row>
    <row r="7710" spans="1:1" x14ac:dyDescent="0.25">
      <c r="A7710" t="s">
        <v>7265</v>
      </c>
    </row>
    <row r="7711" spans="1:1" x14ac:dyDescent="0.25">
      <c r="A7711" t="s">
        <v>7266</v>
      </c>
    </row>
    <row r="7712" spans="1:1" x14ac:dyDescent="0.25">
      <c r="A7712" t="s">
        <v>7267</v>
      </c>
    </row>
    <row r="7713" spans="1:1" x14ac:dyDescent="0.25">
      <c r="A7713" t="s">
        <v>7268</v>
      </c>
    </row>
    <row r="7714" spans="1:1" x14ac:dyDescent="0.25">
      <c r="A7714" t="s">
        <v>7269</v>
      </c>
    </row>
    <row r="7715" spans="1:1" x14ac:dyDescent="0.25">
      <c r="A7715" t="s">
        <v>7270</v>
      </c>
    </row>
    <row r="7716" spans="1:1" x14ac:dyDescent="0.25">
      <c r="A7716" t="s">
        <v>7271</v>
      </c>
    </row>
    <row r="7717" spans="1:1" x14ac:dyDescent="0.25">
      <c r="A7717" t="s">
        <v>7272</v>
      </c>
    </row>
    <row r="7718" spans="1:1" x14ac:dyDescent="0.25">
      <c r="A7718" t="s">
        <v>7272</v>
      </c>
    </row>
    <row r="7719" spans="1:1" x14ac:dyDescent="0.25">
      <c r="A7719" t="s">
        <v>7273</v>
      </c>
    </row>
    <row r="7720" spans="1:1" x14ac:dyDescent="0.25">
      <c r="A7720" t="s">
        <v>7274</v>
      </c>
    </row>
    <row r="7721" spans="1:1" x14ac:dyDescent="0.25">
      <c r="A7721" t="s">
        <v>7275</v>
      </c>
    </row>
    <row r="7722" spans="1:1" x14ac:dyDescent="0.25">
      <c r="A7722" t="s">
        <v>7275</v>
      </c>
    </row>
    <row r="7723" spans="1:1" x14ac:dyDescent="0.25">
      <c r="A7723" t="s">
        <v>7276</v>
      </c>
    </row>
    <row r="7724" spans="1:1" x14ac:dyDescent="0.25">
      <c r="A7724" t="s">
        <v>7277</v>
      </c>
    </row>
    <row r="7725" spans="1:1" x14ac:dyDescent="0.25">
      <c r="A7725" t="s">
        <v>7278</v>
      </c>
    </row>
    <row r="7726" spans="1:1" x14ac:dyDescent="0.25">
      <c r="A7726" t="s">
        <v>7279</v>
      </c>
    </row>
    <row r="7727" spans="1:1" x14ac:dyDescent="0.25">
      <c r="A7727" t="s">
        <v>7280</v>
      </c>
    </row>
    <row r="7728" spans="1:1" x14ac:dyDescent="0.25">
      <c r="A7728" t="s">
        <v>7281</v>
      </c>
    </row>
    <row r="7729" spans="1:1" x14ac:dyDescent="0.25">
      <c r="A7729" t="s">
        <v>7282</v>
      </c>
    </row>
    <row r="7730" spans="1:1" x14ac:dyDescent="0.25">
      <c r="A7730" t="s">
        <v>7283</v>
      </c>
    </row>
    <row r="7731" spans="1:1" x14ac:dyDescent="0.25">
      <c r="A7731" t="s">
        <v>7284</v>
      </c>
    </row>
    <row r="7732" spans="1:1" x14ac:dyDescent="0.25">
      <c r="A7732" t="s">
        <v>7285</v>
      </c>
    </row>
    <row r="7733" spans="1:1" x14ac:dyDescent="0.25">
      <c r="A7733" t="s">
        <v>7286</v>
      </c>
    </row>
    <row r="7734" spans="1:1" x14ac:dyDescent="0.25">
      <c r="A7734" t="s">
        <v>7287</v>
      </c>
    </row>
    <row r="7735" spans="1:1" x14ac:dyDescent="0.25">
      <c r="A7735" t="s">
        <v>7288</v>
      </c>
    </row>
    <row r="7736" spans="1:1" x14ac:dyDescent="0.25">
      <c r="A7736" t="s">
        <v>7289</v>
      </c>
    </row>
    <row r="7737" spans="1:1" x14ac:dyDescent="0.25">
      <c r="A7737" t="s">
        <v>7290</v>
      </c>
    </row>
    <row r="7738" spans="1:1" x14ac:dyDescent="0.25">
      <c r="A7738" t="s">
        <v>7291</v>
      </c>
    </row>
    <row r="7739" spans="1:1" x14ac:dyDescent="0.25">
      <c r="A7739" t="s">
        <v>7292</v>
      </c>
    </row>
    <row r="7740" spans="1:1" x14ac:dyDescent="0.25">
      <c r="A7740" t="s">
        <v>7293</v>
      </c>
    </row>
    <row r="7741" spans="1:1" x14ac:dyDescent="0.25">
      <c r="A7741" t="s">
        <v>7294</v>
      </c>
    </row>
    <row r="7742" spans="1:1" x14ac:dyDescent="0.25">
      <c r="A7742" t="s">
        <v>7295</v>
      </c>
    </row>
    <row r="7743" spans="1:1" x14ac:dyDescent="0.25">
      <c r="A7743" t="s">
        <v>7296</v>
      </c>
    </row>
    <row r="7744" spans="1:1" x14ac:dyDescent="0.25">
      <c r="A7744" t="s">
        <v>7297</v>
      </c>
    </row>
    <row r="7745" spans="1:1" x14ac:dyDescent="0.25">
      <c r="A7745" t="s">
        <v>7298</v>
      </c>
    </row>
    <row r="7746" spans="1:1" x14ac:dyDescent="0.25">
      <c r="A7746" t="s">
        <v>7299</v>
      </c>
    </row>
    <row r="7747" spans="1:1" x14ac:dyDescent="0.25">
      <c r="A7747" t="s">
        <v>7300</v>
      </c>
    </row>
    <row r="7748" spans="1:1" x14ac:dyDescent="0.25">
      <c r="A7748" t="s">
        <v>7301</v>
      </c>
    </row>
    <row r="7749" spans="1:1" x14ac:dyDescent="0.25">
      <c r="A7749" t="s">
        <v>7302</v>
      </c>
    </row>
    <row r="7750" spans="1:1" x14ac:dyDescent="0.25">
      <c r="A7750" t="s">
        <v>7303</v>
      </c>
    </row>
    <row r="7751" spans="1:1" x14ac:dyDescent="0.25">
      <c r="A7751" t="s">
        <v>7304</v>
      </c>
    </row>
    <row r="7752" spans="1:1" x14ac:dyDescent="0.25">
      <c r="A7752" t="s">
        <v>7305</v>
      </c>
    </row>
    <row r="7753" spans="1:1" x14ac:dyDescent="0.25">
      <c r="A7753" t="s">
        <v>7306</v>
      </c>
    </row>
    <row r="7754" spans="1:1" x14ac:dyDescent="0.25">
      <c r="A7754" t="s">
        <v>7307</v>
      </c>
    </row>
    <row r="7755" spans="1:1" x14ac:dyDescent="0.25">
      <c r="A7755" t="s">
        <v>7308</v>
      </c>
    </row>
    <row r="7756" spans="1:1" x14ac:dyDescent="0.25">
      <c r="A7756" t="s">
        <v>7309</v>
      </c>
    </row>
    <row r="7757" spans="1:1" x14ac:dyDescent="0.25">
      <c r="A7757" t="s">
        <v>7310</v>
      </c>
    </row>
    <row r="7758" spans="1:1" x14ac:dyDescent="0.25">
      <c r="A7758" t="s">
        <v>7311</v>
      </c>
    </row>
    <row r="7759" spans="1:1" x14ac:dyDescent="0.25">
      <c r="A7759" t="s">
        <v>7312</v>
      </c>
    </row>
    <row r="7760" spans="1:1" x14ac:dyDescent="0.25">
      <c r="A7760" t="s">
        <v>7313</v>
      </c>
    </row>
    <row r="7761" spans="1:1" x14ac:dyDescent="0.25">
      <c r="A7761" t="s">
        <v>7314</v>
      </c>
    </row>
    <row r="7762" spans="1:1" x14ac:dyDescent="0.25">
      <c r="A7762" t="s">
        <v>7315</v>
      </c>
    </row>
    <row r="7763" spans="1:1" x14ac:dyDescent="0.25">
      <c r="A7763" t="s">
        <v>7316</v>
      </c>
    </row>
    <row r="7764" spans="1:1" x14ac:dyDescent="0.25">
      <c r="A7764" t="s">
        <v>7317</v>
      </c>
    </row>
    <row r="7765" spans="1:1" x14ac:dyDescent="0.25">
      <c r="A7765" t="s">
        <v>7318</v>
      </c>
    </row>
    <row r="7766" spans="1:1" x14ac:dyDescent="0.25">
      <c r="A7766" t="s">
        <v>7319</v>
      </c>
    </row>
    <row r="7767" spans="1:1" x14ac:dyDescent="0.25">
      <c r="A7767" t="s">
        <v>7320</v>
      </c>
    </row>
    <row r="7768" spans="1:1" x14ac:dyDescent="0.25">
      <c r="A7768" t="s">
        <v>7321</v>
      </c>
    </row>
    <row r="7769" spans="1:1" x14ac:dyDescent="0.25">
      <c r="A7769" t="s">
        <v>7322</v>
      </c>
    </row>
    <row r="7770" spans="1:1" x14ac:dyDescent="0.25">
      <c r="A7770" t="s">
        <v>7323</v>
      </c>
    </row>
    <row r="7771" spans="1:1" x14ac:dyDescent="0.25">
      <c r="A7771" t="s">
        <v>7324</v>
      </c>
    </row>
    <row r="7772" spans="1:1" x14ac:dyDescent="0.25">
      <c r="A7772" t="s">
        <v>7325</v>
      </c>
    </row>
    <row r="7773" spans="1:1" x14ac:dyDescent="0.25">
      <c r="A7773" t="s">
        <v>7326</v>
      </c>
    </row>
    <row r="7774" spans="1:1" x14ac:dyDescent="0.25">
      <c r="A7774" t="s">
        <v>7327</v>
      </c>
    </row>
    <row r="7775" spans="1:1" x14ac:dyDescent="0.25">
      <c r="A7775" t="s">
        <v>7328</v>
      </c>
    </row>
    <row r="7776" spans="1:1" x14ac:dyDescent="0.25">
      <c r="A7776" t="s">
        <v>7329</v>
      </c>
    </row>
    <row r="7777" spans="1:1" x14ac:dyDescent="0.25">
      <c r="A7777" t="s">
        <v>7330</v>
      </c>
    </row>
    <row r="7778" spans="1:1" x14ac:dyDescent="0.25">
      <c r="A7778" t="s">
        <v>7331</v>
      </c>
    </row>
    <row r="7779" spans="1:1" x14ac:dyDescent="0.25">
      <c r="A7779" t="s">
        <v>7332</v>
      </c>
    </row>
    <row r="7780" spans="1:1" x14ac:dyDescent="0.25">
      <c r="A7780" t="s">
        <v>7333</v>
      </c>
    </row>
    <row r="7781" spans="1:1" x14ac:dyDescent="0.25">
      <c r="A7781" t="s">
        <v>7334</v>
      </c>
    </row>
    <row r="7782" spans="1:1" x14ac:dyDescent="0.25">
      <c r="A7782" t="s">
        <v>7335</v>
      </c>
    </row>
    <row r="7783" spans="1:1" x14ac:dyDescent="0.25">
      <c r="A7783" t="s">
        <v>7336</v>
      </c>
    </row>
    <row r="7784" spans="1:1" x14ac:dyDescent="0.25">
      <c r="A7784" t="s">
        <v>7337</v>
      </c>
    </row>
    <row r="7785" spans="1:1" x14ac:dyDescent="0.25">
      <c r="A7785" t="s">
        <v>7338</v>
      </c>
    </row>
    <row r="7786" spans="1:1" x14ac:dyDescent="0.25">
      <c r="A7786" t="s">
        <v>7339</v>
      </c>
    </row>
    <row r="7787" spans="1:1" x14ac:dyDescent="0.25">
      <c r="A7787" t="s">
        <v>7340</v>
      </c>
    </row>
    <row r="7788" spans="1:1" x14ac:dyDescent="0.25">
      <c r="A7788" t="s">
        <v>7341</v>
      </c>
    </row>
    <row r="7789" spans="1:1" x14ac:dyDescent="0.25">
      <c r="A7789" t="s">
        <v>7342</v>
      </c>
    </row>
    <row r="7790" spans="1:1" x14ac:dyDescent="0.25">
      <c r="A7790" t="s">
        <v>7343</v>
      </c>
    </row>
    <row r="7791" spans="1:1" x14ac:dyDescent="0.25">
      <c r="A7791" t="s">
        <v>7344</v>
      </c>
    </row>
    <row r="7792" spans="1:1" x14ac:dyDescent="0.25">
      <c r="A7792" t="s">
        <v>7345</v>
      </c>
    </row>
    <row r="7793" spans="1:1" x14ac:dyDescent="0.25">
      <c r="A7793" t="s">
        <v>7346</v>
      </c>
    </row>
    <row r="7794" spans="1:1" x14ac:dyDescent="0.25">
      <c r="A7794" t="s">
        <v>7347</v>
      </c>
    </row>
    <row r="7795" spans="1:1" x14ac:dyDescent="0.25">
      <c r="A7795" t="s">
        <v>7348</v>
      </c>
    </row>
    <row r="7796" spans="1:1" x14ac:dyDescent="0.25">
      <c r="A7796" t="s">
        <v>7349</v>
      </c>
    </row>
    <row r="7797" spans="1:1" x14ac:dyDescent="0.25">
      <c r="A7797" t="s">
        <v>7350</v>
      </c>
    </row>
    <row r="7798" spans="1:1" x14ac:dyDescent="0.25">
      <c r="A7798" t="s">
        <v>7351</v>
      </c>
    </row>
    <row r="7799" spans="1:1" x14ac:dyDescent="0.25">
      <c r="A7799" t="s">
        <v>7352</v>
      </c>
    </row>
    <row r="7800" spans="1:1" x14ac:dyDescent="0.25">
      <c r="A7800" t="s">
        <v>7353</v>
      </c>
    </row>
    <row r="7801" spans="1:1" x14ac:dyDescent="0.25">
      <c r="A7801" t="s">
        <v>7354</v>
      </c>
    </row>
    <row r="7802" spans="1:1" x14ac:dyDescent="0.25">
      <c r="A7802" t="s">
        <v>7355</v>
      </c>
    </row>
    <row r="7803" spans="1:1" x14ac:dyDescent="0.25">
      <c r="A7803" t="s">
        <v>7356</v>
      </c>
    </row>
    <row r="7804" spans="1:1" x14ac:dyDescent="0.25">
      <c r="A7804" t="s">
        <v>7357</v>
      </c>
    </row>
    <row r="7805" spans="1:1" x14ac:dyDescent="0.25">
      <c r="A7805" t="s">
        <v>7358</v>
      </c>
    </row>
    <row r="7806" spans="1:1" x14ac:dyDescent="0.25">
      <c r="A7806" t="s">
        <v>7359</v>
      </c>
    </row>
    <row r="7807" spans="1:1" x14ac:dyDescent="0.25">
      <c r="A7807" t="s">
        <v>7360</v>
      </c>
    </row>
    <row r="7808" spans="1:1" x14ac:dyDescent="0.25">
      <c r="A7808" t="s">
        <v>7361</v>
      </c>
    </row>
    <row r="7809" spans="1:1" x14ac:dyDescent="0.25">
      <c r="A7809" t="s">
        <v>7362</v>
      </c>
    </row>
    <row r="7810" spans="1:1" x14ac:dyDescent="0.25">
      <c r="A7810" t="s">
        <v>7363</v>
      </c>
    </row>
    <row r="7811" spans="1:1" x14ac:dyDescent="0.25">
      <c r="A7811" t="s">
        <v>7364</v>
      </c>
    </row>
    <row r="7812" spans="1:1" x14ac:dyDescent="0.25">
      <c r="A7812" t="s">
        <v>7365</v>
      </c>
    </row>
    <row r="7813" spans="1:1" x14ac:dyDescent="0.25">
      <c r="A7813" t="s">
        <v>7366</v>
      </c>
    </row>
    <row r="7814" spans="1:1" x14ac:dyDescent="0.25">
      <c r="A7814" t="s">
        <v>7367</v>
      </c>
    </row>
    <row r="7815" spans="1:1" x14ac:dyDescent="0.25">
      <c r="A7815" t="s">
        <v>7368</v>
      </c>
    </row>
    <row r="7816" spans="1:1" x14ac:dyDescent="0.25">
      <c r="A7816" t="s">
        <v>7369</v>
      </c>
    </row>
    <row r="7817" spans="1:1" x14ac:dyDescent="0.25">
      <c r="A7817" t="s">
        <v>7370</v>
      </c>
    </row>
    <row r="7818" spans="1:1" x14ac:dyDescent="0.25">
      <c r="A7818" t="s">
        <v>7371</v>
      </c>
    </row>
    <row r="7819" spans="1:1" x14ac:dyDescent="0.25">
      <c r="A7819" t="s">
        <v>7372</v>
      </c>
    </row>
    <row r="7820" spans="1:1" x14ac:dyDescent="0.25">
      <c r="A7820" t="s">
        <v>7373</v>
      </c>
    </row>
    <row r="7821" spans="1:1" x14ac:dyDescent="0.25">
      <c r="A7821" t="s">
        <v>7374</v>
      </c>
    </row>
    <row r="7822" spans="1:1" x14ac:dyDescent="0.25">
      <c r="A7822" t="s">
        <v>7375</v>
      </c>
    </row>
    <row r="7823" spans="1:1" x14ac:dyDescent="0.25">
      <c r="A7823" t="s">
        <v>7376</v>
      </c>
    </row>
    <row r="7824" spans="1:1" x14ac:dyDescent="0.25">
      <c r="A7824" t="s">
        <v>7377</v>
      </c>
    </row>
    <row r="7825" spans="1:1" x14ac:dyDescent="0.25">
      <c r="A7825" t="s">
        <v>7378</v>
      </c>
    </row>
    <row r="7826" spans="1:1" x14ac:dyDescent="0.25">
      <c r="A7826" t="s">
        <v>7379</v>
      </c>
    </row>
    <row r="7827" spans="1:1" x14ac:dyDescent="0.25">
      <c r="A7827" t="s">
        <v>7380</v>
      </c>
    </row>
    <row r="7828" spans="1:1" x14ac:dyDescent="0.25">
      <c r="A7828" t="s">
        <v>7381</v>
      </c>
    </row>
    <row r="7829" spans="1:1" x14ac:dyDescent="0.25">
      <c r="A7829" t="s">
        <v>7382</v>
      </c>
    </row>
    <row r="7830" spans="1:1" x14ac:dyDescent="0.25">
      <c r="A7830" t="s">
        <v>7383</v>
      </c>
    </row>
    <row r="7831" spans="1:1" x14ac:dyDescent="0.25">
      <c r="A7831" t="s">
        <v>7384</v>
      </c>
    </row>
    <row r="7832" spans="1:1" x14ac:dyDescent="0.25">
      <c r="A7832" t="s">
        <v>7385</v>
      </c>
    </row>
    <row r="7833" spans="1:1" x14ac:dyDescent="0.25">
      <c r="A7833" t="s">
        <v>7386</v>
      </c>
    </row>
    <row r="7834" spans="1:1" x14ac:dyDescent="0.25">
      <c r="A7834" t="s">
        <v>7387</v>
      </c>
    </row>
    <row r="7835" spans="1:1" x14ac:dyDescent="0.25">
      <c r="A7835" t="s">
        <v>7388</v>
      </c>
    </row>
    <row r="7836" spans="1:1" x14ac:dyDescent="0.25">
      <c r="A7836" t="s">
        <v>7389</v>
      </c>
    </row>
    <row r="7837" spans="1:1" x14ac:dyDescent="0.25">
      <c r="A7837" t="s">
        <v>7390</v>
      </c>
    </row>
    <row r="7838" spans="1:1" x14ac:dyDescent="0.25">
      <c r="A7838" t="s">
        <v>7391</v>
      </c>
    </row>
    <row r="7839" spans="1:1" x14ac:dyDescent="0.25">
      <c r="A7839" t="s">
        <v>7392</v>
      </c>
    </row>
    <row r="7840" spans="1:1" x14ac:dyDescent="0.25">
      <c r="A7840" t="s">
        <v>7393</v>
      </c>
    </row>
    <row r="7841" spans="1:1" x14ac:dyDescent="0.25">
      <c r="A7841" t="s">
        <v>7394</v>
      </c>
    </row>
    <row r="7842" spans="1:1" x14ac:dyDescent="0.25">
      <c r="A7842" t="s">
        <v>7395</v>
      </c>
    </row>
    <row r="7843" spans="1:1" x14ac:dyDescent="0.25">
      <c r="A7843" t="s">
        <v>7396</v>
      </c>
    </row>
    <row r="7844" spans="1:1" x14ac:dyDescent="0.25">
      <c r="A7844" t="s">
        <v>7397</v>
      </c>
    </row>
    <row r="7845" spans="1:1" x14ac:dyDescent="0.25">
      <c r="A7845" t="s">
        <v>7398</v>
      </c>
    </row>
    <row r="7846" spans="1:1" x14ac:dyDescent="0.25">
      <c r="A7846" t="s">
        <v>7399</v>
      </c>
    </row>
    <row r="7847" spans="1:1" x14ac:dyDescent="0.25">
      <c r="A7847" t="s">
        <v>7400</v>
      </c>
    </row>
    <row r="7848" spans="1:1" x14ac:dyDescent="0.25">
      <c r="A7848" t="s">
        <v>7401</v>
      </c>
    </row>
    <row r="7849" spans="1:1" x14ac:dyDescent="0.25">
      <c r="A7849" t="s">
        <v>7402</v>
      </c>
    </row>
    <row r="7850" spans="1:1" x14ac:dyDescent="0.25">
      <c r="A7850" t="s">
        <v>7403</v>
      </c>
    </row>
    <row r="7851" spans="1:1" x14ac:dyDescent="0.25">
      <c r="A7851" t="s">
        <v>7404</v>
      </c>
    </row>
    <row r="7852" spans="1:1" x14ac:dyDescent="0.25">
      <c r="A7852" t="s">
        <v>7405</v>
      </c>
    </row>
    <row r="7853" spans="1:1" x14ac:dyDescent="0.25">
      <c r="A7853" t="s">
        <v>7406</v>
      </c>
    </row>
    <row r="7854" spans="1:1" x14ac:dyDescent="0.25">
      <c r="A7854" t="s">
        <v>7407</v>
      </c>
    </row>
    <row r="7855" spans="1:1" x14ac:dyDescent="0.25">
      <c r="A7855" t="s">
        <v>7408</v>
      </c>
    </row>
    <row r="7856" spans="1:1" x14ac:dyDescent="0.25">
      <c r="A7856" t="s">
        <v>7409</v>
      </c>
    </row>
    <row r="7857" spans="1:1" x14ac:dyDescent="0.25">
      <c r="A7857" t="s">
        <v>7410</v>
      </c>
    </row>
    <row r="7858" spans="1:1" x14ac:dyDescent="0.25">
      <c r="A7858" t="s">
        <v>7411</v>
      </c>
    </row>
    <row r="7859" spans="1:1" x14ac:dyDescent="0.25">
      <c r="A7859" t="s">
        <v>7412</v>
      </c>
    </row>
    <row r="7860" spans="1:1" x14ac:dyDescent="0.25">
      <c r="A7860" t="s">
        <v>7413</v>
      </c>
    </row>
    <row r="7861" spans="1:1" x14ac:dyDescent="0.25">
      <c r="A7861" t="s">
        <v>7414</v>
      </c>
    </row>
    <row r="7862" spans="1:1" x14ac:dyDescent="0.25">
      <c r="A7862" t="s">
        <v>7415</v>
      </c>
    </row>
    <row r="7863" spans="1:1" x14ac:dyDescent="0.25">
      <c r="A7863" t="s">
        <v>7416</v>
      </c>
    </row>
    <row r="7864" spans="1:1" x14ac:dyDescent="0.25">
      <c r="A7864" t="s">
        <v>7417</v>
      </c>
    </row>
    <row r="7865" spans="1:1" x14ac:dyDescent="0.25">
      <c r="A7865" t="s">
        <v>7418</v>
      </c>
    </row>
    <row r="7866" spans="1:1" x14ac:dyDescent="0.25">
      <c r="A7866" t="s">
        <v>7419</v>
      </c>
    </row>
    <row r="7867" spans="1:1" x14ac:dyDescent="0.25">
      <c r="A7867" t="s">
        <v>7420</v>
      </c>
    </row>
    <row r="7868" spans="1:1" x14ac:dyDescent="0.25">
      <c r="A7868" t="s">
        <v>7421</v>
      </c>
    </row>
    <row r="7869" spans="1:1" x14ac:dyDescent="0.25">
      <c r="A7869" t="s">
        <v>7422</v>
      </c>
    </row>
    <row r="7870" spans="1:1" x14ac:dyDescent="0.25">
      <c r="A7870" t="s">
        <v>7423</v>
      </c>
    </row>
    <row r="7871" spans="1:1" x14ac:dyDescent="0.25">
      <c r="A7871" t="s">
        <v>7424</v>
      </c>
    </row>
    <row r="7872" spans="1:1" x14ac:dyDescent="0.25">
      <c r="A7872" t="s">
        <v>7425</v>
      </c>
    </row>
    <row r="7873" spans="1:1" x14ac:dyDescent="0.25">
      <c r="A7873" t="s">
        <v>7426</v>
      </c>
    </row>
    <row r="7874" spans="1:1" x14ac:dyDescent="0.25">
      <c r="A7874" t="s">
        <v>7427</v>
      </c>
    </row>
    <row r="7875" spans="1:1" x14ac:dyDescent="0.25">
      <c r="A7875" t="s">
        <v>7428</v>
      </c>
    </row>
    <row r="7876" spans="1:1" x14ac:dyDescent="0.25">
      <c r="A7876" t="s">
        <v>7429</v>
      </c>
    </row>
    <row r="7877" spans="1:1" x14ac:dyDescent="0.25">
      <c r="A7877" t="s">
        <v>7430</v>
      </c>
    </row>
    <row r="7878" spans="1:1" x14ac:dyDescent="0.25">
      <c r="A7878" t="s">
        <v>7431</v>
      </c>
    </row>
    <row r="7879" spans="1:1" x14ac:dyDescent="0.25">
      <c r="A7879" t="s">
        <v>7432</v>
      </c>
    </row>
    <row r="7880" spans="1:1" x14ac:dyDescent="0.25">
      <c r="A7880" t="s">
        <v>7433</v>
      </c>
    </row>
    <row r="7881" spans="1:1" x14ac:dyDescent="0.25">
      <c r="A7881" t="s">
        <v>7434</v>
      </c>
    </row>
    <row r="7882" spans="1:1" x14ac:dyDescent="0.25">
      <c r="A7882" t="s">
        <v>7435</v>
      </c>
    </row>
    <row r="7883" spans="1:1" x14ac:dyDescent="0.25">
      <c r="A7883" t="s">
        <v>7436</v>
      </c>
    </row>
    <row r="7884" spans="1:1" x14ac:dyDescent="0.25">
      <c r="A7884" t="s">
        <v>7437</v>
      </c>
    </row>
    <row r="7885" spans="1:1" x14ac:dyDescent="0.25">
      <c r="A7885" t="s">
        <v>7438</v>
      </c>
    </row>
    <row r="7886" spans="1:1" x14ac:dyDescent="0.25">
      <c r="A7886" t="s">
        <v>7439</v>
      </c>
    </row>
    <row r="7887" spans="1:1" x14ac:dyDescent="0.25">
      <c r="A7887" t="s">
        <v>7440</v>
      </c>
    </row>
    <row r="7888" spans="1:1" x14ac:dyDescent="0.25">
      <c r="A7888" t="s">
        <v>7441</v>
      </c>
    </row>
    <row r="7889" spans="1:1" x14ac:dyDescent="0.25">
      <c r="A7889" t="s">
        <v>7442</v>
      </c>
    </row>
    <row r="7890" spans="1:1" x14ac:dyDescent="0.25">
      <c r="A7890" t="s">
        <v>7443</v>
      </c>
    </row>
    <row r="7891" spans="1:1" x14ac:dyDescent="0.25">
      <c r="A7891" t="s">
        <v>7444</v>
      </c>
    </row>
    <row r="7892" spans="1:1" x14ac:dyDescent="0.25">
      <c r="A7892" t="s">
        <v>7445</v>
      </c>
    </row>
    <row r="7893" spans="1:1" x14ac:dyDescent="0.25">
      <c r="A7893" t="s">
        <v>7446</v>
      </c>
    </row>
    <row r="7894" spans="1:1" x14ac:dyDescent="0.25">
      <c r="A7894" t="s">
        <v>7447</v>
      </c>
    </row>
    <row r="7895" spans="1:1" x14ac:dyDescent="0.25">
      <c r="A7895" t="s">
        <v>7448</v>
      </c>
    </row>
    <row r="7896" spans="1:1" x14ac:dyDescent="0.25">
      <c r="A7896" t="s">
        <v>7449</v>
      </c>
    </row>
    <row r="7897" spans="1:1" x14ac:dyDescent="0.25">
      <c r="A7897" t="s">
        <v>7450</v>
      </c>
    </row>
    <row r="7898" spans="1:1" x14ac:dyDescent="0.25">
      <c r="A7898" t="s">
        <v>7451</v>
      </c>
    </row>
    <row r="7899" spans="1:1" x14ac:dyDescent="0.25">
      <c r="A7899" t="s">
        <v>7451</v>
      </c>
    </row>
    <row r="7900" spans="1:1" x14ac:dyDescent="0.25">
      <c r="A7900" t="s">
        <v>7448</v>
      </c>
    </row>
    <row r="7901" spans="1:1" x14ac:dyDescent="0.25">
      <c r="A7901" t="s">
        <v>7452</v>
      </c>
    </row>
    <row r="7902" spans="1:1" x14ac:dyDescent="0.25">
      <c r="A7902" t="s">
        <v>7450</v>
      </c>
    </row>
    <row r="7903" spans="1:1" x14ac:dyDescent="0.25">
      <c r="A7903" t="s">
        <v>7453</v>
      </c>
    </row>
    <row r="7904" spans="1:1" x14ac:dyDescent="0.25">
      <c r="A7904" t="s">
        <v>7454</v>
      </c>
    </row>
    <row r="7905" spans="1:1" x14ac:dyDescent="0.25">
      <c r="A7905" t="s">
        <v>7455</v>
      </c>
    </row>
    <row r="7906" spans="1:1" x14ac:dyDescent="0.25">
      <c r="A7906" t="s">
        <v>7456</v>
      </c>
    </row>
    <row r="7907" spans="1:1" x14ac:dyDescent="0.25">
      <c r="A7907" t="s">
        <v>7457</v>
      </c>
    </row>
    <row r="7908" spans="1:1" x14ac:dyDescent="0.25">
      <c r="A7908" t="s">
        <v>7458</v>
      </c>
    </row>
    <row r="7909" spans="1:1" x14ac:dyDescent="0.25">
      <c r="A7909" t="s">
        <v>7459</v>
      </c>
    </row>
    <row r="7910" spans="1:1" x14ac:dyDescent="0.25">
      <c r="A7910" t="s">
        <v>7460</v>
      </c>
    </row>
    <row r="7911" spans="1:1" x14ac:dyDescent="0.25">
      <c r="A7911" t="s">
        <v>7461</v>
      </c>
    </row>
    <row r="7912" spans="1:1" x14ac:dyDescent="0.25">
      <c r="A7912" t="s">
        <v>7462</v>
      </c>
    </row>
    <row r="7913" spans="1:1" x14ac:dyDescent="0.25">
      <c r="A7913" t="s">
        <v>7463</v>
      </c>
    </row>
    <row r="7914" spans="1:1" x14ac:dyDescent="0.25">
      <c r="A7914" t="s">
        <v>7464</v>
      </c>
    </row>
    <row r="7915" spans="1:1" x14ac:dyDescent="0.25">
      <c r="A7915" t="s">
        <v>7465</v>
      </c>
    </row>
    <row r="7916" spans="1:1" x14ac:dyDescent="0.25">
      <c r="A7916" t="s">
        <v>7466</v>
      </c>
    </row>
    <row r="7917" spans="1:1" x14ac:dyDescent="0.25">
      <c r="A7917" t="s">
        <v>7467</v>
      </c>
    </row>
    <row r="7918" spans="1:1" x14ac:dyDescent="0.25">
      <c r="A7918" t="s">
        <v>7468</v>
      </c>
    </row>
    <row r="7919" spans="1:1" x14ac:dyDescent="0.25">
      <c r="A7919" t="s">
        <v>7469</v>
      </c>
    </row>
    <row r="7920" spans="1:1" x14ac:dyDescent="0.25">
      <c r="A7920" t="s">
        <v>7470</v>
      </c>
    </row>
    <row r="7921" spans="1:1" x14ac:dyDescent="0.25">
      <c r="A7921" t="s">
        <v>7471</v>
      </c>
    </row>
    <row r="7922" spans="1:1" x14ac:dyDescent="0.25">
      <c r="A7922" t="s">
        <v>7472</v>
      </c>
    </row>
    <row r="7923" spans="1:1" x14ac:dyDescent="0.25">
      <c r="A7923" t="s">
        <v>7473</v>
      </c>
    </row>
    <row r="7924" spans="1:1" x14ac:dyDescent="0.25">
      <c r="A7924" t="s">
        <v>7474</v>
      </c>
    </row>
    <row r="7925" spans="1:1" x14ac:dyDescent="0.25">
      <c r="A7925" t="s">
        <v>7475</v>
      </c>
    </row>
    <row r="7926" spans="1:1" x14ac:dyDescent="0.25">
      <c r="A7926" t="s">
        <v>7476</v>
      </c>
    </row>
    <row r="7927" spans="1:1" x14ac:dyDescent="0.25">
      <c r="A7927" t="s">
        <v>7477</v>
      </c>
    </row>
    <row r="7928" spans="1:1" x14ac:dyDescent="0.25">
      <c r="A7928" t="s">
        <v>7478</v>
      </c>
    </row>
    <row r="7929" spans="1:1" x14ac:dyDescent="0.25">
      <c r="A7929" t="s">
        <v>7479</v>
      </c>
    </row>
    <row r="7930" spans="1:1" x14ac:dyDescent="0.25">
      <c r="A7930" t="s">
        <v>7480</v>
      </c>
    </row>
    <row r="7931" spans="1:1" x14ac:dyDescent="0.25">
      <c r="A7931" t="s">
        <v>7481</v>
      </c>
    </row>
    <row r="7932" spans="1:1" x14ac:dyDescent="0.25">
      <c r="A7932" t="s">
        <v>7482</v>
      </c>
    </row>
    <row r="7933" spans="1:1" x14ac:dyDescent="0.25">
      <c r="A7933" t="s">
        <v>7483</v>
      </c>
    </row>
    <row r="7934" spans="1:1" x14ac:dyDescent="0.25">
      <c r="A7934" t="s">
        <v>7484</v>
      </c>
    </row>
    <row r="7935" spans="1:1" x14ac:dyDescent="0.25">
      <c r="A7935" t="s">
        <v>7485</v>
      </c>
    </row>
    <row r="7936" spans="1:1" x14ac:dyDescent="0.25">
      <c r="A7936" t="s">
        <v>7486</v>
      </c>
    </row>
    <row r="7937" spans="1:1" x14ac:dyDescent="0.25">
      <c r="A7937" t="s">
        <v>7487</v>
      </c>
    </row>
    <row r="7938" spans="1:1" x14ac:dyDescent="0.25">
      <c r="A7938" t="s">
        <v>7488</v>
      </c>
    </row>
    <row r="7939" spans="1:1" x14ac:dyDescent="0.25">
      <c r="A7939" t="s">
        <v>7489</v>
      </c>
    </row>
    <row r="7940" spans="1:1" x14ac:dyDescent="0.25">
      <c r="A7940" t="s">
        <v>7490</v>
      </c>
    </row>
    <row r="7941" spans="1:1" x14ac:dyDescent="0.25">
      <c r="A7941" t="s">
        <v>7491</v>
      </c>
    </row>
    <row r="7942" spans="1:1" x14ac:dyDescent="0.25">
      <c r="A7942" t="s">
        <v>7492</v>
      </c>
    </row>
    <row r="7943" spans="1:1" x14ac:dyDescent="0.25">
      <c r="A7943" t="s">
        <v>7493</v>
      </c>
    </row>
    <row r="7944" spans="1:1" x14ac:dyDescent="0.25">
      <c r="A7944" t="s">
        <v>7494</v>
      </c>
    </row>
    <row r="7945" spans="1:1" x14ac:dyDescent="0.25">
      <c r="A7945" t="s">
        <v>7495</v>
      </c>
    </row>
    <row r="7946" spans="1:1" x14ac:dyDescent="0.25">
      <c r="A7946" t="s">
        <v>7496</v>
      </c>
    </row>
    <row r="7947" spans="1:1" x14ac:dyDescent="0.25">
      <c r="A7947" t="s">
        <v>7497</v>
      </c>
    </row>
    <row r="7948" spans="1:1" x14ac:dyDescent="0.25">
      <c r="A7948" t="s">
        <v>7498</v>
      </c>
    </row>
    <row r="7949" spans="1:1" x14ac:dyDescent="0.25">
      <c r="A7949" t="s">
        <v>7499</v>
      </c>
    </row>
    <row r="7950" spans="1:1" x14ac:dyDescent="0.25">
      <c r="A7950" t="s">
        <v>7500</v>
      </c>
    </row>
    <row r="7951" spans="1:1" x14ac:dyDescent="0.25">
      <c r="A7951" t="s">
        <v>7501</v>
      </c>
    </row>
    <row r="7952" spans="1:1" x14ac:dyDescent="0.25">
      <c r="A7952" t="s">
        <v>7502</v>
      </c>
    </row>
    <row r="7953" spans="1:1" x14ac:dyDescent="0.25">
      <c r="A7953" t="s">
        <v>7503</v>
      </c>
    </row>
    <row r="7954" spans="1:1" x14ac:dyDescent="0.25">
      <c r="A7954" t="s">
        <v>7504</v>
      </c>
    </row>
    <row r="7955" spans="1:1" x14ac:dyDescent="0.25">
      <c r="A7955" t="s">
        <v>7505</v>
      </c>
    </row>
    <row r="7956" spans="1:1" x14ac:dyDescent="0.25">
      <c r="A7956" t="s">
        <v>7506</v>
      </c>
    </row>
    <row r="7957" spans="1:1" x14ac:dyDescent="0.25">
      <c r="A7957" t="s">
        <v>7507</v>
      </c>
    </row>
    <row r="7958" spans="1:1" x14ac:dyDescent="0.25">
      <c r="A7958" t="s">
        <v>7508</v>
      </c>
    </row>
    <row r="7959" spans="1:1" x14ac:dyDescent="0.25">
      <c r="A7959" t="s">
        <v>7509</v>
      </c>
    </row>
    <row r="7960" spans="1:1" x14ac:dyDescent="0.25">
      <c r="A7960" t="s">
        <v>7510</v>
      </c>
    </row>
    <row r="7961" spans="1:1" x14ac:dyDescent="0.25">
      <c r="A7961" t="s">
        <v>7511</v>
      </c>
    </row>
    <row r="7962" spans="1:1" x14ac:dyDescent="0.25">
      <c r="A7962" t="s">
        <v>7512</v>
      </c>
    </row>
    <row r="7963" spans="1:1" x14ac:dyDescent="0.25">
      <c r="A7963" t="s">
        <v>7513</v>
      </c>
    </row>
    <row r="7964" spans="1:1" x14ac:dyDescent="0.25">
      <c r="A7964" t="s">
        <v>7514</v>
      </c>
    </row>
    <row r="7965" spans="1:1" x14ac:dyDescent="0.25">
      <c r="A7965" t="s">
        <v>7515</v>
      </c>
    </row>
    <row r="7966" spans="1:1" x14ac:dyDescent="0.25">
      <c r="A7966" t="s">
        <v>7516</v>
      </c>
    </row>
    <row r="7967" spans="1:1" x14ac:dyDescent="0.25">
      <c r="A7967" t="s">
        <v>7517</v>
      </c>
    </row>
    <row r="7968" spans="1:1" x14ac:dyDescent="0.25">
      <c r="A7968" t="s">
        <v>7518</v>
      </c>
    </row>
    <row r="7969" spans="1:1" x14ac:dyDescent="0.25">
      <c r="A7969" t="s">
        <v>7519</v>
      </c>
    </row>
    <row r="7970" spans="1:1" x14ac:dyDescent="0.25">
      <c r="A7970" t="s">
        <v>7520</v>
      </c>
    </row>
    <row r="7971" spans="1:1" x14ac:dyDescent="0.25">
      <c r="A7971" t="s">
        <v>7521</v>
      </c>
    </row>
    <row r="7972" spans="1:1" x14ac:dyDescent="0.25">
      <c r="A7972" t="s">
        <v>7522</v>
      </c>
    </row>
    <row r="7973" spans="1:1" x14ac:dyDescent="0.25">
      <c r="A7973" t="s">
        <v>7523</v>
      </c>
    </row>
    <row r="7974" spans="1:1" x14ac:dyDescent="0.25">
      <c r="A7974" t="s">
        <v>7524</v>
      </c>
    </row>
    <row r="7975" spans="1:1" x14ac:dyDescent="0.25">
      <c r="A7975" t="s">
        <v>7525</v>
      </c>
    </row>
    <row r="7976" spans="1:1" x14ac:dyDescent="0.25">
      <c r="A7976" t="s">
        <v>7526</v>
      </c>
    </row>
    <row r="7977" spans="1:1" x14ac:dyDescent="0.25">
      <c r="A7977" t="s">
        <v>7527</v>
      </c>
    </row>
    <row r="7978" spans="1:1" x14ac:dyDescent="0.25">
      <c r="A7978" t="s">
        <v>7528</v>
      </c>
    </row>
    <row r="7979" spans="1:1" x14ac:dyDescent="0.25">
      <c r="A7979" t="s">
        <v>7529</v>
      </c>
    </row>
    <row r="7980" spans="1:1" x14ac:dyDescent="0.25">
      <c r="A7980" t="s">
        <v>7530</v>
      </c>
    </row>
    <row r="7981" spans="1:1" x14ac:dyDescent="0.25">
      <c r="A7981" t="s">
        <v>7531</v>
      </c>
    </row>
    <row r="7982" spans="1:1" x14ac:dyDescent="0.25">
      <c r="A7982" t="s">
        <v>7532</v>
      </c>
    </row>
    <row r="7983" spans="1:1" x14ac:dyDescent="0.25">
      <c r="A7983" t="s">
        <v>7533</v>
      </c>
    </row>
    <row r="7984" spans="1:1" x14ac:dyDescent="0.25">
      <c r="A7984" t="s">
        <v>7534</v>
      </c>
    </row>
    <row r="7985" spans="1:1" x14ac:dyDescent="0.25">
      <c r="A7985" t="s">
        <v>7535</v>
      </c>
    </row>
    <row r="7986" spans="1:1" x14ac:dyDescent="0.25">
      <c r="A7986" t="s">
        <v>7536</v>
      </c>
    </row>
    <row r="7987" spans="1:1" x14ac:dyDescent="0.25">
      <c r="A7987" t="s">
        <v>7537</v>
      </c>
    </row>
    <row r="7988" spans="1:1" x14ac:dyDescent="0.25">
      <c r="A7988" t="s">
        <v>7538</v>
      </c>
    </row>
    <row r="7989" spans="1:1" x14ac:dyDescent="0.25">
      <c r="A7989" t="s">
        <v>7539</v>
      </c>
    </row>
    <row r="7990" spans="1:1" x14ac:dyDescent="0.25">
      <c r="A7990" t="s">
        <v>7540</v>
      </c>
    </row>
    <row r="7991" spans="1:1" x14ac:dyDescent="0.25">
      <c r="A7991" t="s">
        <v>7541</v>
      </c>
    </row>
    <row r="7992" spans="1:1" x14ac:dyDescent="0.25">
      <c r="A7992" t="s">
        <v>7542</v>
      </c>
    </row>
    <row r="7993" spans="1:1" x14ac:dyDescent="0.25">
      <c r="A7993" t="s">
        <v>7543</v>
      </c>
    </row>
    <row r="7994" spans="1:1" x14ac:dyDescent="0.25">
      <c r="A7994" t="s">
        <v>7544</v>
      </c>
    </row>
    <row r="7995" spans="1:1" x14ac:dyDescent="0.25">
      <c r="A7995" t="s">
        <v>7545</v>
      </c>
    </row>
    <row r="7996" spans="1:1" x14ac:dyDescent="0.25">
      <c r="A7996" t="s">
        <v>7545</v>
      </c>
    </row>
    <row r="7997" spans="1:1" x14ac:dyDescent="0.25">
      <c r="A7997" t="s">
        <v>7546</v>
      </c>
    </row>
    <row r="7998" spans="1:1" x14ac:dyDescent="0.25">
      <c r="A7998" t="s">
        <v>7546</v>
      </c>
    </row>
    <row r="7999" spans="1:1" x14ac:dyDescent="0.25">
      <c r="A7999" t="s">
        <v>7547</v>
      </c>
    </row>
    <row r="8000" spans="1:1" x14ac:dyDescent="0.25">
      <c r="A8000" t="s">
        <v>7548</v>
      </c>
    </row>
    <row r="8001" spans="1:1" x14ac:dyDescent="0.25">
      <c r="A8001" t="s">
        <v>7548</v>
      </c>
    </row>
    <row r="8002" spans="1:1" x14ac:dyDescent="0.25">
      <c r="A8002" t="s">
        <v>7547</v>
      </c>
    </row>
    <row r="8003" spans="1:1" x14ac:dyDescent="0.25">
      <c r="A8003" t="s">
        <v>7549</v>
      </c>
    </row>
    <row r="8004" spans="1:1" x14ac:dyDescent="0.25">
      <c r="A8004" t="s">
        <v>7550</v>
      </c>
    </row>
    <row r="8005" spans="1:1" x14ac:dyDescent="0.25">
      <c r="A8005" t="s">
        <v>7551</v>
      </c>
    </row>
    <row r="8006" spans="1:1" x14ac:dyDescent="0.25">
      <c r="A8006" t="s">
        <v>7552</v>
      </c>
    </row>
    <row r="8007" spans="1:1" x14ac:dyDescent="0.25">
      <c r="A8007" t="s">
        <v>7552</v>
      </c>
    </row>
    <row r="8008" spans="1:1" x14ac:dyDescent="0.25">
      <c r="A8008" t="s">
        <v>7551</v>
      </c>
    </row>
    <row r="8009" spans="1:1" x14ac:dyDescent="0.25">
      <c r="A8009" t="s">
        <v>7549</v>
      </c>
    </row>
    <row r="8010" spans="1:1" x14ac:dyDescent="0.25">
      <c r="A8010" t="s">
        <v>7550</v>
      </c>
    </row>
    <row r="8011" spans="1:1" x14ac:dyDescent="0.25">
      <c r="A8011" t="s">
        <v>7553</v>
      </c>
    </row>
    <row r="8012" spans="1:1" x14ac:dyDescent="0.25">
      <c r="A8012" t="s">
        <v>7554</v>
      </c>
    </row>
    <row r="8013" spans="1:1" x14ac:dyDescent="0.25">
      <c r="A8013" t="s">
        <v>7554</v>
      </c>
    </row>
    <row r="8014" spans="1:1" x14ac:dyDescent="0.25">
      <c r="A8014" t="s">
        <v>7553</v>
      </c>
    </row>
    <row r="8015" spans="1:1" x14ac:dyDescent="0.25">
      <c r="A8015" t="s">
        <v>7555</v>
      </c>
    </row>
    <row r="8016" spans="1:1" x14ac:dyDescent="0.25">
      <c r="A8016" t="s">
        <v>7555</v>
      </c>
    </row>
    <row r="8017" spans="1:1" x14ac:dyDescent="0.25">
      <c r="A8017" t="s">
        <v>7556</v>
      </c>
    </row>
    <row r="8018" spans="1:1" x14ac:dyDescent="0.25">
      <c r="A8018" t="s">
        <v>7557</v>
      </c>
    </row>
    <row r="8019" spans="1:1" x14ac:dyDescent="0.25">
      <c r="A8019" t="s">
        <v>7558</v>
      </c>
    </row>
    <row r="8020" spans="1:1" x14ac:dyDescent="0.25">
      <c r="A8020" t="s">
        <v>7559</v>
      </c>
    </row>
    <row r="8021" spans="1:1" x14ac:dyDescent="0.25">
      <c r="A8021" t="s">
        <v>7560</v>
      </c>
    </row>
    <row r="8022" spans="1:1" x14ac:dyDescent="0.25">
      <c r="A8022" t="s">
        <v>7561</v>
      </c>
    </row>
    <row r="8023" spans="1:1" x14ac:dyDescent="0.25">
      <c r="A8023" t="s">
        <v>7562</v>
      </c>
    </row>
    <row r="8024" spans="1:1" x14ac:dyDescent="0.25">
      <c r="A8024" t="s">
        <v>7563</v>
      </c>
    </row>
    <row r="8025" spans="1:1" x14ac:dyDescent="0.25">
      <c r="A8025" t="s">
        <v>7564</v>
      </c>
    </row>
    <row r="8026" spans="1:1" x14ac:dyDescent="0.25">
      <c r="A8026" t="s">
        <v>7565</v>
      </c>
    </row>
    <row r="8027" spans="1:1" x14ac:dyDescent="0.25">
      <c r="A8027" t="s">
        <v>7566</v>
      </c>
    </row>
    <row r="8028" spans="1:1" x14ac:dyDescent="0.25">
      <c r="A8028" t="s">
        <v>7567</v>
      </c>
    </row>
    <row r="8029" spans="1:1" x14ac:dyDescent="0.25">
      <c r="A8029" t="s">
        <v>7568</v>
      </c>
    </row>
    <row r="8030" spans="1:1" x14ac:dyDescent="0.25">
      <c r="A8030" t="s">
        <v>7569</v>
      </c>
    </row>
    <row r="8031" spans="1:1" x14ac:dyDescent="0.25">
      <c r="A8031" t="s">
        <v>7570</v>
      </c>
    </row>
    <row r="8032" spans="1:1" x14ac:dyDescent="0.25">
      <c r="A8032" t="s">
        <v>7571</v>
      </c>
    </row>
    <row r="8033" spans="1:1" x14ac:dyDescent="0.25">
      <c r="A8033" t="s">
        <v>7572</v>
      </c>
    </row>
    <row r="8034" spans="1:1" x14ac:dyDescent="0.25">
      <c r="A8034" t="s">
        <v>7573</v>
      </c>
    </row>
    <row r="8035" spans="1:1" x14ac:dyDescent="0.25">
      <c r="A8035" t="s">
        <v>7574</v>
      </c>
    </row>
    <row r="8036" spans="1:1" x14ac:dyDescent="0.25">
      <c r="A8036" t="s">
        <v>7575</v>
      </c>
    </row>
    <row r="8037" spans="1:1" x14ac:dyDescent="0.25">
      <c r="A8037" t="s">
        <v>7576</v>
      </c>
    </row>
    <row r="8038" spans="1:1" x14ac:dyDescent="0.25">
      <c r="A8038" t="s">
        <v>7577</v>
      </c>
    </row>
    <row r="8039" spans="1:1" x14ac:dyDescent="0.25">
      <c r="A8039" t="s">
        <v>7578</v>
      </c>
    </row>
    <row r="8040" spans="1:1" x14ac:dyDescent="0.25">
      <c r="A8040" t="s">
        <v>7579</v>
      </c>
    </row>
    <row r="8041" spans="1:1" x14ac:dyDescent="0.25">
      <c r="A8041" t="s">
        <v>7578</v>
      </c>
    </row>
    <row r="8042" spans="1:1" x14ac:dyDescent="0.25">
      <c r="A8042" t="s">
        <v>7580</v>
      </c>
    </row>
    <row r="8043" spans="1:1" x14ac:dyDescent="0.25">
      <c r="A8043" t="s">
        <v>7580</v>
      </c>
    </row>
    <row r="8044" spans="1:1" x14ac:dyDescent="0.25">
      <c r="A8044" t="s">
        <v>7581</v>
      </c>
    </row>
    <row r="8045" spans="1:1" x14ac:dyDescent="0.25">
      <c r="A8045" t="s">
        <v>7581</v>
      </c>
    </row>
    <row r="8046" spans="1:1" x14ac:dyDescent="0.25">
      <c r="A8046" t="s">
        <v>7582</v>
      </c>
    </row>
    <row r="8047" spans="1:1" x14ac:dyDescent="0.25">
      <c r="A8047" t="s">
        <v>7583</v>
      </c>
    </row>
    <row r="8048" spans="1:1" x14ac:dyDescent="0.25">
      <c r="A8048" t="s">
        <v>7581</v>
      </c>
    </row>
    <row r="8049" spans="1:1" x14ac:dyDescent="0.25">
      <c r="A8049" t="s">
        <v>7581</v>
      </c>
    </row>
    <row r="8050" spans="1:1" x14ac:dyDescent="0.25">
      <c r="A8050" t="s">
        <v>7581</v>
      </c>
    </row>
    <row r="8051" spans="1:1" x14ac:dyDescent="0.25">
      <c r="A8051" t="s">
        <v>7581</v>
      </c>
    </row>
    <row r="8052" spans="1:1" x14ac:dyDescent="0.25">
      <c r="A8052" t="s">
        <v>7582</v>
      </c>
    </row>
    <row r="8053" spans="1:1" x14ac:dyDescent="0.25">
      <c r="A8053" t="s">
        <v>7581</v>
      </c>
    </row>
    <row r="8054" spans="1:1" x14ac:dyDescent="0.25">
      <c r="A8054" t="s">
        <v>7583</v>
      </c>
    </row>
    <row r="8055" spans="1:1" x14ac:dyDescent="0.25">
      <c r="A8055" t="s">
        <v>7581</v>
      </c>
    </row>
    <row r="8056" spans="1:1" x14ac:dyDescent="0.25">
      <c r="A8056" t="s">
        <v>7584</v>
      </c>
    </row>
    <row r="8057" spans="1:1" x14ac:dyDescent="0.25">
      <c r="A8057" t="s">
        <v>7585</v>
      </c>
    </row>
    <row r="8058" spans="1:1" x14ac:dyDescent="0.25">
      <c r="A8058" t="s">
        <v>7586</v>
      </c>
    </row>
    <row r="8059" spans="1:1" x14ac:dyDescent="0.25">
      <c r="A8059" t="s">
        <v>7586</v>
      </c>
    </row>
    <row r="8060" spans="1:1" x14ac:dyDescent="0.25">
      <c r="A8060" t="s">
        <v>7587</v>
      </c>
    </row>
    <row r="8061" spans="1:1" x14ac:dyDescent="0.25">
      <c r="A8061" t="s">
        <v>7584</v>
      </c>
    </row>
    <row r="8062" spans="1:1" x14ac:dyDescent="0.25">
      <c r="A8062" t="s">
        <v>7586</v>
      </c>
    </row>
    <row r="8063" spans="1:1" x14ac:dyDescent="0.25">
      <c r="A8063" t="s">
        <v>7586</v>
      </c>
    </row>
    <row r="8064" spans="1:1" x14ac:dyDescent="0.25">
      <c r="A8064" t="s">
        <v>7584</v>
      </c>
    </row>
    <row r="8065" spans="1:1" x14ac:dyDescent="0.25">
      <c r="A8065" t="s">
        <v>7585</v>
      </c>
    </row>
    <row r="8066" spans="1:1" x14ac:dyDescent="0.25">
      <c r="A8066" t="s">
        <v>7587</v>
      </c>
    </row>
    <row r="8067" spans="1:1" x14ac:dyDescent="0.25">
      <c r="A8067" t="s">
        <v>7587</v>
      </c>
    </row>
    <row r="8068" spans="1:1" x14ac:dyDescent="0.25">
      <c r="A8068" t="s">
        <v>7584</v>
      </c>
    </row>
    <row r="8069" spans="1:1" x14ac:dyDescent="0.25">
      <c r="A8069" t="s">
        <v>7587</v>
      </c>
    </row>
    <row r="8070" spans="1:1" x14ac:dyDescent="0.25">
      <c r="A8070" t="s">
        <v>7588</v>
      </c>
    </row>
    <row r="8071" spans="1:1" x14ac:dyDescent="0.25">
      <c r="A8071" t="s">
        <v>7588</v>
      </c>
    </row>
    <row r="8072" spans="1:1" x14ac:dyDescent="0.25">
      <c r="A8072" t="s">
        <v>7588</v>
      </c>
    </row>
    <row r="8073" spans="1:1" x14ac:dyDescent="0.25">
      <c r="A8073" t="s">
        <v>7589</v>
      </c>
    </row>
    <row r="8074" spans="1:1" x14ac:dyDescent="0.25">
      <c r="A8074" t="s">
        <v>7590</v>
      </c>
    </row>
    <row r="8075" spans="1:1" x14ac:dyDescent="0.25">
      <c r="A8075" t="s">
        <v>7590</v>
      </c>
    </row>
    <row r="8076" spans="1:1" x14ac:dyDescent="0.25">
      <c r="A8076" t="s">
        <v>7589</v>
      </c>
    </row>
    <row r="8077" spans="1:1" x14ac:dyDescent="0.25">
      <c r="A8077" t="s">
        <v>7590</v>
      </c>
    </row>
    <row r="8078" spans="1:1" x14ac:dyDescent="0.25">
      <c r="A8078" t="s">
        <v>7589</v>
      </c>
    </row>
    <row r="8079" spans="1:1" x14ac:dyDescent="0.25">
      <c r="A8079" t="s">
        <v>7591</v>
      </c>
    </row>
    <row r="8080" spans="1:1" x14ac:dyDescent="0.25">
      <c r="A8080" t="s">
        <v>7592</v>
      </c>
    </row>
    <row r="8081" spans="1:1" x14ac:dyDescent="0.25">
      <c r="A8081" t="s">
        <v>7590</v>
      </c>
    </row>
    <row r="8082" spans="1:1" x14ac:dyDescent="0.25">
      <c r="A8082" t="s">
        <v>7589</v>
      </c>
    </row>
    <row r="8083" spans="1:1" x14ac:dyDescent="0.25">
      <c r="A8083" t="s">
        <v>7588</v>
      </c>
    </row>
    <row r="8084" spans="1:1" x14ac:dyDescent="0.25">
      <c r="A8084" t="s">
        <v>7593</v>
      </c>
    </row>
    <row r="8085" spans="1:1" x14ac:dyDescent="0.25">
      <c r="A8085" t="s">
        <v>7594</v>
      </c>
    </row>
    <row r="8086" spans="1:1" x14ac:dyDescent="0.25">
      <c r="A8086" t="s">
        <v>7593</v>
      </c>
    </row>
    <row r="8087" spans="1:1" x14ac:dyDescent="0.25">
      <c r="A8087" t="s">
        <v>7595</v>
      </c>
    </row>
    <row r="8088" spans="1:1" x14ac:dyDescent="0.25">
      <c r="A8088" t="s">
        <v>7593</v>
      </c>
    </row>
    <row r="8089" spans="1:1" x14ac:dyDescent="0.25">
      <c r="A8089" t="s">
        <v>7595</v>
      </c>
    </row>
    <row r="8090" spans="1:1" x14ac:dyDescent="0.25">
      <c r="A8090" t="s">
        <v>7596</v>
      </c>
    </row>
    <row r="8091" spans="1:1" x14ac:dyDescent="0.25">
      <c r="A8091" t="s">
        <v>7594</v>
      </c>
    </row>
    <row r="8092" spans="1:1" x14ac:dyDescent="0.25">
      <c r="A8092" t="s">
        <v>7596</v>
      </c>
    </row>
    <row r="8093" spans="1:1" x14ac:dyDescent="0.25">
      <c r="A8093" t="s">
        <v>7596</v>
      </c>
    </row>
    <row r="8094" spans="1:1" x14ac:dyDescent="0.25">
      <c r="A8094" t="s">
        <v>7597</v>
      </c>
    </row>
    <row r="8095" spans="1:1" x14ac:dyDescent="0.25">
      <c r="A8095" t="s">
        <v>7598</v>
      </c>
    </row>
    <row r="8096" spans="1:1" x14ac:dyDescent="0.25">
      <c r="A8096" t="s">
        <v>7598</v>
      </c>
    </row>
    <row r="8097" spans="1:1" x14ac:dyDescent="0.25">
      <c r="A8097" t="s">
        <v>7599</v>
      </c>
    </row>
    <row r="8098" spans="1:1" x14ac:dyDescent="0.25">
      <c r="A8098" t="s">
        <v>7597</v>
      </c>
    </row>
    <row r="8099" spans="1:1" x14ac:dyDescent="0.25">
      <c r="A8099" t="s">
        <v>7600</v>
      </c>
    </row>
    <row r="8100" spans="1:1" x14ac:dyDescent="0.25">
      <c r="A8100" t="s">
        <v>7600</v>
      </c>
    </row>
    <row r="8101" spans="1:1" x14ac:dyDescent="0.25">
      <c r="A8101" t="s">
        <v>7601</v>
      </c>
    </row>
    <row r="8102" spans="1:1" x14ac:dyDescent="0.25">
      <c r="A8102" t="s">
        <v>7602</v>
      </c>
    </row>
    <row r="8103" spans="1:1" x14ac:dyDescent="0.25">
      <c r="A8103" t="s">
        <v>7603</v>
      </c>
    </row>
    <row r="8104" spans="1:1" x14ac:dyDescent="0.25">
      <c r="A8104" t="s">
        <v>7604</v>
      </c>
    </row>
    <row r="8105" spans="1:1" x14ac:dyDescent="0.25">
      <c r="A8105" t="s">
        <v>7605</v>
      </c>
    </row>
    <row r="8106" spans="1:1" x14ac:dyDescent="0.25">
      <c r="A8106" t="s">
        <v>7606</v>
      </c>
    </row>
    <row r="8107" spans="1:1" x14ac:dyDescent="0.25">
      <c r="A8107" t="s">
        <v>7607</v>
      </c>
    </row>
    <row r="8108" spans="1:1" x14ac:dyDescent="0.25">
      <c r="A8108" t="s">
        <v>7604</v>
      </c>
    </row>
    <row r="8109" spans="1:1" x14ac:dyDescent="0.25">
      <c r="A8109" t="s">
        <v>7608</v>
      </c>
    </row>
    <row r="8110" spans="1:1" x14ac:dyDescent="0.25">
      <c r="A8110" t="s">
        <v>7609</v>
      </c>
    </row>
    <row r="8111" spans="1:1" x14ac:dyDescent="0.25">
      <c r="A8111" t="s">
        <v>7610</v>
      </c>
    </row>
    <row r="8112" spans="1:1" x14ac:dyDescent="0.25">
      <c r="A8112" t="s">
        <v>7611</v>
      </c>
    </row>
    <row r="8113" spans="1:1" x14ac:dyDescent="0.25">
      <c r="A8113" t="s">
        <v>7611</v>
      </c>
    </row>
    <row r="8114" spans="1:1" x14ac:dyDescent="0.25">
      <c r="A8114" t="s">
        <v>7610</v>
      </c>
    </row>
    <row r="8115" spans="1:1" x14ac:dyDescent="0.25">
      <c r="A8115" t="s">
        <v>7611</v>
      </c>
    </row>
    <row r="8116" spans="1:1" x14ac:dyDescent="0.25">
      <c r="A8116" t="s">
        <v>7608</v>
      </c>
    </row>
    <row r="8117" spans="1:1" x14ac:dyDescent="0.25">
      <c r="A8117" t="s">
        <v>7612</v>
      </c>
    </row>
    <row r="8118" spans="1:1" x14ac:dyDescent="0.25">
      <c r="A8118" t="s">
        <v>7609</v>
      </c>
    </row>
    <row r="8119" spans="1:1" x14ac:dyDescent="0.25">
      <c r="A8119" t="s">
        <v>7613</v>
      </c>
    </row>
    <row r="8120" spans="1:1" x14ac:dyDescent="0.25">
      <c r="A8120" t="s">
        <v>7614</v>
      </c>
    </row>
    <row r="8121" spans="1:1" x14ac:dyDescent="0.25">
      <c r="A8121" t="s">
        <v>7614</v>
      </c>
    </row>
    <row r="8122" spans="1:1" x14ac:dyDescent="0.25">
      <c r="A8122" t="s">
        <v>7614</v>
      </c>
    </row>
    <row r="8123" spans="1:1" x14ac:dyDescent="0.25">
      <c r="A8123" t="s">
        <v>7615</v>
      </c>
    </row>
    <row r="8124" spans="1:1" x14ac:dyDescent="0.25">
      <c r="A8124" t="s">
        <v>7616</v>
      </c>
    </row>
    <row r="8125" spans="1:1" x14ac:dyDescent="0.25">
      <c r="A8125" t="s">
        <v>7616</v>
      </c>
    </row>
    <row r="8126" spans="1:1" x14ac:dyDescent="0.25">
      <c r="A8126" t="s">
        <v>7616</v>
      </c>
    </row>
    <row r="8127" spans="1:1" x14ac:dyDescent="0.25">
      <c r="A8127" t="s">
        <v>7617</v>
      </c>
    </row>
    <row r="8128" spans="1:1" x14ac:dyDescent="0.25">
      <c r="A8128" t="s">
        <v>7618</v>
      </c>
    </row>
    <row r="8129" spans="1:1" x14ac:dyDescent="0.25">
      <c r="A8129" t="s">
        <v>7619</v>
      </c>
    </row>
    <row r="8130" spans="1:1" x14ac:dyDescent="0.25">
      <c r="A8130" t="s">
        <v>7620</v>
      </c>
    </row>
    <row r="8131" spans="1:1" x14ac:dyDescent="0.25">
      <c r="A8131" t="s">
        <v>7621</v>
      </c>
    </row>
    <row r="8132" spans="1:1" x14ac:dyDescent="0.25">
      <c r="A8132" t="s">
        <v>7622</v>
      </c>
    </row>
    <row r="8133" spans="1:1" x14ac:dyDescent="0.25">
      <c r="A8133" t="s">
        <v>7623</v>
      </c>
    </row>
    <row r="8134" spans="1:1" x14ac:dyDescent="0.25">
      <c r="A8134" t="s">
        <v>7624</v>
      </c>
    </row>
    <row r="8135" spans="1:1" x14ac:dyDescent="0.25">
      <c r="A8135" t="s">
        <v>7625</v>
      </c>
    </row>
    <row r="8136" spans="1:1" x14ac:dyDescent="0.25">
      <c r="A8136" t="s">
        <v>7626</v>
      </c>
    </row>
    <row r="8137" spans="1:1" x14ac:dyDescent="0.25">
      <c r="A8137" t="s">
        <v>7627</v>
      </c>
    </row>
    <row r="8138" spans="1:1" x14ac:dyDescent="0.25">
      <c r="A8138" t="s">
        <v>7628</v>
      </c>
    </row>
    <row r="8139" spans="1:1" x14ac:dyDescent="0.25">
      <c r="A8139" t="s">
        <v>7629</v>
      </c>
    </row>
    <row r="8140" spans="1:1" x14ac:dyDescent="0.25">
      <c r="A8140" t="s">
        <v>7630</v>
      </c>
    </row>
    <row r="8141" spans="1:1" x14ac:dyDescent="0.25">
      <c r="A8141" t="s">
        <v>7631</v>
      </c>
    </row>
    <row r="8142" spans="1:1" x14ac:dyDescent="0.25">
      <c r="A8142" t="s">
        <v>7632</v>
      </c>
    </row>
    <row r="8143" spans="1:1" x14ac:dyDescent="0.25">
      <c r="A8143" t="s">
        <v>7633</v>
      </c>
    </row>
    <row r="8144" spans="1:1" x14ac:dyDescent="0.25">
      <c r="A8144" t="s">
        <v>7634</v>
      </c>
    </row>
    <row r="8145" spans="1:1" x14ac:dyDescent="0.25">
      <c r="A8145" t="s">
        <v>7635</v>
      </c>
    </row>
    <row r="8146" spans="1:1" x14ac:dyDescent="0.25">
      <c r="A8146" t="s">
        <v>7636</v>
      </c>
    </row>
    <row r="8147" spans="1:1" x14ac:dyDescent="0.25">
      <c r="A8147" t="s">
        <v>7637</v>
      </c>
    </row>
    <row r="8148" spans="1:1" x14ac:dyDescent="0.25">
      <c r="A8148" t="s">
        <v>7638</v>
      </c>
    </row>
    <row r="8149" spans="1:1" x14ac:dyDescent="0.25">
      <c r="A8149" t="s">
        <v>7639</v>
      </c>
    </row>
    <row r="8150" spans="1:1" x14ac:dyDescent="0.25">
      <c r="A8150" t="s">
        <v>7640</v>
      </c>
    </row>
    <row r="8151" spans="1:1" x14ac:dyDescent="0.25">
      <c r="A8151" t="s">
        <v>7641</v>
      </c>
    </row>
    <row r="8152" spans="1:1" x14ac:dyDescent="0.25">
      <c r="A8152" t="s">
        <v>7642</v>
      </c>
    </row>
    <row r="8153" spans="1:1" x14ac:dyDescent="0.25">
      <c r="A8153" t="s">
        <v>7643</v>
      </c>
    </row>
    <row r="8154" spans="1:1" x14ac:dyDescent="0.25">
      <c r="A8154" t="s">
        <v>7644</v>
      </c>
    </row>
    <row r="8155" spans="1:1" x14ac:dyDescent="0.25">
      <c r="A8155" t="s">
        <v>7645</v>
      </c>
    </row>
    <row r="8156" spans="1:1" x14ac:dyDescent="0.25">
      <c r="A8156" t="s">
        <v>7646</v>
      </c>
    </row>
    <row r="8157" spans="1:1" x14ac:dyDescent="0.25">
      <c r="A8157" t="s">
        <v>7647</v>
      </c>
    </row>
    <row r="8158" spans="1:1" x14ac:dyDescent="0.25">
      <c r="A8158" t="s">
        <v>7648</v>
      </c>
    </row>
    <row r="8159" spans="1:1" x14ac:dyDescent="0.25">
      <c r="A8159" t="s">
        <v>7649</v>
      </c>
    </row>
    <row r="8160" spans="1:1" x14ac:dyDescent="0.25">
      <c r="A8160" t="s">
        <v>7650</v>
      </c>
    </row>
    <row r="8161" spans="1:1" x14ac:dyDescent="0.25">
      <c r="A8161" t="s">
        <v>7651</v>
      </c>
    </row>
    <row r="8162" spans="1:1" x14ac:dyDescent="0.25">
      <c r="A8162" t="s">
        <v>7652</v>
      </c>
    </row>
    <row r="8163" spans="1:1" x14ac:dyDescent="0.25">
      <c r="A8163" t="s">
        <v>7653</v>
      </c>
    </row>
    <row r="8164" spans="1:1" x14ac:dyDescent="0.25">
      <c r="A8164" t="s">
        <v>7654</v>
      </c>
    </row>
    <row r="8165" spans="1:1" x14ac:dyDescent="0.25">
      <c r="A8165" t="s">
        <v>7655</v>
      </c>
    </row>
    <row r="8166" spans="1:1" x14ac:dyDescent="0.25">
      <c r="A8166" t="s">
        <v>7656</v>
      </c>
    </row>
    <row r="8167" spans="1:1" x14ac:dyDescent="0.25">
      <c r="A8167" t="s">
        <v>7657</v>
      </c>
    </row>
    <row r="8168" spans="1:1" x14ac:dyDescent="0.25">
      <c r="A8168" t="s">
        <v>7658</v>
      </c>
    </row>
    <row r="8169" spans="1:1" x14ac:dyDescent="0.25">
      <c r="A8169" t="s">
        <v>7659</v>
      </c>
    </row>
    <row r="8170" spans="1:1" x14ac:dyDescent="0.25">
      <c r="A8170" t="s">
        <v>7660</v>
      </c>
    </row>
    <row r="8171" spans="1:1" x14ac:dyDescent="0.25">
      <c r="A8171" t="s">
        <v>7661</v>
      </c>
    </row>
    <row r="8172" spans="1:1" x14ac:dyDescent="0.25">
      <c r="A8172" t="s">
        <v>7662</v>
      </c>
    </row>
    <row r="8173" spans="1:1" x14ac:dyDescent="0.25">
      <c r="A8173" t="s">
        <v>7663</v>
      </c>
    </row>
    <row r="8174" spans="1:1" x14ac:dyDescent="0.25">
      <c r="A8174" t="s">
        <v>7664</v>
      </c>
    </row>
    <row r="8175" spans="1:1" x14ac:dyDescent="0.25">
      <c r="A8175" t="s">
        <v>7665</v>
      </c>
    </row>
    <row r="8176" spans="1:1" x14ac:dyDescent="0.25">
      <c r="A8176" t="s">
        <v>7666</v>
      </c>
    </row>
    <row r="8177" spans="1:1" x14ac:dyDescent="0.25">
      <c r="A8177" t="s">
        <v>7667</v>
      </c>
    </row>
    <row r="8178" spans="1:1" x14ac:dyDescent="0.25">
      <c r="A8178" t="s">
        <v>7668</v>
      </c>
    </row>
    <row r="8179" spans="1:1" x14ac:dyDescent="0.25">
      <c r="A8179" t="s">
        <v>7669</v>
      </c>
    </row>
    <row r="8180" spans="1:1" x14ac:dyDescent="0.25">
      <c r="A8180" t="s">
        <v>7670</v>
      </c>
    </row>
    <row r="8181" spans="1:1" x14ac:dyDescent="0.25">
      <c r="A8181" t="s">
        <v>7671</v>
      </c>
    </row>
    <row r="8182" spans="1:1" x14ac:dyDescent="0.25">
      <c r="A8182" t="s">
        <v>7672</v>
      </c>
    </row>
    <row r="8183" spans="1:1" x14ac:dyDescent="0.25">
      <c r="A8183" t="s">
        <v>7673</v>
      </c>
    </row>
    <row r="8184" spans="1:1" x14ac:dyDescent="0.25">
      <c r="A8184" t="s">
        <v>7674</v>
      </c>
    </row>
    <row r="8185" spans="1:1" x14ac:dyDescent="0.25">
      <c r="A8185" t="s">
        <v>7675</v>
      </c>
    </row>
    <row r="8186" spans="1:1" x14ac:dyDescent="0.25">
      <c r="A8186" t="s">
        <v>7676</v>
      </c>
    </row>
    <row r="8187" spans="1:1" x14ac:dyDescent="0.25">
      <c r="A8187" t="s">
        <v>7677</v>
      </c>
    </row>
    <row r="8188" spans="1:1" x14ac:dyDescent="0.25">
      <c r="A8188" t="s">
        <v>7678</v>
      </c>
    </row>
    <row r="8189" spans="1:1" x14ac:dyDescent="0.25">
      <c r="A8189" t="s">
        <v>7679</v>
      </c>
    </row>
    <row r="8190" spans="1:1" x14ac:dyDescent="0.25">
      <c r="A8190" t="s">
        <v>7680</v>
      </c>
    </row>
    <row r="8191" spans="1:1" x14ac:dyDescent="0.25">
      <c r="A8191" t="s">
        <v>7681</v>
      </c>
    </row>
    <row r="8192" spans="1:1" x14ac:dyDescent="0.25">
      <c r="A8192" t="s">
        <v>7682</v>
      </c>
    </row>
    <row r="8193" spans="1:1" x14ac:dyDescent="0.25">
      <c r="A8193" t="s">
        <v>7683</v>
      </c>
    </row>
    <row r="8194" spans="1:1" x14ac:dyDescent="0.25">
      <c r="A8194" t="s">
        <v>7684</v>
      </c>
    </row>
    <row r="8195" spans="1:1" x14ac:dyDescent="0.25">
      <c r="A8195" t="s">
        <v>7685</v>
      </c>
    </row>
    <row r="8196" spans="1:1" x14ac:dyDescent="0.25">
      <c r="A8196" t="s">
        <v>7686</v>
      </c>
    </row>
    <row r="8197" spans="1:1" x14ac:dyDescent="0.25">
      <c r="A8197" t="s">
        <v>7687</v>
      </c>
    </row>
    <row r="8198" spans="1:1" x14ac:dyDescent="0.25">
      <c r="A8198" t="s">
        <v>7688</v>
      </c>
    </row>
    <row r="8199" spans="1:1" x14ac:dyDescent="0.25">
      <c r="A8199" t="s">
        <v>7689</v>
      </c>
    </row>
    <row r="8200" spans="1:1" x14ac:dyDescent="0.25">
      <c r="A8200" t="s">
        <v>7690</v>
      </c>
    </row>
    <row r="8201" spans="1:1" x14ac:dyDescent="0.25">
      <c r="A8201" t="s">
        <v>7691</v>
      </c>
    </row>
    <row r="8202" spans="1:1" x14ac:dyDescent="0.25">
      <c r="A8202" t="s">
        <v>7692</v>
      </c>
    </row>
    <row r="8203" spans="1:1" x14ac:dyDescent="0.25">
      <c r="A8203" t="s">
        <v>7693</v>
      </c>
    </row>
    <row r="8204" spans="1:1" x14ac:dyDescent="0.25">
      <c r="A8204" t="s">
        <v>7694</v>
      </c>
    </row>
    <row r="8205" spans="1:1" x14ac:dyDescent="0.25">
      <c r="A8205" t="s">
        <v>7695</v>
      </c>
    </row>
    <row r="8206" spans="1:1" x14ac:dyDescent="0.25">
      <c r="A8206" t="s">
        <v>7696</v>
      </c>
    </row>
    <row r="8207" spans="1:1" x14ac:dyDescent="0.25">
      <c r="A8207" t="s">
        <v>7697</v>
      </c>
    </row>
    <row r="8208" spans="1:1" x14ac:dyDescent="0.25">
      <c r="A8208" t="s">
        <v>7698</v>
      </c>
    </row>
    <row r="8209" spans="1:1" x14ac:dyDescent="0.25">
      <c r="A8209" t="s">
        <v>7699</v>
      </c>
    </row>
    <row r="8210" spans="1:1" x14ac:dyDescent="0.25">
      <c r="A8210" t="s">
        <v>7700</v>
      </c>
    </row>
    <row r="8211" spans="1:1" x14ac:dyDescent="0.25">
      <c r="A8211" t="s">
        <v>7701</v>
      </c>
    </row>
    <row r="8212" spans="1:1" x14ac:dyDescent="0.25">
      <c r="A8212" t="s">
        <v>7702</v>
      </c>
    </row>
    <row r="8213" spans="1:1" x14ac:dyDescent="0.25">
      <c r="A8213" t="s">
        <v>7703</v>
      </c>
    </row>
    <row r="8214" spans="1:1" x14ac:dyDescent="0.25">
      <c r="A8214" t="s">
        <v>7704</v>
      </c>
    </row>
    <row r="8215" spans="1:1" x14ac:dyDescent="0.25">
      <c r="A8215" t="s">
        <v>7705</v>
      </c>
    </row>
    <row r="8216" spans="1:1" x14ac:dyDescent="0.25">
      <c r="A8216" t="s">
        <v>7706</v>
      </c>
    </row>
    <row r="8217" spans="1:1" x14ac:dyDescent="0.25">
      <c r="A8217" t="s">
        <v>7707</v>
      </c>
    </row>
    <row r="8218" spans="1:1" x14ac:dyDescent="0.25">
      <c r="A8218" t="s">
        <v>7708</v>
      </c>
    </row>
    <row r="8219" spans="1:1" x14ac:dyDescent="0.25">
      <c r="A8219" t="s">
        <v>7709</v>
      </c>
    </row>
    <row r="8220" spans="1:1" x14ac:dyDescent="0.25">
      <c r="A8220" t="s">
        <v>7710</v>
      </c>
    </row>
    <row r="8221" spans="1:1" x14ac:dyDescent="0.25">
      <c r="A8221" t="s">
        <v>7711</v>
      </c>
    </row>
    <row r="8222" spans="1:1" x14ac:dyDescent="0.25">
      <c r="A8222" t="s">
        <v>7712</v>
      </c>
    </row>
    <row r="8223" spans="1:1" x14ac:dyDescent="0.25">
      <c r="A8223" t="s">
        <v>7713</v>
      </c>
    </row>
    <row r="8224" spans="1:1" x14ac:dyDescent="0.25">
      <c r="A8224" t="s">
        <v>7712</v>
      </c>
    </row>
    <row r="8225" spans="1:1" x14ac:dyDescent="0.25">
      <c r="A8225" t="s">
        <v>7713</v>
      </c>
    </row>
    <row r="8226" spans="1:1" x14ac:dyDescent="0.25">
      <c r="A8226" t="s">
        <v>7712</v>
      </c>
    </row>
    <row r="8227" spans="1:1" x14ac:dyDescent="0.25">
      <c r="A8227" t="s">
        <v>7713</v>
      </c>
    </row>
    <row r="8228" spans="1:1" x14ac:dyDescent="0.25">
      <c r="A8228" t="s">
        <v>7714</v>
      </c>
    </row>
    <row r="8229" spans="1:1" x14ac:dyDescent="0.25">
      <c r="A8229" t="s">
        <v>7715</v>
      </c>
    </row>
    <row r="8230" spans="1:1" x14ac:dyDescent="0.25">
      <c r="A8230" t="s">
        <v>7714</v>
      </c>
    </row>
    <row r="8231" spans="1:1" x14ac:dyDescent="0.25">
      <c r="A8231" t="s">
        <v>7715</v>
      </c>
    </row>
    <row r="8232" spans="1:1" x14ac:dyDescent="0.25">
      <c r="A8232" t="s">
        <v>7715</v>
      </c>
    </row>
    <row r="8233" spans="1:1" x14ac:dyDescent="0.25">
      <c r="A8233" t="s">
        <v>7714</v>
      </c>
    </row>
    <row r="8234" spans="1:1" x14ac:dyDescent="0.25">
      <c r="A8234" t="s">
        <v>7715</v>
      </c>
    </row>
    <row r="8235" spans="1:1" x14ac:dyDescent="0.25">
      <c r="A8235" t="s">
        <v>7714</v>
      </c>
    </row>
    <row r="8236" spans="1:1" x14ac:dyDescent="0.25">
      <c r="A8236" t="s">
        <v>7716</v>
      </c>
    </row>
    <row r="8237" spans="1:1" x14ac:dyDescent="0.25">
      <c r="A8237" t="s">
        <v>7717</v>
      </c>
    </row>
    <row r="8238" spans="1:1" x14ac:dyDescent="0.25">
      <c r="A8238" t="s">
        <v>7716</v>
      </c>
    </row>
    <row r="8239" spans="1:1" x14ac:dyDescent="0.25">
      <c r="A8239" t="s">
        <v>7716</v>
      </c>
    </row>
    <row r="8240" spans="1:1" x14ac:dyDescent="0.25">
      <c r="A8240" t="s">
        <v>7717</v>
      </c>
    </row>
    <row r="8241" spans="1:1" x14ac:dyDescent="0.25">
      <c r="A8241" t="s">
        <v>7717</v>
      </c>
    </row>
    <row r="8242" spans="1:1" x14ac:dyDescent="0.25">
      <c r="A8242" t="s">
        <v>7716</v>
      </c>
    </row>
    <row r="8243" spans="1:1" x14ac:dyDescent="0.25">
      <c r="A8243" t="s">
        <v>7717</v>
      </c>
    </row>
    <row r="8244" spans="1:1" x14ac:dyDescent="0.25">
      <c r="A8244" t="s">
        <v>7718</v>
      </c>
    </row>
    <row r="8245" spans="1:1" x14ac:dyDescent="0.25">
      <c r="A8245" t="s">
        <v>7719</v>
      </c>
    </row>
    <row r="8246" spans="1:1" x14ac:dyDescent="0.25">
      <c r="A8246" t="s">
        <v>7720</v>
      </c>
    </row>
    <row r="8247" spans="1:1" x14ac:dyDescent="0.25">
      <c r="A8247" t="s">
        <v>7720</v>
      </c>
    </row>
    <row r="8248" spans="1:1" x14ac:dyDescent="0.25">
      <c r="A8248" t="s">
        <v>7721</v>
      </c>
    </row>
    <row r="8249" spans="1:1" x14ac:dyDescent="0.25">
      <c r="A8249" t="s">
        <v>7722</v>
      </c>
    </row>
    <row r="8250" spans="1:1" x14ac:dyDescent="0.25">
      <c r="A8250" t="s">
        <v>7723</v>
      </c>
    </row>
    <row r="8251" spans="1:1" x14ac:dyDescent="0.25">
      <c r="A8251" t="s">
        <v>7724</v>
      </c>
    </row>
    <row r="8252" spans="1:1" x14ac:dyDescent="0.25">
      <c r="A8252" t="s">
        <v>7720</v>
      </c>
    </row>
    <row r="8253" spans="1:1" x14ac:dyDescent="0.25">
      <c r="A8253" t="s">
        <v>7725</v>
      </c>
    </row>
    <row r="8254" spans="1:1" x14ac:dyDescent="0.25">
      <c r="A8254" t="s">
        <v>7726</v>
      </c>
    </row>
    <row r="8255" spans="1:1" x14ac:dyDescent="0.25">
      <c r="A8255" t="s">
        <v>7727</v>
      </c>
    </row>
    <row r="8256" spans="1:1" x14ac:dyDescent="0.25">
      <c r="A8256" t="s">
        <v>7720</v>
      </c>
    </row>
    <row r="8257" spans="1:1" x14ac:dyDescent="0.25">
      <c r="A8257" t="s">
        <v>7728</v>
      </c>
    </row>
    <row r="8258" spans="1:1" x14ac:dyDescent="0.25">
      <c r="A8258" t="s">
        <v>7729</v>
      </c>
    </row>
    <row r="8259" spans="1:1" x14ac:dyDescent="0.25">
      <c r="A8259" t="s">
        <v>7730</v>
      </c>
    </row>
    <row r="8260" spans="1:1" x14ac:dyDescent="0.25">
      <c r="A8260" t="s">
        <v>7731</v>
      </c>
    </row>
    <row r="8261" spans="1:1" x14ac:dyDescent="0.25">
      <c r="A8261" t="s">
        <v>7732</v>
      </c>
    </row>
    <row r="8262" spans="1:1" x14ac:dyDescent="0.25">
      <c r="A8262" t="s">
        <v>7733</v>
      </c>
    </row>
    <row r="8263" spans="1:1" x14ac:dyDescent="0.25">
      <c r="A8263" t="s">
        <v>7734</v>
      </c>
    </row>
    <row r="8264" spans="1:1" x14ac:dyDescent="0.25">
      <c r="A8264" t="s">
        <v>7735</v>
      </c>
    </row>
    <row r="8265" spans="1:1" x14ac:dyDescent="0.25">
      <c r="A8265" t="s">
        <v>7736</v>
      </c>
    </row>
    <row r="8266" spans="1:1" x14ac:dyDescent="0.25">
      <c r="A8266" t="s">
        <v>7737</v>
      </c>
    </row>
    <row r="8267" spans="1:1" x14ac:dyDescent="0.25">
      <c r="A8267" t="s">
        <v>7738</v>
      </c>
    </row>
    <row r="8268" spans="1:1" x14ac:dyDescent="0.25">
      <c r="A8268" t="s">
        <v>7739</v>
      </c>
    </row>
    <row r="8269" spans="1:1" x14ac:dyDescent="0.25">
      <c r="A8269" t="s">
        <v>7740</v>
      </c>
    </row>
    <row r="8270" spans="1:1" x14ac:dyDescent="0.25">
      <c r="A8270" t="s">
        <v>7741</v>
      </c>
    </row>
    <row r="8271" spans="1:1" x14ac:dyDescent="0.25">
      <c r="A8271" t="s">
        <v>7742</v>
      </c>
    </row>
    <row r="8272" spans="1:1" x14ac:dyDescent="0.25">
      <c r="A8272" t="s">
        <v>7743</v>
      </c>
    </row>
    <row r="8273" spans="1:1" x14ac:dyDescent="0.25">
      <c r="A8273" t="s">
        <v>7744</v>
      </c>
    </row>
    <row r="8274" spans="1:1" x14ac:dyDescent="0.25">
      <c r="A8274" t="s">
        <v>7745</v>
      </c>
    </row>
    <row r="8275" spans="1:1" x14ac:dyDescent="0.25">
      <c r="A8275" t="s">
        <v>7746</v>
      </c>
    </row>
    <row r="8276" spans="1:1" x14ac:dyDescent="0.25">
      <c r="A8276" t="s">
        <v>7747</v>
      </c>
    </row>
    <row r="8277" spans="1:1" x14ac:dyDescent="0.25">
      <c r="A8277" t="s">
        <v>7748</v>
      </c>
    </row>
    <row r="8278" spans="1:1" x14ac:dyDescent="0.25">
      <c r="A8278" t="s">
        <v>7749</v>
      </c>
    </row>
    <row r="8279" spans="1:1" x14ac:dyDescent="0.25">
      <c r="A8279" t="s">
        <v>7750</v>
      </c>
    </row>
    <row r="8280" spans="1:1" x14ac:dyDescent="0.25">
      <c r="A8280" t="s">
        <v>7751</v>
      </c>
    </row>
    <row r="8281" spans="1:1" x14ac:dyDescent="0.25">
      <c r="A8281" t="s">
        <v>7752</v>
      </c>
    </row>
    <row r="8282" spans="1:1" x14ac:dyDescent="0.25">
      <c r="A8282" t="s">
        <v>7753</v>
      </c>
    </row>
    <row r="8283" spans="1:1" x14ac:dyDescent="0.25">
      <c r="A8283" t="s">
        <v>7754</v>
      </c>
    </row>
    <row r="8284" spans="1:1" x14ac:dyDescent="0.25">
      <c r="A8284" t="s">
        <v>7755</v>
      </c>
    </row>
    <row r="8285" spans="1:1" x14ac:dyDescent="0.25">
      <c r="A8285" t="s">
        <v>7755</v>
      </c>
    </row>
    <row r="8286" spans="1:1" x14ac:dyDescent="0.25">
      <c r="A8286" t="s">
        <v>7756</v>
      </c>
    </row>
    <row r="8287" spans="1:1" x14ac:dyDescent="0.25">
      <c r="A8287" t="s">
        <v>7757</v>
      </c>
    </row>
    <row r="8288" spans="1:1" x14ac:dyDescent="0.25">
      <c r="A8288" t="s">
        <v>7758</v>
      </c>
    </row>
    <row r="8289" spans="1:1" x14ac:dyDescent="0.25">
      <c r="A8289" t="s">
        <v>7759</v>
      </c>
    </row>
    <row r="8290" spans="1:1" x14ac:dyDescent="0.25">
      <c r="A8290" t="s">
        <v>7760</v>
      </c>
    </row>
    <row r="8291" spans="1:1" x14ac:dyDescent="0.25">
      <c r="A8291" t="s">
        <v>7761</v>
      </c>
    </row>
    <row r="8292" spans="1:1" x14ac:dyDescent="0.25">
      <c r="A8292" t="s">
        <v>7762</v>
      </c>
    </row>
    <row r="8293" spans="1:1" x14ac:dyDescent="0.25">
      <c r="A8293" t="s">
        <v>7763</v>
      </c>
    </row>
    <row r="8294" spans="1:1" x14ac:dyDescent="0.25">
      <c r="A8294" t="s">
        <v>7764</v>
      </c>
    </row>
    <row r="8295" spans="1:1" x14ac:dyDescent="0.25">
      <c r="A8295" t="s">
        <v>7765</v>
      </c>
    </row>
    <row r="8296" spans="1:1" x14ac:dyDescent="0.25">
      <c r="A8296" t="s">
        <v>7766</v>
      </c>
    </row>
    <row r="8297" spans="1:1" x14ac:dyDescent="0.25">
      <c r="A8297" t="s">
        <v>7767</v>
      </c>
    </row>
    <row r="8298" spans="1:1" x14ac:dyDescent="0.25">
      <c r="A8298" t="s">
        <v>7768</v>
      </c>
    </row>
    <row r="8299" spans="1:1" x14ac:dyDescent="0.25">
      <c r="A8299" t="s">
        <v>7769</v>
      </c>
    </row>
    <row r="8300" spans="1:1" x14ac:dyDescent="0.25">
      <c r="A8300" t="s">
        <v>7770</v>
      </c>
    </row>
    <row r="8301" spans="1:1" x14ac:dyDescent="0.25">
      <c r="A8301" t="s">
        <v>7771</v>
      </c>
    </row>
    <row r="8302" spans="1:1" x14ac:dyDescent="0.25">
      <c r="A8302" t="s">
        <v>7772</v>
      </c>
    </row>
    <row r="8303" spans="1:1" x14ac:dyDescent="0.25">
      <c r="A8303" t="s">
        <v>7773</v>
      </c>
    </row>
    <row r="8304" spans="1:1" x14ac:dyDescent="0.25">
      <c r="A8304" t="s">
        <v>7774</v>
      </c>
    </row>
    <row r="8305" spans="1:1" x14ac:dyDescent="0.25">
      <c r="A8305" t="s">
        <v>7775</v>
      </c>
    </row>
    <row r="8306" spans="1:1" x14ac:dyDescent="0.25">
      <c r="A8306" t="s">
        <v>7776</v>
      </c>
    </row>
    <row r="8307" spans="1:1" x14ac:dyDescent="0.25">
      <c r="A8307" t="s">
        <v>7777</v>
      </c>
    </row>
    <row r="8308" spans="1:1" x14ac:dyDescent="0.25">
      <c r="A8308" t="s">
        <v>7778</v>
      </c>
    </row>
    <row r="8309" spans="1:1" x14ac:dyDescent="0.25">
      <c r="A8309" t="s">
        <v>7779</v>
      </c>
    </row>
    <row r="8310" spans="1:1" x14ac:dyDescent="0.25">
      <c r="A8310" t="s">
        <v>7780</v>
      </c>
    </row>
    <row r="8311" spans="1:1" x14ac:dyDescent="0.25">
      <c r="A8311" t="s">
        <v>7781</v>
      </c>
    </row>
    <row r="8312" spans="1:1" x14ac:dyDescent="0.25">
      <c r="A8312" t="s">
        <v>7782</v>
      </c>
    </row>
    <row r="8313" spans="1:1" x14ac:dyDescent="0.25">
      <c r="A8313" t="s">
        <v>7783</v>
      </c>
    </row>
    <row r="8314" spans="1:1" x14ac:dyDescent="0.25">
      <c r="A8314" t="s">
        <v>7784</v>
      </c>
    </row>
    <row r="8315" spans="1:1" x14ac:dyDescent="0.25">
      <c r="A8315" t="s">
        <v>7785</v>
      </c>
    </row>
    <row r="8316" spans="1:1" x14ac:dyDescent="0.25">
      <c r="A8316" t="s">
        <v>7786</v>
      </c>
    </row>
    <row r="8317" spans="1:1" x14ac:dyDescent="0.25">
      <c r="A8317" t="s">
        <v>7787</v>
      </c>
    </row>
    <row r="8318" spans="1:1" x14ac:dyDescent="0.25">
      <c r="A8318" t="s">
        <v>7788</v>
      </c>
    </row>
    <row r="8319" spans="1:1" x14ac:dyDescent="0.25">
      <c r="A8319" t="s">
        <v>7789</v>
      </c>
    </row>
    <row r="8320" spans="1:1" x14ac:dyDescent="0.25">
      <c r="A8320" t="s">
        <v>7790</v>
      </c>
    </row>
    <row r="8321" spans="1:1" x14ac:dyDescent="0.25">
      <c r="A8321" t="s">
        <v>7791</v>
      </c>
    </row>
    <row r="8322" spans="1:1" x14ac:dyDescent="0.25">
      <c r="A8322" t="s">
        <v>7792</v>
      </c>
    </row>
    <row r="8323" spans="1:1" x14ac:dyDescent="0.25">
      <c r="A8323" t="s">
        <v>7793</v>
      </c>
    </row>
    <row r="8324" spans="1:1" x14ac:dyDescent="0.25">
      <c r="A8324" t="s">
        <v>7794</v>
      </c>
    </row>
    <row r="8325" spans="1:1" x14ac:dyDescent="0.25">
      <c r="A8325" t="s">
        <v>7795</v>
      </c>
    </row>
    <row r="8326" spans="1:1" x14ac:dyDescent="0.25">
      <c r="A8326" t="s">
        <v>7796</v>
      </c>
    </row>
    <row r="8327" spans="1:1" x14ac:dyDescent="0.25">
      <c r="A8327" t="s">
        <v>7797</v>
      </c>
    </row>
    <row r="8328" spans="1:1" x14ac:dyDescent="0.25">
      <c r="A8328" t="s">
        <v>7798</v>
      </c>
    </row>
    <row r="8329" spans="1:1" x14ac:dyDescent="0.25">
      <c r="A8329" t="s">
        <v>7799</v>
      </c>
    </row>
    <row r="8330" spans="1:1" x14ac:dyDescent="0.25">
      <c r="A8330" t="s">
        <v>7800</v>
      </c>
    </row>
    <row r="8331" spans="1:1" x14ac:dyDescent="0.25">
      <c r="A8331" t="s">
        <v>7801</v>
      </c>
    </row>
    <row r="8332" spans="1:1" x14ac:dyDescent="0.25">
      <c r="A8332" t="s">
        <v>7802</v>
      </c>
    </row>
    <row r="8333" spans="1:1" x14ac:dyDescent="0.25">
      <c r="A8333" t="s">
        <v>7803</v>
      </c>
    </row>
    <row r="8334" spans="1:1" x14ac:dyDescent="0.25">
      <c r="A8334" t="s">
        <v>7804</v>
      </c>
    </row>
    <row r="8335" spans="1:1" x14ac:dyDescent="0.25">
      <c r="A8335" t="s">
        <v>7805</v>
      </c>
    </row>
    <row r="8336" spans="1:1" x14ac:dyDescent="0.25">
      <c r="A8336" t="s">
        <v>7806</v>
      </c>
    </row>
    <row r="8337" spans="1:1" x14ac:dyDescent="0.25">
      <c r="A8337" t="s">
        <v>7807</v>
      </c>
    </row>
    <row r="8338" spans="1:1" x14ac:dyDescent="0.25">
      <c r="A8338" t="s">
        <v>7808</v>
      </c>
    </row>
    <row r="8339" spans="1:1" x14ac:dyDescent="0.25">
      <c r="A8339" t="s">
        <v>7809</v>
      </c>
    </row>
    <row r="8340" spans="1:1" x14ac:dyDescent="0.25">
      <c r="A8340" t="s">
        <v>7810</v>
      </c>
    </row>
    <row r="8341" spans="1:1" x14ac:dyDescent="0.25">
      <c r="A8341" t="s">
        <v>7811</v>
      </c>
    </row>
    <row r="8342" spans="1:1" x14ac:dyDescent="0.25">
      <c r="A8342" t="s">
        <v>7812</v>
      </c>
    </row>
    <row r="8343" spans="1:1" x14ac:dyDescent="0.25">
      <c r="A8343" t="s">
        <v>7813</v>
      </c>
    </row>
    <row r="8344" spans="1:1" x14ac:dyDescent="0.25">
      <c r="A8344" t="s">
        <v>7814</v>
      </c>
    </row>
    <row r="8345" spans="1:1" x14ac:dyDescent="0.25">
      <c r="A8345" t="s">
        <v>7815</v>
      </c>
    </row>
    <row r="8346" spans="1:1" x14ac:dyDescent="0.25">
      <c r="A8346" t="s">
        <v>7816</v>
      </c>
    </row>
    <row r="8347" spans="1:1" x14ac:dyDescent="0.25">
      <c r="A8347" t="s">
        <v>7817</v>
      </c>
    </row>
    <row r="8348" spans="1:1" x14ac:dyDescent="0.25">
      <c r="A8348" t="s">
        <v>7818</v>
      </c>
    </row>
    <row r="8349" spans="1:1" x14ac:dyDescent="0.25">
      <c r="A8349" t="s">
        <v>7819</v>
      </c>
    </row>
    <row r="8350" spans="1:1" x14ac:dyDescent="0.25">
      <c r="A8350" t="s">
        <v>7820</v>
      </c>
    </row>
    <row r="8351" spans="1:1" x14ac:dyDescent="0.25">
      <c r="A8351" t="s">
        <v>7821</v>
      </c>
    </row>
    <row r="8352" spans="1:1" x14ac:dyDescent="0.25">
      <c r="A8352" t="s">
        <v>7822</v>
      </c>
    </row>
    <row r="8353" spans="1:1" x14ac:dyDescent="0.25">
      <c r="A8353" t="s">
        <v>7823</v>
      </c>
    </row>
    <row r="8354" spans="1:1" x14ac:dyDescent="0.25">
      <c r="A8354" t="s">
        <v>7824</v>
      </c>
    </row>
    <row r="8355" spans="1:1" x14ac:dyDescent="0.25">
      <c r="A8355" t="s">
        <v>7825</v>
      </c>
    </row>
    <row r="8356" spans="1:1" x14ac:dyDescent="0.25">
      <c r="A8356" t="s">
        <v>7826</v>
      </c>
    </row>
    <row r="8357" spans="1:1" x14ac:dyDescent="0.25">
      <c r="A8357" t="s">
        <v>7827</v>
      </c>
    </row>
    <row r="8358" spans="1:1" x14ac:dyDescent="0.25">
      <c r="A8358" t="s">
        <v>7828</v>
      </c>
    </row>
    <row r="8359" spans="1:1" x14ac:dyDescent="0.25">
      <c r="A8359" t="s">
        <v>7829</v>
      </c>
    </row>
    <row r="8360" spans="1:1" x14ac:dyDescent="0.25">
      <c r="A8360" t="s">
        <v>7830</v>
      </c>
    </row>
    <row r="8361" spans="1:1" x14ac:dyDescent="0.25">
      <c r="A8361" t="s">
        <v>7831</v>
      </c>
    </row>
    <row r="8362" spans="1:1" x14ac:dyDescent="0.25">
      <c r="A8362" t="s">
        <v>7832</v>
      </c>
    </row>
    <row r="8363" spans="1:1" x14ac:dyDescent="0.25">
      <c r="A8363" t="s">
        <v>7833</v>
      </c>
    </row>
    <row r="8364" spans="1:1" x14ac:dyDescent="0.25">
      <c r="A8364" t="s">
        <v>7834</v>
      </c>
    </row>
    <row r="8365" spans="1:1" x14ac:dyDescent="0.25">
      <c r="A8365" t="s">
        <v>7835</v>
      </c>
    </row>
    <row r="8366" spans="1:1" x14ac:dyDescent="0.25">
      <c r="A8366" t="s">
        <v>7836</v>
      </c>
    </row>
    <row r="8367" spans="1:1" x14ac:dyDescent="0.25">
      <c r="A8367" t="s">
        <v>7837</v>
      </c>
    </row>
    <row r="8368" spans="1:1" x14ac:dyDescent="0.25">
      <c r="A8368" t="s">
        <v>7838</v>
      </c>
    </row>
    <row r="8369" spans="1:1" x14ac:dyDescent="0.25">
      <c r="A8369" t="s">
        <v>7839</v>
      </c>
    </row>
    <row r="8370" spans="1:1" x14ac:dyDescent="0.25">
      <c r="A8370" t="s">
        <v>7840</v>
      </c>
    </row>
    <row r="8371" spans="1:1" x14ac:dyDescent="0.25">
      <c r="A8371" t="s">
        <v>7841</v>
      </c>
    </row>
    <row r="8372" spans="1:1" x14ac:dyDescent="0.25">
      <c r="A8372" t="s">
        <v>7842</v>
      </c>
    </row>
    <row r="8373" spans="1:1" x14ac:dyDescent="0.25">
      <c r="A8373" t="s">
        <v>7843</v>
      </c>
    </row>
    <row r="8374" spans="1:1" x14ac:dyDescent="0.25">
      <c r="A8374" t="s">
        <v>7844</v>
      </c>
    </row>
    <row r="8375" spans="1:1" x14ac:dyDescent="0.25">
      <c r="A8375" t="s">
        <v>7845</v>
      </c>
    </row>
    <row r="8376" spans="1:1" x14ac:dyDescent="0.25">
      <c r="A8376" t="s">
        <v>7846</v>
      </c>
    </row>
    <row r="8377" spans="1:1" x14ac:dyDescent="0.25">
      <c r="A8377" t="s">
        <v>7847</v>
      </c>
    </row>
    <row r="8378" spans="1:1" x14ac:dyDescent="0.25">
      <c r="A8378" t="s">
        <v>7848</v>
      </c>
    </row>
    <row r="8379" spans="1:1" x14ac:dyDescent="0.25">
      <c r="A8379" t="s">
        <v>7849</v>
      </c>
    </row>
    <row r="8380" spans="1:1" x14ac:dyDescent="0.25">
      <c r="A8380" t="s">
        <v>7850</v>
      </c>
    </row>
    <row r="8381" spans="1:1" x14ac:dyDescent="0.25">
      <c r="A8381" t="s">
        <v>7851</v>
      </c>
    </row>
    <row r="8382" spans="1:1" x14ac:dyDescent="0.25">
      <c r="A8382" t="s">
        <v>7852</v>
      </c>
    </row>
    <row r="8383" spans="1:1" x14ac:dyDescent="0.25">
      <c r="A8383" t="s">
        <v>7853</v>
      </c>
    </row>
    <row r="8384" spans="1:1" x14ac:dyDescent="0.25">
      <c r="A8384" t="s">
        <v>7854</v>
      </c>
    </row>
    <row r="8385" spans="1:1" x14ac:dyDescent="0.25">
      <c r="A8385" t="s">
        <v>7855</v>
      </c>
    </row>
    <row r="8386" spans="1:1" x14ac:dyDescent="0.25">
      <c r="A8386" t="s">
        <v>7856</v>
      </c>
    </row>
    <row r="8387" spans="1:1" x14ac:dyDescent="0.25">
      <c r="A8387" t="s">
        <v>7857</v>
      </c>
    </row>
    <row r="8388" spans="1:1" x14ac:dyDescent="0.25">
      <c r="A8388" t="s">
        <v>7858</v>
      </c>
    </row>
    <row r="8389" spans="1:1" x14ac:dyDescent="0.25">
      <c r="A8389" t="s">
        <v>7859</v>
      </c>
    </row>
    <row r="8390" spans="1:1" x14ac:dyDescent="0.25">
      <c r="A8390" t="s">
        <v>7860</v>
      </c>
    </row>
    <row r="8391" spans="1:1" x14ac:dyDescent="0.25">
      <c r="A8391" t="s">
        <v>7861</v>
      </c>
    </row>
    <row r="8392" spans="1:1" x14ac:dyDescent="0.25">
      <c r="A8392" t="s">
        <v>7862</v>
      </c>
    </row>
    <row r="8393" spans="1:1" x14ac:dyDescent="0.25">
      <c r="A8393" t="s">
        <v>7863</v>
      </c>
    </row>
    <row r="8394" spans="1:1" x14ac:dyDescent="0.25">
      <c r="A8394" t="s">
        <v>7864</v>
      </c>
    </row>
    <row r="8395" spans="1:1" x14ac:dyDescent="0.25">
      <c r="A8395" t="s">
        <v>7865</v>
      </c>
    </row>
    <row r="8396" spans="1:1" x14ac:dyDescent="0.25">
      <c r="A8396" t="s">
        <v>7866</v>
      </c>
    </row>
    <row r="8397" spans="1:1" x14ac:dyDescent="0.25">
      <c r="A8397" t="s">
        <v>7867</v>
      </c>
    </row>
    <row r="8398" spans="1:1" x14ac:dyDescent="0.25">
      <c r="A8398" t="s">
        <v>7868</v>
      </c>
    </row>
    <row r="8399" spans="1:1" x14ac:dyDescent="0.25">
      <c r="A8399" t="s">
        <v>7869</v>
      </c>
    </row>
    <row r="8400" spans="1:1" x14ac:dyDescent="0.25">
      <c r="A8400" t="s">
        <v>7870</v>
      </c>
    </row>
    <row r="8401" spans="1:1" x14ac:dyDescent="0.25">
      <c r="A8401" t="s">
        <v>7871</v>
      </c>
    </row>
    <row r="8402" spans="1:1" x14ac:dyDescent="0.25">
      <c r="A8402" t="s">
        <v>7872</v>
      </c>
    </row>
    <row r="8403" spans="1:1" x14ac:dyDescent="0.25">
      <c r="A8403" t="s">
        <v>7873</v>
      </c>
    </row>
    <row r="8404" spans="1:1" x14ac:dyDescent="0.25">
      <c r="A8404" t="s">
        <v>7874</v>
      </c>
    </row>
    <row r="8405" spans="1:1" x14ac:dyDescent="0.25">
      <c r="A8405" t="s">
        <v>7875</v>
      </c>
    </row>
    <row r="8406" spans="1:1" x14ac:dyDescent="0.25">
      <c r="A8406" t="s">
        <v>7876</v>
      </c>
    </row>
    <row r="8407" spans="1:1" x14ac:dyDescent="0.25">
      <c r="A8407" t="s">
        <v>7877</v>
      </c>
    </row>
    <row r="8408" spans="1:1" x14ac:dyDescent="0.25">
      <c r="A8408" t="s">
        <v>7878</v>
      </c>
    </row>
    <row r="8409" spans="1:1" x14ac:dyDescent="0.25">
      <c r="A8409" t="s">
        <v>7879</v>
      </c>
    </row>
    <row r="8410" spans="1:1" x14ac:dyDescent="0.25">
      <c r="A8410" t="s">
        <v>7880</v>
      </c>
    </row>
    <row r="8411" spans="1:1" x14ac:dyDescent="0.25">
      <c r="A8411" t="s">
        <v>7881</v>
      </c>
    </row>
    <row r="8412" spans="1:1" x14ac:dyDescent="0.25">
      <c r="A8412" t="s">
        <v>7882</v>
      </c>
    </row>
    <row r="8413" spans="1:1" x14ac:dyDescent="0.25">
      <c r="A8413" t="s">
        <v>7883</v>
      </c>
    </row>
    <row r="8414" spans="1:1" x14ac:dyDescent="0.25">
      <c r="A8414" t="s">
        <v>7884</v>
      </c>
    </row>
    <row r="8415" spans="1:1" x14ac:dyDescent="0.25">
      <c r="A8415" t="s">
        <v>7885</v>
      </c>
    </row>
    <row r="8416" spans="1:1" x14ac:dyDescent="0.25">
      <c r="A8416" t="s">
        <v>7886</v>
      </c>
    </row>
    <row r="8417" spans="1:1" x14ac:dyDescent="0.25">
      <c r="A8417" t="s">
        <v>7887</v>
      </c>
    </row>
    <row r="8418" spans="1:1" x14ac:dyDescent="0.25">
      <c r="A8418" t="s">
        <v>7888</v>
      </c>
    </row>
    <row r="8419" spans="1:1" x14ac:dyDescent="0.25">
      <c r="A8419" t="s">
        <v>7889</v>
      </c>
    </row>
    <row r="8420" spans="1:1" x14ac:dyDescent="0.25">
      <c r="A8420" t="s">
        <v>7890</v>
      </c>
    </row>
    <row r="8421" spans="1:1" x14ac:dyDescent="0.25">
      <c r="A8421" t="s">
        <v>7891</v>
      </c>
    </row>
    <row r="8422" spans="1:1" x14ac:dyDescent="0.25">
      <c r="A8422" t="s">
        <v>7892</v>
      </c>
    </row>
    <row r="8423" spans="1:1" x14ac:dyDescent="0.25">
      <c r="A8423" t="s">
        <v>7893</v>
      </c>
    </row>
    <row r="8424" spans="1:1" x14ac:dyDescent="0.25">
      <c r="A8424" t="s">
        <v>7894</v>
      </c>
    </row>
    <row r="8425" spans="1:1" x14ac:dyDescent="0.25">
      <c r="A8425" t="s">
        <v>7895</v>
      </c>
    </row>
    <row r="8426" spans="1:1" x14ac:dyDescent="0.25">
      <c r="A8426" t="s">
        <v>7896</v>
      </c>
    </row>
    <row r="8427" spans="1:1" x14ac:dyDescent="0.25">
      <c r="A8427" t="s">
        <v>7897</v>
      </c>
    </row>
    <row r="8428" spans="1:1" x14ac:dyDescent="0.25">
      <c r="A8428" t="s">
        <v>7898</v>
      </c>
    </row>
    <row r="8429" spans="1:1" x14ac:dyDescent="0.25">
      <c r="A8429" t="s">
        <v>7899</v>
      </c>
    </row>
    <row r="8430" spans="1:1" x14ac:dyDescent="0.25">
      <c r="A8430" t="s">
        <v>7900</v>
      </c>
    </row>
    <row r="8431" spans="1:1" x14ac:dyDescent="0.25">
      <c r="A8431" t="s">
        <v>7901</v>
      </c>
    </row>
    <row r="8432" spans="1:1" x14ac:dyDescent="0.25">
      <c r="A8432" t="s">
        <v>7902</v>
      </c>
    </row>
    <row r="8433" spans="1:1" x14ac:dyDescent="0.25">
      <c r="A8433" t="s">
        <v>7903</v>
      </c>
    </row>
    <row r="8434" spans="1:1" x14ac:dyDescent="0.25">
      <c r="A8434" t="s">
        <v>7904</v>
      </c>
    </row>
    <row r="8435" spans="1:1" x14ac:dyDescent="0.25">
      <c r="A8435" t="s">
        <v>7905</v>
      </c>
    </row>
    <row r="8436" spans="1:1" x14ac:dyDescent="0.25">
      <c r="A8436" t="s">
        <v>7906</v>
      </c>
    </row>
    <row r="8437" spans="1:1" x14ac:dyDescent="0.25">
      <c r="A8437" t="s">
        <v>7907</v>
      </c>
    </row>
    <row r="8438" spans="1:1" x14ac:dyDescent="0.25">
      <c r="A8438" t="s">
        <v>7908</v>
      </c>
    </row>
    <row r="8439" spans="1:1" x14ac:dyDescent="0.25">
      <c r="A8439" t="s">
        <v>7909</v>
      </c>
    </row>
    <row r="8440" spans="1:1" x14ac:dyDescent="0.25">
      <c r="A8440" t="s">
        <v>7910</v>
      </c>
    </row>
    <row r="8441" spans="1:1" x14ac:dyDescent="0.25">
      <c r="A8441" t="s">
        <v>7911</v>
      </c>
    </row>
    <row r="8442" spans="1:1" x14ac:dyDescent="0.25">
      <c r="A8442" t="s">
        <v>7912</v>
      </c>
    </row>
    <row r="8443" spans="1:1" x14ac:dyDescent="0.25">
      <c r="A8443" t="s">
        <v>7913</v>
      </c>
    </row>
    <row r="8444" spans="1:1" x14ac:dyDescent="0.25">
      <c r="A8444" t="s">
        <v>7914</v>
      </c>
    </row>
    <row r="8445" spans="1:1" x14ac:dyDescent="0.25">
      <c r="A8445" t="s">
        <v>7915</v>
      </c>
    </row>
    <row r="8446" spans="1:1" x14ac:dyDescent="0.25">
      <c r="A8446" t="s">
        <v>7916</v>
      </c>
    </row>
    <row r="8447" spans="1:1" x14ac:dyDescent="0.25">
      <c r="A8447" t="s">
        <v>7917</v>
      </c>
    </row>
    <row r="8448" spans="1:1" x14ac:dyDescent="0.25">
      <c r="A8448" t="s">
        <v>7918</v>
      </c>
    </row>
    <row r="8449" spans="1:1" x14ac:dyDescent="0.25">
      <c r="A8449" t="s">
        <v>7919</v>
      </c>
    </row>
    <row r="8450" spans="1:1" x14ac:dyDescent="0.25">
      <c r="A8450" t="s">
        <v>7920</v>
      </c>
    </row>
    <row r="8451" spans="1:1" x14ac:dyDescent="0.25">
      <c r="A8451" t="s">
        <v>7921</v>
      </c>
    </row>
    <row r="8452" spans="1:1" x14ac:dyDescent="0.25">
      <c r="A8452" t="s">
        <v>7922</v>
      </c>
    </row>
    <row r="8453" spans="1:1" x14ac:dyDescent="0.25">
      <c r="A8453" t="s">
        <v>7923</v>
      </c>
    </row>
    <row r="8454" spans="1:1" x14ac:dyDescent="0.25">
      <c r="A8454" t="s">
        <v>7924</v>
      </c>
    </row>
    <row r="8455" spans="1:1" x14ac:dyDescent="0.25">
      <c r="A8455" t="s">
        <v>7925</v>
      </c>
    </row>
    <row r="8456" spans="1:1" x14ac:dyDescent="0.25">
      <c r="A8456" t="s">
        <v>7926</v>
      </c>
    </row>
    <row r="8457" spans="1:1" x14ac:dyDescent="0.25">
      <c r="A8457" t="s">
        <v>7927</v>
      </c>
    </row>
    <row r="8458" spans="1:1" x14ac:dyDescent="0.25">
      <c r="A8458" t="s">
        <v>7928</v>
      </c>
    </row>
    <row r="8459" spans="1:1" x14ac:dyDescent="0.25">
      <c r="A8459" t="s">
        <v>7929</v>
      </c>
    </row>
    <row r="8460" spans="1:1" x14ac:dyDescent="0.25">
      <c r="A8460" t="s">
        <v>7930</v>
      </c>
    </row>
    <row r="8461" spans="1:1" x14ac:dyDescent="0.25">
      <c r="A8461" t="s">
        <v>7931</v>
      </c>
    </row>
    <row r="8462" spans="1:1" x14ac:dyDescent="0.25">
      <c r="A8462" t="s">
        <v>7932</v>
      </c>
    </row>
    <row r="8463" spans="1:1" x14ac:dyDescent="0.25">
      <c r="A8463" t="s">
        <v>7933</v>
      </c>
    </row>
    <row r="8464" spans="1:1" x14ac:dyDescent="0.25">
      <c r="A8464" t="s">
        <v>7934</v>
      </c>
    </row>
    <row r="8465" spans="1:1" x14ac:dyDescent="0.25">
      <c r="A8465" t="s">
        <v>7935</v>
      </c>
    </row>
    <row r="8466" spans="1:1" x14ac:dyDescent="0.25">
      <c r="A8466" t="s">
        <v>7936</v>
      </c>
    </row>
    <row r="8467" spans="1:1" x14ac:dyDescent="0.25">
      <c r="A8467" t="s">
        <v>7937</v>
      </c>
    </row>
    <row r="8468" spans="1:1" x14ac:dyDescent="0.25">
      <c r="A8468" t="s">
        <v>7938</v>
      </c>
    </row>
    <row r="8469" spans="1:1" x14ac:dyDescent="0.25">
      <c r="A8469" t="s">
        <v>7939</v>
      </c>
    </row>
    <row r="8470" spans="1:1" x14ac:dyDescent="0.25">
      <c r="A8470" t="s">
        <v>7940</v>
      </c>
    </row>
    <row r="8471" spans="1:1" x14ac:dyDescent="0.25">
      <c r="A8471" t="s">
        <v>7941</v>
      </c>
    </row>
    <row r="8472" spans="1:1" x14ac:dyDescent="0.25">
      <c r="A8472" t="s">
        <v>7942</v>
      </c>
    </row>
    <row r="8473" spans="1:1" x14ac:dyDescent="0.25">
      <c r="A8473" t="s">
        <v>7943</v>
      </c>
    </row>
    <row r="8474" spans="1:1" x14ac:dyDescent="0.25">
      <c r="A8474" t="s">
        <v>7944</v>
      </c>
    </row>
    <row r="8475" spans="1:1" x14ac:dyDescent="0.25">
      <c r="A8475" t="s">
        <v>7945</v>
      </c>
    </row>
    <row r="8476" spans="1:1" x14ac:dyDescent="0.25">
      <c r="A8476" t="s">
        <v>7946</v>
      </c>
    </row>
    <row r="8477" spans="1:1" x14ac:dyDescent="0.25">
      <c r="A8477" t="s">
        <v>7947</v>
      </c>
    </row>
    <row r="8478" spans="1:1" x14ac:dyDescent="0.25">
      <c r="A8478" t="s">
        <v>7948</v>
      </c>
    </row>
    <row r="8479" spans="1:1" x14ac:dyDescent="0.25">
      <c r="A8479" t="s">
        <v>7949</v>
      </c>
    </row>
    <row r="8480" spans="1:1" x14ac:dyDescent="0.25">
      <c r="A8480" t="s">
        <v>7950</v>
      </c>
    </row>
    <row r="8481" spans="1:1" x14ac:dyDescent="0.25">
      <c r="A8481" t="s">
        <v>7951</v>
      </c>
    </row>
    <row r="8482" spans="1:1" x14ac:dyDescent="0.25">
      <c r="A8482" t="s">
        <v>7952</v>
      </c>
    </row>
    <row r="8483" spans="1:1" x14ac:dyDescent="0.25">
      <c r="A8483" t="s">
        <v>7953</v>
      </c>
    </row>
    <row r="8484" spans="1:1" x14ac:dyDescent="0.25">
      <c r="A8484" t="s">
        <v>7954</v>
      </c>
    </row>
    <row r="8485" spans="1:1" x14ac:dyDescent="0.25">
      <c r="A8485" t="s">
        <v>7955</v>
      </c>
    </row>
    <row r="8486" spans="1:1" x14ac:dyDescent="0.25">
      <c r="A8486" t="s">
        <v>7956</v>
      </c>
    </row>
    <row r="8487" spans="1:1" x14ac:dyDescent="0.25">
      <c r="A8487" t="s">
        <v>7957</v>
      </c>
    </row>
    <row r="8488" spans="1:1" x14ac:dyDescent="0.25">
      <c r="A8488" t="s">
        <v>7958</v>
      </c>
    </row>
    <row r="8489" spans="1:1" x14ac:dyDescent="0.25">
      <c r="A8489" t="s">
        <v>7959</v>
      </c>
    </row>
    <row r="8490" spans="1:1" x14ac:dyDescent="0.25">
      <c r="A8490" t="s">
        <v>7960</v>
      </c>
    </row>
    <row r="8491" spans="1:1" x14ac:dyDescent="0.25">
      <c r="A8491" t="s">
        <v>7961</v>
      </c>
    </row>
    <row r="8492" spans="1:1" x14ac:dyDescent="0.25">
      <c r="A8492" t="s">
        <v>7962</v>
      </c>
    </row>
    <row r="8493" spans="1:1" x14ac:dyDescent="0.25">
      <c r="A8493" t="s">
        <v>7963</v>
      </c>
    </row>
    <row r="8494" spans="1:1" x14ac:dyDescent="0.25">
      <c r="A8494" t="s">
        <v>7964</v>
      </c>
    </row>
    <row r="8495" spans="1:1" x14ac:dyDescent="0.25">
      <c r="A8495" t="s">
        <v>7964</v>
      </c>
    </row>
    <row r="8496" spans="1:1" x14ac:dyDescent="0.25">
      <c r="A8496" t="s">
        <v>7965</v>
      </c>
    </row>
    <row r="8497" spans="1:1" x14ac:dyDescent="0.25">
      <c r="A8497" t="s">
        <v>7966</v>
      </c>
    </row>
    <row r="8498" spans="1:1" x14ac:dyDescent="0.25">
      <c r="A8498" t="s">
        <v>7967</v>
      </c>
    </row>
    <row r="8499" spans="1:1" x14ac:dyDescent="0.25">
      <c r="A8499" t="s">
        <v>7968</v>
      </c>
    </row>
    <row r="8500" spans="1:1" x14ac:dyDescent="0.25">
      <c r="A8500" t="s">
        <v>7969</v>
      </c>
    </row>
    <row r="8501" spans="1:1" x14ac:dyDescent="0.25">
      <c r="A8501" t="s">
        <v>7970</v>
      </c>
    </row>
    <row r="8502" spans="1:1" x14ac:dyDescent="0.25">
      <c r="A8502" t="s">
        <v>7971</v>
      </c>
    </row>
    <row r="8503" spans="1:1" x14ac:dyDescent="0.25">
      <c r="A8503" t="s">
        <v>7972</v>
      </c>
    </row>
    <row r="8504" spans="1:1" x14ac:dyDescent="0.25">
      <c r="A8504" t="s">
        <v>7973</v>
      </c>
    </row>
    <row r="8505" spans="1:1" x14ac:dyDescent="0.25">
      <c r="A8505" t="s">
        <v>7974</v>
      </c>
    </row>
    <row r="8506" spans="1:1" x14ac:dyDescent="0.25">
      <c r="A8506" t="s">
        <v>7975</v>
      </c>
    </row>
    <row r="8507" spans="1:1" x14ac:dyDescent="0.25">
      <c r="A8507" t="s">
        <v>7976</v>
      </c>
    </row>
    <row r="8508" spans="1:1" x14ac:dyDescent="0.25">
      <c r="A8508" t="s">
        <v>7977</v>
      </c>
    </row>
    <row r="8509" spans="1:1" x14ac:dyDescent="0.25">
      <c r="A8509" t="s">
        <v>7978</v>
      </c>
    </row>
    <row r="8510" spans="1:1" x14ac:dyDescent="0.25">
      <c r="A8510" t="s">
        <v>7979</v>
      </c>
    </row>
    <row r="8511" spans="1:1" x14ac:dyDescent="0.25">
      <c r="A8511" t="s">
        <v>7980</v>
      </c>
    </row>
    <row r="8512" spans="1:1" x14ac:dyDescent="0.25">
      <c r="A8512" t="s">
        <v>7981</v>
      </c>
    </row>
    <row r="8513" spans="1:1" x14ac:dyDescent="0.25">
      <c r="A8513" t="s">
        <v>7982</v>
      </c>
    </row>
    <row r="8514" spans="1:1" x14ac:dyDescent="0.25">
      <c r="A8514" t="s">
        <v>7983</v>
      </c>
    </row>
    <row r="8515" spans="1:1" x14ac:dyDescent="0.25">
      <c r="A8515" t="s">
        <v>7984</v>
      </c>
    </row>
    <row r="8516" spans="1:1" x14ac:dyDescent="0.25">
      <c r="A8516" t="s">
        <v>7985</v>
      </c>
    </row>
    <row r="8517" spans="1:1" x14ac:dyDescent="0.25">
      <c r="A8517" t="s">
        <v>7986</v>
      </c>
    </row>
    <row r="8518" spans="1:1" x14ac:dyDescent="0.25">
      <c r="A8518" t="s">
        <v>7987</v>
      </c>
    </row>
    <row r="8519" spans="1:1" x14ac:dyDescent="0.25">
      <c r="A8519" t="s">
        <v>7988</v>
      </c>
    </row>
    <row r="8520" spans="1:1" x14ac:dyDescent="0.25">
      <c r="A8520" t="s">
        <v>7989</v>
      </c>
    </row>
    <row r="8521" spans="1:1" x14ac:dyDescent="0.25">
      <c r="A8521" t="s">
        <v>7990</v>
      </c>
    </row>
    <row r="8522" spans="1:1" x14ac:dyDescent="0.25">
      <c r="A8522" t="s">
        <v>7991</v>
      </c>
    </row>
    <row r="8523" spans="1:1" x14ac:dyDescent="0.25">
      <c r="A8523" t="s">
        <v>7992</v>
      </c>
    </row>
    <row r="8524" spans="1:1" x14ac:dyDescent="0.25">
      <c r="A8524" t="s">
        <v>7993</v>
      </c>
    </row>
    <row r="8525" spans="1:1" x14ac:dyDescent="0.25">
      <c r="A8525" t="s">
        <v>7994</v>
      </c>
    </row>
    <row r="8526" spans="1:1" x14ac:dyDescent="0.25">
      <c r="A8526" t="s">
        <v>7995</v>
      </c>
    </row>
    <row r="8527" spans="1:1" x14ac:dyDescent="0.25">
      <c r="A8527" t="s">
        <v>7996</v>
      </c>
    </row>
    <row r="8528" spans="1:1" x14ac:dyDescent="0.25">
      <c r="A8528" t="s">
        <v>7997</v>
      </c>
    </row>
    <row r="8529" spans="1:1" x14ac:dyDescent="0.25">
      <c r="A8529" t="s">
        <v>7998</v>
      </c>
    </row>
    <row r="8530" spans="1:1" x14ac:dyDescent="0.25">
      <c r="A8530" t="s">
        <v>7999</v>
      </c>
    </row>
    <row r="8531" spans="1:1" x14ac:dyDescent="0.25">
      <c r="A8531" t="s">
        <v>8000</v>
      </c>
    </row>
    <row r="8532" spans="1:1" x14ac:dyDescent="0.25">
      <c r="A8532" t="s">
        <v>8001</v>
      </c>
    </row>
    <row r="8533" spans="1:1" x14ac:dyDescent="0.25">
      <c r="A8533" t="s">
        <v>8002</v>
      </c>
    </row>
    <row r="8534" spans="1:1" x14ac:dyDescent="0.25">
      <c r="A8534" t="s">
        <v>8003</v>
      </c>
    </row>
    <row r="8535" spans="1:1" x14ac:dyDescent="0.25">
      <c r="A8535" t="s">
        <v>8004</v>
      </c>
    </row>
    <row r="8536" spans="1:1" x14ac:dyDescent="0.25">
      <c r="A8536" t="s">
        <v>8005</v>
      </c>
    </row>
    <row r="8537" spans="1:1" x14ac:dyDescent="0.25">
      <c r="A8537" t="s">
        <v>8006</v>
      </c>
    </row>
    <row r="8538" spans="1:1" x14ac:dyDescent="0.25">
      <c r="A8538" t="s">
        <v>8007</v>
      </c>
    </row>
    <row r="8539" spans="1:1" x14ac:dyDescent="0.25">
      <c r="A8539" t="s">
        <v>8007</v>
      </c>
    </row>
    <row r="8540" spans="1:1" x14ac:dyDescent="0.25">
      <c r="A8540" t="s">
        <v>8008</v>
      </c>
    </row>
    <row r="8541" spans="1:1" x14ac:dyDescent="0.25">
      <c r="A8541" t="s">
        <v>8009</v>
      </c>
    </row>
    <row r="8542" spans="1:1" x14ac:dyDescent="0.25">
      <c r="A8542" t="s">
        <v>8009</v>
      </c>
    </row>
    <row r="8543" spans="1:1" x14ac:dyDescent="0.25">
      <c r="A8543" t="s">
        <v>8010</v>
      </c>
    </row>
    <row r="8544" spans="1:1" x14ac:dyDescent="0.25">
      <c r="A8544" t="s">
        <v>8011</v>
      </c>
    </row>
    <row r="8545" spans="1:1" x14ac:dyDescent="0.25">
      <c r="A8545" t="s">
        <v>8012</v>
      </c>
    </row>
    <row r="8546" spans="1:1" x14ac:dyDescent="0.25">
      <c r="A8546" t="s">
        <v>8013</v>
      </c>
    </row>
    <row r="8547" spans="1:1" x14ac:dyDescent="0.25">
      <c r="A8547" t="s">
        <v>8014</v>
      </c>
    </row>
    <row r="8548" spans="1:1" x14ac:dyDescent="0.25">
      <c r="A8548" t="s">
        <v>8013</v>
      </c>
    </row>
    <row r="8549" spans="1:1" x14ac:dyDescent="0.25">
      <c r="A8549" t="s">
        <v>8015</v>
      </c>
    </row>
    <row r="8550" spans="1:1" x14ac:dyDescent="0.25">
      <c r="A8550" t="s">
        <v>8016</v>
      </c>
    </row>
    <row r="8551" spans="1:1" x14ac:dyDescent="0.25">
      <c r="A8551" t="s">
        <v>8017</v>
      </c>
    </row>
    <row r="8552" spans="1:1" x14ac:dyDescent="0.25">
      <c r="A8552" t="s">
        <v>8018</v>
      </c>
    </row>
    <row r="8553" spans="1:1" x14ac:dyDescent="0.25">
      <c r="A8553" t="s">
        <v>8019</v>
      </c>
    </row>
    <row r="8554" spans="1:1" x14ac:dyDescent="0.25">
      <c r="A8554" t="s">
        <v>8020</v>
      </c>
    </row>
    <row r="8555" spans="1:1" x14ac:dyDescent="0.25">
      <c r="A8555" t="s">
        <v>8021</v>
      </c>
    </row>
    <row r="8556" spans="1:1" x14ac:dyDescent="0.25">
      <c r="A8556" t="s">
        <v>8022</v>
      </c>
    </row>
    <row r="8557" spans="1:1" x14ac:dyDescent="0.25">
      <c r="A8557" t="s">
        <v>8023</v>
      </c>
    </row>
    <row r="8558" spans="1:1" x14ac:dyDescent="0.25">
      <c r="A8558" t="s">
        <v>8024</v>
      </c>
    </row>
    <row r="8559" spans="1:1" x14ac:dyDescent="0.25">
      <c r="A8559" t="s">
        <v>8025</v>
      </c>
    </row>
    <row r="8560" spans="1:1" x14ac:dyDescent="0.25">
      <c r="A8560" t="s">
        <v>8026</v>
      </c>
    </row>
    <row r="8561" spans="1:1" x14ac:dyDescent="0.25">
      <c r="A8561" t="s">
        <v>8027</v>
      </c>
    </row>
    <row r="8562" spans="1:1" x14ac:dyDescent="0.25">
      <c r="A8562" t="s">
        <v>8028</v>
      </c>
    </row>
    <row r="8563" spans="1:1" x14ac:dyDescent="0.25">
      <c r="A8563" t="s">
        <v>8027</v>
      </c>
    </row>
    <row r="8564" spans="1:1" x14ac:dyDescent="0.25">
      <c r="A8564" t="s">
        <v>8029</v>
      </c>
    </row>
    <row r="8565" spans="1:1" x14ac:dyDescent="0.25">
      <c r="A8565" t="s">
        <v>8030</v>
      </c>
    </row>
    <row r="8566" spans="1:1" x14ac:dyDescent="0.25">
      <c r="A8566" t="s">
        <v>8029</v>
      </c>
    </row>
    <row r="8567" spans="1:1" x14ac:dyDescent="0.25">
      <c r="A8567" t="s">
        <v>8031</v>
      </c>
    </row>
    <row r="8568" spans="1:1" x14ac:dyDescent="0.25">
      <c r="A8568" t="s">
        <v>8032</v>
      </c>
    </row>
    <row r="8569" spans="1:1" x14ac:dyDescent="0.25">
      <c r="A8569" t="s">
        <v>8033</v>
      </c>
    </row>
    <row r="8570" spans="1:1" x14ac:dyDescent="0.25">
      <c r="A8570" t="s">
        <v>8034</v>
      </c>
    </row>
    <row r="8571" spans="1:1" x14ac:dyDescent="0.25">
      <c r="A8571" t="s">
        <v>8035</v>
      </c>
    </row>
    <row r="8572" spans="1:1" x14ac:dyDescent="0.25">
      <c r="A8572" t="s">
        <v>8036</v>
      </c>
    </row>
    <row r="8573" spans="1:1" x14ac:dyDescent="0.25">
      <c r="A8573" t="s">
        <v>8037</v>
      </c>
    </row>
    <row r="8574" spans="1:1" x14ac:dyDescent="0.25">
      <c r="A8574" t="s">
        <v>8038</v>
      </c>
    </row>
    <row r="8575" spans="1:1" x14ac:dyDescent="0.25">
      <c r="A8575" t="s">
        <v>8039</v>
      </c>
    </row>
    <row r="8576" spans="1:1" x14ac:dyDescent="0.25">
      <c r="A8576" t="s">
        <v>8040</v>
      </c>
    </row>
    <row r="8577" spans="1:1" x14ac:dyDescent="0.25">
      <c r="A8577" t="s">
        <v>8041</v>
      </c>
    </row>
    <row r="8578" spans="1:1" x14ac:dyDescent="0.25">
      <c r="A8578" t="s">
        <v>8042</v>
      </c>
    </row>
    <row r="8579" spans="1:1" x14ac:dyDescent="0.25">
      <c r="A8579" t="s">
        <v>8043</v>
      </c>
    </row>
    <row r="8580" spans="1:1" x14ac:dyDescent="0.25">
      <c r="A8580" t="s">
        <v>8044</v>
      </c>
    </row>
    <row r="8581" spans="1:1" x14ac:dyDescent="0.25">
      <c r="A8581" t="s">
        <v>8045</v>
      </c>
    </row>
    <row r="8582" spans="1:1" x14ac:dyDescent="0.25">
      <c r="A8582" t="s">
        <v>8046</v>
      </c>
    </row>
    <row r="8583" spans="1:1" x14ac:dyDescent="0.25">
      <c r="A8583" t="s">
        <v>8047</v>
      </c>
    </row>
    <row r="8584" spans="1:1" x14ac:dyDescent="0.25">
      <c r="A8584" t="s">
        <v>8048</v>
      </c>
    </row>
    <row r="8585" spans="1:1" x14ac:dyDescent="0.25">
      <c r="A8585" t="s">
        <v>8049</v>
      </c>
    </row>
    <row r="8586" spans="1:1" x14ac:dyDescent="0.25">
      <c r="A8586" t="s">
        <v>8050</v>
      </c>
    </row>
    <row r="8587" spans="1:1" x14ac:dyDescent="0.25">
      <c r="A8587" t="s">
        <v>8051</v>
      </c>
    </row>
    <row r="8588" spans="1:1" x14ac:dyDescent="0.25">
      <c r="A8588" t="s">
        <v>8052</v>
      </c>
    </row>
    <row r="8589" spans="1:1" x14ac:dyDescent="0.25">
      <c r="A8589" t="s">
        <v>8053</v>
      </c>
    </row>
    <row r="8590" spans="1:1" x14ac:dyDescent="0.25">
      <c r="A8590" t="s">
        <v>8054</v>
      </c>
    </row>
    <row r="8591" spans="1:1" x14ac:dyDescent="0.25">
      <c r="A8591" t="s">
        <v>8055</v>
      </c>
    </row>
    <row r="8592" spans="1:1" x14ac:dyDescent="0.25">
      <c r="A8592" t="s">
        <v>8056</v>
      </c>
    </row>
    <row r="8593" spans="1:1" x14ac:dyDescent="0.25">
      <c r="A8593" t="s">
        <v>8057</v>
      </c>
    </row>
    <row r="8594" spans="1:1" x14ac:dyDescent="0.25">
      <c r="A8594" t="s">
        <v>8058</v>
      </c>
    </row>
    <row r="8595" spans="1:1" x14ac:dyDescent="0.25">
      <c r="A8595" t="s">
        <v>8059</v>
      </c>
    </row>
    <row r="8596" spans="1:1" x14ac:dyDescent="0.25">
      <c r="A8596" t="s">
        <v>8060</v>
      </c>
    </row>
    <row r="8597" spans="1:1" x14ac:dyDescent="0.25">
      <c r="A8597" t="s">
        <v>8061</v>
      </c>
    </row>
    <row r="8598" spans="1:1" x14ac:dyDescent="0.25">
      <c r="A8598" t="s">
        <v>8062</v>
      </c>
    </row>
    <row r="8599" spans="1:1" x14ac:dyDescent="0.25">
      <c r="A8599" t="s">
        <v>8063</v>
      </c>
    </row>
    <row r="8600" spans="1:1" x14ac:dyDescent="0.25">
      <c r="A8600" t="s">
        <v>8064</v>
      </c>
    </row>
    <row r="8601" spans="1:1" x14ac:dyDescent="0.25">
      <c r="A8601" t="s">
        <v>8065</v>
      </c>
    </row>
    <row r="8602" spans="1:1" x14ac:dyDescent="0.25">
      <c r="A8602" t="s">
        <v>8066</v>
      </c>
    </row>
    <row r="8603" spans="1:1" x14ac:dyDescent="0.25">
      <c r="A8603" t="s">
        <v>8067</v>
      </c>
    </row>
    <row r="8604" spans="1:1" x14ac:dyDescent="0.25">
      <c r="A8604" t="s">
        <v>8068</v>
      </c>
    </row>
    <row r="8605" spans="1:1" x14ac:dyDescent="0.25">
      <c r="A8605" t="s">
        <v>8069</v>
      </c>
    </row>
    <row r="8606" spans="1:1" x14ac:dyDescent="0.25">
      <c r="A8606" t="s">
        <v>8070</v>
      </c>
    </row>
    <row r="8607" spans="1:1" x14ac:dyDescent="0.25">
      <c r="A8607" t="s">
        <v>8071</v>
      </c>
    </row>
    <row r="8608" spans="1:1" x14ac:dyDescent="0.25">
      <c r="A8608" t="s">
        <v>8072</v>
      </c>
    </row>
    <row r="8609" spans="1:1" x14ac:dyDescent="0.25">
      <c r="A8609" t="s">
        <v>8073</v>
      </c>
    </row>
    <row r="8610" spans="1:1" x14ac:dyDescent="0.25">
      <c r="A8610" t="s">
        <v>8074</v>
      </c>
    </row>
    <row r="8611" spans="1:1" x14ac:dyDescent="0.25">
      <c r="A8611" t="s">
        <v>8075</v>
      </c>
    </row>
    <row r="8612" spans="1:1" x14ac:dyDescent="0.25">
      <c r="A8612" t="s">
        <v>8076</v>
      </c>
    </row>
    <row r="8613" spans="1:1" x14ac:dyDescent="0.25">
      <c r="A8613" t="s">
        <v>8077</v>
      </c>
    </row>
    <row r="8614" spans="1:1" x14ac:dyDescent="0.25">
      <c r="A8614" t="s">
        <v>8078</v>
      </c>
    </row>
    <row r="8615" spans="1:1" x14ac:dyDescent="0.25">
      <c r="A8615" t="s">
        <v>8075</v>
      </c>
    </row>
    <row r="8616" spans="1:1" x14ac:dyDescent="0.25">
      <c r="A8616" t="s">
        <v>8079</v>
      </c>
    </row>
    <row r="8617" spans="1:1" x14ac:dyDescent="0.25">
      <c r="A8617" t="s">
        <v>8074</v>
      </c>
    </row>
    <row r="8618" spans="1:1" x14ac:dyDescent="0.25">
      <c r="A8618" t="s">
        <v>8079</v>
      </c>
    </row>
    <row r="8619" spans="1:1" x14ac:dyDescent="0.25">
      <c r="A8619" t="s">
        <v>8080</v>
      </c>
    </row>
    <row r="8620" spans="1:1" x14ac:dyDescent="0.25">
      <c r="A8620" t="s">
        <v>8081</v>
      </c>
    </row>
    <row r="8621" spans="1:1" x14ac:dyDescent="0.25">
      <c r="A8621" t="s">
        <v>8082</v>
      </c>
    </row>
    <row r="8622" spans="1:1" x14ac:dyDescent="0.25">
      <c r="A8622" t="s">
        <v>8083</v>
      </c>
    </row>
    <row r="8623" spans="1:1" x14ac:dyDescent="0.25">
      <c r="A8623" t="s">
        <v>8084</v>
      </c>
    </row>
    <row r="8624" spans="1:1" x14ac:dyDescent="0.25">
      <c r="A8624" t="s">
        <v>8085</v>
      </c>
    </row>
    <row r="8625" spans="1:1" x14ac:dyDescent="0.25">
      <c r="A8625" t="s">
        <v>8086</v>
      </c>
    </row>
    <row r="8626" spans="1:1" x14ac:dyDescent="0.25">
      <c r="A8626" t="s">
        <v>8087</v>
      </c>
    </row>
    <row r="8627" spans="1:1" x14ac:dyDescent="0.25">
      <c r="A8627" t="s">
        <v>8088</v>
      </c>
    </row>
    <row r="8628" spans="1:1" x14ac:dyDescent="0.25">
      <c r="A8628" t="s">
        <v>8089</v>
      </c>
    </row>
    <row r="8629" spans="1:1" x14ac:dyDescent="0.25">
      <c r="A8629" t="s">
        <v>8090</v>
      </c>
    </row>
    <row r="8630" spans="1:1" x14ac:dyDescent="0.25">
      <c r="A8630" t="s">
        <v>8091</v>
      </c>
    </row>
    <row r="8631" spans="1:1" x14ac:dyDescent="0.25">
      <c r="A8631" t="s">
        <v>8092</v>
      </c>
    </row>
    <row r="8632" spans="1:1" x14ac:dyDescent="0.25">
      <c r="A8632" t="s">
        <v>8093</v>
      </c>
    </row>
    <row r="8633" spans="1:1" x14ac:dyDescent="0.25">
      <c r="A8633" t="s">
        <v>8094</v>
      </c>
    </row>
    <row r="8634" spans="1:1" x14ac:dyDescent="0.25">
      <c r="A8634" t="s">
        <v>8095</v>
      </c>
    </row>
    <row r="8635" spans="1:1" x14ac:dyDescent="0.25">
      <c r="A8635" t="s">
        <v>8096</v>
      </c>
    </row>
    <row r="8636" spans="1:1" x14ac:dyDescent="0.25">
      <c r="A8636" t="s">
        <v>8097</v>
      </c>
    </row>
    <row r="8637" spans="1:1" x14ac:dyDescent="0.25">
      <c r="A8637" t="s">
        <v>8098</v>
      </c>
    </row>
    <row r="8638" spans="1:1" x14ac:dyDescent="0.25">
      <c r="A8638" t="s">
        <v>8099</v>
      </c>
    </row>
    <row r="8639" spans="1:1" x14ac:dyDescent="0.25">
      <c r="A8639" t="s">
        <v>8100</v>
      </c>
    </row>
    <row r="8640" spans="1:1" x14ac:dyDescent="0.25">
      <c r="A8640" t="s">
        <v>8101</v>
      </c>
    </row>
    <row r="8641" spans="1:1" x14ac:dyDescent="0.25">
      <c r="A8641" t="s">
        <v>8102</v>
      </c>
    </row>
    <row r="8642" spans="1:1" x14ac:dyDescent="0.25">
      <c r="A8642" t="s">
        <v>8103</v>
      </c>
    </row>
    <row r="8643" spans="1:1" x14ac:dyDescent="0.25">
      <c r="A8643" t="s">
        <v>8104</v>
      </c>
    </row>
    <row r="8644" spans="1:1" x14ac:dyDescent="0.25">
      <c r="A8644" t="s">
        <v>8105</v>
      </c>
    </row>
    <row r="8645" spans="1:1" x14ac:dyDescent="0.25">
      <c r="A8645" t="s">
        <v>8106</v>
      </c>
    </row>
    <row r="8646" spans="1:1" x14ac:dyDescent="0.25">
      <c r="A8646" t="s">
        <v>8107</v>
      </c>
    </row>
    <row r="8647" spans="1:1" x14ac:dyDescent="0.25">
      <c r="A8647" t="s">
        <v>8108</v>
      </c>
    </row>
    <row r="8648" spans="1:1" x14ac:dyDescent="0.25">
      <c r="A8648" t="s">
        <v>8109</v>
      </c>
    </row>
    <row r="8649" spans="1:1" x14ac:dyDescent="0.25">
      <c r="A8649" t="s">
        <v>8110</v>
      </c>
    </row>
    <row r="8650" spans="1:1" x14ac:dyDescent="0.25">
      <c r="A8650" t="s">
        <v>8111</v>
      </c>
    </row>
    <row r="8651" spans="1:1" x14ac:dyDescent="0.25">
      <c r="A8651" t="s">
        <v>8112</v>
      </c>
    </row>
    <row r="8652" spans="1:1" x14ac:dyDescent="0.25">
      <c r="A8652" t="s">
        <v>8113</v>
      </c>
    </row>
    <row r="8653" spans="1:1" x14ac:dyDescent="0.25">
      <c r="A8653" t="s">
        <v>8114</v>
      </c>
    </row>
    <row r="8654" spans="1:1" x14ac:dyDescent="0.25">
      <c r="A8654" t="s">
        <v>8115</v>
      </c>
    </row>
    <row r="8655" spans="1:1" x14ac:dyDescent="0.25">
      <c r="A8655" t="s">
        <v>8116</v>
      </c>
    </row>
    <row r="8656" spans="1:1" x14ac:dyDescent="0.25">
      <c r="A8656" t="s">
        <v>8117</v>
      </c>
    </row>
    <row r="8657" spans="1:1" x14ac:dyDescent="0.25">
      <c r="A8657" t="s">
        <v>8118</v>
      </c>
    </row>
    <row r="8658" spans="1:1" x14ac:dyDescent="0.25">
      <c r="A8658" t="s">
        <v>8119</v>
      </c>
    </row>
    <row r="8659" spans="1:1" x14ac:dyDescent="0.25">
      <c r="A8659" t="s">
        <v>8120</v>
      </c>
    </row>
    <row r="8660" spans="1:1" x14ac:dyDescent="0.25">
      <c r="A8660" t="s">
        <v>8121</v>
      </c>
    </row>
    <row r="8661" spans="1:1" x14ac:dyDescent="0.25">
      <c r="A8661" t="s">
        <v>8122</v>
      </c>
    </row>
    <row r="8662" spans="1:1" x14ac:dyDescent="0.25">
      <c r="A8662" t="s">
        <v>8123</v>
      </c>
    </row>
    <row r="8663" spans="1:1" x14ac:dyDescent="0.25">
      <c r="A8663" t="s">
        <v>8124</v>
      </c>
    </row>
    <row r="8664" spans="1:1" x14ac:dyDescent="0.25">
      <c r="A8664" t="s">
        <v>8125</v>
      </c>
    </row>
    <row r="8665" spans="1:1" x14ac:dyDescent="0.25">
      <c r="A8665" t="s">
        <v>8126</v>
      </c>
    </row>
    <row r="8666" spans="1:1" x14ac:dyDescent="0.25">
      <c r="A8666" t="s">
        <v>8127</v>
      </c>
    </row>
    <row r="8667" spans="1:1" x14ac:dyDescent="0.25">
      <c r="A8667" t="s">
        <v>8128</v>
      </c>
    </row>
    <row r="8668" spans="1:1" x14ac:dyDescent="0.25">
      <c r="A8668" t="s">
        <v>8129</v>
      </c>
    </row>
    <row r="8669" spans="1:1" x14ac:dyDescent="0.25">
      <c r="A8669" t="s">
        <v>8130</v>
      </c>
    </row>
    <row r="8670" spans="1:1" x14ac:dyDescent="0.25">
      <c r="A8670" t="s">
        <v>8131</v>
      </c>
    </row>
    <row r="8671" spans="1:1" x14ac:dyDescent="0.25">
      <c r="A8671" t="s">
        <v>8132</v>
      </c>
    </row>
    <row r="8672" spans="1:1" x14ac:dyDescent="0.25">
      <c r="A8672" t="s">
        <v>8133</v>
      </c>
    </row>
    <row r="8673" spans="1:1" x14ac:dyDescent="0.25">
      <c r="A8673" t="s">
        <v>8134</v>
      </c>
    </row>
    <row r="8674" spans="1:1" x14ac:dyDescent="0.25">
      <c r="A8674" t="s">
        <v>8135</v>
      </c>
    </row>
    <row r="8675" spans="1:1" x14ac:dyDescent="0.25">
      <c r="A8675" t="s">
        <v>8136</v>
      </c>
    </row>
    <row r="8676" spans="1:1" x14ac:dyDescent="0.25">
      <c r="A8676" t="s">
        <v>8137</v>
      </c>
    </row>
    <row r="8677" spans="1:1" x14ac:dyDescent="0.25">
      <c r="A8677" t="s">
        <v>8138</v>
      </c>
    </row>
    <row r="8678" spans="1:1" x14ac:dyDescent="0.25">
      <c r="A8678" t="s">
        <v>8139</v>
      </c>
    </row>
    <row r="8679" spans="1:1" x14ac:dyDescent="0.25">
      <c r="A8679" t="s">
        <v>8140</v>
      </c>
    </row>
    <row r="8680" spans="1:1" x14ac:dyDescent="0.25">
      <c r="A8680" t="s">
        <v>8141</v>
      </c>
    </row>
    <row r="8681" spans="1:1" x14ac:dyDescent="0.25">
      <c r="A8681" t="s">
        <v>8142</v>
      </c>
    </row>
    <row r="8682" spans="1:1" x14ac:dyDescent="0.25">
      <c r="A8682" t="s">
        <v>8143</v>
      </c>
    </row>
    <row r="8683" spans="1:1" x14ac:dyDescent="0.25">
      <c r="A8683" t="s">
        <v>8144</v>
      </c>
    </row>
    <row r="8684" spans="1:1" x14ac:dyDescent="0.25">
      <c r="A8684" t="s">
        <v>8145</v>
      </c>
    </row>
    <row r="8685" spans="1:1" x14ac:dyDescent="0.25">
      <c r="A8685" t="s">
        <v>8146</v>
      </c>
    </row>
    <row r="8686" spans="1:1" x14ac:dyDescent="0.25">
      <c r="A8686" t="s">
        <v>8147</v>
      </c>
    </row>
    <row r="8687" spans="1:1" x14ac:dyDescent="0.25">
      <c r="A8687" t="s">
        <v>8148</v>
      </c>
    </row>
    <row r="8688" spans="1:1" x14ac:dyDescent="0.25">
      <c r="A8688" t="s">
        <v>8149</v>
      </c>
    </row>
    <row r="8689" spans="1:1" x14ac:dyDescent="0.25">
      <c r="A8689" t="s">
        <v>8150</v>
      </c>
    </row>
    <row r="8690" spans="1:1" x14ac:dyDescent="0.25">
      <c r="A8690" t="s">
        <v>8151</v>
      </c>
    </row>
    <row r="8691" spans="1:1" x14ac:dyDescent="0.25">
      <c r="A8691" t="s">
        <v>8152</v>
      </c>
    </row>
    <row r="8692" spans="1:1" x14ac:dyDescent="0.25">
      <c r="A8692" t="s">
        <v>8153</v>
      </c>
    </row>
    <row r="8693" spans="1:1" x14ac:dyDescent="0.25">
      <c r="A8693" t="s">
        <v>8154</v>
      </c>
    </row>
    <row r="8694" spans="1:1" x14ac:dyDescent="0.25">
      <c r="A8694" t="s">
        <v>8155</v>
      </c>
    </row>
    <row r="8695" spans="1:1" x14ac:dyDescent="0.25">
      <c r="A8695" t="s">
        <v>8156</v>
      </c>
    </row>
    <row r="8696" spans="1:1" x14ac:dyDescent="0.25">
      <c r="A8696" t="s">
        <v>8157</v>
      </c>
    </row>
    <row r="8697" spans="1:1" x14ac:dyDescent="0.25">
      <c r="A8697" t="s">
        <v>8158</v>
      </c>
    </row>
    <row r="8698" spans="1:1" x14ac:dyDescent="0.25">
      <c r="A8698" t="s">
        <v>8159</v>
      </c>
    </row>
    <row r="8699" spans="1:1" x14ac:dyDescent="0.25">
      <c r="A8699" t="s">
        <v>8160</v>
      </c>
    </row>
    <row r="8700" spans="1:1" x14ac:dyDescent="0.25">
      <c r="A8700" t="s">
        <v>8161</v>
      </c>
    </row>
    <row r="8701" spans="1:1" x14ac:dyDescent="0.25">
      <c r="A8701" t="s">
        <v>8162</v>
      </c>
    </row>
    <row r="8702" spans="1:1" x14ac:dyDescent="0.25">
      <c r="A8702" t="s">
        <v>8163</v>
      </c>
    </row>
    <row r="8703" spans="1:1" x14ac:dyDescent="0.25">
      <c r="A8703" t="s">
        <v>8164</v>
      </c>
    </row>
    <row r="8704" spans="1:1" x14ac:dyDescent="0.25">
      <c r="A8704" t="s">
        <v>8165</v>
      </c>
    </row>
    <row r="8705" spans="1:1" x14ac:dyDescent="0.25">
      <c r="A8705" t="s">
        <v>8166</v>
      </c>
    </row>
    <row r="8706" spans="1:1" x14ac:dyDescent="0.25">
      <c r="A8706" t="s">
        <v>8167</v>
      </c>
    </row>
    <row r="8707" spans="1:1" x14ac:dyDescent="0.25">
      <c r="A8707" t="s">
        <v>8168</v>
      </c>
    </row>
    <row r="8708" spans="1:1" x14ac:dyDescent="0.25">
      <c r="A8708" t="s">
        <v>8169</v>
      </c>
    </row>
    <row r="8709" spans="1:1" x14ac:dyDescent="0.25">
      <c r="A8709" t="s">
        <v>8170</v>
      </c>
    </row>
    <row r="8710" spans="1:1" x14ac:dyDescent="0.25">
      <c r="A8710" t="s">
        <v>8171</v>
      </c>
    </row>
    <row r="8711" spans="1:1" x14ac:dyDescent="0.25">
      <c r="A8711" t="s">
        <v>8172</v>
      </c>
    </row>
    <row r="8712" spans="1:1" x14ac:dyDescent="0.25">
      <c r="A8712" t="s">
        <v>8173</v>
      </c>
    </row>
    <row r="8713" spans="1:1" x14ac:dyDescent="0.25">
      <c r="A8713" t="s">
        <v>8174</v>
      </c>
    </row>
    <row r="8714" spans="1:1" x14ac:dyDescent="0.25">
      <c r="A8714" t="s">
        <v>8175</v>
      </c>
    </row>
    <row r="8715" spans="1:1" x14ac:dyDescent="0.25">
      <c r="A8715" t="s">
        <v>8176</v>
      </c>
    </row>
    <row r="8716" spans="1:1" x14ac:dyDescent="0.25">
      <c r="A8716" t="s">
        <v>8177</v>
      </c>
    </row>
    <row r="8717" spans="1:1" x14ac:dyDescent="0.25">
      <c r="A8717" t="s">
        <v>8178</v>
      </c>
    </row>
    <row r="8718" spans="1:1" x14ac:dyDescent="0.25">
      <c r="A8718" t="s">
        <v>8178</v>
      </c>
    </row>
    <row r="8719" spans="1:1" x14ac:dyDescent="0.25">
      <c r="A8719" t="s">
        <v>8179</v>
      </c>
    </row>
    <row r="8720" spans="1:1" x14ac:dyDescent="0.25">
      <c r="A8720" t="s">
        <v>8180</v>
      </c>
    </row>
    <row r="8721" spans="1:1" x14ac:dyDescent="0.25">
      <c r="A8721" t="s">
        <v>8180</v>
      </c>
    </row>
    <row r="8722" spans="1:1" x14ac:dyDescent="0.25">
      <c r="A8722" t="s">
        <v>8181</v>
      </c>
    </row>
    <row r="8723" spans="1:1" x14ac:dyDescent="0.25">
      <c r="A8723" t="s">
        <v>8179</v>
      </c>
    </row>
    <row r="8724" spans="1:1" x14ac:dyDescent="0.25">
      <c r="A8724" t="s">
        <v>8182</v>
      </c>
    </row>
    <row r="8725" spans="1:1" x14ac:dyDescent="0.25">
      <c r="A8725" t="s">
        <v>8183</v>
      </c>
    </row>
    <row r="8726" spans="1:1" x14ac:dyDescent="0.25">
      <c r="A8726" t="s">
        <v>8182</v>
      </c>
    </row>
    <row r="8727" spans="1:1" x14ac:dyDescent="0.25">
      <c r="A8727" t="s">
        <v>8184</v>
      </c>
    </row>
    <row r="8728" spans="1:1" x14ac:dyDescent="0.25">
      <c r="A8728" t="s">
        <v>8184</v>
      </c>
    </row>
    <row r="8729" spans="1:1" x14ac:dyDescent="0.25">
      <c r="A8729" t="s">
        <v>8185</v>
      </c>
    </row>
    <row r="8730" spans="1:1" x14ac:dyDescent="0.25">
      <c r="A8730" t="s">
        <v>8185</v>
      </c>
    </row>
    <row r="8731" spans="1:1" x14ac:dyDescent="0.25">
      <c r="A8731" t="s">
        <v>8185</v>
      </c>
    </row>
    <row r="8732" spans="1:1" x14ac:dyDescent="0.25">
      <c r="A8732" t="s">
        <v>8183</v>
      </c>
    </row>
    <row r="8733" spans="1:1" x14ac:dyDescent="0.25">
      <c r="A8733" t="s">
        <v>8184</v>
      </c>
    </row>
    <row r="8734" spans="1:1" x14ac:dyDescent="0.25">
      <c r="A8734" t="s">
        <v>8182</v>
      </c>
    </row>
    <row r="8735" spans="1:1" x14ac:dyDescent="0.25">
      <c r="A8735" t="s">
        <v>8183</v>
      </c>
    </row>
    <row r="8736" spans="1:1" x14ac:dyDescent="0.25">
      <c r="A8736" t="s">
        <v>8186</v>
      </c>
    </row>
    <row r="8737" spans="1:1" x14ac:dyDescent="0.25">
      <c r="A8737" t="s">
        <v>8187</v>
      </c>
    </row>
    <row r="8738" spans="1:1" x14ac:dyDescent="0.25">
      <c r="A8738" t="s">
        <v>8188</v>
      </c>
    </row>
    <row r="8739" spans="1:1" x14ac:dyDescent="0.25">
      <c r="A8739" t="s">
        <v>8186</v>
      </c>
    </row>
    <row r="8740" spans="1:1" x14ac:dyDescent="0.25">
      <c r="A8740" t="s">
        <v>8188</v>
      </c>
    </row>
    <row r="8741" spans="1:1" x14ac:dyDescent="0.25">
      <c r="A8741" t="s">
        <v>8189</v>
      </c>
    </row>
    <row r="8742" spans="1:1" x14ac:dyDescent="0.25">
      <c r="A8742" t="s">
        <v>8187</v>
      </c>
    </row>
    <row r="8743" spans="1:1" x14ac:dyDescent="0.25">
      <c r="A8743" t="s">
        <v>8187</v>
      </c>
    </row>
    <row r="8744" spans="1:1" x14ac:dyDescent="0.25">
      <c r="A8744" t="s">
        <v>8186</v>
      </c>
    </row>
    <row r="8745" spans="1:1" x14ac:dyDescent="0.25">
      <c r="A8745" t="s">
        <v>8188</v>
      </c>
    </row>
    <row r="8746" spans="1:1" x14ac:dyDescent="0.25">
      <c r="A8746" t="s">
        <v>8189</v>
      </c>
    </row>
    <row r="8747" spans="1:1" x14ac:dyDescent="0.25">
      <c r="A8747" t="s">
        <v>8189</v>
      </c>
    </row>
    <row r="8748" spans="1:1" x14ac:dyDescent="0.25">
      <c r="A8748" t="s">
        <v>8190</v>
      </c>
    </row>
    <row r="8749" spans="1:1" x14ac:dyDescent="0.25">
      <c r="A8749" t="s">
        <v>8191</v>
      </c>
    </row>
    <row r="8750" spans="1:1" x14ac:dyDescent="0.25">
      <c r="A8750" t="s">
        <v>8192</v>
      </c>
    </row>
    <row r="8751" spans="1:1" x14ac:dyDescent="0.25">
      <c r="A8751" t="s">
        <v>8193</v>
      </c>
    </row>
    <row r="8752" spans="1:1" x14ac:dyDescent="0.25">
      <c r="A8752" t="s">
        <v>8194</v>
      </c>
    </row>
    <row r="8753" spans="1:1" x14ac:dyDescent="0.25">
      <c r="A8753" t="s">
        <v>8195</v>
      </c>
    </row>
    <row r="8754" spans="1:1" x14ac:dyDescent="0.25">
      <c r="A8754" t="s">
        <v>8196</v>
      </c>
    </row>
    <row r="8755" spans="1:1" x14ac:dyDescent="0.25">
      <c r="A8755" t="s">
        <v>8197</v>
      </c>
    </row>
    <row r="8756" spans="1:1" x14ac:dyDescent="0.25">
      <c r="A8756" t="s">
        <v>8198</v>
      </c>
    </row>
    <row r="8757" spans="1:1" x14ac:dyDescent="0.25">
      <c r="A8757" t="s">
        <v>8199</v>
      </c>
    </row>
    <row r="8758" spans="1:1" x14ac:dyDescent="0.25">
      <c r="A8758" t="s">
        <v>8200</v>
      </c>
    </row>
    <row r="8759" spans="1:1" x14ac:dyDescent="0.25">
      <c r="A8759" t="s">
        <v>8201</v>
      </c>
    </row>
    <row r="8760" spans="1:1" x14ac:dyDescent="0.25">
      <c r="A8760" t="s">
        <v>8202</v>
      </c>
    </row>
    <row r="8761" spans="1:1" x14ac:dyDescent="0.25">
      <c r="A8761" t="s">
        <v>8203</v>
      </c>
    </row>
    <row r="8762" spans="1:1" x14ac:dyDescent="0.25">
      <c r="A8762" t="s">
        <v>8204</v>
      </c>
    </row>
    <row r="8763" spans="1:1" x14ac:dyDescent="0.25">
      <c r="A8763" t="s">
        <v>8205</v>
      </c>
    </row>
    <row r="8764" spans="1:1" x14ac:dyDescent="0.25">
      <c r="A8764" t="s">
        <v>8206</v>
      </c>
    </row>
    <row r="8765" spans="1:1" x14ac:dyDescent="0.25">
      <c r="A8765" t="s">
        <v>8207</v>
      </c>
    </row>
    <row r="8766" spans="1:1" x14ac:dyDescent="0.25">
      <c r="A8766" t="s">
        <v>8208</v>
      </c>
    </row>
    <row r="8767" spans="1:1" x14ac:dyDescent="0.25">
      <c r="A8767" t="s">
        <v>8209</v>
      </c>
    </row>
    <row r="8768" spans="1:1" x14ac:dyDescent="0.25">
      <c r="A8768" t="s">
        <v>8210</v>
      </c>
    </row>
    <row r="8769" spans="1:1" x14ac:dyDescent="0.25">
      <c r="A8769" t="s">
        <v>8211</v>
      </c>
    </row>
    <row r="8770" spans="1:1" x14ac:dyDescent="0.25">
      <c r="A8770" t="s">
        <v>8212</v>
      </c>
    </row>
    <row r="8771" spans="1:1" x14ac:dyDescent="0.25">
      <c r="A8771" t="s">
        <v>8213</v>
      </c>
    </row>
    <row r="8772" spans="1:1" x14ac:dyDescent="0.25">
      <c r="A8772" t="s">
        <v>8214</v>
      </c>
    </row>
    <row r="8773" spans="1:1" x14ac:dyDescent="0.25">
      <c r="A8773" t="s">
        <v>8215</v>
      </c>
    </row>
    <row r="8774" spans="1:1" x14ac:dyDescent="0.25">
      <c r="A8774" t="s">
        <v>8216</v>
      </c>
    </row>
    <row r="8775" spans="1:1" x14ac:dyDescent="0.25">
      <c r="A8775" t="s">
        <v>8217</v>
      </c>
    </row>
    <row r="8776" spans="1:1" x14ac:dyDescent="0.25">
      <c r="A8776" t="s">
        <v>8218</v>
      </c>
    </row>
    <row r="8777" spans="1:1" x14ac:dyDescent="0.25">
      <c r="A8777" t="s">
        <v>8219</v>
      </c>
    </row>
    <row r="8778" spans="1:1" x14ac:dyDescent="0.25">
      <c r="A8778" t="s">
        <v>8220</v>
      </c>
    </row>
    <row r="8779" spans="1:1" x14ac:dyDescent="0.25">
      <c r="A8779" t="s">
        <v>8221</v>
      </c>
    </row>
    <row r="8780" spans="1:1" x14ac:dyDescent="0.25">
      <c r="A8780" t="s">
        <v>8222</v>
      </c>
    </row>
    <row r="8781" spans="1:1" x14ac:dyDescent="0.25">
      <c r="A8781" t="s">
        <v>8223</v>
      </c>
    </row>
    <row r="8782" spans="1:1" x14ac:dyDescent="0.25">
      <c r="A8782" t="s">
        <v>8224</v>
      </c>
    </row>
    <row r="8783" spans="1:1" x14ac:dyDescent="0.25">
      <c r="A8783" t="s">
        <v>8225</v>
      </c>
    </row>
    <row r="8784" spans="1:1" x14ac:dyDescent="0.25">
      <c r="A8784" t="s">
        <v>8225</v>
      </c>
    </row>
    <row r="8785" spans="1:1" x14ac:dyDescent="0.25">
      <c r="A8785" t="s">
        <v>8226</v>
      </c>
    </row>
    <row r="8786" spans="1:1" x14ac:dyDescent="0.25">
      <c r="A8786" t="s">
        <v>8226</v>
      </c>
    </row>
    <row r="8787" spans="1:1" x14ac:dyDescent="0.25">
      <c r="A8787" t="s">
        <v>8225</v>
      </c>
    </row>
    <row r="8788" spans="1:1" x14ac:dyDescent="0.25">
      <c r="A8788" t="s">
        <v>8226</v>
      </c>
    </row>
    <row r="8789" spans="1:1" x14ac:dyDescent="0.25">
      <c r="A8789" t="s">
        <v>8227</v>
      </c>
    </row>
    <row r="8790" spans="1:1" x14ac:dyDescent="0.25">
      <c r="A8790" t="s">
        <v>8228</v>
      </c>
    </row>
    <row r="8791" spans="1:1" x14ac:dyDescent="0.25">
      <c r="A8791" t="s">
        <v>8229</v>
      </c>
    </row>
    <row r="8792" spans="1:1" x14ac:dyDescent="0.25">
      <c r="A8792" t="s">
        <v>8229</v>
      </c>
    </row>
    <row r="8793" spans="1:1" x14ac:dyDescent="0.25">
      <c r="A8793" t="s">
        <v>8230</v>
      </c>
    </row>
    <row r="8794" spans="1:1" x14ac:dyDescent="0.25">
      <c r="A8794" t="s">
        <v>8230</v>
      </c>
    </row>
    <row r="8795" spans="1:1" x14ac:dyDescent="0.25">
      <c r="A8795" t="s">
        <v>8230</v>
      </c>
    </row>
    <row r="8796" spans="1:1" x14ac:dyDescent="0.25">
      <c r="A8796" t="s">
        <v>8229</v>
      </c>
    </row>
    <row r="8797" spans="1:1" x14ac:dyDescent="0.25">
      <c r="A8797" t="s">
        <v>8227</v>
      </c>
    </row>
    <row r="8798" spans="1:1" x14ac:dyDescent="0.25">
      <c r="A8798" t="s">
        <v>8228</v>
      </c>
    </row>
    <row r="8799" spans="1:1" x14ac:dyDescent="0.25">
      <c r="A8799" t="s">
        <v>8227</v>
      </c>
    </row>
    <row r="8800" spans="1:1" x14ac:dyDescent="0.25">
      <c r="A8800" t="s">
        <v>8229</v>
      </c>
    </row>
    <row r="8801" spans="1:1" x14ac:dyDescent="0.25">
      <c r="A8801" t="s">
        <v>8231</v>
      </c>
    </row>
    <row r="8802" spans="1:1" x14ac:dyDescent="0.25">
      <c r="A8802" t="s">
        <v>8231</v>
      </c>
    </row>
    <row r="8803" spans="1:1" x14ac:dyDescent="0.25">
      <c r="A8803" t="s">
        <v>8232</v>
      </c>
    </row>
    <row r="8804" spans="1:1" x14ac:dyDescent="0.25">
      <c r="A8804" t="s">
        <v>8233</v>
      </c>
    </row>
    <row r="8805" spans="1:1" x14ac:dyDescent="0.25">
      <c r="A8805" t="s">
        <v>8233</v>
      </c>
    </row>
    <row r="8806" spans="1:1" x14ac:dyDescent="0.25">
      <c r="A8806" t="s">
        <v>8231</v>
      </c>
    </row>
    <row r="8807" spans="1:1" x14ac:dyDescent="0.25">
      <c r="A8807" t="s">
        <v>8231</v>
      </c>
    </row>
    <row r="8808" spans="1:1" x14ac:dyDescent="0.25">
      <c r="A8808" t="s">
        <v>8233</v>
      </c>
    </row>
    <row r="8809" spans="1:1" x14ac:dyDescent="0.25">
      <c r="A8809" t="s">
        <v>8234</v>
      </c>
    </row>
    <row r="8810" spans="1:1" x14ac:dyDescent="0.25">
      <c r="A8810" t="s">
        <v>8232</v>
      </c>
    </row>
    <row r="8811" spans="1:1" x14ac:dyDescent="0.25">
      <c r="A8811" t="s">
        <v>8232</v>
      </c>
    </row>
    <row r="8812" spans="1:1" x14ac:dyDescent="0.25">
      <c r="A8812" t="s">
        <v>8231</v>
      </c>
    </row>
    <row r="8813" spans="1:1" x14ac:dyDescent="0.25">
      <c r="A8813" t="s">
        <v>8234</v>
      </c>
    </row>
    <row r="8814" spans="1:1" x14ac:dyDescent="0.25">
      <c r="A8814" t="s">
        <v>8231</v>
      </c>
    </row>
    <row r="8815" spans="1:1" x14ac:dyDescent="0.25">
      <c r="A8815" t="s">
        <v>8231</v>
      </c>
    </row>
    <row r="8816" spans="1:1" x14ac:dyDescent="0.25">
      <c r="A8816" t="s">
        <v>8232</v>
      </c>
    </row>
    <row r="8817" spans="1:1" x14ac:dyDescent="0.25">
      <c r="A8817" t="s">
        <v>8234</v>
      </c>
    </row>
    <row r="8818" spans="1:1" x14ac:dyDescent="0.25">
      <c r="A8818" t="s">
        <v>8232</v>
      </c>
    </row>
    <row r="8819" spans="1:1" x14ac:dyDescent="0.25">
      <c r="A8819" t="s">
        <v>8232</v>
      </c>
    </row>
    <row r="8820" spans="1:1" x14ac:dyDescent="0.25">
      <c r="A8820" t="s">
        <v>8235</v>
      </c>
    </row>
    <row r="8821" spans="1:1" x14ac:dyDescent="0.25">
      <c r="A8821" t="s">
        <v>8236</v>
      </c>
    </row>
    <row r="8822" spans="1:1" x14ac:dyDescent="0.25">
      <c r="A8822" t="s">
        <v>8237</v>
      </c>
    </row>
    <row r="8823" spans="1:1" x14ac:dyDescent="0.25">
      <c r="A8823" t="s">
        <v>8238</v>
      </c>
    </row>
    <row r="8824" spans="1:1" x14ac:dyDescent="0.25">
      <c r="A8824" t="s">
        <v>8239</v>
      </c>
    </row>
    <row r="8825" spans="1:1" x14ac:dyDescent="0.25">
      <c r="A8825" t="s">
        <v>8240</v>
      </c>
    </row>
    <row r="8826" spans="1:1" x14ac:dyDescent="0.25">
      <c r="A8826" t="s">
        <v>8241</v>
      </c>
    </row>
    <row r="8827" spans="1:1" x14ac:dyDescent="0.25">
      <c r="A8827" t="s">
        <v>8242</v>
      </c>
    </row>
    <row r="8828" spans="1:1" x14ac:dyDescent="0.25">
      <c r="A8828" t="s">
        <v>8243</v>
      </c>
    </row>
    <row r="8829" spans="1:1" x14ac:dyDescent="0.25">
      <c r="A8829" t="s">
        <v>8244</v>
      </c>
    </row>
    <row r="8830" spans="1:1" x14ac:dyDescent="0.25">
      <c r="A8830" t="s">
        <v>8245</v>
      </c>
    </row>
    <row r="8831" spans="1:1" x14ac:dyDescent="0.25">
      <c r="A8831" t="s">
        <v>8246</v>
      </c>
    </row>
    <row r="8832" spans="1:1" x14ac:dyDescent="0.25">
      <c r="A8832" t="s">
        <v>8247</v>
      </c>
    </row>
    <row r="8833" spans="1:1" x14ac:dyDescent="0.25">
      <c r="A8833" t="s">
        <v>8248</v>
      </c>
    </row>
    <row r="8834" spans="1:1" x14ac:dyDescent="0.25">
      <c r="A8834" t="s">
        <v>8249</v>
      </c>
    </row>
    <row r="8835" spans="1:1" x14ac:dyDescent="0.25">
      <c r="A8835" t="s">
        <v>8250</v>
      </c>
    </row>
    <row r="8836" spans="1:1" x14ac:dyDescent="0.25">
      <c r="A8836" t="s">
        <v>8251</v>
      </c>
    </row>
    <row r="8837" spans="1:1" x14ac:dyDescent="0.25">
      <c r="A8837" t="s">
        <v>8252</v>
      </c>
    </row>
    <row r="8838" spans="1:1" x14ac:dyDescent="0.25">
      <c r="A8838" t="s">
        <v>8253</v>
      </c>
    </row>
    <row r="8839" spans="1:1" x14ac:dyDescent="0.25">
      <c r="A8839" t="s">
        <v>8254</v>
      </c>
    </row>
    <row r="8840" spans="1:1" x14ac:dyDescent="0.25">
      <c r="A8840" t="s">
        <v>8255</v>
      </c>
    </row>
    <row r="8841" spans="1:1" x14ac:dyDescent="0.25">
      <c r="A8841" t="s">
        <v>8256</v>
      </c>
    </row>
    <row r="8842" spans="1:1" x14ac:dyDescent="0.25">
      <c r="A8842" t="s">
        <v>8257</v>
      </c>
    </row>
    <row r="8843" spans="1:1" x14ac:dyDescent="0.25">
      <c r="A8843" t="s">
        <v>8258</v>
      </c>
    </row>
    <row r="8844" spans="1:1" x14ac:dyDescent="0.25">
      <c r="A8844" t="s">
        <v>8259</v>
      </c>
    </row>
    <row r="8845" spans="1:1" x14ac:dyDescent="0.25">
      <c r="A8845" t="s">
        <v>8260</v>
      </c>
    </row>
    <row r="8846" spans="1:1" x14ac:dyDescent="0.25">
      <c r="A8846" t="s">
        <v>8261</v>
      </c>
    </row>
    <row r="8847" spans="1:1" x14ac:dyDescent="0.25">
      <c r="A8847" t="s">
        <v>8262</v>
      </c>
    </row>
    <row r="8848" spans="1:1" x14ac:dyDescent="0.25">
      <c r="A8848" t="s">
        <v>8263</v>
      </c>
    </row>
    <row r="8849" spans="1:1" x14ac:dyDescent="0.25">
      <c r="A8849" t="s">
        <v>8264</v>
      </c>
    </row>
    <row r="8850" spans="1:1" x14ac:dyDescent="0.25">
      <c r="A8850" t="s">
        <v>8265</v>
      </c>
    </row>
    <row r="8851" spans="1:1" x14ac:dyDescent="0.25">
      <c r="A8851" t="s">
        <v>8266</v>
      </c>
    </row>
    <row r="8852" spans="1:1" x14ac:dyDescent="0.25">
      <c r="A8852" t="s">
        <v>8267</v>
      </c>
    </row>
    <row r="8853" spans="1:1" x14ac:dyDescent="0.25">
      <c r="A8853" t="s">
        <v>8268</v>
      </c>
    </row>
    <row r="8854" spans="1:1" x14ac:dyDescent="0.25">
      <c r="A8854" t="s">
        <v>8269</v>
      </c>
    </row>
    <row r="8855" spans="1:1" x14ac:dyDescent="0.25">
      <c r="A8855" t="s">
        <v>8270</v>
      </c>
    </row>
    <row r="8856" spans="1:1" x14ac:dyDescent="0.25">
      <c r="A8856" t="s">
        <v>8271</v>
      </c>
    </row>
    <row r="8857" spans="1:1" x14ac:dyDescent="0.25">
      <c r="A8857" t="s">
        <v>8272</v>
      </c>
    </row>
    <row r="8858" spans="1:1" x14ac:dyDescent="0.25">
      <c r="A8858" t="s">
        <v>8273</v>
      </c>
    </row>
    <row r="8859" spans="1:1" x14ac:dyDescent="0.25">
      <c r="A8859" t="s">
        <v>8274</v>
      </c>
    </row>
    <row r="8860" spans="1:1" x14ac:dyDescent="0.25">
      <c r="A8860" t="s">
        <v>8275</v>
      </c>
    </row>
    <row r="8861" spans="1:1" x14ac:dyDescent="0.25">
      <c r="A8861" t="s">
        <v>8276</v>
      </c>
    </row>
    <row r="8862" spans="1:1" x14ac:dyDescent="0.25">
      <c r="A8862" t="s">
        <v>8277</v>
      </c>
    </row>
    <row r="8863" spans="1:1" x14ac:dyDescent="0.25">
      <c r="A8863" t="s">
        <v>8278</v>
      </c>
    </row>
    <row r="8864" spans="1:1" x14ac:dyDescent="0.25">
      <c r="A8864" t="s">
        <v>8279</v>
      </c>
    </row>
    <row r="8865" spans="1:1" x14ac:dyDescent="0.25">
      <c r="A8865" t="s">
        <v>8280</v>
      </c>
    </row>
    <row r="8866" spans="1:1" x14ac:dyDescent="0.25">
      <c r="A8866" t="s">
        <v>8281</v>
      </c>
    </row>
    <row r="8867" spans="1:1" x14ac:dyDescent="0.25">
      <c r="A8867" t="s">
        <v>8282</v>
      </c>
    </row>
    <row r="8868" spans="1:1" x14ac:dyDescent="0.25">
      <c r="A8868" t="s">
        <v>8283</v>
      </c>
    </row>
    <row r="8869" spans="1:1" x14ac:dyDescent="0.25">
      <c r="A8869" t="s">
        <v>8284</v>
      </c>
    </row>
    <row r="8870" spans="1:1" x14ac:dyDescent="0.25">
      <c r="A8870" t="s">
        <v>8285</v>
      </c>
    </row>
    <row r="8871" spans="1:1" x14ac:dyDescent="0.25">
      <c r="A8871" t="s">
        <v>8286</v>
      </c>
    </row>
    <row r="8872" spans="1:1" x14ac:dyDescent="0.25">
      <c r="A8872" t="s">
        <v>8287</v>
      </c>
    </row>
    <row r="8873" spans="1:1" x14ac:dyDescent="0.25">
      <c r="A8873" t="s">
        <v>8288</v>
      </c>
    </row>
    <row r="8874" spans="1:1" x14ac:dyDescent="0.25">
      <c r="A8874" t="s">
        <v>8289</v>
      </c>
    </row>
    <row r="8875" spans="1:1" x14ac:dyDescent="0.25">
      <c r="A8875" t="s">
        <v>8290</v>
      </c>
    </row>
    <row r="8876" spans="1:1" x14ac:dyDescent="0.25">
      <c r="A8876" t="s">
        <v>8291</v>
      </c>
    </row>
    <row r="8877" spans="1:1" x14ac:dyDescent="0.25">
      <c r="A8877" t="s">
        <v>8292</v>
      </c>
    </row>
    <row r="8878" spans="1:1" x14ac:dyDescent="0.25">
      <c r="A8878" t="s">
        <v>8293</v>
      </c>
    </row>
    <row r="8879" spans="1:1" x14ac:dyDescent="0.25">
      <c r="A8879" t="s">
        <v>8294</v>
      </c>
    </row>
    <row r="8880" spans="1:1" x14ac:dyDescent="0.25">
      <c r="A8880" t="s">
        <v>8295</v>
      </c>
    </row>
    <row r="8881" spans="1:1" x14ac:dyDescent="0.25">
      <c r="A8881" t="s">
        <v>8296</v>
      </c>
    </row>
    <row r="8882" spans="1:1" x14ac:dyDescent="0.25">
      <c r="A8882" t="s">
        <v>8297</v>
      </c>
    </row>
    <row r="8883" spans="1:1" x14ac:dyDescent="0.25">
      <c r="A8883" t="s">
        <v>8298</v>
      </c>
    </row>
    <row r="8884" spans="1:1" x14ac:dyDescent="0.25">
      <c r="A8884" t="s">
        <v>8299</v>
      </c>
    </row>
    <row r="8885" spans="1:1" x14ac:dyDescent="0.25">
      <c r="A8885" t="s">
        <v>8300</v>
      </c>
    </row>
    <row r="8886" spans="1:1" x14ac:dyDescent="0.25">
      <c r="A8886" t="s">
        <v>8301</v>
      </c>
    </row>
    <row r="8887" spans="1:1" x14ac:dyDescent="0.25">
      <c r="A8887" t="s">
        <v>8302</v>
      </c>
    </row>
    <row r="8888" spans="1:1" x14ac:dyDescent="0.25">
      <c r="A8888" t="s">
        <v>8303</v>
      </c>
    </row>
    <row r="8889" spans="1:1" x14ac:dyDescent="0.25">
      <c r="A8889" t="s">
        <v>8304</v>
      </c>
    </row>
    <row r="8890" spans="1:1" x14ac:dyDescent="0.25">
      <c r="A8890" t="s">
        <v>8305</v>
      </c>
    </row>
    <row r="8891" spans="1:1" x14ac:dyDescent="0.25">
      <c r="A8891" t="s">
        <v>8306</v>
      </c>
    </row>
    <row r="8892" spans="1:1" x14ac:dyDescent="0.25">
      <c r="A8892" t="s">
        <v>8307</v>
      </c>
    </row>
    <row r="8893" spans="1:1" x14ac:dyDescent="0.25">
      <c r="A8893" t="s">
        <v>8308</v>
      </c>
    </row>
    <row r="8894" spans="1:1" x14ac:dyDescent="0.25">
      <c r="A8894" t="s">
        <v>8309</v>
      </c>
    </row>
    <row r="8895" spans="1:1" x14ac:dyDescent="0.25">
      <c r="A8895" t="s">
        <v>8310</v>
      </c>
    </row>
    <row r="8896" spans="1:1" x14ac:dyDescent="0.25">
      <c r="A8896" t="s">
        <v>8311</v>
      </c>
    </row>
    <row r="8897" spans="1:1" x14ac:dyDescent="0.25">
      <c r="A8897" t="s">
        <v>8312</v>
      </c>
    </row>
    <row r="8898" spans="1:1" x14ac:dyDescent="0.25">
      <c r="A8898" t="s">
        <v>8313</v>
      </c>
    </row>
    <row r="8899" spans="1:1" x14ac:dyDescent="0.25">
      <c r="A8899" t="s">
        <v>8314</v>
      </c>
    </row>
    <row r="8900" spans="1:1" x14ac:dyDescent="0.25">
      <c r="A8900" t="s">
        <v>8315</v>
      </c>
    </row>
    <row r="8901" spans="1:1" x14ac:dyDescent="0.25">
      <c r="A8901" t="s">
        <v>8316</v>
      </c>
    </row>
    <row r="8902" spans="1:1" x14ac:dyDescent="0.25">
      <c r="A8902" t="s">
        <v>8317</v>
      </c>
    </row>
    <row r="8903" spans="1:1" x14ac:dyDescent="0.25">
      <c r="A8903" t="s">
        <v>8318</v>
      </c>
    </row>
    <row r="8904" spans="1:1" x14ac:dyDescent="0.25">
      <c r="A8904" t="s">
        <v>8319</v>
      </c>
    </row>
    <row r="8905" spans="1:1" x14ac:dyDescent="0.25">
      <c r="A8905" t="s">
        <v>8320</v>
      </c>
    </row>
    <row r="8906" spans="1:1" x14ac:dyDescent="0.25">
      <c r="A8906" t="s">
        <v>8321</v>
      </c>
    </row>
    <row r="8907" spans="1:1" x14ac:dyDescent="0.25">
      <c r="A8907" t="s">
        <v>8322</v>
      </c>
    </row>
    <row r="8908" spans="1:1" x14ac:dyDescent="0.25">
      <c r="A8908" t="s">
        <v>8323</v>
      </c>
    </row>
    <row r="8909" spans="1:1" x14ac:dyDescent="0.25">
      <c r="A8909" t="s">
        <v>8324</v>
      </c>
    </row>
    <row r="8910" spans="1:1" x14ac:dyDescent="0.25">
      <c r="A8910" t="s">
        <v>8325</v>
      </c>
    </row>
    <row r="8911" spans="1:1" x14ac:dyDescent="0.25">
      <c r="A8911" t="s">
        <v>8326</v>
      </c>
    </row>
    <row r="8912" spans="1:1" x14ac:dyDescent="0.25">
      <c r="A8912" t="s">
        <v>8327</v>
      </c>
    </row>
    <row r="8913" spans="1:1" x14ac:dyDescent="0.25">
      <c r="A8913" t="s">
        <v>8328</v>
      </c>
    </row>
    <row r="8914" spans="1:1" x14ac:dyDescent="0.25">
      <c r="A8914" t="s">
        <v>8329</v>
      </c>
    </row>
    <row r="8915" spans="1:1" x14ac:dyDescent="0.25">
      <c r="A8915" t="s">
        <v>8330</v>
      </c>
    </row>
    <row r="8916" spans="1:1" x14ac:dyDescent="0.25">
      <c r="A8916" t="s">
        <v>8331</v>
      </c>
    </row>
    <row r="8917" spans="1:1" x14ac:dyDescent="0.25">
      <c r="A8917" t="s">
        <v>8332</v>
      </c>
    </row>
    <row r="8918" spans="1:1" x14ac:dyDescent="0.25">
      <c r="A8918" t="s">
        <v>8333</v>
      </c>
    </row>
    <row r="8919" spans="1:1" x14ac:dyDescent="0.25">
      <c r="A8919" t="s">
        <v>8334</v>
      </c>
    </row>
    <row r="8920" spans="1:1" x14ac:dyDescent="0.25">
      <c r="A8920" t="s">
        <v>8335</v>
      </c>
    </row>
    <row r="8921" spans="1:1" x14ac:dyDescent="0.25">
      <c r="A8921" t="s">
        <v>8335</v>
      </c>
    </row>
    <row r="8922" spans="1:1" x14ac:dyDescent="0.25">
      <c r="A8922" t="s">
        <v>8336</v>
      </c>
    </row>
    <row r="8923" spans="1:1" x14ac:dyDescent="0.25">
      <c r="A8923" t="s">
        <v>8337</v>
      </c>
    </row>
    <row r="8924" spans="1:1" x14ac:dyDescent="0.25">
      <c r="A8924" t="s">
        <v>8338</v>
      </c>
    </row>
    <row r="8925" spans="1:1" x14ac:dyDescent="0.25">
      <c r="A8925" t="s">
        <v>8339</v>
      </c>
    </row>
    <row r="8926" spans="1:1" x14ac:dyDescent="0.25">
      <c r="A8926" t="s">
        <v>8340</v>
      </c>
    </row>
    <row r="8927" spans="1:1" x14ac:dyDescent="0.25">
      <c r="A8927" t="s">
        <v>8341</v>
      </c>
    </row>
    <row r="8928" spans="1:1" x14ac:dyDescent="0.25">
      <c r="A8928" t="s">
        <v>8342</v>
      </c>
    </row>
    <row r="8929" spans="1:1" x14ac:dyDescent="0.25">
      <c r="A8929" t="s">
        <v>8343</v>
      </c>
    </row>
    <row r="8930" spans="1:1" x14ac:dyDescent="0.25">
      <c r="A8930" t="s">
        <v>8344</v>
      </c>
    </row>
    <row r="8931" spans="1:1" x14ac:dyDescent="0.25">
      <c r="A8931" t="s">
        <v>8345</v>
      </c>
    </row>
    <row r="8932" spans="1:1" x14ac:dyDescent="0.25">
      <c r="A8932" t="s">
        <v>8346</v>
      </c>
    </row>
    <row r="8933" spans="1:1" x14ac:dyDescent="0.25">
      <c r="A8933" t="s">
        <v>8347</v>
      </c>
    </row>
    <row r="8934" spans="1:1" x14ac:dyDescent="0.25">
      <c r="A8934" t="s">
        <v>8348</v>
      </c>
    </row>
    <row r="8935" spans="1:1" x14ac:dyDescent="0.25">
      <c r="A8935" t="s">
        <v>8349</v>
      </c>
    </row>
    <row r="8936" spans="1:1" x14ac:dyDescent="0.25">
      <c r="A8936" t="s">
        <v>8350</v>
      </c>
    </row>
    <row r="8937" spans="1:1" x14ac:dyDescent="0.25">
      <c r="A8937" t="s">
        <v>8351</v>
      </c>
    </row>
    <row r="8938" spans="1:1" x14ac:dyDescent="0.25">
      <c r="A8938" t="s">
        <v>8352</v>
      </c>
    </row>
    <row r="8939" spans="1:1" x14ac:dyDescent="0.25">
      <c r="A8939" t="s">
        <v>8353</v>
      </c>
    </row>
    <row r="8940" spans="1:1" x14ac:dyDescent="0.25">
      <c r="A8940" t="s">
        <v>8354</v>
      </c>
    </row>
    <row r="8941" spans="1:1" x14ac:dyDescent="0.25">
      <c r="A8941" t="s">
        <v>8355</v>
      </c>
    </row>
    <row r="8942" spans="1:1" x14ac:dyDescent="0.25">
      <c r="A8942" t="s">
        <v>8356</v>
      </c>
    </row>
    <row r="8943" spans="1:1" x14ac:dyDescent="0.25">
      <c r="A8943" t="s">
        <v>8357</v>
      </c>
    </row>
    <row r="8944" spans="1:1" x14ac:dyDescent="0.25">
      <c r="A8944" t="s">
        <v>8358</v>
      </c>
    </row>
    <row r="8945" spans="1:1" x14ac:dyDescent="0.25">
      <c r="A8945" t="s">
        <v>8359</v>
      </c>
    </row>
    <row r="8946" spans="1:1" x14ac:dyDescent="0.25">
      <c r="A8946" t="s">
        <v>8360</v>
      </c>
    </row>
    <row r="8947" spans="1:1" x14ac:dyDescent="0.25">
      <c r="A8947" t="s">
        <v>8361</v>
      </c>
    </row>
    <row r="8948" spans="1:1" x14ac:dyDescent="0.25">
      <c r="A8948" t="s">
        <v>8362</v>
      </c>
    </row>
    <row r="8949" spans="1:1" x14ac:dyDescent="0.25">
      <c r="A8949" t="s">
        <v>8363</v>
      </c>
    </row>
    <row r="8950" spans="1:1" x14ac:dyDescent="0.25">
      <c r="A8950" t="s">
        <v>8364</v>
      </c>
    </row>
    <row r="8951" spans="1:1" x14ac:dyDescent="0.25">
      <c r="A8951" t="s">
        <v>8365</v>
      </c>
    </row>
    <row r="8952" spans="1:1" x14ac:dyDescent="0.25">
      <c r="A8952" t="s">
        <v>8366</v>
      </c>
    </row>
    <row r="8953" spans="1:1" x14ac:dyDescent="0.25">
      <c r="A8953" t="s">
        <v>8367</v>
      </c>
    </row>
    <row r="8954" spans="1:1" x14ac:dyDescent="0.25">
      <c r="A8954" t="s">
        <v>8368</v>
      </c>
    </row>
    <row r="8955" spans="1:1" x14ac:dyDescent="0.25">
      <c r="A8955" t="s">
        <v>8369</v>
      </c>
    </row>
    <row r="8956" spans="1:1" x14ac:dyDescent="0.25">
      <c r="A8956" t="s">
        <v>8370</v>
      </c>
    </row>
    <row r="8957" spans="1:1" x14ac:dyDescent="0.25">
      <c r="A8957" t="s">
        <v>8371</v>
      </c>
    </row>
    <row r="8958" spans="1:1" x14ac:dyDescent="0.25">
      <c r="A8958" t="s">
        <v>8372</v>
      </c>
    </row>
    <row r="8959" spans="1:1" x14ac:dyDescent="0.25">
      <c r="A8959" t="s">
        <v>8373</v>
      </c>
    </row>
    <row r="8960" spans="1:1" x14ac:dyDescent="0.25">
      <c r="A8960" t="s">
        <v>8374</v>
      </c>
    </row>
    <row r="8961" spans="1:1" x14ac:dyDescent="0.25">
      <c r="A8961" t="s">
        <v>8375</v>
      </c>
    </row>
    <row r="8962" spans="1:1" x14ac:dyDescent="0.25">
      <c r="A8962" t="s">
        <v>8376</v>
      </c>
    </row>
    <row r="8963" spans="1:1" x14ac:dyDescent="0.25">
      <c r="A8963" t="s">
        <v>8377</v>
      </c>
    </row>
    <row r="8964" spans="1:1" x14ac:dyDescent="0.25">
      <c r="A8964" t="s">
        <v>8378</v>
      </c>
    </row>
    <row r="8965" spans="1:1" x14ac:dyDescent="0.25">
      <c r="A8965" t="s">
        <v>8379</v>
      </c>
    </row>
    <row r="8966" spans="1:1" x14ac:dyDescent="0.25">
      <c r="A8966" t="s">
        <v>8380</v>
      </c>
    </row>
    <row r="8967" spans="1:1" x14ac:dyDescent="0.25">
      <c r="A8967" t="s">
        <v>8381</v>
      </c>
    </row>
    <row r="8968" spans="1:1" x14ac:dyDescent="0.25">
      <c r="A8968" t="s">
        <v>8382</v>
      </c>
    </row>
    <row r="8969" spans="1:1" x14ac:dyDescent="0.25">
      <c r="A8969" t="s">
        <v>8383</v>
      </c>
    </row>
    <row r="8970" spans="1:1" x14ac:dyDescent="0.25">
      <c r="A8970" t="s">
        <v>8384</v>
      </c>
    </row>
    <row r="8971" spans="1:1" x14ac:dyDescent="0.25">
      <c r="A8971" t="s">
        <v>8385</v>
      </c>
    </row>
    <row r="8972" spans="1:1" x14ac:dyDescent="0.25">
      <c r="A8972" t="s">
        <v>8386</v>
      </c>
    </row>
    <row r="8973" spans="1:1" x14ac:dyDescent="0.25">
      <c r="A8973" t="s">
        <v>8387</v>
      </c>
    </row>
    <row r="8974" spans="1:1" x14ac:dyDescent="0.25">
      <c r="A8974" t="s">
        <v>8388</v>
      </c>
    </row>
    <row r="8975" spans="1:1" x14ac:dyDescent="0.25">
      <c r="A8975" t="s">
        <v>8385</v>
      </c>
    </row>
    <row r="8976" spans="1:1" x14ac:dyDescent="0.25">
      <c r="A8976" t="s">
        <v>8386</v>
      </c>
    </row>
    <row r="8977" spans="1:1" x14ac:dyDescent="0.25">
      <c r="A8977" t="s">
        <v>8389</v>
      </c>
    </row>
    <row r="8978" spans="1:1" x14ac:dyDescent="0.25">
      <c r="A8978" t="s">
        <v>8390</v>
      </c>
    </row>
    <row r="8979" spans="1:1" x14ac:dyDescent="0.25">
      <c r="A8979" t="s">
        <v>8391</v>
      </c>
    </row>
    <row r="8980" spans="1:1" x14ac:dyDescent="0.25">
      <c r="A8980" t="s">
        <v>8392</v>
      </c>
    </row>
    <row r="8981" spans="1:1" x14ac:dyDescent="0.25">
      <c r="A8981" t="s">
        <v>8393</v>
      </c>
    </row>
    <row r="8982" spans="1:1" x14ac:dyDescent="0.25">
      <c r="A8982" t="s">
        <v>8394</v>
      </c>
    </row>
    <row r="8983" spans="1:1" x14ac:dyDescent="0.25">
      <c r="A8983" t="s">
        <v>8395</v>
      </c>
    </row>
    <row r="8984" spans="1:1" x14ac:dyDescent="0.25">
      <c r="A8984" t="s">
        <v>8396</v>
      </c>
    </row>
    <row r="8985" spans="1:1" x14ac:dyDescent="0.25">
      <c r="A8985" t="s">
        <v>8397</v>
      </c>
    </row>
    <row r="8986" spans="1:1" x14ac:dyDescent="0.25">
      <c r="A8986" t="s">
        <v>8398</v>
      </c>
    </row>
    <row r="8987" spans="1:1" x14ac:dyDescent="0.25">
      <c r="A8987" t="s">
        <v>8399</v>
      </c>
    </row>
    <row r="8988" spans="1:1" x14ac:dyDescent="0.25">
      <c r="A8988" t="s">
        <v>8400</v>
      </c>
    </row>
    <row r="8989" spans="1:1" x14ac:dyDescent="0.25">
      <c r="A8989" t="s">
        <v>8401</v>
      </c>
    </row>
    <row r="8990" spans="1:1" x14ac:dyDescent="0.25">
      <c r="A8990" t="s">
        <v>8402</v>
      </c>
    </row>
    <row r="8991" spans="1:1" x14ac:dyDescent="0.25">
      <c r="A8991" t="s">
        <v>8402</v>
      </c>
    </row>
    <row r="8992" spans="1:1" x14ac:dyDescent="0.25">
      <c r="A8992" t="s">
        <v>8400</v>
      </c>
    </row>
    <row r="8993" spans="1:1" x14ac:dyDescent="0.25">
      <c r="A8993" t="s">
        <v>8403</v>
      </c>
    </row>
    <row r="8994" spans="1:1" x14ac:dyDescent="0.25">
      <c r="A8994" t="s">
        <v>8404</v>
      </c>
    </row>
    <row r="8995" spans="1:1" x14ac:dyDescent="0.25">
      <c r="A8995" t="s">
        <v>8405</v>
      </c>
    </row>
    <row r="8996" spans="1:1" x14ac:dyDescent="0.25">
      <c r="A8996" t="s">
        <v>8406</v>
      </c>
    </row>
    <row r="8997" spans="1:1" x14ac:dyDescent="0.25">
      <c r="A8997" t="s">
        <v>8407</v>
      </c>
    </row>
    <row r="8998" spans="1:1" x14ac:dyDescent="0.25">
      <c r="A8998" t="s">
        <v>8408</v>
      </c>
    </row>
    <row r="8999" spans="1:1" x14ac:dyDescent="0.25">
      <c r="A8999" t="s">
        <v>8409</v>
      </c>
    </row>
    <row r="9000" spans="1:1" x14ac:dyDescent="0.25">
      <c r="A9000" t="s">
        <v>8410</v>
      </c>
    </row>
    <row r="9001" spans="1:1" x14ac:dyDescent="0.25">
      <c r="A9001" t="s">
        <v>8411</v>
      </c>
    </row>
    <row r="9002" spans="1:1" x14ac:dyDescent="0.25">
      <c r="A9002" t="s">
        <v>8412</v>
      </c>
    </row>
    <row r="9003" spans="1:1" x14ac:dyDescent="0.25">
      <c r="A9003" t="s">
        <v>8413</v>
      </c>
    </row>
    <row r="9004" spans="1:1" x14ac:dyDescent="0.25">
      <c r="A9004" t="s">
        <v>8414</v>
      </c>
    </row>
    <row r="9005" spans="1:1" x14ac:dyDescent="0.25">
      <c r="A9005" t="s">
        <v>8415</v>
      </c>
    </row>
    <row r="9006" spans="1:1" x14ac:dyDescent="0.25">
      <c r="A9006" t="s">
        <v>8416</v>
      </c>
    </row>
    <row r="9007" spans="1:1" x14ac:dyDescent="0.25">
      <c r="A9007" t="s">
        <v>8417</v>
      </c>
    </row>
    <row r="9008" spans="1:1" x14ac:dyDescent="0.25">
      <c r="A9008" t="s">
        <v>8418</v>
      </c>
    </row>
    <row r="9009" spans="1:1" x14ac:dyDescent="0.25">
      <c r="A9009" t="s">
        <v>8419</v>
      </c>
    </row>
    <row r="9010" spans="1:1" x14ac:dyDescent="0.25">
      <c r="A9010" t="s">
        <v>8420</v>
      </c>
    </row>
    <row r="9011" spans="1:1" x14ac:dyDescent="0.25">
      <c r="A9011" t="s">
        <v>8421</v>
      </c>
    </row>
    <row r="9012" spans="1:1" x14ac:dyDescent="0.25">
      <c r="A9012" t="s">
        <v>8422</v>
      </c>
    </row>
    <row r="9013" spans="1:1" x14ac:dyDescent="0.25">
      <c r="A9013" t="s">
        <v>8423</v>
      </c>
    </row>
    <row r="9014" spans="1:1" x14ac:dyDescent="0.25">
      <c r="A9014" t="s">
        <v>8424</v>
      </c>
    </row>
    <row r="9015" spans="1:1" x14ac:dyDescent="0.25">
      <c r="A9015" t="s">
        <v>8425</v>
      </c>
    </row>
    <row r="9016" spans="1:1" x14ac:dyDescent="0.25">
      <c r="A9016" t="s">
        <v>8426</v>
      </c>
    </row>
    <row r="9017" spans="1:1" x14ac:dyDescent="0.25">
      <c r="A9017" t="s">
        <v>8427</v>
      </c>
    </row>
    <row r="9018" spans="1:1" x14ac:dyDescent="0.25">
      <c r="A9018" t="s">
        <v>8428</v>
      </c>
    </row>
    <row r="9019" spans="1:1" x14ac:dyDescent="0.25">
      <c r="A9019" t="s">
        <v>8429</v>
      </c>
    </row>
    <row r="9020" spans="1:1" x14ac:dyDescent="0.25">
      <c r="A9020" t="s">
        <v>8430</v>
      </c>
    </row>
    <row r="9021" spans="1:1" x14ac:dyDescent="0.25">
      <c r="A9021" t="s">
        <v>8431</v>
      </c>
    </row>
    <row r="9022" spans="1:1" x14ac:dyDescent="0.25">
      <c r="A9022" t="s">
        <v>8432</v>
      </c>
    </row>
    <row r="9023" spans="1:1" x14ac:dyDescent="0.25">
      <c r="A9023" t="s">
        <v>8433</v>
      </c>
    </row>
    <row r="9024" spans="1:1" x14ac:dyDescent="0.25">
      <c r="A9024" t="s">
        <v>8434</v>
      </c>
    </row>
    <row r="9025" spans="1:1" x14ac:dyDescent="0.25">
      <c r="A9025" t="s">
        <v>8435</v>
      </c>
    </row>
    <row r="9026" spans="1:1" x14ac:dyDescent="0.25">
      <c r="A9026" t="s">
        <v>8436</v>
      </c>
    </row>
    <row r="9027" spans="1:1" x14ac:dyDescent="0.25">
      <c r="A9027" t="s">
        <v>8437</v>
      </c>
    </row>
    <row r="9028" spans="1:1" x14ac:dyDescent="0.25">
      <c r="A9028" t="s">
        <v>8438</v>
      </c>
    </row>
    <row r="9029" spans="1:1" x14ac:dyDescent="0.25">
      <c r="A9029" t="s">
        <v>8439</v>
      </c>
    </row>
    <row r="9030" spans="1:1" x14ac:dyDescent="0.25">
      <c r="A9030" t="s">
        <v>8440</v>
      </c>
    </row>
    <row r="9031" spans="1:1" x14ac:dyDescent="0.25">
      <c r="A9031" t="s">
        <v>8441</v>
      </c>
    </row>
    <row r="9032" spans="1:1" x14ac:dyDescent="0.25">
      <c r="A9032" t="s">
        <v>8442</v>
      </c>
    </row>
    <row r="9033" spans="1:1" x14ac:dyDescent="0.25">
      <c r="A9033" t="s">
        <v>8443</v>
      </c>
    </row>
    <row r="9034" spans="1:1" x14ac:dyDescent="0.25">
      <c r="A9034" t="s">
        <v>8444</v>
      </c>
    </row>
    <row r="9035" spans="1:1" x14ac:dyDescent="0.25">
      <c r="A9035" t="s">
        <v>8445</v>
      </c>
    </row>
    <row r="9036" spans="1:1" x14ac:dyDescent="0.25">
      <c r="A9036" t="s">
        <v>8446</v>
      </c>
    </row>
    <row r="9037" spans="1:1" x14ac:dyDescent="0.25">
      <c r="A9037" t="s">
        <v>8447</v>
      </c>
    </row>
    <row r="9038" spans="1:1" x14ac:dyDescent="0.25">
      <c r="A9038" t="s">
        <v>8448</v>
      </c>
    </row>
    <row r="9039" spans="1:1" x14ac:dyDescent="0.25">
      <c r="A9039" t="s">
        <v>8449</v>
      </c>
    </row>
    <row r="9040" spans="1:1" x14ac:dyDescent="0.25">
      <c r="A9040" t="s">
        <v>8450</v>
      </c>
    </row>
    <row r="9041" spans="1:1" x14ac:dyDescent="0.25">
      <c r="A9041" t="s">
        <v>8451</v>
      </c>
    </row>
    <row r="9042" spans="1:1" x14ac:dyDescent="0.25">
      <c r="A9042" t="s">
        <v>8452</v>
      </c>
    </row>
    <row r="9043" spans="1:1" x14ac:dyDescent="0.25">
      <c r="A9043" t="s">
        <v>8453</v>
      </c>
    </row>
    <row r="9044" spans="1:1" x14ac:dyDescent="0.25">
      <c r="A9044" t="s">
        <v>8454</v>
      </c>
    </row>
    <row r="9045" spans="1:1" x14ac:dyDescent="0.25">
      <c r="A9045" t="s">
        <v>8455</v>
      </c>
    </row>
    <row r="9046" spans="1:1" x14ac:dyDescent="0.25">
      <c r="A9046" t="s">
        <v>8456</v>
      </c>
    </row>
    <row r="9047" spans="1:1" x14ac:dyDescent="0.25">
      <c r="A9047" t="s">
        <v>8455</v>
      </c>
    </row>
    <row r="9048" spans="1:1" x14ac:dyDescent="0.25">
      <c r="A9048" t="s">
        <v>8457</v>
      </c>
    </row>
    <row r="9049" spans="1:1" x14ac:dyDescent="0.25">
      <c r="A9049" t="s">
        <v>8458</v>
      </c>
    </row>
    <row r="9050" spans="1:1" x14ac:dyDescent="0.25">
      <c r="A9050" t="s">
        <v>8457</v>
      </c>
    </row>
    <row r="9051" spans="1:1" x14ac:dyDescent="0.25">
      <c r="A9051" t="s">
        <v>8459</v>
      </c>
    </row>
    <row r="9052" spans="1:1" x14ac:dyDescent="0.25">
      <c r="A9052" t="s">
        <v>8460</v>
      </c>
    </row>
    <row r="9053" spans="1:1" x14ac:dyDescent="0.25">
      <c r="A9053" t="s">
        <v>8460</v>
      </c>
    </row>
    <row r="9054" spans="1:1" x14ac:dyDescent="0.25">
      <c r="A9054" t="s">
        <v>8461</v>
      </c>
    </row>
    <row r="9055" spans="1:1" x14ac:dyDescent="0.25">
      <c r="A9055" t="s">
        <v>8462</v>
      </c>
    </row>
    <row r="9056" spans="1:1" x14ac:dyDescent="0.25">
      <c r="A9056" t="s">
        <v>8463</v>
      </c>
    </row>
    <row r="9057" spans="1:1" x14ac:dyDescent="0.25">
      <c r="A9057" t="s">
        <v>8464</v>
      </c>
    </row>
    <row r="9058" spans="1:1" x14ac:dyDescent="0.25">
      <c r="A9058" t="s">
        <v>8465</v>
      </c>
    </row>
    <row r="9059" spans="1:1" x14ac:dyDescent="0.25">
      <c r="A9059" t="s">
        <v>8466</v>
      </c>
    </row>
    <row r="9060" spans="1:1" x14ac:dyDescent="0.25">
      <c r="A9060" t="s">
        <v>8467</v>
      </c>
    </row>
    <row r="9061" spans="1:1" x14ac:dyDescent="0.25">
      <c r="A9061" t="s">
        <v>8468</v>
      </c>
    </row>
    <row r="9062" spans="1:1" x14ac:dyDescent="0.25">
      <c r="A9062" t="s">
        <v>8469</v>
      </c>
    </row>
    <row r="9063" spans="1:1" x14ac:dyDescent="0.25">
      <c r="A9063" t="s">
        <v>8470</v>
      </c>
    </row>
    <row r="9064" spans="1:1" x14ac:dyDescent="0.25">
      <c r="A9064" t="s">
        <v>8471</v>
      </c>
    </row>
    <row r="9065" spans="1:1" x14ac:dyDescent="0.25">
      <c r="A9065" t="s">
        <v>8472</v>
      </c>
    </row>
    <row r="9066" spans="1:1" x14ac:dyDescent="0.25">
      <c r="A9066" t="s">
        <v>8473</v>
      </c>
    </row>
    <row r="9067" spans="1:1" x14ac:dyDescent="0.25">
      <c r="A9067" t="s">
        <v>8474</v>
      </c>
    </row>
    <row r="9068" spans="1:1" x14ac:dyDescent="0.25">
      <c r="A9068" t="s">
        <v>8475</v>
      </c>
    </row>
    <row r="9069" spans="1:1" x14ac:dyDescent="0.25">
      <c r="A9069" t="s">
        <v>8476</v>
      </c>
    </row>
    <row r="9070" spans="1:1" x14ac:dyDescent="0.25">
      <c r="A9070" t="s">
        <v>8477</v>
      </c>
    </row>
    <row r="9071" spans="1:1" x14ac:dyDescent="0.25">
      <c r="A9071" t="s">
        <v>8478</v>
      </c>
    </row>
    <row r="9072" spans="1:1" x14ac:dyDescent="0.25">
      <c r="A9072" t="s">
        <v>8479</v>
      </c>
    </row>
    <row r="9073" spans="1:1" x14ac:dyDescent="0.25">
      <c r="A9073" t="s">
        <v>8480</v>
      </c>
    </row>
    <row r="9074" spans="1:1" x14ac:dyDescent="0.25">
      <c r="A9074" t="s">
        <v>8481</v>
      </c>
    </row>
    <row r="9075" spans="1:1" x14ac:dyDescent="0.25">
      <c r="A9075" t="s">
        <v>8482</v>
      </c>
    </row>
    <row r="9076" spans="1:1" x14ac:dyDescent="0.25">
      <c r="A9076" t="s">
        <v>8483</v>
      </c>
    </row>
    <row r="9077" spans="1:1" x14ac:dyDescent="0.25">
      <c r="A9077" t="s">
        <v>8484</v>
      </c>
    </row>
    <row r="9078" spans="1:1" x14ac:dyDescent="0.25">
      <c r="A9078" t="s">
        <v>8485</v>
      </c>
    </row>
    <row r="9079" spans="1:1" x14ac:dyDescent="0.25">
      <c r="A9079" t="s">
        <v>8486</v>
      </c>
    </row>
    <row r="9080" spans="1:1" x14ac:dyDescent="0.25">
      <c r="A9080" t="s">
        <v>8487</v>
      </c>
    </row>
    <row r="9081" spans="1:1" x14ac:dyDescent="0.25">
      <c r="A9081" t="s">
        <v>8488</v>
      </c>
    </row>
    <row r="9082" spans="1:1" x14ac:dyDescent="0.25">
      <c r="A9082" t="s">
        <v>8489</v>
      </c>
    </row>
    <row r="9083" spans="1:1" x14ac:dyDescent="0.25">
      <c r="A9083" t="s">
        <v>8490</v>
      </c>
    </row>
    <row r="9084" spans="1:1" x14ac:dyDescent="0.25">
      <c r="A9084" t="s">
        <v>8491</v>
      </c>
    </row>
    <row r="9085" spans="1:1" x14ac:dyDescent="0.25">
      <c r="A9085" t="s">
        <v>8492</v>
      </c>
    </row>
    <row r="9086" spans="1:1" x14ac:dyDescent="0.25">
      <c r="A9086" t="s">
        <v>8493</v>
      </c>
    </row>
    <row r="9087" spans="1:1" x14ac:dyDescent="0.25">
      <c r="A9087" t="s">
        <v>8494</v>
      </c>
    </row>
    <row r="9088" spans="1:1" x14ac:dyDescent="0.25">
      <c r="A9088" t="s">
        <v>8495</v>
      </c>
    </row>
    <row r="9089" spans="1:1" x14ac:dyDescent="0.25">
      <c r="A9089" t="s">
        <v>8496</v>
      </c>
    </row>
    <row r="9090" spans="1:1" x14ac:dyDescent="0.25">
      <c r="A9090" t="s">
        <v>8497</v>
      </c>
    </row>
    <row r="9091" spans="1:1" x14ac:dyDescent="0.25">
      <c r="A9091" t="s">
        <v>8498</v>
      </c>
    </row>
    <row r="9092" spans="1:1" x14ac:dyDescent="0.25">
      <c r="A9092" t="s">
        <v>8499</v>
      </c>
    </row>
    <row r="9093" spans="1:1" x14ac:dyDescent="0.25">
      <c r="A9093" t="s">
        <v>8500</v>
      </c>
    </row>
    <row r="9094" spans="1:1" x14ac:dyDescent="0.25">
      <c r="A9094" t="s">
        <v>8501</v>
      </c>
    </row>
    <row r="9095" spans="1:1" x14ac:dyDescent="0.25">
      <c r="A9095" t="s">
        <v>8502</v>
      </c>
    </row>
    <row r="9096" spans="1:1" x14ac:dyDescent="0.25">
      <c r="A9096" t="s">
        <v>8503</v>
      </c>
    </row>
    <row r="9097" spans="1:1" x14ac:dyDescent="0.25">
      <c r="A9097" t="s">
        <v>8504</v>
      </c>
    </row>
    <row r="9098" spans="1:1" x14ac:dyDescent="0.25">
      <c r="A9098" t="s">
        <v>8505</v>
      </c>
    </row>
    <row r="9099" spans="1:1" x14ac:dyDescent="0.25">
      <c r="A9099" t="s">
        <v>8506</v>
      </c>
    </row>
    <row r="9100" spans="1:1" x14ac:dyDescent="0.25">
      <c r="A9100" t="s">
        <v>8507</v>
      </c>
    </row>
    <row r="9101" spans="1:1" x14ac:dyDescent="0.25">
      <c r="A9101" t="s">
        <v>8508</v>
      </c>
    </row>
    <row r="9102" spans="1:1" x14ac:dyDescent="0.25">
      <c r="A9102" t="s">
        <v>8509</v>
      </c>
    </row>
    <row r="9103" spans="1:1" x14ac:dyDescent="0.25">
      <c r="A9103" t="s">
        <v>8510</v>
      </c>
    </row>
    <row r="9104" spans="1:1" x14ac:dyDescent="0.25">
      <c r="A9104" t="s">
        <v>8511</v>
      </c>
    </row>
    <row r="9105" spans="1:1" x14ac:dyDescent="0.25">
      <c r="A9105" t="s">
        <v>8512</v>
      </c>
    </row>
    <row r="9106" spans="1:1" x14ac:dyDescent="0.25">
      <c r="A9106" t="s">
        <v>8513</v>
      </c>
    </row>
    <row r="9107" spans="1:1" x14ac:dyDescent="0.25">
      <c r="A9107" t="s">
        <v>8514</v>
      </c>
    </row>
    <row r="9108" spans="1:1" x14ac:dyDescent="0.25">
      <c r="A9108" t="s">
        <v>8515</v>
      </c>
    </row>
    <row r="9109" spans="1:1" x14ac:dyDescent="0.25">
      <c r="A9109" t="s">
        <v>8515</v>
      </c>
    </row>
    <row r="9110" spans="1:1" x14ac:dyDescent="0.25">
      <c r="A9110" t="s">
        <v>8516</v>
      </c>
    </row>
    <row r="9111" spans="1:1" x14ac:dyDescent="0.25">
      <c r="A9111" t="s">
        <v>8516</v>
      </c>
    </row>
    <row r="9112" spans="1:1" x14ac:dyDescent="0.25">
      <c r="A9112" t="s">
        <v>8517</v>
      </c>
    </row>
    <row r="9113" spans="1:1" x14ac:dyDescent="0.25">
      <c r="A9113" t="s">
        <v>8518</v>
      </c>
    </row>
    <row r="9114" spans="1:1" x14ac:dyDescent="0.25">
      <c r="A9114" t="s">
        <v>8519</v>
      </c>
    </row>
    <row r="9115" spans="1:1" x14ac:dyDescent="0.25">
      <c r="A9115" t="s">
        <v>8520</v>
      </c>
    </row>
    <row r="9116" spans="1:1" x14ac:dyDescent="0.25">
      <c r="A9116" t="s">
        <v>8521</v>
      </c>
    </row>
    <row r="9117" spans="1:1" x14ac:dyDescent="0.25">
      <c r="A9117" t="s">
        <v>8522</v>
      </c>
    </row>
    <row r="9118" spans="1:1" x14ac:dyDescent="0.25">
      <c r="A9118" t="s">
        <v>8523</v>
      </c>
    </row>
    <row r="9119" spans="1:1" x14ac:dyDescent="0.25">
      <c r="A9119" t="s">
        <v>8524</v>
      </c>
    </row>
    <row r="9120" spans="1:1" x14ac:dyDescent="0.25">
      <c r="A9120" t="s">
        <v>8525</v>
      </c>
    </row>
    <row r="9121" spans="1:1" x14ac:dyDescent="0.25">
      <c r="A9121" t="s">
        <v>8526</v>
      </c>
    </row>
    <row r="9122" spans="1:1" x14ac:dyDescent="0.25">
      <c r="A9122" t="s">
        <v>8527</v>
      </c>
    </row>
    <row r="9123" spans="1:1" x14ac:dyDescent="0.25">
      <c r="A9123" t="s">
        <v>8528</v>
      </c>
    </row>
    <row r="9124" spans="1:1" x14ac:dyDescent="0.25">
      <c r="A9124" t="s">
        <v>8529</v>
      </c>
    </row>
    <row r="9125" spans="1:1" x14ac:dyDescent="0.25">
      <c r="A9125" t="s">
        <v>8530</v>
      </c>
    </row>
    <row r="9126" spans="1:1" x14ac:dyDescent="0.25">
      <c r="A9126" t="s">
        <v>8531</v>
      </c>
    </row>
    <row r="9127" spans="1:1" x14ac:dyDescent="0.25">
      <c r="A9127" t="s">
        <v>8532</v>
      </c>
    </row>
    <row r="9128" spans="1:1" x14ac:dyDescent="0.25">
      <c r="A9128" t="s">
        <v>8533</v>
      </c>
    </row>
    <row r="9129" spans="1:1" x14ac:dyDescent="0.25">
      <c r="A9129" t="s">
        <v>8534</v>
      </c>
    </row>
    <row r="9130" spans="1:1" x14ac:dyDescent="0.25">
      <c r="A9130" t="s">
        <v>8535</v>
      </c>
    </row>
    <row r="9131" spans="1:1" x14ac:dyDescent="0.25">
      <c r="A9131" t="s">
        <v>8536</v>
      </c>
    </row>
    <row r="9132" spans="1:1" x14ac:dyDescent="0.25">
      <c r="A9132" t="s">
        <v>8537</v>
      </c>
    </row>
    <row r="9133" spans="1:1" x14ac:dyDescent="0.25">
      <c r="A9133" t="s">
        <v>8538</v>
      </c>
    </row>
    <row r="9134" spans="1:1" x14ac:dyDescent="0.25">
      <c r="A9134" t="s">
        <v>8539</v>
      </c>
    </row>
    <row r="9135" spans="1:1" x14ac:dyDescent="0.25">
      <c r="A9135" t="s">
        <v>8540</v>
      </c>
    </row>
    <row r="9136" spans="1:1" x14ac:dyDescent="0.25">
      <c r="A9136" t="s">
        <v>8541</v>
      </c>
    </row>
    <row r="9137" spans="1:1" x14ac:dyDescent="0.25">
      <c r="A9137" t="s">
        <v>8542</v>
      </c>
    </row>
    <row r="9138" spans="1:1" x14ac:dyDescent="0.25">
      <c r="A9138" t="s">
        <v>8543</v>
      </c>
    </row>
    <row r="9139" spans="1:1" x14ac:dyDescent="0.25">
      <c r="A9139" t="s">
        <v>8544</v>
      </c>
    </row>
    <row r="9140" spans="1:1" x14ac:dyDescent="0.25">
      <c r="A9140" t="s">
        <v>8545</v>
      </c>
    </row>
    <row r="9141" spans="1:1" x14ac:dyDescent="0.25">
      <c r="A9141" t="s">
        <v>8546</v>
      </c>
    </row>
    <row r="9142" spans="1:1" x14ac:dyDescent="0.25">
      <c r="A9142" t="s">
        <v>8547</v>
      </c>
    </row>
    <row r="9143" spans="1:1" x14ac:dyDescent="0.25">
      <c r="A9143" t="s">
        <v>8548</v>
      </c>
    </row>
    <row r="9144" spans="1:1" x14ac:dyDescent="0.25">
      <c r="A9144" t="s">
        <v>8549</v>
      </c>
    </row>
    <row r="9145" spans="1:1" x14ac:dyDescent="0.25">
      <c r="A9145" t="s">
        <v>8550</v>
      </c>
    </row>
    <row r="9146" spans="1:1" x14ac:dyDescent="0.25">
      <c r="A9146" t="s">
        <v>8551</v>
      </c>
    </row>
    <row r="9147" spans="1:1" x14ac:dyDescent="0.25">
      <c r="A9147" t="s">
        <v>8552</v>
      </c>
    </row>
    <row r="9148" spans="1:1" x14ac:dyDescent="0.25">
      <c r="A9148" t="s">
        <v>8553</v>
      </c>
    </row>
    <row r="9149" spans="1:1" x14ac:dyDescent="0.25">
      <c r="A9149" t="s">
        <v>8554</v>
      </c>
    </row>
    <row r="9150" spans="1:1" x14ac:dyDescent="0.25">
      <c r="A9150" t="s">
        <v>8555</v>
      </c>
    </row>
    <row r="9151" spans="1:1" x14ac:dyDescent="0.25">
      <c r="A9151" t="s">
        <v>8553</v>
      </c>
    </row>
    <row r="9152" spans="1:1" x14ac:dyDescent="0.25">
      <c r="A9152" t="s">
        <v>8556</v>
      </c>
    </row>
    <row r="9153" spans="1:1" x14ac:dyDescent="0.25">
      <c r="A9153" t="s">
        <v>8557</v>
      </c>
    </row>
    <row r="9154" spans="1:1" x14ac:dyDescent="0.25">
      <c r="A9154" t="s">
        <v>8556</v>
      </c>
    </row>
    <row r="9155" spans="1:1" x14ac:dyDescent="0.25">
      <c r="A9155" t="s">
        <v>8558</v>
      </c>
    </row>
    <row r="9156" spans="1:1" x14ac:dyDescent="0.25">
      <c r="A9156" t="s">
        <v>8559</v>
      </c>
    </row>
    <row r="9157" spans="1:1" x14ac:dyDescent="0.25">
      <c r="A9157" t="s">
        <v>8557</v>
      </c>
    </row>
    <row r="9158" spans="1:1" x14ac:dyDescent="0.25">
      <c r="A9158" t="s">
        <v>8554</v>
      </c>
    </row>
    <row r="9159" spans="1:1" x14ac:dyDescent="0.25">
      <c r="A9159" t="s">
        <v>8560</v>
      </c>
    </row>
    <row r="9160" spans="1:1" x14ac:dyDescent="0.25">
      <c r="A9160" t="s">
        <v>8561</v>
      </c>
    </row>
    <row r="9161" spans="1:1" x14ac:dyDescent="0.25">
      <c r="A9161" t="s">
        <v>8562</v>
      </c>
    </row>
    <row r="9162" spans="1:1" x14ac:dyDescent="0.25">
      <c r="A9162" t="s">
        <v>8563</v>
      </c>
    </row>
    <row r="9163" spans="1:1" x14ac:dyDescent="0.25">
      <c r="A9163" t="s">
        <v>8564</v>
      </c>
    </row>
    <row r="9164" spans="1:1" x14ac:dyDescent="0.25">
      <c r="A9164" t="s">
        <v>8565</v>
      </c>
    </row>
    <row r="9165" spans="1:1" x14ac:dyDescent="0.25">
      <c r="A9165" t="s">
        <v>8564</v>
      </c>
    </row>
    <row r="9166" spans="1:1" x14ac:dyDescent="0.25">
      <c r="A9166" t="s">
        <v>8566</v>
      </c>
    </row>
    <row r="9167" spans="1:1" x14ac:dyDescent="0.25">
      <c r="A9167" t="s">
        <v>8567</v>
      </c>
    </row>
    <row r="9168" spans="1:1" x14ac:dyDescent="0.25">
      <c r="A9168" t="s">
        <v>8568</v>
      </c>
    </row>
    <row r="9169" spans="1:1" x14ac:dyDescent="0.25">
      <c r="A9169" t="s">
        <v>8569</v>
      </c>
    </row>
    <row r="9170" spans="1:1" x14ac:dyDescent="0.25">
      <c r="A9170" t="s">
        <v>8570</v>
      </c>
    </row>
    <row r="9171" spans="1:1" x14ac:dyDescent="0.25">
      <c r="A9171" t="s">
        <v>8571</v>
      </c>
    </row>
    <row r="9172" spans="1:1" x14ac:dyDescent="0.25">
      <c r="A9172" t="s">
        <v>8572</v>
      </c>
    </row>
    <row r="9173" spans="1:1" x14ac:dyDescent="0.25">
      <c r="A9173" t="s">
        <v>8573</v>
      </c>
    </row>
    <row r="9174" spans="1:1" x14ac:dyDescent="0.25">
      <c r="A9174" t="s">
        <v>8574</v>
      </c>
    </row>
    <row r="9175" spans="1:1" x14ac:dyDescent="0.25">
      <c r="A9175" t="s">
        <v>8575</v>
      </c>
    </row>
    <row r="9176" spans="1:1" x14ac:dyDescent="0.25">
      <c r="A9176" t="s">
        <v>8576</v>
      </c>
    </row>
    <row r="9177" spans="1:1" x14ac:dyDescent="0.25">
      <c r="A9177" t="s">
        <v>8577</v>
      </c>
    </row>
    <row r="9178" spans="1:1" x14ac:dyDescent="0.25">
      <c r="A9178" t="s">
        <v>8578</v>
      </c>
    </row>
    <row r="9179" spans="1:1" x14ac:dyDescent="0.25">
      <c r="A9179" t="s">
        <v>8579</v>
      </c>
    </row>
    <row r="9180" spans="1:1" x14ac:dyDescent="0.25">
      <c r="A9180" t="s">
        <v>8580</v>
      </c>
    </row>
    <row r="9181" spans="1:1" x14ac:dyDescent="0.25">
      <c r="A9181" t="s">
        <v>8581</v>
      </c>
    </row>
    <row r="9182" spans="1:1" x14ac:dyDescent="0.25">
      <c r="A9182" t="s">
        <v>8582</v>
      </c>
    </row>
    <row r="9183" spans="1:1" x14ac:dyDescent="0.25">
      <c r="A9183" t="s">
        <v>8583</v>
      </c>
    </row>
    <row r="9184" spans="1:1" x14ac:dyDescent="0.25">
      <c r="A9184" t="s">
        <v>8584</v>
      </c>
    </row>
    <row r="9185" spans="1:1" x14ac:dyDescent="0.25">
      <c r="A9185" t="s">
        <v>8585</v>
      </c>
    </row>
    <row r="9186" spans="1:1" x14ac:dyDescent="0.25">
      <c r="A9186" t="s">
        <v>8581</v>
      </c>
    </row>
    <row r="9187" spans="1:1" x14ac:dyDescent="0.25">
      <c r="A9187" t="s">
        <v>8586</v>
      </c>
    </row>
    <row r="9188" spans="1:1" x14ac:dyDescent="0.25">
      <c r="A9188" t="s">
        <v>8587</v>
      </c>
    </row>
    <row r="9189" spans="1:1" x14ac:dyDescent="0.25">
      <c r="A9189" t="s">
        <v>8588</v>
      </c>
    </row>
    <row r="9190" spans="1:1" x14ac:dyDescent="0.25">
      <c r="A9190" t="s">
        <v>8589</v>
      </c>
    </row>
    <row r="9191" spans="1:1" x14ac:dyDescent="0.25">
      <c r="A9191" t="s">
        <v>8590</v>
      </c>
    </row>
    <row r="9192" spans="1:1" x14ac:dyDescent="0.25">
      <c r="A9192" t="s">
        <v>8591</v>
      </c>
    </row>
    <row r="9193" spans="1:1" x14ac:dyDescent="0.25">
      <c r="A9193" t="s">
        <v>8592</v>
      </c>
    </row>
    <row r="9194" spans="1:1" x14ac:dyDescent="0.25">
      <c r="A9194" t="s">
        <v>8593</v>
      </c>
    </row>
    <row r="9195" spans="1:1" x14ac:dyDescent="0.25">
      <c r="A9195" t="s">
        <v>8594</v>
      </c>
    </row>
    <row r="9196" spans="1:1" x14ac:dyDescent="0.25">
      <c r="A9196" t="s">
        <v>8595</v>
      </c>
    </row>
    <row r="9197" spans="1:1" x14ac:dyDescent="0.25">
      <c r="A9197" t="s">
        <v>8596</v>
      </c>
    </row>
    <row r="9198" spans="1:1" x14ac:dyDescent="0.25">
      <c r="A9198" t="s">
        <v>8597</v>
      </c>
    </row>
    <row r="9199" spans="1:1" x14ac:dyDescent="0.25">
      <c r="A9199" t="s">
        <v>8593</v>
      </c>
    </row>
    <row r="9200" spans="1:1" x14ac:dyDescent="0.25">
      <c r="A9200" t="s">
        <v>8598</v>
      </c>
    </row>
    <row r="9201" spans="1:1" x14ac:dyDescent="0.25">
      <c r="A9201" t="s">
        <v>8599</v>
      </c>
    </row>
    <row r="9202" spans="1:1" x14ac:dyDescent="0.25">
      <c r="A9202" t="s">
        <v>8600</v>
      </c>
    </row>
    <row r="9203" spans="1:1" x14ac:dyDescent="0.25">
      <c r="A9203" t="s">
        <v>8601</v>
      </c>
    </row>
    <row r="9204" spans="1:1" x14ac:dyDescent="0.25">
      <c r="A9204" t="s">
        <v>8602</v>
      </c>
    </row>
    <row r="9205" spans="1:1" x14ac:dyDescent="0.25">
      <c r="A9205" t="s">
        <v>8603</v>
      </c>
    </row>
    <row r="9206" spans="1:1" x14ac:dyDescent="0.25">
      <c r="A9206" t="s">
        <v>8604</v>
      </c>
    </row>
    <row r="9207" spans="1:1" x14ac:dyDescent="0.25">
      <c r="A9207" t="s">
        <v>8605</v>
      </c>
    </row>
    <row r="9208" spans="1:1" x14ac:dyDescent="0.25">
      <c r="A9208" t="s">
        <v>8606</v>
      </c>
    </row>
    <row r="9209" spans="1:1" x14ac:dyDescent="0.25">
      <c r="A9209" t="s">
        <v>8607</v>
      </c>
    </row>
    <row r="9210" spans="1:1" x14ac:dyDescent="0.25">
      <c r="A9210" t="s">
        <v>8608</v>
      </c>
    </row>
    <row r="9211" spans="1:1" x14ac:dyDescent="0.25">
      <c r="A9211" t="s">
        <v>8609</v>
      </c>
    </row>
    <row r="9212" spans="1:1" x14ac:dyDescent="0.25">
      <c r="A9212" t="s">
        <v>8610</v>
      </c>
    </row>
    <row r="9213" spans="1:1" x14ac:dyDescent="0.25">
      <c r="A9213" t="s">
        <v>8611</v>
      </c>
    </row>
    <row r="9214" spans="1:1" x14ac:dyDescent="0.25">
      <c r="A9214" t="s">
        <v>8612</v>
      </c>
    </row>
    <row r="9215" spans="1:1" x14ac:dyDescent="0.25">
      <c r="A9215" t="s">
        <v>8613</v>
      </c>
    </row>
    <row r="9216" spans="1:1" x14ac:dyDescent="0.25">
      <c r="A9216" t="s">
        <v>8614</v>
      </c>
    </row>
    <row r="9217" spans="1:1" x14ac:dyDescent="0.25">
      <c r="A9217" t="s">
        <v>8615</v>
      </c>
    </row>
    <row r="9218" spans="1:1" x14ac:dyDescent="0.25">
      <c r="A9218" t="s">
        <v>8616</v>
      </c>
    </row>
    <row r="9219" spans="1:1" x14ac:dyDescent="0.25">
      <c r="A9219" t="s">
        <v>8617</v>
      </c>
    </row>
    <row r="9220" spans="1:1" x14ac:dyDescent="0.25">
      <c r="A9220" t="s">
        <v>8618</v>
      </c>
    </row>
    <row r="9221" spans="1:1" x14ac:dyDescent="0.25">
      <c r="A9221" t="s">
        <v>8619</v>
      </c>
    </row>
    <row r="9222" spans="1:1" x14ac:dyDescent="0.25">
      <c r="A9222" t="s">
        <v>8620</v>
      </c>
    </row>
    <row r="9223" spans="1:1" x14ac:dyDescent="0.25">
      <c r="A9223" t="s">
        <v>8621</v>
      </c>
    </row>
    <row r="9224" spans="1:1" x14ac:dyDescent="0.25">
      <c r="A9224" t="s">
        <v>8622</v>
      </c>
    </row>
    <row r="9225" spans="1:1" x14ac:dyDescent="0.25">
      <c r="A9225" t="s">
        <v>8623</v>
      </c>
    </row>
    <row r="9226" spans="1:1" x14ac:dyDescent="0.25">
      <c r="A9226" t="s">
        <v>8624</v>
      </c>
    </row>
    <row r="9227" spans="1:1" x14ac:dyDescent="0.25">
      <c r="A9227" t="s">
        <v>8625</v>
      </c>
    </row>
    <row r="9228" spans="1:1" x14ac:dyDescent="0.25">
      <c r="A9228" t="s">
        <v>8626</v>
      </c>
    </row>
    <row r="9229" spans="1:1" x14ac:dyDescent="0.25">
      <c r="A9229" t="s">
        <v>8627</v>
      </c>
    </row>
    <row r="9230" spans="1:1" x14ac:dyDescent="0.25">
      <c r="A9230" t="s">
        <v>8628</v>
      </c>
    </row>
    <row r="9231" spans="1:1" x14ac:dyDescent="0.25">
      <c r="A9231" t="s">
        <v>8629</v>
      </c>
    </row>
    <row r="9232" spans="1:1" x14ac:dyDescent="0.25">
      <c r="A9232" t="s">
        <v>8630</v>
      </c>
    </row>
    <row r="9233" spans="1:1" x14ac:dyDescent="0.25">
      <c r="A9233" t="s">
        <v>8631</v>
      </c>
    </row>
    <row r="9234" spans="1:1" x14ac:dyDescent="0.25">
      <c r="A9234" t="s">
        <v>8632</v>
      </c>
    </row>
    <row r="9235" spans="1:1" x14ac:dyDescent="0.25">
      <c r="A9235" t="s">
        <v>8633</v>
      </c>
    </row>
    <row r="9236" spans="1:1" x14ac:dyDescent="0.25">
      <c r="A9236" t="s">
        <v>8634</v>
      </c>
    </row>
    <row r="9237" spans="1:1" x14ac:dyDescent="0.25">
      <c r="A9237" t="s">
        <v>8635</v>
      </c>
    </row>
    <row r="9238" spans="1:1" x14ac:dyDescent="0.25">
      <c r="A9238" t="s">
        <v>8636</v>
      </c>
    </row>
    <row r="9239" spans="1:1" x14ac:dyDescent="0.25">
      <c r="A9239" t="s">
        <v>8637</v>
      </c>
    </row>
    <row r="9240" spans="1:1" x14ac:dyDescent="0.25">
      <c r="A9240" t="s">
        <v>8638</v>
      </c>
    </row>
    <row r="9241" spans="1:1" x14ac:dyDescent="0.25">
      <c r="A9241" t="s">
        <v>8639</v>
      </c>
    </row>
    <row r="9242" spans="1:1" x14ac:dyDescent="0.25">
      <c r="A9242" t="s">
        <v>8640</v>
      </c>
    </row>
    <row r="9243" spans="1:1" x14ac:dyDescent="0.25">
      <c r="A9243" t="s">
        <v>8641</v>
      </c>
    </row>
    <row r="9244" spans="1:1" x14ac:dyDescent="0.25">
      <c r="A9244" t="s">
        <v>8642</v>
      </c>
    </row>
    <row r="9245" spans="1:1" x14ac:dyDescent="0.25">
      <c r="A9245" t="s">
        <v>8643</v>
      </c>
    </row>
    <row r="9246" spans="1:1" x14ac:dyDescent="0.25">
      <c r="A9246" t="s">
        <v>8644</v>
      </c>
    </row>
    <row r="9247" spans="1:1" x14ac:dyDescent="0.25">
      <c r="A9247" t="s">
        <v>8645</v>
      </c>
    </row>
    <row r="9248" spans="1:1" x14ac:dyDescent="0.25">
      <c r="A9248" t="s">
        <v>8646</v>
      </c>
    </row>
    <row r="9249" spans="1:1" x14ac:dyDescent="0.25">
      <c r="A9249" t="s">
        <v>8647</v>
      </c>
    </row>
    <row r="9250" spans="1:1" x14ac:dyDescent="0.25">
      <c r="A9250" t="s">
        <v>8648</v>
      </c>
    </row>
    <row r="9251" spans="1:1" x14ac:dyDescent="0.25">
      <c r="A9251" t="s">
        <v>8649</v>
      </c>
    </row>
    <row r="9252" spans="1:1" x14ac:dyDescent="0.25">
      <c r="A9252" t="s">
        <v>8650</v>
      </c>
    </row>
    <row r="9253" spans="1:1" x14ac:dyDescent="0.25">
      <c r="A9253" t="s">
        <v>8651</v>
      </c>
    </row>
    <row r="9254" spans="1:1" x14ac:dyDescent="0.25">
      <c r="A9254" t="s">
        <v>8652</v>
      </c>
    </row>
    <row r="9255" spans="1:1" x14ac:dyDescent="0.25">
      <c r="A9255" t="s">
        <v>8653</v>
      </c>
    </row>
    <row r="9256" spans="1:1" x14ac:dyDescent="0.25">
      <c r="A9256" t="s">
        <v>8654</v>
      </c>
    </row>
    <row r="9257" spans="1:1" x14ac:dyDescent="0.25">
      <c r="A9257" t="s">
        <v>8655</v>
      </c>
    </row>
    <row r="9258" spans="1:1" x14ac:dyDescent="0.25">
      <c r="A9258" t="s">
        <v>8656</v>
      </c>
    </row>
    <row r="9259" spans="1:1" x14ac:dyDescent="0.25">
      <c r="A9259" t="s">
        <v>8657</v>
      </c>
    </row>
    <row r="9260" spans="1:1" x14ac:dyDescent="0.25">
      <c r="A9260" t="s">
        <v>8658</v>
      </c>
    </row>
    <row r="9261" spans="1:1" x14ac:dyDescent="0.25">
      <c r="A9261" t="s">
        <v>8659</v>
      </c>
    </row>
    <row r="9262" spans="1:1" x14ac:dyDescent="0.25">
      <c r="A9262" t="s">
        <v>8660</v>
      </c>
    </row>
    <row r="9263" spans="1:1" x14ac:dyDescent="0.25">
      <c r="A9263" t="s">
        <v>8661</v>
      </c>
    </row>
    <row r="9264" spans="1:1" x14ac:dyDescent="0.25">
      <c r="A9264" t="s">
        <v>8662</v>
      </c>
    </row>
    <row r="9265" spans="1:1" x14ac:dyDescent="0.25">
      <c r="A9265" t="s">
        <v>8663</v>
      </c>
    </row>
    <row r="9266" spans="1:1" x14ac:dyDescent="0.25">
      <c r="A9266" t="s">
        <v>8664</v>
      </c>
    </row>
    <row r="9267" spans="1:1" x14ac:dyDescent="0.25">
      <c r="A9267" t="s">
        <v>8665</v>
      </c>
    </row>
    <row r="9268" spans="1:1" x14ac:dyDescent="0.25">
      <c r="A9268" t="s">
        <v>8666</v>
      </c>
    </row>
    <row r="9269" spans="1:1" x14ac:dyDescent="0.25">
      <c r="A9269" t="s">
        <v>8667</v>
      </c>
    </row>
    <row r="9270" spans="1:1" x14ac:dyDescent="0.25">
      <c r="A9270" t="s">
        <v>8668</v>
      </c>
    </row>
    <row r="9271" spans="1:1" x14ac:dyDescent="0.25">
      <c r="A9271" t="s">
        <v>8669</v>
      </c>
    </row>
    <row r="9272" spans="1:1" x14ac:dyDescent="0.25">
      <c r="A9272" t="s">
        <v>8670</v>
      </c>
    </row>
    <row r="9273" spans="1:1" x14ac:dyDescent="0.25">
      <c r="A9273" t="s">
        <v>8671</v>
      </c>
    </row>
    <row r="9274" spans="1:1" x14ac:dyDescent="0.25">
      <c r="A9274" t="s">
        <v>8672</v>
      </c>
    </row>
    <row r="9275" spans="1:1" x14ac:dyDescent="0.25">
      <c r="A9275" t="s">
        <v>8673</v>
      </c>
    </row>
    <row r="9276" spans="1:1" x14ac:dyDescent="0.25">
      <c r="A9276" t="s">
        <v>8674</v>
      </c>
    </row>
    <row r="9277" spans="1:1" x14ac:dyDescent="0.25">
      <c r="A9277" t="s">
        <v>8675</v>
      </c>
    </row>
    <row r="9278" spans="1:1" x14ac:dyDescent="0.25">
      <c r="A9278" t="s">
        <v>8676</v>
      </c>
    </row>
    <row r="9279" spans="1:1" x14ac:dyDescent="0.25">
      <c r="A9279" t="s">
        <v>8677</v>
      </c>
    </row>
    <row r="9280" spans="1:1" x14ac:dyDescent="0.25">
      <c r="A9280" t="s">
        <v>8678</v>
      </c>
    </row>
    <row r="9281" spans="1:1" x14ac:dyDescent="0.25">
      <c r="A9281" t="s">
        <v>8679</v>
      </c>
    </row>
    <row r="9282" spans="1:1" x14ac:dyDescent="0.25">
      <c r="A9282" t="s">
        <v>8680</v>
      </c>
    </row>
    <row r="9283" spans="1:1" x14ac:dyDescent="0.25">
      <c r="A9283" t="s">
        <v>8681</v>
      </c>
    </row>
    <row r="9284" spans="1:1" x14ac:dyDescent="0.25">
      <c r="A9284" t="s">
        <v>8682</v>
      </c>
    </row>
    <row r="9285" spans="1:1" x14ac:dyDescent="0.25">
      <c r="A9285" t="s">
        <v>8683</v>
      </c>
    </row>
    <row r="9286" spans="1:1" x14ac:dyDescent="0.25">
      <c r="A9286" t="s">
        <v>8684</v>
      </c>
    </row>
    <row r="9287" spans="1:1" x14ac:dyDescent="0.25">
      <c r="A9287" t="s">
        <v>8685</v>
      </c>
    </row>
    <row r="9288" spans="1:1" x14ac:dyDescent="0.25">
      <c r="A9288" t="s">
        <v>8686</v>
      </c>
    </row>
    <row r="9289" spans="1:1" x14ac:dyDescent="0.25">
      <c r="A9289" t="s">
        <v>8687</v>
      </c>
    </row>
    <row r="9290" spans="1:1" x14ac:dyDescent="0.25">
      <c r="A9290" t="s">
        <v>8688</v>
      </c>
    </row>
    <row r="9291" spans="1:1" x14ac:dyDescent="0.25">
      <c r="A9291" t="s">
        <v>8689</v>
      </c>
    </row>
    <row r="9292" spans="1:1" x14ac:dyDescent="0.25">
      <c r="A9292" t="s">
        <v>8690</v>
      </c>
    </row>
    <row r="9293" spans="1:1" x14ac:dyDescent="0.25">
      <c r="A9293" t="s">
        <v>8691</v>
      </c>
    </row>
    <row r="9294" spans="1:1" x14ac:dyDescent="0.25">
      <c r="A9294" t="s">
        <v>8692</v>
      </c>
    </row>
    <row r="9295" spans="1:1" x14ac:dyDescent="0.25">
      <c r="A9295" t="s">
        <v>8693</v>
      </c>
    </row>
    <row r="9296" spans="1:1" x14ac:dyDescent="0.25">
      <c r="A9296" t="s">
        <v>8694</v>
      </c>
    </row>
    <row r="9297" spans="1:1" x14ac:dyDescent="0.25">
      <c r="A9297" t="s">
        <v>8695</v>
      </c>
    </row>
    <row r="9298" spans="1:1" x14ac:dyDescent="0.25">
      <c r="A9298" t="s">
        <v>8696</v>
      </c>
    </row>
    <row r="9299" spans="1:1" x14ac:dyDescent="0.25">
      <c r="A9299" t="s">
        <v>8697</v>
      </c>
    </row>
    <row r="9300" spans="1:1" x14ac:dyDescent="0.25">
      <c r="A9300" t="s">
        <v>8698</v>
      </c>
    </row>
    <row r="9301" spans="1:1" x14ac:dyDescent="0.25">
      <c r="A9301" t="s">
        <v>8699</v>
      </c>
    </row>
    <row r="9302" spans="1:1" x14ac:dyDescent="0.25">
      <c r="A9302" t="s">
        <v>8700</v>
      </c>
    </row>
    <row r="9303" spans="1:1" x14ac:dyDescent="0.25">
      <c r="A9303" t="s">
        <v>8701</v>
      </c>
    </row>
    <row r="9304" spans="1:1" x14ac:dyDescent="0.25">
      <c r="A9304" t="s">
        <v>8702</v>
      </c>
    </row>
    <row r="9305" spans="1:1" x14ac:dyDescent="0.25">
      <c r="A9305" t="s">
        <v>8703</v>
      </c>
    </row>
    <row r="9306" spans="1:1" x14ac:dyDescent="0.25">
      <c r="A9306" t="s">
        <v>8704</v>
      </c>
    </row>
    <row r="9307" spans="1:1" x14ac:dyDescent="0.25">
      <c r="A9307" t="s">
        <v>8705</v>
      </c>
    </row>
    <row r="9308" spans="1:1" x14ac:dyDescent="0.25">
      <c r="A9308" t="s">
        <v>8706</v>
      </c>
    </row>
    <row r="9309" spans="1:1" x14ac:dyDescent="0.25">
      <c r="A9309" t="s">
        <v>8707</v>
      </c>
    </row>
    <row r="9310" spans="1:1" x14ac:dyDescent="0.25">
      <c r="A9310" t="s">
        <v>8708</v>
      </c>
    </row>
    <row r="9311" spans="1:1" x14ac:dyDescent="0.25">
      <c r="A9311" t="s">
        <v>8709</v>
      </c>
    </row>
    <row r="9312" spans="1:1" x14ac:dyDescent="0.25">
      <c r="A9312" t="s">
        <v>8710</v>
      </c>
    </row>
    <row r="9313" spans="1:1" x14ac:dyDescent="0.25">
      <c r="A9313" t="s">
        <v>8711</v>
      </c>
    </row>
    <row r="9314" spans="1:1" x14ac:dyDescent="0.25">
      <c r="A9314" t="s">
        <v>8712</v>
      </c>
    </row>
    <row r="9315" spans="1:1" x14ac:dyDescent="0.25">
      <c r="A9315" t="s">
        <v>8713</v>
      </c>
    </row>
    <row r="9316" spans="1:1" x14ac:dyDescent="0.25">
      <c r="A9316" t="s">
        <v>8714</v>
      </c>
    </row>
    <row r="9317" spans="1:1" x14ac:dyDescent="0.25">
      <c r="A9317" t="s">
        <v>8715</v>
      </c>
    </row>
    <row r="9318" spans="1:1" x14ac:dyDescent="0.25">
      <c r="A9318" t="s">
        <v>8716</v>
      </c>
    </row>
    <row r="9319" spans="1:1" x14ac:dyDescent="0.25">
      <c r="A9319" t="s">
        <v>8717</v>
      </c>
    </row>
    <row r="9320" spans="1:1" x14ac:dyDescent="0.25">
      <c r="A9320" t="s">
        <v>8718</v>
      </c>
    </row>
    <row r="9321" spans="1:1" x14ac:dyDescent="0.25">
      <c r="A9321" t="s">
        <v>8719</v>
      </c>
    </row>
    <row r="9322" spans="1:1" x14ac:dyDescent="0.25">
      <c r="A9322" t="s">
        <v>8720</v>
      </c>
    </row>
    <row r="9323" spans="1:1" x14ac:dyDescent="0.25">
      <c r="A9323" t="s">
        <v>8721</v>
      </c>
    </row>
    <row r="9324" spans="1:1" x14ac:dyDescent="0.25">
      <c r="A9324" t="s">
        <v>8722</v>
      </c>
    </row>
    <row r="9325" spans="1:1" x14ac:dyDescent="0.25">
      <c r="A9325" t="s">
        <v>8723</v>
      </c>
    </row>
    <row r="9326" spans="1:1" x14ac:dyDescent="0.25">
      <c r="A9326" t="s">
        <v>8724</v>
      </c>
    </row>
    <row r="9327" spans="1:1" x14ac:dyDescent="0.25">
      <c r="A9327" t="s">
        <v>8725</v>
      </c>
    </row>
    <row r="9328" spans="1:1" x14ac:dyDescent="0.25">
      <c r="A9328" t="s">
        <v>8726</v>
      </c>
    </row>
    <row r="9329" spans="1:1" x14ac:dyDescent="0.25">
      <c r="A9329" t="s">
        <v>8727</v>
      </c>
    </row>
    <row r="9330" spans="1:1" x14ac:dyDescent="0.25">
      <c r="A9330" t="s">
        <v>8728</v>
      </c>
    </row>
    <row r="9331" spans="1:1" x14ac:dyDescent="0.25">
      <c r="A9331" t="s">
        <v>8729</v>
      </c>
    </row>
    <row r="9332" spans="1:1" x14ac:dyDescent="0.25">
      <c r="A9332" t="s">
        <v>8730</v>
      </c>
    </row>
    <row r="9333" spans="1:1" x14ac:dyDescent="0.25">
      <c r="A9333" t="s">
        <v>8731</v>
      </c>
    </row>
    <row r="9334" spans="1:1" x14ac:dyDescent="0.25">
      <c r="A9334" t="s">
        <v>8732</v>
      </c>
    </row>
    <row r="9335" spans="1:1" x14ac:dyDescent="0.25">
      <c r="A9335" t="s">
        <v>8733</v>
      </c>
    </row>
    <row r="9336" spans="1:1" x14ac:dyDescent="0.25">
      <c r="A9336" t="s">
        <v>8734</v>
      </c>
    </row>
    <row r="9337" spans="1:1" x14ac:dyDescent="0.25">
      <c r="A9337" t="s">
        <v>8735</v>
      </c>
    </row>
    <row r="9338" spans="1:1" x14ac:dyDescent="0.25">
      <c r="A9338" t="s">
        <v>8736</v>
      </c>
    </row>
    <row r="9339" spans="1:1" x14ac:dyDescent="0.25">
      <c r="A9339" t="s">
        <v>8737</v>
      </c>
    </row>
    <row r="9340" spans="1:1" x14ac:dyDescent="0.25">
      <c r="A9340" t="s">
        <v>8738</v>
      </c>
    </row>
    <row r="9341" spans="1:1" x14ac:dyDescent="0.25">
      <c r="A9341" t="s">
        <v>8739</v>
      </c>
    </row>
    <row r="9342" spans="1:1" x14ac:dyDescent="0.25">
      <c r="A9342" t="s">
        <v>8740</v>
      </c>
    </row>
    <row r="9343" spans="1:1" x14ac:dyDescent="0.25">
      <c r="A9343" t="s">
        <v>8741</v>
      </c>
    </row>
    <row r="9344" spans="1:1" x14ac:dyDescent="0.25">
      <c r="A9344" t="s">
        <v>8742</v>
      </c>
    </row>
    <row r="9345" spans="1:1" x14ac:dyDescent="0.25">
      <c r="A9345" t="s">
        <v>8743</v>
      </c>
    </row>
    <row r="9346" spans="1:1" x14ac:dyDescent="0.25">
      <c r="A9346" t="s">
        <v>8744</v>
      </c>
    </row>
    <row r="9347" spans="1:1" x14ac:dyDescent="0.25">
      <c r="A9347" t="s">
        <v>8745</v>
      </c>
    </row>
    <row r="9348" spans="1:1" x14ac:dyDescent="0.25">
      <c r="A9348" t="s">
        <v>8746</v>
      </c>
    </row>
    <row r="9349" spans="1:1" x14ac:dyDescent="0.25">
      <c r="A9349" t="s">
        <v>8747</v>
      </c>
    </row>
    <row r="9350" spans="1:1" x14ac:dyDescent="0.25">
      <c r="A9350" t="s">
        <v>8748</v>
      </c>
    </row>
    <row r="9351" spans="1:1" x14ac:dyDescent="0.25">
      <c r="A9351" t="s">
        <v>8749</v>
      </c>
    </row>
    <row r="9352" spans="1:1" x14ac:dyDescent="0.25">
      <c r="A9352" t="s">
        <v>8750</v>
      </c>
    </row>
    <row r="9353" spans="1:1" x14ac:dyDescent="0.25">
      <c r="A9353" t="s">
        <v>8751</v>
      </c>
    </row>
    <row r="9354" spans="1:1" x14ac:dyDescent="0.25">
      <c r="A9354" t="s">
        <v>8752</v>
      </c>
    </row>
    <row r="9355" spans="1:1" x14ac:dyDescent="0.25">
      <c r="A9355" t="s">
        <v>8753</v>
      </c>
    </row>
    <row r="9356" spans="1:1" x14ac:dyDescent="0.25">
      <c r="A9356" t="s">
        <v>8754</v>
      </c>
    </row>
    <row r="9357" spans="1:1" x14ac:dyDescent="0.25">
      <c r="A9357" t="s">
        <v>8755</v>
      </c>
    </row>
    <row r="9358" spans="1:1" x14ac:dyDescent="0.25">
      <c r="A9358" t="s">
        <v>8756</v>
      </c>
    </row>
    <row r="9359" spans="1:1" x14ac:dyDescent="0.25">
      <c r="A9359" t="s">
        <v>8757</v>
      </c>
    </row>
    <row r="9360" spans="1:1" x14ac:dyDescent="0.25">
      <c r="A9360" t="s">
        <v>8758</v>
      </c>
    </row>
    <row r="9361" spans="1:1" x14ac:dyDescent="0.25">
      <c r="A9361" t="s">
        <v>8759</v>
      </c>
    </row>
    <row r="9362" spans="1:1" x14ac:dyDescent="0.25">
      <c r="A9362" t="s">
        <v>8760</v>
      </c>
    </row>
    <row r="9363" spans="1:1" x14ac:dyDescent="0.25">
      <c r="A9363" t="s">
        <v>8761</v>
      </c>
    </row>
    <row r="9364" spans="1:1" x14ac:dyDescent="0.25">
      <c r="A9364" t="s">
        <v>8762</v>
      </c>
    </row>
    <row r="9365" spans="1:1" x14ac:dyDescent="0.25">
      <c r="A9365" t="s">
        <v>8763</v>
      </c>
    </row>
    <row r="9366" spans="1:1" x14ac:dyDescent="0.25">
      <c r="A9366" t="s">
        <v>8764</v>
      </c>
    </row>
    <row r="9367" spans="1:1" x14ac:dyDescent="0.25">
      <c r="A9367" t="s">
        <v>8765</v>
      </c>
    </row>
    <row r="9368" spans="1:1" x14ac:dyDescent="0.25">
      <c r="A9368" t="s">
        <v>8766</v>
      </c>
    </row>
    <row r="9369" spans="1:1" x14ac:dyDescent="0.25">
      <c r="A9369" t="s">
        <v>8767</v>
      </c>
    </row>
    <row r="9370" spans="1:1" x14ac:dyDescent="0.25">
      <c r="A9370" t="s">
        <v>8768</v>
      </c>
    </row>
    <row r="9371" spans="1:1" x14ac:dyDescent="0.25">
      <c r="A9371" t="s">
        <v>8769</v>
      </c>
    </row>
    <row r="9372" spans="1:1" x14ac:dyDescent="0.25">
      <c r="A9372" t="s">
        <v>8770</v>
      </c>
    </row>
    <row r="9373" spans="1:1" x14ac:dyDescent="0.25">
      <c r="A9373" t="s">
        <v>8771</v>
      </c>
    </row>
    <row r="9374" spans="1:1" x14ac:dyDescent="0.25">
      <c r="A9374" t="s">
        <v>8772</v>
      </c>
    </row>
    <row r="9375" spans="1:1" x14ac:dyDescent="0.25">
      <c r="A9375" t="s">
        <v>8773</v>
      </c>
    </row>
    <row r="9376" spans="1:1" x14ac:dyDescent="0.25">
      <c r="A9376" t="s">
        <v>8774</v>
      </c>
    </row>
    <row r="9377" spans="1:1" x14ac:dyDescent="0.25">
      <c r="A9377" t="s">
        <v>8775</v>
      </c>
    </row>
    <row r="9378" spans="1:1" x14ac:dyDescent="0.25">
      <c r="A9378" t="s">
        <v>8776</v>
      </c>
    </row>
    <row r="9379" spans="1:1" x14ac:dyDescent="0.25">
      <c r="A9379" t="s">
        <v>8777</v>
      </c>
    </row>
    <row r="9380" spans="1:1" x14ac:dyDescent="0.25">
      <c r="A9380" t="s">
        <v>8778</v>
      </c>
    </row>
    <row r="9381" spans="1:1" x14ac:dyDescent="0.25">
      <c r="A9381" t="s">
        <v>8779</v>
      </c>
    </row>
    <row r="9382" spans="1:1" x14ac:dyDescent="0.25">
      <c r="A9382" t="s">
        <v>8780</v>
      </c>
    </row>
    <row r="9383" spans="1:1" x14ac:dyDescent="0.25">
      <c r="A9383" t="s">
        <v>8781</v>
      </c>
    </row>
    <row r="9384" spans="1:1" x14ac:dyDescent="0.25">
      <c r="A9384" t="s">
        <v>8782</v>
      </c>
    </row>
    <row r="9385" spans="1:1" x14ac:dyDescent="0.25">
      <c r="A9385" t="s">
        <v>8783</v>
      </c>
    </row>
    <row r="9386" spans="1:1" x14ac:dyDescent="0.25">
      <c r="A9386" t="s">
        <v>8784</v>
      </c>
    </row>
    <row r="9387" spans="1:1" x14ac:dyDescent="0.25">
      <c r="A9387" t="s">
        <v>8785</v>
      </c>
    </row>
    <row r="9388" spans="1:1" x14ac:dyDescent="0.25">
      <c r="A9388" t="s">
        <v>8786</v>
      </c>
    </row>
    <row r="9389" spans="1:1" x14ac:dyDescent="0.25">
      <c r="A9389" t="s">
        <v>8787</v>
      </c>
    </row>
    <row r="9390" spans="1:1" x14ac:dyDescent="0.25">
      <c r="A9390" t="s">
        <v>8788</v>
      </c>
    </row>
    <row r="9391" spans="1:1" x14ac:dyDescent="0.25">
      <c r="A9391" t="s">
        <v>8789</v>
      </c>
    </row>
    <row r="9392" spans="1:1" x14ac:dyDescent="0.25">
      <c r="A9392" t="s">
        <v>8790</v>
      </c>
    </row>
    <row r="9393" spans="1:1" x14ac:dyDescent="0.25">
      <c r="A9393" t="s">
        <v>8791</v>
      </c>
    </row>
    <row r="9394" spans="1:1" x14ac:dyDescent="0.25">
      <c r="A9394" t="s">
        <v>8792</v>
      </c>
    </row>
    <row r="9395" spans="1:1" x14ac:dyDescent="0.25">
      <c r="A9395" t="s">
        <v>8793</v>
      </c>
    </row>
    <row r="9396" spans="1:1" x14ac:dyDescent="0.25">
      <c r="A9396" t="s">
        <v>8794</v>
      </c>
    </row>
    <row r="9397" spans="1:1" x14ac:dyDescent="0.25">
      <c r="A9397" t="s">
        <v>8795</v>
      </c>
    </row>
    <row r="9398" spans="1:1" x14ac:dyDescent="0.25">
      <c r="A9398" t="s">
        <v>8796</v>
      </c>
    </row>
    <row r="9399" spans="1:1" x14ac:dyDescent="0.25">
      <c r="A9399" t="s">
        <v>8797</v>
      </c>
    </row>
    <row r="9400" spans="1:1" x14ac:dyDescent="0.25">
      <c r="A9400" t="s">
        <v>8798</v>
      </c>
    </row>
    <row r="9401" spans="1:1" x14ac:dyDescent="0.25">
      <c r="A9401" t="s">
        <v>8799</v>
      </c>
    </row>
    <row r="9402" spans="1:1" x14ac:dyDescent="0.25">
      <c r="A9402" t="s">
        <v>8800</v>
      </c>
    </row>
    <row r="9403" spans="1:1" x14ac:dyDescent="0.25">
      <c r="A9403" t="s">
        <v>8801</v>
      </c>
    </row>
    <row r="9404" spans="1:1" x14ac:dyDescent="0.25">
      <c r="A9404" t="s">
        <v>8802</v>
      </c>
    </row>
    <row r="9405" spans="1:1" x14ac:dyDescent="0.25">
      <c r="A9405" t="s">
        <v>8803</v>
      </c>
    </row>
    <row r="9406" spans="1:1" x14ac:dyDescent="0.25">
      <c r="A9406" t="s">
        <v>8804</v>
      </c>
    </row>
    <row r="9407" spans="1:1" x14ac:dyDescent="0.25">
      <c r="A9407" t="s">
        <v>8805</v>
      </c>
    </row>
    <row r="9408" spans="1:1" x14ac:dyDescent="0.25">
      <c r="A9408" t="s">
        <v>8806</v>
      </c>
    </row>
    <row r="9409" spans="1:1" x14ac:dyDescent="0.25">
      <c r="A9409" t="s">
        <v>8807</v>
      </c>
    </row>
    <row r="9410" spans="1:1" x14ac:dyDescent="0.25">
      <c r="A9410" t="s">
        <v>8808</v>
      </c>
    </row>
    <row r="9411" spans="1:1" x14ac:dyDescent="0.25">
      <c r="A9411" t="s">
        <v>8809</v>
      </c>
    </row>
    <row r="9412" spans="1:1" x14ac:dyDescent="0.25">
      <c r="A9412" t="s">
        <v>8810</v>
      </c>
    </row>
    <row r="9413" spans="1:1" x14ac:dyDescent="0.25">
      <c r="A9413" t="s">
        <v>8811</v>
      </c>
    </row>
    <row r="9414" spans="1:1" x14ac:dyDescent="0.25">
      <c r="A9414" t="s">
        <v>8812</v>
      </c>
    </row>
    <row r="9415" spans="1:1" x14ac:dyDescent="0.25">
      <c r="A9415" t="s">
        <v>8813</v>
      </c>
    </row>
    <row r="9416" spans="1:1" x14ac:dyDescent="0.25">
      <c r="A9416" t="s">
        <v>8814</v>
      </c>
    </row>
    <row r="9417" spans="1:1" x14ac:dyDescent="0.25">
      <c r="A9417" t="s">
        <v>8815</v>
      </c>
    </row>
    <row r="9418" spans="1:1" x14ac:dyDescent="0.25">
      <c r="A9418" t="s">
        <v>8816</v>
      </c>
    </row>
    <row r="9419" spans="1:1" x14ac:dyDescent="0.25">
      <c r="A9419" t="s">
        <v>8817</v>
      </c>
    </row>
    <row r="9420" spans="1:1" x14ac:dyDescent="0.25">
      <c r="A9420" t="s">
        <v>8818</v>
      </c>
    </row>
    <row r="9421" spans="1:1" x14ac:dyDescent="0.25">
      <c r="A9421" t="s">
        <v>8819</v>
      </c>
    </row>
    <row r="9422" spans="1:1" x14ac:dyDescent="0.25">
      <c r="A9422" t="s">
        <v>8820</v>
      </c>
    </row>
    <row r="9423" spans="1:1" x14ac:dyDescent="0.25">
      <c r="A9423" t="s">
        <v>8821</v>
      </c>
    </row>
    <row r="9424" spans="1:1" x14ac:dyDescent="0.25">
      <c r="A9424" t="s">
        <v>8822</v>
      </c>
    </row>
    <row r="9425" spans="1:1" x14ac:dyDescent="0.25">
      <c r="A9425" t="s">
        <v>8823</v>
      </c>
    </row>
    <row r="9426" spans="1:1" x14ac:dyDescent="0.25">
      <c r="A9426" t="s">
        <v>8824</v>
      </c>
    </row>
    <row r="9427" spans="1:1" x14ac:dyDescent="0.25">
      <c r="A9427" t="s">
        <v>8825</v>
      </c>
    </row>
    <row r="9428" spans="1:1" x14ac:dyDescent="0.25">
      <c r="A9428" t="s">
        <v>8826</v>
      </c>
    </row>
    <row r="9429" spans="1:1" x14ac:dyDescent="0.25">
      <c r="A9429" t="s">
        <v>8827</v>
      </c>
    </row>
    <row r="9430" spans="1:1" x14ac:dyDescent="0.25">
      <c r="A9430" t="s">
        <v>8828</v>
      </c>
    </row>
    <row r="9431" spans="1:1" x14ac:dyDescent="0.25">
      <c r="A9431" t="s">
        <v>8829</v>
      </c>
    </row>
    <row r="9432" spans="1:1" x14ac:dyDescent="0.25">
      <c r="A9432" t="s">
        <v>8830</v>
      </c>
    </row>
    <row r="9433" spans="1:1" x14ac:dyDescent="0.25">
      <c r="A9433" t="s">
        <v>8831</v>
      </c>
    </row>
    <row r="9434" spans="1:1" x14ac:dyDescent="0.25">
      <c r="A9434" t="s">
        <v>8832</v>
      </c>
    </row>
    <row r="9435" spans="1:1" x14ac:dyDescent="0.25">
      <c r="A9435" t="s">
        <v>8833</v>
      </c>
    </row>
    <row r="9436" spans="1:1" x14ac:dyDescent="0.25">
      <c r="A9436" t="s">
        <v>8834</v>
      </c>
    </row>
    <row r="9437" spans="1:1" x14ac:dyDescent="0.25">
      <c r="A9437" t="s">
        <v>8835</v>
      </c>
    </row>
    <row r="9438" spans="1:1" x14ac:dyDescent="0.25">
      <c r="A9438" t="s">
        <v>8836</v>
      </c>
    </row>
    <row r="9439" spans="1:1" x14ac:dyDescent="0.25">
      <c r="A9439" t="s">
        <v>8837</v>
      </c>
    </row>
    <row r="9440" spans="1:1" x14ac:dyDescent="0.25">
      <c r="A9440" t="s">
        <v>8838</v>
      </c>
    </row>
    <row r="9441" spans="1:1" x14ac:dyDescent="0.25">
      <c r="A9441" t="s">
        <v>8839</v>
      </c>
    </row>
    <row r="9442" spans="1:1" x14ac:dyDescent="0.25">
      <c r="A9442" t="s">
        <v>8840</v>
      </c>
    </row>
    <row r="9443" spans="1:1" x14ac:dyDescent="0.25">
      <c r="A9443" t="s">
        <v>8841</v>
      </c>
    </row>
    <row r="9444" spans="1:1" x14ac:dyDescent="0.25">
      <c r="A9444" t="s">
        <v>8842</v>
      </c>
    </row>
    <row r="9445" spans="1:1" x14ac:dyDescent="0.25">
      <c r="A9445" t="s">
        <v>8843</v>
      </c>
    </row>
    <row r="9446" spans="1:1" x14ac:dyDescent="0.25">
      <c r="A9446" t="s">
        <v>8844</v>
      </c>
    </row>
    <row r="9447" spans="1:1" x14ac:dyDescent="0.25">
      <c r="A9447" t="s">
        <v>8845</v>
      </c>
    </row>
    <row r="9448" spans="1:1" x14ac:dyDescent="0.25">
      <c r="A9448" t="s">
        <v>8846</v>
      </c>
    </row>
    <row r="9449" spans="1:1" x14ac:dyDescent="0.25">
      <c r="A9449" t="s">
        <v>8847</v>
      </c>
    </row>
    <row r="9450" spans="1:1" x14ac:dyDescent="0.25">
      <c r="A9450" t="s">
        <v>8848</v>
      </c>
    </row>
    <row r="9451" spans="1:1" x14ac:dyDescent="0.25">
      <c r="A9451" t="s">
        <v>8849</v>
      </c>
    </row>
    <row r="9452" spans="1:1" x14ac:dyDescent="0.25">
      <c r="A9452" t="s">
        <v>8850</v>
      </c>
    </row>
    <row r="9453" spans="1:1" x14ac:dyDescent="0.25">
      <c r="A9453" t="s">
        <v>8851</v>
      </c>
    </row>
    <row r="9454" spans="1:1" x14ac:dyDescent="0.25">
      <c r="A9454" t="s">
        <v>8852</v>
      </c>
    </row>
    <row r="9455" spans="1:1" x14ac:dyDescent="0.25">
      <c r="A9455" t="s">
        <v>8853</v>
      </c>
    </row>
    <row r="9456" spans="1:1" x14ac:dyDescent="0.25">
      <c r="A9456" t="s">
        <v>8854</v>
      </c>
    </row>
    <row r="9457" spans="1:1" x14ac:dyDescent="0.25">
      <c r="A9457" t="s">
        <v>8855</v>
      </c>
    </row>
    <row r="9458" spans="1:1" x14ac:dyDescent="0.25">
      <c r="A9458" t="s">
        <v>8856</v>
      </c>
    </row>
    <row r="9459" spans="1:1" x14ac:dyDescent="0.25">
      <c r="A9459" t="s">
        <v>8857</v>
      </c>
    </row>
    <row r="9460" spans="1:1" x14ac:dyDescent="0.25">
      <c r="A9460" t="s">
        <v>8858</v>
      </c>
    </row>
    <row r="9461" spans="1:1" x14ac:dyDescent="0.25">
      <c r="A9461" t="s">
        <v>8859</v>
      </c>
    </row>
    <row r="9462" spans="1:1" x14ac:dyDescent="0.25">
      <c r="A9462" t="s">
        <v>8860</v>
      </c>
    </row>
    <row r="9463" spans="1:1" x14ac:dyDescent="0.25">
      <c r="A9463" t="s">
        <v>8861</v>
      </c>
    </row>
    <row r="9464" spans="1:1" x14ac:dyDescent="0.25">
      <c r="A9464" t="s">
        <v>8862</v>
      </c>
    </row>
    <row r="9465" spans="1:1" x14ac:dyDescent="0.25">
      <c r="A9465" t="s">
        <v>8863</v>
      </c>
    </row>
    <row r="9466" spans="1:1" x14ac:dyDescent="0.25">
      <c r="A9466" t="s">
        <v>8864</v>
      </c>
    </row>
    <row r="9467" spans="1:1" x14ac:dyDescent="0.25">
      <c r="A9467" t="s">
        <v>8865</v>
      </c>
    </row>
    <row r="9468" spans="1:1" x14ac:dyDescent="0.25">
      <c r="A9468" t="s">
        <v>8866</v>
      </c>
    </row>
    <row r="9469" spans="1:1" x14ac:dyDescent="0.25">
      <c r="A9469" t="s">
        <v>8867</v>
      </c>
    </row>
    <row r="9470" spans="1:1" x14ac:dyDescent="0.25">
      <c r="A9470" t="s">
        <v>8868</v>
      </c>
    </row>
    <row r="9471" spans="1:1" x14ac:dyDescent="0.25">
      <c r="A9471" t="s">
        <v>8869</v>
      </c>
    </row>
    <row r="9472" spans="1:1" x14ac:dyDescent="0.25">
      <c r="A9472" t="s">
        <v>8870</v>
      </c>
    </row>
    <row r="9473" spans="1:1" x14ac:dyDescent="0.25">
      <c r="A9473" t="s">
        <v>8871</v>
      </c>
    </row>
    <row r="9474" spans="1:1" x14ac:dyDescent="0.25">
      <c r="A9474" t="s">
        <v>8872</v>
      </c>
    </row>
    <row r="9475" spans="1:1" x14ac:dyDescent="0.25">
      <c r="A9475" t="s">
        <v>8873</v>
      </c>
    </row>
    <row r="9476" spans="1:1" x14ac:dyDescent="0.25">
      <c r="A9476" t="s">
        <v>8874</v>
      </c>
    </row>
    <row r="9477" spans="1:1" x14ac:dyDescent="0.25">
      <c r="A9477" t="s">
        <v>8875</v>
      </c>
    </row>
    <row r="9478" spans="1:1" x14ac:dyDescent="0.25">
      <c r="A9478" t="s">
        <v>8876</v>
      </c>
    </row>
    <row r="9479" spans="1:1" x14ac:dyDescent="0.25">
      <c r="A9479" t="s">
        <v>8877</v>
      </c>
    </row>
    <row r="9480" spans="1:1" x14ac:dyDescent="0.25">
      <c r="A9480" t="s">
        <v>8878</v>
      </c>
    </row>
    <row r="9481" spans="1:1" x14ac:dyDescent="0.25">
      <c r="A9481" t="s">
        <v>8879</v>
      </c>
    </row>
    <row r="9482" spans="1:1" x14ac:dyDescent="0.25">
      <c r="A9482" t="s">
        <v>8880</v>
      </c>
    </row>
    <row r="9483" spans="1:1" x14ac:dyDescent="0.25">
      <c r="A9483" t="s">
        <v>8881</v>
      </c>
    </row>
    <row r="9484" spans="1:1" x14ac:dyDescent="0.25">
      <c r="A9484" t="s">
        <v>8882</v>
      </c>
    </row>
    <row r="9485" spans="1:1" x14ac:dyDescent="0.25">
      <c r="A9485" t="s">
        <v>8883</v>
      </c>
    </row>
    <row r="9486" spans="1:1" x14ac:dyDescent="0.25">
      <c r="A9486" t="s">
        <v>8884</v>
      </c>
    </row>
    <row r="9487" spans="1:1" x14ac:dyDescent="0.25">
      <c r="A9487" t="s">
        <v>8885</v>
      </c>
    </row>
    <row r="9488" spans="1:1" x14ac:dyDescent="0.25">
      <c r="A9488" t="s">
        <v>8886</v>
      </c>
    </row>
    <row r="9489" spans="1:1" x14ac:dyDescent="0.25">
      <c r="A9489" t="s">
        <v>8887</v>
      </c>
    </row>
    <row r="9490" spans="1:1" x14ac:dyDescent="0.25">
      <c r="A9490" t="s">
        <v>8888</v>
      </c>
    </row>
    <row r="9491" spans="1:1" x14ac:dyDescent="0.25">
      <c r="A9491" t="s">
        <v>8889</v>
      </c>
    </row>
    <row r="9492" spans="1:1" x14ac:dyDescent="0.25">
      <c r="A9492" t="s">
        <v>8890</v>
      </c>
    </row>
    <row r="9493" spans="1:1" x14ac:dyDescent="0.25">
      <c r="A9493" t="s">
        <v>8891</v>
      </c>
    </row>
    <row r="9494" spans="1:1" x14ac:dyDescent="0.25">
      <c r="A9494" t="s">
        <v>8892</v>
      </c>
    </row>
    <row r="9495" spans="1:1" x14ac:dyDescent="0.25">
      <c r="A9495" t="s">
        <v>8893</v>
      </c>
    </row>
    <row r="9496" spans="1:1" x14ac:dyDescent="0.25">
      <c r="A9496" t="s">
        <v>8894</v>
      </c>
    </row>
    <row r="9497" spans="1:1" x14ac:dyDescent="0.25">
      <c r="A9497" t="s">
        <v>8895</v>
      </c>
    </row>
    <row r="9498" spans="1:1" x14ac:dyDescent="0.25">
      <c r="A9498" t="s">
        <v>8896</v>
      </c>
    </row>
    <row r="9499" spans="1:1" x14ac:dyDescent="0.25">
      <c r="A9499" t="s">
        <v>8897</v>
      </c>
    </row>
    <row r="9500" spans="1:1" x14ac:dyDescent="0.25">
      <c r="A9500" t="s">
        <v>8898</v>
      </c>
    </row>
    <row r="9501" spans="1:1" x14ac:dyDescent="0.25">
      <c r="A9501" t="s">
        <v>8899</v>
      </c>
    </row>
    <row r="9502" spans="1:1" x14ac:dyDescent="0.25">
      <c r="A9502" t="s">
        <v>8900</v>
      </c>
    </row>
    <row r="9503" spans="1:1" x14ac:dyDescent="0.25">
      <c r="A9503" t="s">
        <v>8901</v>
      </c>
    </row>
    <row r="9504" spans="1:1" x14ac:dyDescent="0.25">
      <c r="A9504" t="s">
        <v>8902</v>
      </c>
    </row>
    <row r="9505" spans="1:1" x14ac:dyDescent="0.25">
      <c r="A9505" t="s">
        <v>8903</v>
      </c>
    </row>
    <row r="9506" spans="1:1" x14ac:dyDescent="0.25">
      <c r="A9506" t="s">
        <v>8904</v>
      </c>
    </row>
    <row r="9507" spans="1:1" x14ac:dyDescent="0.25">
      <c r="A9507" t="s">
        <v>8905</v>
      </c>
    </row>
    <row r="9508" spans="1:1" x14ac:dyDescent="0.25">
      <c r="A9508" t="s">
        <v>8906</v>
      </c>
    </row>
    <row r="9509" spans="1:1" x14ac:dyDescent="0.25">
      <c r="A9509" t="s">
        <v>8907</v>
      </c>
    </row>
    <row r="9510" spans="1:1" x14ac:dyDescent="0.25">
      <c r="A9510" t="s">
        <v>8908</v>
      </c>
    </row>
    <row r="9511" spans="1:1" x14ac:dyDescent="0.25">
      <c r="A9511" t="s">
        <v>8909</v>
      </c>
    </row>
    <row r="9512" spans="1:1" x14ac:dyDescent="0.25">
      <c r="A9512" t="s">
        <v>8910</v>
      </c>
    </row>
    <row r="9513" spans="1:1" x14ac:dyDescent="0.25">
      <c r="A9513" t="s">
        <v>8911</v>
      </c>
    </row>
    <row r="9514" spans="1:1" x14ac:dyDescent="0.25">
      <c r="A9514" t="s">
        <v>8912</v>
      </c>
    </row>
    <row r="9515" spans="1:1" x14ac:dyDescent="0.25">
      <c r="A9515" t="s">
        <v>8913</v>
      </c>
    </row>
    <row r="9516" spans="1:1" x14ac:dyDescent="0.25">
      <c r="A9516" t="s">
        <v>8914</v>
      </c>
    </row>
    <row r="9517" spans="1:1" x14ac:dyDescent="0.25">
      <c r="A9517" t="s">
        <v>8915</v>
      </c>
    </row>
    <row r="9518" spans="1:1" x14ac:dyDescent="0.25">
      <c r="A9518" t="s">
        <v>8916</v>
      </c>
    </row>
    <row r="9519" spans="1:1" x14ac:dyDescent="0.25">
      <c r="A9519" t="s">
        <v>8917</v>
      </c>
    </row>
    <row r="9520" spans="1:1" x14ac:dyDescent="0.25">
      <c r="A9520" t="s">
        <v>8918</v>
      </c>
    </row>
    <row r="9521" spans="1:1" x14ac:dyDescent="0.25">
      <c r="A9521" t="s">
        <v>8919</v>
      </c>
    </row>
    <row r="9522" spans="1:1" x14ac:dyDescent="0.25">
      <c r="A9522" t="s">
        <v>8920</v>
      </c>
    </row>
    <row r="9523" spans="1:1" x14ac:dyDescent="0.25">
      <c r="A9523" t="s">
        <v>8921</v>
      </c>
    </row>
    <row r="9524" spans="1:1" x14ac:dyDescent="0.25">
      <c r="A9524" t="s">
        <v>8922</v>
      </c>
    </row>
    <row r="9525" spans="1:1" x14ac:dyDescent="0.25">
      <c r="A9525" t="s">
        <v>8923</v>
      </c>
    </row>
    <row r="9526" spans="1:1" x14ac:dyDescent="0.25">
      <c r="A9526" t="s">
        <v>8924</v>
      </c>
    </row>
    <row r="9527" spans="1:1" x14ac:dyDescent="0.25">
      <c r="A9527" t="s">
        <v>8925</v>
      </c>
    </row>
    <row r="9528" spans="1:1" x14ac:dyDescent="0.25">
      <c r="A9528" t="s">
        <v>8926</v>
      </c>
    </row>
    <row r="9529" spans="1:1" x14ac:dyDescent="0.25">
      <c r="A9529" t="s">
        <v>8927</v>
      </c>
    </row>
    <row r="9530" spans="1:1" x14ac:dyDescent="0.25">
      <c r="A9530" t="s">
        <v>8928</v>
      </c>
    </row>
    <row r="9531" spans="1:1" x14ac:dyDescent="0.25">
      <c r="A9531" t="s">
        <v>8929</v>
      </c>
    </row>
    <row r="9532" spans="1:1" x14ac:dyDescent="0.25">
      <c r="A9532" t="s">
        <v>8930</v>
      </c>
    </row>
    <row r="9533" spans="1:1" x14ac:dyDescent="0.25">
      <c r="A9533" t="s">
        <v>8931</v>
      </c>
    </row>
    <row r="9534" spans="1:1" x14ac:dyDescent="0.25">
      <c r="A9534" t="s">
        <v>8932</v>
      </c>
    </row>
    <row r="9535" spans="1:1" x14ac:dyDescent="0.25">
      <c r="A9535" t="s">
        <v>8933</v>
      </c>
    </row>
    <row r="9536" spans="1:1" x14ac:dyDescent="0.25">
      <c r="A9536" t="s">
        <v>8934</v>
      </c>
    </row>
    <row r="9537" spans="1:1" x14ac:dyDescent="0.25">
      <c r="A9537" t="s">
        <v>8935</v>
      </c>
    </row>
    <row r="9538" spans="1:1" x14ac:dyDescent="0.25">
      <c r="A9538" t="s">
        <v>8936</v>
      </c>
    </row>
    <row r="9539" spans="1:1" x14ac:dyDescent="0.25">
      <c r="A9539" t="s">
        <v>8937</v>
      </c>
    </row>
    <row r="9540" spans="1:1" x14ac:dyDescent="0.25">
      <c r="A9540" t="s">
        <v>8938</v>
      </c>
    </row>
    <row r="9541" spans="1:1" x14ac:dyDescent="0.25">
      <c r="A9541" t="s">
        <v>8939</v>
      </c>
    </row>
    <row r="9542" spans="1:1" x14ac:dyDescent="0.25">
      <c r="A9542" t="s">
        <v>8940</v>
      </c>
    </row>
    <row r="9543" spans="1:1" x14ac:dyDescent="0.25">
      <c r="A9543" t="s">
        <v>8941</v>
      </c>
    </row>
    <row r="9544" spans="1:1" x14ac:dyDescent="0.25">
      <c r="A9544" t="s">
        <v>8942</v>
      </c>
    </row>
    <row r="9545" spans="1:1" x14ac:dyDescent="0.25">
      <c r="A9545" t="s">
        <v>8943</v>
      </c>
    </row>
    <row r="9546" spans="1:1" x14ac:dyDescent="0.25">
      <c r="A9546" t="s">
        <v>8944</v>
      </c>
    </row>
    <row r="9547" spans="1:1" x14ac:dyDescent="0.25">
      <c r="A9547" t="s">
        <v>8945</v>
      </c>
    </row>
    <row r="9548" spans="1:1" x14ac:dyDescent="0.25">
      <c r="A9548" t="s">
        <v>8946</v>
      </c>
    </row>
    <row r="9549" spans="1:1" x14ac:dyDescent="0.25">
      <c r="A9549" t="s">
        <v>8947</v>
      </c>
    </row>
    <row r="9550" spans="1:1" x14ac:dyDescent="0.25">
      <c r="A9550" t="s">
        <v>8948</v>
      </c>
    </row>
    <row r="9551" spans="1:1" x14ac:dyDescent="0.25">
      <c r="A9551" t="s">
        <v>8949</v>
      </c>
    </row>
    <row r="9552" spans="1:1" x14ac:dyDescent="0.25">
      <c r="A9552" t="s">
        <v>8950</v>
      </c>
    </row>
    <row r="9553" spans="1:1" x14ac:dyDescent="0.25">
      <c r="A9553" t="s">
        <v>8951</v>
      </c>
    </row>
    <row r="9554" spans="1:1" x14ac:dyDescent="0.25">
      <c r="A9554" t="s">
        <v>8952</v>
      </c>
    </row>
    <row r="9555" spans="1:1" x14ac:dyDescent="0.25">
      <c r="A9555" t="s">
        <v>8953</v>
      </c>
    </row>
    <row r="9556" spans="1:1" x14ac:dyDescent="0.25">
      <c r="A9556" t="s">
        <v>8954</v>
      </c>
    </row>
    <row r="9557" spans="1:1" x14ac:dyDescent="0.25">
      <c r="A9557" t="s">
        <v>8955</v>
      </c>
    </row>
    <row r="9558" spans="1:1" x14ac:dyDescent="0.25">
      <c r="A9558" t="s">
        <v>8956</v>
      </c>
    </row>
    <row r="9559" spans="1:1" x14ac:dyDescent="0.25">
      <c r="A9559" t="s">
        <v>8957</v>
      </c>
    </row>
    <row r="9560" spans="1:1" x14ac:dyDescent="0.25">
      <c r="A9560" t="s">
        <v>8958</v>
      </c>
    </row>
    <row r="9561" spans="1:1" x14ac:dyDescent="0.25">
      <c r="A9561" t="s">
        <v>8959</v>
      </c>
    </row>
    <row r="9562" spans="1:1" x14ac:dyDescent="0.25">
      <c r="A9562" t="s">
        <v>8960</v>
      </c>
    </row>
    <row r="9563" spans="1:1" x14ac:dyDescent="0.25">
      <c r="A9563" t="s">
        <v>8961</v>
      </c>
    </row>
    <row r="9564" spans="1:1" x14ac:dyDescent="0.25">
      <c r="A9564" t="s">
        <v>8962</v>
      </c>
    </row>
    <row r="9565" spans="1:1" x14ac:dyDescent="0.25">
      <c r="A9565" t="s">
        <v>8963</v>
      </c>
    </row>
    <row r="9566" spans="1:1" x14ac:dyDescent="0.25">
      <c r="A9566" t="s">
        <v>8964</v>
      </c>
    </row>
    <row r="9567" spans="1:1" x14ac:dyDescent="0.25">
      <c r="A9567" t="s">
        <v>8965</v>
      </c>
    </row>
    <row r="9568" spans="1:1" x14ac:dyDescent="0.25">
      <c r="A9568" t="s">
        <v>8966</v>
      </c>
    </row>
    <row r="9569" spans="1:1" x14ac:dyDescent="0.25">
      <c r="A9569" t="s">
        <v>8967</v>
      </c>
    </row>
    <row r="9570" spans="1:1" x14ac:dyDescent="0.25">
      <c r="A9570" t="s">
        <v>8968</v>
      </c>
    </row>
    <row r="9571" spans="1:1" x14ac:dyDescent="0.25">
      <c r="A9571" t="s">
        <v>8969</v>
      </c>
    </row>
    <row r="9572" spans="1:1" x14ac:dyDescent="0.25">
      <c r="A9572" t="s">
        <v>8970</v>
      </c>
    </row>
    <row r="9573" spans="1:1" x14ac:dyDescent="0.25">
      <c r="A9573" t="s">
        <v>8971</v>
      </c>
    </row>
    <row r="9574" spans="1:1" x14ac:dyDescent="0.25">
      <c r="A9574" t="s">
        <v>8972</v>
      </c>
    </row>
    <row r="9575" spans="1:1" x14ac:dyDescent="0.25">
      <c r="A9575" t="s">
        <v>8973</v>
      </c>
    </row>
    <row r="9576" spans="1:1" x14ac:dyDescent="0.25">
      <c r="A9576" t="s">
        <v>8974</v>
      </c>
    </row>
    <row r="9577" spans="1:1" x14ac:dyDescent="0.25">
      <c r="A9577" t="s">
        <v>8975</v>
      </c>
    </row>
    <row r="9578" spans="1:1" x14ac:dyDescent="0.25">
      <c r="A9578" t="s">
        <v>8976</v>
      </c>
    </row>
    <row r="9579" spans="1:1" x14ac:dyDescent="0.25">
      <c r="A9579" t="s">
        <v>8977</v>
      </c>
    </row>
    <row r="9580" spans="1:1" x14ac:dyDescent="0.25">
      <c r="A9580" t="s">
        <v>8978</v>
      </c>
    </row>
    <row r="9581" spans="1:1" x14ac:dyDescent="0.25">
      <c r="A9581" t="s">
        <v>8979</v>
      </c>
    </row>
    <row r="9582" spans="1:1" x14ac:dyDescent="0.25">
      <c r="A9582" t="s">
        <v>8980</v>
      </c>
    </row>
    <row r="9583" spans="1:1" x14ac:dyDescent="0.25">
      <c r="A9583" t="s">
        <v>8981</v>
      </c>
    </row>
    <row r="9584" spans="1:1" x14ac:dyDescent="0.25">
      <c r="A9584" t="s">
        <v>8982</v>
      </c>
    </row>
    <row r="9585" spans="1:1" x14ac:dyDescent="0.25">
      <c r="A9585" t="s">
        <v>8983</v>
      </c>
    </row>
    <row r="9586" spans="1:1" x14ac:dyDescent="0.25">
      <c r="A9586" t="s">
        <v>8984</v>
      </c>
    </row>
    <row r="9587" spans="1:1" x14ac:dyDescent="0.25">
      <c r="A9587" t="s">
        <v>8985</v>
      </c>
    </row>
    <row r="9588" spans="1:1" x14ac:dyDescent="0.25">
      <c r="A9588" t="s">
        <v>8986</v>
      </c>
    </row>
    <row r="9589" spans="1:1" x14ac:dyDescent="0.25">
      <c r="A9589" t="s">
        <v>8987</v>
      </c>
    </row>
    <row r="9590" spans="1:1" x14ac:dyDescent="0.25">
      <c r="A9590" t="s">
        <v>8988</v>
      </c>
    </row>
    <row r="9591" spans="1:1" x14ac:dyDescent="0.25">
      <c r="A9591" t="s">
        <v>8989</v>
      </c>
    </row>
    <row r="9592" spans="1:1" x14ac:dyDescent="0.25">
      <c r="A9592" t="s">
        <v>8990</v>
      </c>
    </row>
    <row r="9593" spans="1:1" x14ac:dyDescent="0.25">
      <c r="A9593" t="s">
        <v>8991</v>
      </c>
    </row>
    <row r="9594" spans="1:1" x14ac:dyDescent="0.25">
      <c r="A9594" t="s">
        <v>8992</v>
      </c>
    </row>
    <row r="9595" spans="1:1" x14ac:dyDescent="0.25">
      <c r="A9595" t="s">
        <v>8993</v>
      </c>
    </row>
    <row r="9596" spans="1:1" x14ac:dyDescent="0.25">
      <c r="A9596" t="s">
        <v>8994</v>
      </c>
    </row>
    <row r="9597" spans="1:1" x14ac:dyDescent="0.25">
      <c r="A9597" t="s">
        <v>8995</v>
      </c>
    </row>
    <row r="9598" spans="1:1" x14ac:dyDescent="0.25">
      <c r="A9598" t="s">
        <v>8996</v>
      </c>
    </row>
    <row r="9599" spans="1:1" x14ac:dyDescent="0.25">
      <c r="A9599" t="s">
        <v>8997</v>
      </c>
    </row>
    <row r="9600" spans="1:1" x14ac:dyDescent="0.25">
      <c r="A9600" t="s">
        <v>8998</v>
      </c>
    </row>
    <row r="9601" spans="1:1" x14ac:dyDescent="0.25">
      <c r="A9601" t="s">
        <v>8999</v>
      </c>
    </row>
    <row r="9602" spans="1:1" x14ac:dyDescent="0.25">
      <c r="A9602" t="s">
        <v>9000</v>
      </c>
    </row>
    <row r="9603" spans="1:1" x14ac:dyDescent="0.25">
      <c r="A9603" t="s">
        <v>9001</v>
      </c>
    </row>
    <row r="9604" spans="1:1" x14ac:dyDescent="0.25">
      <c r="A9604" t="s">
        <v>9002</v>
      </c>
    </row>
    <row r="9605" spans="1:1" x14ac:dyDescent="0.25">
      <c r="A9605" t="s">
        <v>9003</v>
      </c>
    </row>
    <row r="9606" spans="1:1" x14ac:dyDescent="0.25">
      <c r="A9606" t="s">
        <v>9004</v>
      </c>
    </row>
    <row r="9607" spans="1:1" x14ac:dyDescent="0.25">
      <c r="A9607" t="s">
        <v>9005</v>
      </c>
    </row>
    <row r="9608" spans="1:1" x14ac:dyDescent="0.25">
      <c r="A9608" t="s">
        <v>9006</v>
      </c>
    </row>
    <row r="9609" spans="1:1" x14ac:dyDescent="0.25">
      <c r="A9609" t="s">
        <v>9007</v>
      </c>
    </row>
    <row r="9610" spans="1:1" x14ac:dyDescent="0.25">
      <c r="A9610" t="s">
        <v>9008</v>
      </c>
    </row>
    <row r="9611" spans="1:1" x14ac:dyDescent="0.25">
      <c r="A9611" t="s">
        <v>9009</v>
      </c>
    </row>
    <row r="9612" spans="1:1" x14ac:dyDescent="0.25">
      <c r="A9612" t="s">
        <v>9010</v>
      </c>
    </row>
    <row r="9613" spans="1:1" x14ac:dyDescent="0.25">
      <c r="A9613" t="s">
        <v>9011</v>
      </c>
    </row>
    <row r="9614" spans="1:1" x14ac:dyDescent="0.25">
      <c r="A9614" t="s">
        <v>9012</v>
      </c>
    </row>
    <row r="9615" spans="1:1" x14ac:dyDescent="0.25">
      <c r="A9615" t="s">
        <v>9013</v>
      </c>
    </row>
    <row r="9616" spans="1:1" x14ac:dyDescent="0.25">
      <c r="A9616" t="s">
        <v>9014</v>
      </c>
    </row>
    <row r="9617" spans="1:1" x14ac:dyDescent="0.25">
      <c r="A9617" t="s">
        <v>9015</v>
      </c>
    </row>
    <row r="9618" spans="1:1" x14ac:dyDescent="0.25">
      <c r="A9618" t="s">
        <v>9016</v>
      </c>
    </row>
    <row r="9619" spans="1:1" x14ac:dyDescent="0.25">
      <c r="A9619" t="s">
        <v>9017</v>
      </c>
    </row>
    <row r="9620" spans="1:1" x14ac:dyDescent="0.25">
      <c r="A9620" t="s">
        <v>9018</v>
      </c>
    </row>
    <row r="9621" spans="1:1" x14ac:dyDescent="0.25">
      <c r="A9621" t="s">
        <v>9019</v>
      </c>
    </row>
    <row r="9622" spans="1:1" x14ac:dyDescent="0.25">
      <c r="A9622" t="s">
        <v>9020</v>
      </c>
    </row>
    <row r="9623" spans="1:1" x14ac:dyDescent="0.25">
      <c r="A9623" t="s">
        <v>9021</v>
      </c>
    </row>
    <row r="9624" spans="1:1" x14ac:dyDescent="0.25">
      <c r="A9624" t="s">
        <v>9022</v>
      </c>
    </row>
    <row r="9625" spans="1:1" x14ac:dyDescent="0.25">
      <c r="A9625" t="s">
        <v>9023</v>
      </c>
    </row>
    <row r="9626" spans="1:1" x14ac:dyDescent="0.25">
      <c r="A9626" t="s">
        <v>9024</v>
      </c>
    </row>
    <row r="9627" spans="1:1" x14ac:dyDescent="0.25">
      <c r="A9627" t="s">
        <v>9025</v>
      </c>
    </row>
    <row r="9628" spans="1:1" x14ac:dyDescent="0.25">
      <c r="A9628" t="s">
        <v>9026</v>
      </c>
    </row>
    <row r="9629" spans="1:1" x14ac:dyDescent="0.25">
      <c r="A9629" t="s">
        <v>9027</v>
      </c>
    </row>
    <row r="9630" spans="1:1" x14ac:dyDescent="0.25">
      <c r="A9630" t="s">
        <v>9028</v>
      </c>
    </row>
    <row r="9631" spans="1:1" x14ac:dyDescent="0.25">
      <c r="A9631" t="s">
        <v>9029</v>
      </c>
    </row>
    <row r="9632" spans="1:1" x14ac:dyDescent="0.25">
      <c r="A9632" t="s">
        <v>9030</v>
      </c>
    </row>
    <row r="9633" spans="1:1" x14ac:dyDescent="0.25">
      <c r="A9633" t="s">
        <v>9031</v>
      </c>
    </row>
    <row r="9634" spans="1:1" x14ac:dyDescent="0.25">
      <c r="A9634" t="s">
        <v>9032</v>
      </c>
    </row>
    <row r="9635" spans="1:1" x14ac:dyDescent="0.25">
      <c r="A9635" t="s">
        <v>9033</v>
      </c>
    </row>
    <row r="9636" spans="1:1" x14ac:dyDescent="0.25">
      <c r="A9636" t="s">
        <v>9034</v>
      </c>
    </row>
    <row r="9637" spans="1:1" x14ac:dyDescent="0.25">
      <c r="A9637" t="s">
        <v>9035</v>
      </c>
    </row>
    <row r="9638" spans="1:1" x14ac:dyDescent="0.25">
      <c r="A9638" t="s">
        <v>9036</v>
      </c>
    </row>
    <row r="9639" spans="1:1" x14ac:dyDescent="0.25">
      <c r="A9639" t="s">
        <v>9037</v>
      </c>
    </row>
    <row r="9640" spans="1:1" x14ac:dyDescent="0.25">
      <c r="A9640" t="s">
        <v>9038</v>
      </c>
    </row>
    <row r="9641" spans="1:1" x14ac:dyDescent="0.25">
      <c r="A9641" t="s">
        <v>9039</v>
      </c>
    </row>
    <row r="9642" spans="1:1" x14ac:dyDescent="0.25">
      <c r="A9642" t="s">
        <v>9040</v>
      </c>
    </row>
    <row r="9643" spans="1:1" x14ac:dyDescent="0.25">
      <c r="A9643" t="s">
        <v>9041</v>
      </c>
    </row>
    <row r="9644" spans="1:1" x14ac:dyDescent="0.25">
      <c r="A9644" t="s">
        <v>9042</v>
      </c>
    </row>
    <row r="9645" spans="1:1" x14ac:dyDescent="0.25">
      <c r="A9645" t="s">
        <v>9043</v>
      </c>
    </row>
    <row r="9646" spans="1:1" x14ac:dyDescent="0.25">
      <c r="A9646" t="s">
        <v>9044</v>
      </c>
    </row>
    <row r="9647" spans="1:1" x14ac:dyDescent="0.25">
      <c r="A9647" t="s">
        <v>9045</v>
      </c>
    </row>
    <row r="9648" spans="1:1" x14ac:dyDescent="0.25">
      <c r="A9648" t="s">
        <v>9046</v>
      </c>
    </row>
    <row r="9649" spans="1:1" x14ac:dyDescent="0.25">
      <c r="A9649" t="s">
        <v>9047</v>
      </c>
    </row>
    <row r="9650" spans="1:1" x14ac:dyDescent="0.25">
      <c r="A9650" t="s">
        <v>9048</v>
      </c>
    </row>
    <row r="9651" spans="1:1" x14ac:dyDescent="0.25">
      <c r="A9651" t="s">
        <v>9049</v>
      </c>
    </row>
    <row r="9652" spans="1:1" x14ac:dyDescent="0.25">
      <c r="A9652" t="s">
        <v>9050</v>
      </c>
    </row>
    <row r="9653" spans="1:1" x14ac:dyDescent="0.25">
      <c r="A9653" t="s">
        <v>9051</v>
      </c>
    </row>
    <row r="9654" spans="1:1" x14ac:dyDescent="0.25">
      <c r="A9654" t="s">
        <v>9052</v>
      </c>
    </row>
    <row r="9655" spans="1:1" x14ac:dyDescent="0.25">
      <c r="A9655" t="s">
        <v>9052</v>
      </c>
    </row>
    <row r="9656" spans="1:1" x14ac:dyDescent="0.25">
      <c r="A9656" t="s">
        <v>9053</v>
      </c>
    </row>
    <row r="9657" spans="1:1" x14ac:dyDescent="0.25">
      <c r="A9657" t="s">
        <v>9054</v>
      </c>
    </row>
    <row r="9658" spans="1:1" x14ac:dyDescent="0.25">
      <c r="A9658" t="s">
        <v>9055</v>
      </c>
    </row>
    <row r="9659" spans="1:1" x14ac:dyDescent="0.25">
      <c r="A9659" t="s">
        <v>9056</v>
      </c>
    </row>
    <row r="9660" spans="1:1" x14ac:dyDescent="0.25">
      <c r="A9660" t="s">
        <v>9057</v>
      </c>
    </row>
    <row r="9661" spans="1:1" x14ac:dyDescent="0.25">
      <c r="A9661" t="s">
        <v>9058</v>
      </c>
    </row>
    <row r="9662" spans="1:1" x14ac:dyDescent="0.25">
      <c r="A9662" t="s">
        <v>9059</v>
      </c>
    </row>
    <row r="9663" spans="1:1" x14ac:dyDescent="0.25">
      <c r="A9663" t="s">
        <v>9060</v>
      </c>
    </row>
    <row r="9664" spans="1:1" x14ac:dyDescent="0.25">
      <c r="A9664" t="s">
        <v>9061</v>
      </c>
    </row>
    <row r="9665" spans="1:1" x14ac:dyDescent="0.25">
      <c r="A9665" t="s">
        <v>9062</v>
      </c>
    </row>
    <row r="9666" spans="1:1" x14ac:dyDescent="0.25">
      <c r="A9666" t="s">
        <v>9063</v>
      </c>
    </row>
    <row r="9667" spans="1:1" x14ac:dyDescent="0.25">
      <c r="A9667" t="s">
        <v>9064</v>
      </c>
    </row>
    <row r="9668" spans="1:1" x14ac:dyDescent="0.25">
      <c r="A9668" t="s">
        <v>9065</v>
      </c>
    </row>
    <row r="9669" spans="1:1" x14ac:dyDescent="0.25">
      <c r="A9669" t="s">
        <v>9066</v>
      </c>
    </row>
    <row r="9670" spans="1:1" x14ac:dyDescent="0.25">
      <c r="A9670" t="s">
        <v>9067</v>
      </c>
    </row>
    <row r="9671" spans="1:1" x14ac:dyDescent="0.25">
      <c r="A9671" t="s">
        <v>9068</v>
      </c>
    </row>
    <row r="9672" spans="1:1" x14ac:dyDescent="0.25">
      <c r="A9672" t="s">
        <v>9069</v>
      </c>
    </row>
    <row r="9673" spans="1:1" x14ac:dyDescent="0.25">
      <c r="A9673" t="s">
        <v>9070</v>
      </c>
    </row>
    <row r="9674" spans="1:1" x14ac:dyDescent="0.25">
      <c r="A9674" t="s">
        <v>9071</v>
      </c>
    </row>
    <row r="9675" spans="1:1" x14ac:dyDescent="0.25">
      <c r="A9675" t="s">
        <v>9072</v>
      </c>
    </row>
    <row r="9676" spans="1:1" x14ac:dyDescent="0.25">
      <c r="A9676" t="s">
        <v>9073</v>
      </c>
    </row>
    <row r="9677" spans="1:1" x14ac:dyDescent="0.25">
      <c r="A9677" t="s">
        <v>9074</v>
      </c>
    </row>
    <row r="9678" spans="1:1" x14ac:dyDescent="0.25">
      <c r="A9678" t="s">
        <v>9075</v>
      </c>
    </row>
    <row r="9679" spans="1:1" x14ac:dyDescent="0.25">
      <c r="A9679" t="s">
        <v>9076</v>
      </c>
    </row>
    <row r="9680" spans="1:1" x14ac:dyDescent="0.25">
      <c r="A9680" t="s">
        <v>9077</v>
      </c>
    </row>
    <row r="9681" spans="1:1" x14ac:dyDescent="0.25">
      <c r="A9681" t="s">
        <v>9078</v>
      </c>
    </row>
    <row r="9682" spans="1:1" x14ac:dyDescent="0.25">
      <c r="A9682" t="s">
        <v>9079</v>
      </c>
    </row>
    <row r="9683" spans="1:1" x14ac:dyDescent="0.25">
      <c r="A9683" t="s">
        <v>9080</v>
      </c>
    </row>
    <row r="9684" spans="1:1" x14ac:dyDescent="0.25">
      <c r="A9684" t="s">
        <v>9081</v>
      </c>
    </row>
    <row r="9685" spans="1:1" x14ac:dyDescent="0.25">
      <c r="A9685" t="s">
        <v>9082</v>
      </c>
    </row>
    <row r="9686" spans="1:1" x14ac:dyDescent="0.25">
      <c r="A9686" t="s">
        <v>9083</v>
      </c>
    </row>
    <row r="9687" spans="1:1" x14ac:dyDescent="0.25">
      <c r="A9687" t="s">
        <v>9084</v>
      </c>
    </row>
    <row r="9688" spans="1:1" x14ac:dyDescent="0.25">
      <c r="A9688" t="s">
        <v>9085</v>
      </c>
    </row>
    <row r="9689" spans="1:1" x14ac:dyDescent="0.25">
      <c r="A9689" t="s">
        <v>9086</v>
      </c>
    </row>
    <row r="9690" spans="1:1" x14ac:dyDescent="0.25">
      <c r="A9690" t="s">
        <v>9087</v>
      </c>
    </row>
    <row r="9691" spans="1:1" x14ac:dyDescent="0.25">
      <c r="A9691" t="s">
        <v>9088</v>
      </c>
    </row>
    <row r="9692" spans="1:1" x14ac:dyDescent="0.25">
      <c r="A9692" t="s">
        <v>9089</v>
      </c>
    </row>
    <row r="9693" spans="1:1" x14ac:dyDescent="0.25">
      <c r="A9693" t="s">
        <v>9090</v>
      </c>
    </row>
    <row r="9694" spans="1:1" x14ac:dyDescent="0.25">
      <c r="A9694" t="s">
        <v>9091</v>
      </c>
    </row>
    <row r="9695" spans="1:1" x14ac:dyDescent="0.25">
      <c r="A9695" t="s">
        <v>9092</v>
      </c>
    </row>
    <row r="9696" spans="1:1" x14ac:dyDescent="0.25">
      <c r="A9696" t="s">
        <v>9093</v>
      </c>
    </row>
    <row r="9697" spans="1:1" x14ac:dyDescent="0.25">
      <c r="A9697" t="s">
        <v>9094</v>
      </c>
    </row>
    <row r="9698" spans="1:1" x14ac:dyDescent="0.25">
      <c r="A9698" t="s">
        <v>9095</v>
      </c>
    </row>
    <row r="9699" spans="1:1" x14ac:dyDescent="0.25">
      <c r="A9699" t="s">
        <v>9096</v>
      </c>
    </row>
    <row r="9700" spans="1:1" x14ac:dyDescent="0.25">
      <c r="A9700" t="s">
        <v>9097</v>
      </c>
    </row>
    <row r="9701" spans="1:1" x14ac:dyDescent="0.25">
      <c r="A9701" t="s">
        <v>9098</v>
      </c>
    </row>
    <row r="9702" spans="1:1" x14ac:dyDescent="0.25">
      <c r="A9702" t="s">
        <v>9099</v>
      </c>
    </row>
    <row r="9703" spans="1:1" x14ac:dyDescent="0.25">
      <c r="A9703" t="s">
        <v>9100</v>
      </c>
    </row>
    <row r="9704" spans="1:1" x14ac:dyDescent="0.25">
      <c r="A9704" t="s">
        <v>9101</v>
      </c>
    </row>
    <row r="9705" spans="1:1" x14ac:dyDescent="0.25">
      <c r="A9705" t="s">
        <v>9102</v>
      </c>
    </row>
    <row r="9706" spans="1:1" x14ac:dyDescent="0.25">
      <c r="A9706" t="s">
        <v>9103</v>
      </c>
    </row>
    <row r="9707" spans="1:1" x14ac:dyDescent="0.25">
      <c r="A9707" t="s">
        <v>9104</v>
      </c>
    </row>
    <row r="9708" spans="1:1" x14ac:dyDescent="0.25">
      <c r="A9708" t="s">
        <v>9105</v>
      </c>
    </row>
    <row r="9709" spans="1:1" x14ac:dyDescent="0.25">
      <c r="A9709" t="s">
        <v>9106</v>
      </c>
    </row>
    <row r="9710" spans="1:1" x14ac:dyDescent="0.25">
      <c r="A9710" t="s">
        <v>9107</v>
      </c>
    </row>
    <row r="9711" spans="1:1" x14ac:dyDescent="0.25">
      <c r="A9711" t="s">
        <v>9108</v>
      </c>
    </row>
    <row r="9712" spans="1:1" x14ac:dyDescent="0.25">
      <c r="A9712" t="s">
        <v>9109</v>
      </c>
    </row>
    <row r="9713" spans="1:1" x14ac:dyDescent="0.25">
      <c r="A9713" t="s">
        <v>9110</v>
      </c>
    </row>
    <row r="9714" spans="1:1" x14ac:dyDescent="0.25">
      <c r="A9714" t="s">
        <v>9111</v>
      </c>
    </row>
    <row r="9715" spans="1:1" x14ac:dyDescent="0.25">
      <c r="A9715" t="s">
        <v>9112</v>
      </c>
    </row>
    <row r="9716" spans="1:1" x14ac:dyDescent="0.25">
      <c r="A9716" t="s">
        <v>9112</v>
      </c>
    </row>
    <row r="9717" spans="1:1" x14ac:dyDescent="0.25">
      <c r="A9717" t="s">
        <v>9113</v>
      </c>
    </row>
    <row r="9718" spans="1:1" x14ac:dyDescent="0.25">
      <c r="A9718" t="s">
        <v>9114</v>
      </c>
    </row>
    <row r="9719" spans="1:1" x14ac:dyDescent="0.25">
      <c r="A9719" t="s">
        <v>9114</v>
      </c>
    </row>
    <row r="9720" spans="1:1" x14ac:dyDescent="0.25">
      <c r="A9720" t="s">
        <v>9115</v>
      </c>
    </row>
    <row r="9721" spans="1:1" x14ac:dyDescent="0.25">
      <c r="A9721" t="s">
        <v>9116</v>
      </c>
    </row>
    <row r="9722" spans="1:1" x14ac:dyDescent="0.25">
      <c r="A9722" t="s">
        <v>9117</v>
      </c>
    </row>
    <row r="9723" spans="1:1" x14ac:dyDescent="0.25">
      <c r="A9723" t="s">
        <v>9115</v>
      </c>
    </row>
    <row r="9724" spans="1:1" x14ac:dyDescent="0.25">
      <c r="A9724" t="s">
        <v>9116</v>
      </c>
    </row>
    <row r="9725" spans="1:1" x14ac:dyDescent="0.25">
      <c r="A9725" t="s">
        <v>9116</v>
      </c>
    </row>
    <row r="9726" spans="1:1" x14ac:dyDescent="0.25">
      <c r="A9726" t="s">
        <v>9118</v>
      </c>
    </row>
    <row r="9727" spans="1:1" x14ac:dyDescent="0.25">
      <c r="A9727" t="s">
        <v>9119</v>
      </c>
    </row>
    <row r="9728" spans="1:1" x14ac:dyDescent="0.25">
      <c r="A9728" t="s">
        <v>9118</v>
      </c>
    </row>
    <row r="9729" spans="1:1" x14ac:dyDescent="0.25">
      <c r="A9729" t="s">
        <v>9117</v>
      </c>
    </row>
    <row r="9730" spans="1:1" x14ac:dyDescent="0.25">
      <c r="A9730" t="s">
        <v>9119</v>
      </c>
    </row>
    <row r="9731" spans="1:1" x14ac:dyDescent="0.25">
      <c r="A9731" t="s">
        <v>9116</v>
      </c>
    </row>
    <row r="9732" spans="1:1" x14ac:dyDescent="0.25">
      <c r="A9732" t="s">
        <v>9120</v>
      </c>
    </row>
    <row r="9733" spans="1:1" x14ac:dyDescent="0.25">
      <c r="A9733" t="s">
        <v>9121</v>
      </c>
    </row>
    <row r="9734" spans="1:1" x14ac:dyDescent="0.25">
      <c r="A9734" t="s">
        <v>9122</v>
      </c>
    </row>
    <row r="9735" spans="1:1" x14ac:dyDescent="0.25">
      <c r="A9735" t="s">
        <v>9122</v>
      </c>
    </row>
    <row r="9736" spans="1:1" x14ac:dyDescent="0.25">
      <c r="A9736" t="s">
        <v>9123</v>
      </c>
    </row>
    <row r="9737" spans="1:1" x14ac:dyDescent="0.25">
      <c r="A9737" t="s">
        <v>9124</v>
      </c>
    </row>
    <row r="9738" spans="1:1" x14ac:dyDescent="0.25">
      <c r="A9738" t="s">
        <v>9125</v>
      </c>
    </row>
    <row r="9739" spans="1:1" x14ac:dyDescent="0.25">
      <c r="A9739" t="s">
        <v>9121</v>
      </c>
    </row>
    <row r="9740" spans="1:1" x14ac:dyDescent="0.25">
      <c r="A9740" t="s">
        <v>9126</v>
      </c>
    </row>
    <row r="9741" spans="1:1" x14ac:dyDescent="0.25">
      <c r="A9741" t="s">
        <v>9124</v>
      </c>
    </row>
    <row r="9742" spans="1:1" x14ac:dyDescent="0.25">
      <c r="A9742" t="s">
        <v>9123</v>
      </c>
    </row>
    <row r="9743" spans="1:1" x14ac:dyDescent="0.25">
      <c r="A9743" t="s">
        <v>9126</v>
      </c>
    </row>
    <row r="9744" spans="1:1" x14ac:dyDescent="0.25">
      <c r="A9744" t="s">
        <v>9127</v>
      </c>
    </row>
    <row r="9745" spans="1:1" x14ac:dyDescent="0.25">
      <c r="A9745" t="s">
        <v>9128</v>
      </c>
    </row>
    <row r="9746" spans="1:1" x14ac:dyDescent="0.25">
      <c r="A9746" t="s">
        <v>9129</v>
      </c>
    </row>
    <row r="9747" spans="1:1" x14ac:dyDescent="0.25">
      <c r="A9747" t="s">
        <v>9130</v>
      </c>
    </row>
    <row r="9748" spans="1:1" x14ac:dyDescent="0.25">
      <c r="A9748" t="s">
        <v>9129</v>
      </c>
    </row>
    <row r="9749" spans="1:1" x14ac:dyDescent="0.25">
      <c r="A9749" t="s">
        <v>9131</v>
      </c>
    </row>
    <row r="9750" spans="1:1" x14ac:dyDescent="0.25">
      <c r="A9750" t="s">
        <v>9127</v>
      </c>
    </row>
    <row r="9751" spans="1:1" x14ac:dyDescent="0.25">
      <c r="A9751" t="s">
        <v>9132</v>
      </c>
    </row>
    <row r="9752" spans="1:1" x14ac:dyDescent="0.25">
      <c r="A9752" t="s">
        <v>9133</v>
      </c>
    </row>
    <row r="9753" spans="1:1" x14ac:dyDescent="0.25">
      <c r="A9753" t="s">
        <v>9130</v>
      </c>
    </row>
    <row r="9754" spans="1:1" x14ac:dyDescent="0.25">
      <c r="A9754" t="s">
        <v>9132</v>
      </c>
    </row>
    <row r="9755" spans="1:1" x14ac:dyDescent="0.25">
      <c r="A9755" t="s">
        <v>9128</v>
      </c>
    </row>
    <row r="9756" spans="1:1" x14ac:dyDescent="0.25">
      <c r="A9756" t="s">
        <v>9134</v>
      </c>
    </row>
    <row r="9757" spans="1:1" x14ac:dyDescent="0.25">
      <c r="A9757" t="s">
        <v>9135</v>
      </c>
    </row>
    <row r="9758" spans="1:1" x14ac:dyDescent="0.25">
      <c r="A9758" t="s">
        <v>9136</v>
      </c>
    </row>
    <row r="9759" spans="1:1" x14ac:dyDescent="0.25">
      <c r="A9759" t="s">
        <v>9137</v>
      </c>
    </row>
    <row r="9760" spans="1:1" x14ac:dyDescent="0.25">
      <c r="A9760" t="s">
        <v>9138</v>
      </c>
    </row>
    <row r="9761" spans="1:1" x14ac:dyDescent="0.25">
      <c r="A9761" t="s">
        <v>9139</v>
      </c>
    </row>
    <row r="9762" spans="1:1" x14ac:dyDescent="0.25">
      <c r="A9762" t="s">
        <v>9140</v>
      </c>
    </row>
    <row r="9763" spans="1:1" x14ac:dyDescent="0.25">
      <c r="A9763" t="s">
        <v>9141</v>
      </c>
    </row>
    <row r="9764" spans="1:1" x14ac:dyDescent="0.25">
      <c r="A9764" t="s">
        <v>9142</v>
      </c>
    </row>
    <row r="9765" spans="1:1" x14ac:dyDescent="0.25">
      <c r="A9765" t="s">
        <v>9143</v>
      </c>
    </row>
    <row r="9766" spans="1:1" x14ac:dyDescent="0.25">
      <c r="A9766" t="s">
        <v>9144</v>
      </c>
    </row>
    <row r="9767" spans="1:1" x14ac:dyDescent="0.25">
      <c r="A9767" t="s">
        <v>9145</v>
      </c>
    </row>
    <row r="9768" spans="1:1" x14ac:dyDescent="0.25">
      <c r="A9768" t="s">
        <v>9146</v>
      </c>
    </row>
    <row r="9769" spans="1:1" x14ac:dyDescent="0.25">
      <c r="A9769" t="s">
        <v>9147</v>
      </c>
    </row>
    <row r="9770" spans="1:1" x14ac:dyDescent="0.25">
      <c r="A9770" t="s">
        <v>9148</v>
      </c>
    </row>
    <row r="9771" spans="1:1" x14ac:dyDescent="0.25">
      <c r="A9771" t="s">
        <v>9149</v>
      </c>
    </row>
    <row r="9772" spans="1:1" x14ac:dyDescent="0.25">
      <c r="A9772" t="s">
        <v>9150</v>
      </c>
    </row>
    <row r="9773" spans="1:1" x14ac:dyDescent="0.25">
      <c r="A9773" t="s">
        <v>9151</v>
      </c>
    </row>
    <row r="9774" spans="1:1" x14ac:dyDescent="0.25">
      <c r="A9774" t="s">
        <v>9152</v>
      </c>
    </row>
    <row r="9775" spans="1:1" x14ac:dyDescent="0.25">
      <c r="A9775" t="s">
        <v>9153</v>
      </c>
    </row>
    <row r="9776" spans="1:1" x14ac:dyDescent="0.25">
      <c r="A9776" t="s">
        <v>9154</v>
      </c>
    </row>
    <row r="9777" spans="1:1" x14ac:dyDescent="0.25">
      <c r="A9777" t="s">
        <v>9155</v>
      </c>
    </row>
    <row r="9778" spans="1:1" x14ac:dyDescent="0.25">
      <c r="A9778" t="s">
        <v>9156</v>
      </c>
    </row>
    <row r="9779" spans="1:1" x14ac:dyDescent="0.25">
      <c r="A9779" t="s">
        <v>9157</v>
      </c>
    </row>
    <row r="9780" spans="1:1" x14ac:dyDescent="0.25">
      <c r="A9780" t="s">
        <v>9158</v>
      </c>
    </row>
    <row r="9781" spans="1:1" x14ac:dyDescent="0.25">
      <c r="A9781" t="s">
        <v>9159</v>
      </c>
    </row>
    <row r="9782" spans="1:1" x14ac:dyDescent="0.25">
      <c r="A9782" t="s">
        <v>9160</v>
      </c>
    </row>
    <row r="9783" spans="1:1" x14ac:dyDescent="0.25">
      <c r="A9783" t="s">
        <v>9161</v>
      </c>
    </row>
    <row r="9784" spans="1:1" x14ac:dyDescent="0.25">
      <c r="A9784" t="s">
        <v>9162</v>
      </c>
    </row>
    <row r="9785" spans="1:1" x14ac:dyDescent="0.25">
      <c r="A9785" t="s">
        <v>9163</v>
      </c>
    </row>
    <row r="9786" spans="1:1" x14ac:dyDescent="0.25">
      <c r="A9786" t="s">
        <v>9164</v>
      </c>
    </row>
    <row r="9787" spans="1:1" x14ac:dyDescent="0.25">
      <c r="A9787" t="s">
        <v>9165</v>
      </c>
    </row>
    <row r="9788" spans="1:1" x14ac:dyDescent="0.25">
      <c r="A9788" t="s">
        <v>9166</v>
      </c>
    </row>
    <row r="9789" spans="1:1" x14ac:dyDescent="0.25">
      <c r="A9789" t="s">
        <v>9167</v>
      </c>
    </row>
    <row r="9790" spans="1:1" x14ac:dyDescent="0.25">
      <c r="A9790" t="s">
        <v>9168</v>
      </c>
    </row>
    <row r="9791" spans="1:1" x14ac:dyDescent="0.25">
      <c r="A9791" t="s">
        <v>9169</v>
      </c>
    </row>
    <row r="9792" spans="1:1" x14ac:dyDescent="0.25">
      <c r="A9792" t="s">
        <v>9170</v>
      </c>
    </row>
    <row r="9793" spans="1:1" x14ac:dyDescent="0.25">
      <c r="A9793" t="s">
        <v>9171</v>
      </c>
    </row>
    <row r="9794" spans="1:1" x14ac:dyDescent="0.25">
      <c r="A9794" t="s">
        <v>9172</v>
      </c>
    </row>
    <row r="9795" spans="1:1" x14ac:dyDescent="0.25">
      <c r="A9795" t="s">
        <v>9173</v>
      </c>
    </row>
    <row r="9796" spans="1:1" x14ac:dyDescent="0.25">
      <c r="A9796" t="s">
        <v>9174</v>
      </c>
    </row>
    <row r="9797" spans="1:1" x14ac:dyDescent="0.25">
      <c r="A9797" t="s">
        <v>9175</v>
      </c>
    </row>
    <row r="9798" spans="1:1" x14ac:dyDescent="0.25">
      <c r="A9798" t="s">
        <v>9176</v>
      </c>
    </row>
    <row r="9799" spans="1:1" x14ac:dyDescent="0.25">
      <c r="A9799" t="s">
        <v>9177</v>
      </c>
    </row>
    <row r="9800" spans="1:1" x14ac:dyDescent="0.25">
      <c r="A9800" t="s">
        <v>9178</v>
      </c>
    </row>
    <row r="9801" spans="1:1" x14ac:dyDescent="0.25">
      <c r="A9801" t="s">
        <v>9179</v>
      </c>
    </row>
    <row r="9802" spans="1:1" x14ac:dyDescent="0.25">
      <c r="A9802" t="s">
        <v>9180</v>
      </c>
    </row>
    <row r="9803" spans="1:1" x14ac:dyDescent="0.25">
      <c r="A9803" t="s">
        <v>9181</v>
      </c>
    </row>
    <row r="9804" spans="1:1" x14ac:dyDescent="0.25">
      <c r="A9804" t="s">
        <v>9182</v>
      </c>
    </row>
    <row r="9805" spans="1:1" x14ac:dyDescent="0.25">
      <c r="A9805" t="s">
        <v>9183</v>
      </c>
    </row>
    <row r="9806" spans="1:1" x14ac:dyDescent="0.25">
      <c r="A9806" t="s">
        <v>9184</v>
      </c>
    </row>
    <row r="9807" spans="1:1" x14ac:dyDescent="0.25">
      <c r="A9807" t="s">
        <v>9185</v>
      </c>
    </row>
    <row r="9808" spans="1:1" x14ac:dyDescent="0.25">
      <c r="A9808" t="s">
        <v>9186</v>
      </c>
    </row>
    <row r="9809" spans="1:1" x14ac:dyDescent="0.25">
      <c r="A9809" t="s">
        <v>9187</v>
      </c>
    </row>
    <row r="9810" spans="1:1" x14ac:dyDescent="0.25">
      <c r="A9810" t="s">
        <v>9188</v>
      </c>
    </row>
    <row r="9811" spans="1:1" x14ac:dyDescent="0.25">
      <c r="A9811" t="s">
        <v>9189</v>
      </c>
    </row>
    <row r="9812" spans="1:1" x14ac:dyDescent="0.25">
      <c r="A9812" t="s">
        <v>9190</v>
      </c>
    </row>
    <row r="9813" spans="1:1" x14ac:dyDescent="0.25">
      <c r="A9813" t="s">
        <v>9191</v>
      </c>
    </row>
    <row r="9814" spans="1:1" x14ac:dyDescent="0.25">
      <c r="A9814" t="s">
        <v>9192</v>
      </c>
    </row>
    <row r="9815" spans="1:1" x14ac:dyDescent="0.25">
      <c r="A9815" t="s">
        <v>9193</v>
      </c>
    </row>
    <row r="9816" spans="1:1" x14ac:dyDescent="0.25">
      <c r="A9816" t="s">
        <v>9194</v>
      </c>
    </row>
    <row r="9817" spans="1:1" x14ac:dyDescent="0.25">
      <c r="A9817" t="s">
        <v>9195</v>
      </c>
    </row>
    <row r="9818" spans="1:1" x14ac:dyDescent="0.25">
      <c r="A9818" t="s">
        <v>9196</v>
      </c>
    </row>
    <row r="9819" spans="1:1" x14ac:dyDescent="0.25">
      <c r="A9819" t="s">
        <v>9197</v>
      </c>
    </row>
    <row r="9820" spans="1:1" x14ac:dyDescent="0.25">
      <c r="A9820" t="s">
        <v>9198</v>
      </c>
    </row>
    <row r="9821" spans="1:1" x14ac:dyDescent="0.25">
      <c r="A9821" t="s">
        <v>9199</v>
      </c>
    </row>
    <row r="9822" spans="1:1" x14ac:dyDescent="0.25">
      <c r="A9822" t="s">
        <v>9200</v>
      </c>
    </row>
    <row r="9823" spans="1:1" x14ac:dyDescent="0.25">
      <c r="A9823" t="s">
        <v>9201</v>
      </c>
    </row>
    <row r="9824" spans="1:1" x14ac:dyDescent="0.25">
      <c r="A9824" t="s">
        <v>9202</v>
      </c>
    </row>
    <row r="9825" spans="1:1" x14ac:dyDescent="0.25">
      <c r="A9825" t="s">
        <v>9203</v>
      </c>
    </row>
    <row r="9826" spans="1:1" x14ac:dyDescent="0.25">
      <c r="A9826" t="s">
        <v>9204</v>
      </c>
    </row>
    <row r="9827" spans="1:1" x14ac:dyDescent="0.25">
      <c r="A9827" t="s">
        <v>9205</v>
      </c>
    </row>
    <row r="9828" spans="1:1" x14ac:dyDescent="0.25">
      <c r="A9828" t="s">
        <v>9206</v>
      </c>
    </row>
    <row r="9829" spans="1:1" x14ac:dyDescent="0.25">
      <c r="A9829" t="s">
        <v>9207</v>
      </c>
    </row>
    <row r="9830" spans="1:1" x14ac:dyDescent="0.25">
      <c r="A9830" t="s">
        <v>9208</v>
      </c>
    </row>
    <row r="9831" spans="1:1" x14ac:dyDescent="0.25">
      <c r="A9831" t="s">
        <v>9209</v>
      </c>
    </row>
    <row r="9832" spans="1:1" x14ac:dyDescent="0.25">
      <c r="A9832" t="s">
        <v>9210</v>
      </c>
    </row>
    <row r="9833" spans="1:1" x14ac:dyDescent="0.25">
      <c r="A9833" t="s">
        <v>9211</v>
      </c>
    </row>
    <row r="9834" spans="1:1" x14ac:dyDescent="0.25">
      <c r="A9834" t="s">
        <v>9212</v>
      </c>
    </row>
    <row r="9835" spans="1:1" x14ac:dyDescent="0.25">
      <c r="A9835" t="s">
        <v>9213</v>
      </c>
    </row>
    <row r="9836" spans="1:1" x14ac:dyDescent="0.25">
      <c r="A9836" t="s">
        <v>9214</v>
      </c>
    </row>
    <row r="9837" spans="1:1" x14ac:dyDescent="0.25">
      <c r="A9837" t="s">
        <v>9215</v>
      </c>
    </row>
    <row r="9838" spans="1:1" x14ac:dyDescent="0.25">
      <c r="A9838" t="s">
        <v>9216</v>
      </c>
    </row>
    <row r="9839" spans="1:1" x14ac:dyDescent="0.25">
      <c r="A9839" t="s">
        <v>9217</v>
      </c>
    </row>
    <row r="9840" spans="1:1" x14ac:dyDescent="0.25">
      <c r="A9840" t="s">
        <v>9218</v>
      </c>
    </row>
    <row r="9841" spans="1:1" x14ac:dyDescent="0.25">
      <c r="A9841" t="s">
        <v>9219</v>
      </c>
    </row>
    <row r="9842" spans="1:1" x14ac:dyDescent="0.25">
      <c r="A9842" t="s">
        <v>9220</v>
      </c>
    </row>
    <row r="9843" spans="1:1" x14ac:dyDescent="0.25">
      <c r="A9843" t="s">
        <v>9221</v>
      </c>
    </row>
    <row r="9844" spans="1:1" x14ac:dyDescent="0.25">
      <c r="A9844" t="s">
        <v>9222</v>
      </c>
    </row>
    <row r="9845" spans="1:1" x14ac:dyDescent="0.25">
      <c r="A9845" t="s">
        <v>9223</v>
      </c>
    </row>
    <row r="9846" spans="1:1" x14ac:dyDescent="0.25">
      <c r="A9846" t="s">
        <v>9224</v>
      </c>
    </row>
    <row r="9847" spans="1:1" x14ac:dyDescent="0.25">
      <c r="A9847" t="s">
        <v>9225</v>
      </c>
    </row>
    <row r="9848" spans="1:1" x14ac:dyDescent="0.25">
      <c r="A9848" t="s">
        <v>9226</v>
      </c>
    </row>
    <row r="9849" spans="1:1" x14ac:dyDescent="0.25">
      <c r="A9849" t="s">
        <v>9227</v>
      </c>
    </row>
    <row r="9850" spans="1:1" x14ac:dyDescent="0.25">
      <c r="A9850" t="s">
        <v>9228</v>
      </c>
    </row>
    <row r="9851" spans="1:1" x14ac:dyDescent="0.25">
      <c r="A9851" t="s">
        <v>9229</v>
      </c>
    </row>
    <row r="9852" spans="1:1" x14ac:dyDescent="0.25">
      <c r="A9852" t="s">
        <v>9230</v>
      </c>
    </row>
    <row r="9853" spans="1:1" x14ac:dyDescent="0.25">
      <c r="A9853" t="s">
        <v>9231</v>
      </c>
    </row>
    <row r="9854" spans="1:1" x14ac:dyDescent="0.25">
      <c r="A9854" t="s">
        <v>9232</v>
      </c>
    </row>
    <row r="9855" spans="1:1" x14ac:dyDescent="0.25">
      <c r="A9855" t="s">
        <v>9233</v>
      </c>
    </row>
    <row r="9856" spans="1:1" x14ac:dyDescent="0.25">
      <c r="A9856" t="s">
        <v>9234</v>
      </c>
    </row>
    <row r="9857" spans="1:1" x14ac:dyDescent="0.25">
      <c r="A9857" t="s">
        <v>9235</v>
      </c>
    </row>
    <row r="9858" spans="1:1" x14ac:dyDescent="0.25">
      <c r="A9858" t="s">
        <v>9236</v>
      </c>
    </row>
    <row r="9859" spans="1:1" x14ac:dyDescent="0.25">
      <c r="A9859" t="s">
        <v>9237</v>
      </c>
    </row>
    <row r="9860" spans="1:1" x14ac:dyDescent="0.25">
      <c r="A9860" t="s">
        <v>9238</v>
      </c>
    </row>
    <row r="9861" spans="1:1" x14ac:dyDescent="0.25">
      <c r="A9861" t="s">
        <v>9239</v>
      </c>
    </row>
    <row r="9862" spans="1:1" x14ac:dyDescent="0.25">
      <c r="A9862" t="s">
        <v>9240</v>
      </c>
    </row>
    <row r="9863" spans="1:1" x14ac:dyDescent="0.25">
      <c r="A9863" t="s">
        <v>9241</v>
      </c>
    </row>
    <row r="9864" spans="1:1" x14ac:dyDescent="0.25">
      <c r="A9864" t="s">
        <v>9242</v>
      </c>
    </row>
    <row r="9865" spans="1:1" x14ac:dyDescent="0.25">
      <c r="A9865" t="s">
        <v>9243</v>
      </c>
    </row>
    <row r="9866" spans="1:1" x14ac:dyDescent="0.25">
      <c r="A9866" t="s">
        <v>9244</v>
      </c>
    </row>
    <row r="9867" spans="1:1" x14ac:dyDescent="0.25">
      <c r="A9867" t="s">
        <v>9245</v>
      </c>
    </row>
    <row r="9868" spans="1:1" x14ac:dyDescent="0.25">
      <c r="A9868" t="s">
        <v>9246</v>
      </c>
    </row>
    <row r="9869" spans="1:1" x14ac:dyDescent="0.25">
      <c r="A9869" t="s">
        <v>9247</v>
      </c>
    </row>
    <row r="9870" spans="1:1" x14ac:dyDescent="0.25">
      <c r="A9870" t="s">
        <v>9248</v>
      </c>
    </row>
    <row r="9871" spans="1:1" x14ac:dyDescent="0.25">
      <c r="A9871" t="s">
        <v>9249</v>
      </c>
    </row>
    <row r="9872" spans="1:1" x14ac:dyDescent="0.25">
      <c r="A9872" t="s">
        <v>9250</v>
      </c>
    </row>
    <row r="9873" spans="1:1" x14ac:dyDescent="0.25">
      <c r="A9873" t="s">
        <v>9251</v>
      </c>
    </row>
    <row r="9874" spans="1:1" x14ac:dyDescent="0.25">
      <c r="A9874" t="s">
        <v>9252</v>
      </c>
    </row>
    <row r="9875" spans="1:1" x14ac:dyDescent="0.25">
      <c r="A9875" t="s">
        <v>9253</v>
      </c>
    </row>
    <row r="9876" spans="1:1" x14ac:dyDescent="0.25">
      <c r="A9876" t="s">
        <v>9254</v>
      </c>
    </row>
    <row r="9877" spans="1:1" x14ac:dyDescent="0.25">
      <c r="A9877" t="s">
        <v>9255</v>
      </c>
    </row>
    <row r="9878" spans="1:1" x14ac:dyDescent="0.25">
      <c r="A9878" t="s">
        <v>9256</v>
      </c>
    </row>
    <row r="9879" spans="1:1" x14ac:dyDescent="0.25">
      <c r="A9879" t="s">
        <v>9257</v>
      </c>
    </row>
    <row r="9880" spans="1:1" x14ac:dyDescent="0.25">
      <c r="A9880" t="s">
        <v>9258</v>
      </c>
    </row>
    <row r="9881" spans="1:1" x14ac:dyDescent="0.25">
      <c r="A9881" t="s">
        <v>9259</v>
      </c>
    </row>
    <row r="9882" spans="1:1" x14ac:dyDescent="0.25">
      <c r="A9882" t="s">
        <v>9260</v>
      </c>
    </row>
    <row r="9883" spans="1:1" x14ac:dyDescent="0.25">
      <c r="A9883" t="s">
        <v>9261</v>
      </c>
    </row>
    <row r="9884" spans="1:1" x14ac:dyDescent="0.25">
      <c r="A9884" t="s">
        <v>9262</v>
      </c>
    </row>
    <row r="9885" spans="1:1" x14ac:dyDescent="0.25">
      <c r="A9885" t="s">
        <v>9263</v>
      </c>
    </row>
    <row r="9886" spans="1:1" x14ac:dyDescent="0.25">
      <c r="A9886" t="s">
        <v>9264</v>
      </c>
    </row>
    <row r="9887" spans="1:1" x14ac:dyDescent="0.25">
      <c r="A9887" t="s">
        <v>9265</v>
      </c>
    </row>
    <row r="9888" spans="1:1" x14ac:dyDescent="0.25">
      <c r="A9888" t="s">
        <v>9266</v>
      </c>
    </row>
    <row r="9889" spans="1:1" x14ac:dyDescent="0.25">
      <c r="A9889" t="s">
        <v>9267</v>
      </c>
    </row>
    <row r="9890" spans="1:1" x14ac:dyDescent="0.25">
      <c r="A9890" t="s">
        <v>9268</v>
      </c>
    </row>
    <row r="9891" spans="1:1" x14ac:dyDescent="0.25">
      <c r="A9891" t="s">
        <v>9269</v>
      </c>
    </row>
    <row r="9892" spans="1:1" x14ac:dyDescent="0.25">
      <c r="A9892" t="s">
        <v>9270</v>
      </c>
    </row>
    <row r="9893" spans="1:1" x14ac:dyDescent="0.25">
      <c r="A9893" t="s">
        <v>9271</v>
      </c>
    </row>
    <row r="9894" spans="1:1" x14ac:dyDescent="0.25">
      <c r="A9894" t="s">
        <v>9272</v>
      </c>
    </row>
    <row r="9895" spans="1:1" x14ac:dyDescent="0.25">
      <c r="A9895" t="s">
        <v>9273</v>
      </c>
    </row>
    <row r="9896" spans="1:1" x14ac:dyDescent="0.25">
      <c r="A9896" t="s">
        <v>9274</v>
      </c>
    </row>
    <row r="9897" spans="1:1" x14ac:dyDescent="0.25">
      <c r="A9897" t="s">
        <v>9275</v>
      </c>
    </row>
    <row r="9898" spans="1:1" x14ac:dyDescent="0.25">
      <c r="A9898" t="s">
        <v>9276</v>
      </c>
    </row>
    <row r="9899" spans="1:1" x14ac:dyDescent="0.25">
      <c r="A9899" t="s">
        <v>9277</v>
      </c>
    </row>
    <row r="9900" spans="1:1" x14ac:dyDescent="0.25">
      <c r="A9900" t="s">
        <v>9278</v>
      </c>
    </row>
    <row r="9901" spans="1:1" x14ac:dyDescent="0.25">
      <c r="A9901" t="s">
        <v>9279</v>
      </c>
    </row>
    <row r="9902" spans="1:1" x14ac:dyDescent="0.25">
      <c r="A9902" t="s">
        <v>9280</v>
      </c>
    </row>
    <row r="9903" spans="1:1" x14ac:dyDescent="0.25">
      <c r="A9903" t="s">
        <v>9281</v>
      </c>
    </row>
    <row r="9904" spans="1:1" x14ac:dyDescent="0.25">
      <c r="A9904" t="s">
        <v>9282</v>
      </c>
    </row>
    <row r="9905" spans="1:1" x14ac:dyDescent="0.25">
      <c r="A9905" t="s">
        <v>9283</v>
      </c>
    </row>
    <row r="9906" spans="1:1" x14ac:dyDescent="0.25">
      <c r="A9906" t="s">
        <v>9284</v>
      </c>
    </row>
    <row r="9907" spans="1:1" x14ac:dyDescent="0.25">
      <c r="A9907" t="s">
        <v>9285</v>
      </c>
    </row>
    <row r="9908" spans="1:1" x14ac:dyDescent="0.25">
      <c r="A9908" t="s">
        <v>9286</v>
      </c>
    </row>
    <row r="9909" spans="1:1" x14ac:dyDescent="0.25">
      <c r="A9909" t="s">
        <v>9287</v>
      </c>
    </row>
    <row r="9910" spans="1:1" x14ac:dyDescent="0.25">
      <c r="A9910" t="s">
        <v>9288</v>
      </c>
    </row>
    <row r="9911" spans="1:1" x14ac:dyDescent="0.25">
      <c r="A9911" t="s">
        <v>9289</v>
      </c>
    </row>
    <row r="9912" spans="1:1" x14ac:dyDescent="0.25">
      <c r="A9912" t="s">
        <v>9290</v>
      </c>
    </row>
    <row r="9913" spans="1:1" x14ac:dyDescent="0.25">
      <c r="A9913" t="s">
        <v>9291</v>
      </c>
    </row>
    <row r="9914" spans="1:1" x14ac:dyDescent="0.25">
      <c r="A9914" t="s">
        <v>9292</v>
      </c>
    </row>
    <row r="9915" spans="1:1" x14ac:dyDescent="0.25">
      <c r="A9915" t="s">
        <v>9293</v>
      </c>
    </row>
    <row r="9916" spans="1:1" x14ac:dyDescent="0.25">
      <c r="A9916" t="s">
        <v>9294</v>
      </c>
    </row>
    <row r="9917" spans="1:1" x14ac:dyDescent="0.25">
      <c r="A9917" t="s">
        <v>9295</v>
      </c>
    </row>
    <row r="9918" spans="1:1" x14ac:dyDescent="0.25">
      <c r="A9918" t="s">
        <v>9296</v>
      </c>
    </row>
    <row r="9919" spans="1:1" x14ac:dyDescent="0.25">
      <c r="A9919" t="s">
        <v>9297</v>
      </c>
    </row>
    <row r="9920" spans="1:1" x14ac:dyDescent="0.25">
      <c r="A9920" t="s">
        <v>9298</v>
      </c>
    </row>
    <row r="9921" spans="1:1" x14ac:dyDescent="0.25">
      <c r="A9921" t="s">
        <v>9299</v>
      </c>
    </row>
    <row r="9922" spans="1:1" x14ac:dyDescent="0.25">
      <c r="A9922" t="s">
        <v>9300</v>
      </c>
    </row>
    <row r="9923" spans="1:1" x14ac:dyDescent="0.25">
      <c r="A9923" t="s">
        <v>9301</v>
      </c>
    </row>
    <row r="9924" spans="1:1" x14ac:dyDescent="0.25">
      <c r="A9924" t="s">
        <v>9302</v>
      </c>
    </row>
    <row r="9925" spans="1:1" x14ac:dyDescent="0.25">
      <c r="A9925" t="s">
        <v>9303</v>
      </c>
    </row>
    <row r="9926" spans="1:1" x14ac:dyDescent="0.25">
      <c r="A9926" t="s">
        <v>9304</v>
      </c>
    </row>
    <row r="9927" spans="1:1" x14ac:dyDescent="0.25">
      <c r="A9927" t="s">
        <v>9305</v>
      </c>
    </row>
    <row r="9928" spans="1:1" x14ac:dyDescent="0.25">
      <c r="A9928" t="s">
        <v>9306</v>
      </c>
    </row>
    <row r="9929" spans="1:1" x14ac:dyDescent="0.25">
      <c r="A9929" t="s">
        <v>9307</v>
      </c>
    </row>
    <row r="9930" spans="1:1" x14ac:dyDescent="0.25">
      <c r="A9930" t="s">
        <v>9308</v>
      </c>
    </row>
    <row r="9931" spans="1:1" x14ac:dyDescent="0.25">
      <c r="A9931" t="s">
        <v>9309</v>
      </c>
    </row>
    <row r="9932" spans="1:1" x14ac:dyDescent="0.25">
      <c r="A9932" t="s">
        <v>9310</v>
      </c>
    </row>
    <row r="9933" spans="1:1" x14ac:dyDescent="0.25">
      <c r="A9933" t="s">
        <v>9311</v>
      </c>
    </row>
    <row r="9934" spans="1:1" x14ac:dyDescent="0.25">
      <c r="A9934" t="s">
        <v>9312</v>
      </c>
    </row>
    <row r="9935" spans="1:1" x14ac:dyDescent="0.25">
      <c r="A9935" t="s">
        <v>9313</v>
      </c>
    </row>
    <row r="9936" spans="1:1" x14ac:dyDescent="0.25">
      <c r="A9936" t="s">
        <v>9314</v>
      </c>
    </row>
    <row r="9937" spans="1:1" x14ac:dyDescent="0.25">
      <c r="A9937" t="s">
        <v>9315</v>
      </c>
    </row>
    <row r="9938" spans="1:1" x14ac:dyDescent="0.25">
      <c r="A9938" t="s">
        <v>9316</v>
      </c>
    </row>
    <row r="9939" spans="1:1" x14ac:dyDescent="0.25">
      <c r="A9939" t="s">
        <v>9316</v>
      </c>
    </row>
    <row r="9940" spans="1:1" x14ac:dyDescent="0.25">
      <c r="A9940" t="s">
        <v>9317</v>
      </c>
    </row>
    <row r="9941" spans="1:1" x14ac:dyDescent="0.25">
      <c r="A9941" t="s">
        <v>9317</v>
      </c>
    </row>
    <row r="9942" spans="1:1" x14ac:dyDescent="0.25">
      <c r="A9942" t="s">
        <v>9318</v>
      </c>
    </row>
    <row r="9943" spans="1:1" x14ac:dyDescent="0.25">
      <c r="A9943" t="s">
        <v>9318</v>
      </c>
    </row>
    <row r="9944" spans="1:1" x14ac:dyDescent="0.25">
      <c r="A9944" t="s">
        <v>9319</v>
      </c>
    </row>
    <row r="9945" spans="1:1" x14ac:dyDescent="0.25">
      <c r="A9945" t="s">
        <v>9319</v>
      </c>
    </row>
    <row r="9946" spans="1:1" x14ac:dyDescent="0.25">
      <c r="A9946" t="s">
        <v>9320</v>
      </c>
    </row>
    <row r="9947" spans="1:1" x14ac:dyDescent="0.25">
      <c r="A9947" t="s">
        <v>9321</v>
      </c>
    </row>
    <row r="9948" spans="1:1" x14ac:dyDescent="0.25">
      <c r="A9948" t="s">
        <v>9322</v>
      </c>
    </row>
    <row r="9949" spans="1:1" x14ac:dyDescent="0.25">
      <c r="A9949" t="s">
        <v>9323</v>
      </c>
    </row>
    <row r="9950" spans="1:1" x14ac:dyDescent="0.25">
      <c r="A9950" t="s">
        <v>9324</v>
      </c>
    </row>
    <row r="9951" spans="1:1" x14ac:dyDescent="0.25">
      <c r="A9951" t="s">
        <v>9325</v>
      </c>
    </row>
    <row r="9952" spans="1:1" x14ac:dyDescent="0.25">
      <c r="A9952" t="s">
        <v>9326</v>
      </c>
    </row>
    <row r="9953" spans="1:1" x14ac:dyDescent="0.25">
      <c r="A9953" t="s">
        <v>9327</v>
      </c>
    </row>
    <row r="9954" spans="1:1" x14ac:dyDescent="0.25">
      <c r="A9954" t="s">
        <v>9328</v>
      </c>
    </row>
    <row r="9955" spans="1:1" x14ac:dyDescent="0.25">
      <c r="A9955" t="s">
        <v>9329</v>
      </c>
    </row>
    <row r="9956" spans="1:1" x14ac:dyDescent="0.25">
      <c r="A9956" t="s">
        <v>9330</v>
      </c>
    </row>
    <row r="9957" spans="1:1" x14ac:dyDescent="0.25">
      <c r="A9957" t="s">
        <v>9331</v>
      </c>
    </row>
    <row r="9958" spans="1:1" x14ac:dyDescent="0.25">
      <c r="A9958" t="s">
        <v>9332</v>
      </c>
    </row>
    <row r="9959" spans="1:1" x14ac:dyDescent="0.25">
      <c r="A9959" t="s">
        <v>9333</v>
      </c>
    </row>
    <row r="9960" spans="1:1" x14ac:dyDescent="0.25">
      <c r="A9960" t="s">
        <v>9334</v>
      </c>
    </row>
    <row r="9961" spans="1:1" x14ac:dyDescent="0.25">
      <c r="A9961" t="s">
        <v>9335</v>
      </c>
    </row>
    <row r="9962" spans="1:1" x14ac:dyDescent="0.25">
      <c r="A9962" t="s">
        <v>9336</v>
      </c>
    </row>
    <row r="9963" spans="1:1" x14ac:dyDescent="0.25">
      <c r="A9963" t="s">
        <v>9337</v>
      </c>
    </row>
    <row r="9964" spans="1:1" x14ac:dyDescent="0.25">
      <c r="A9964" t="s">
        <v>9338</v>
      </c>
    </row>
    <row r="9965" spans="1:1" x14ac:dyDescent="0.25">
      <c r="A9965" t="s">
        <v>9339</v>
      </c>
    </row>
    <row r="9966" spans="1:1" x14ac:dyDescent="0.25">
      <c r="A9966" t="s">
        <v>9340</v>
      </c>
    </row>
    <row r="9967" spans="1:1" x14ac:dyDescent="0.25">
      <c r="A9967" t="s">
        <v>9341</v>
      </c>
    </row>
    <row r="9968" spans="1:1" x14ac:dyDescent="0.25">
      <c r="A9968" t="s">
        <v>9342</v>
      </c>
    </row>
    <row r="9969" spans="1:1" x14ac:dyDescent="0.25">
      <c r="A9969" t="s">
        <v>9343</v>
      </c>
    </row>
    <row r="9970" spans="1:1" x14ac:dyDescent="0.25">
      <c r="A9970" t="s">
        <v>9344</v>
      </c>
    </row>
    <row r="9971" spans="1:1" x14ac:dyDescent="0.25">
      <c r="A9971" t="s">
        <v>9345</v>
      </c>
    </row>
    <row r="9972" spans="1:1" x14ac:dyDescent="0.25">
      <c r="A9972" t="s">
        <v>9346</v>
      </c>
    </row>
    <row r="9973" spans="1:1" x14ac:dyDescent="0.25">
      <c r="A9973" t="s">
        <v>9347</v>
      </c>
    </row>
    <row r="9974" spans="1:1" x14ac:dyDescent="0.25">
      <c r="A9974" t="s">
        <v>9348</v>
      </c>
    </row>
    <row r="9975" spans="1:1" x14ac:dyDescent="0.25">
      <c r="A9975" t="s">
        <v>9349</v>
      </c>
    </row>
    <row r="9976" spans="1:1" x14ac:dyDescent="0.25">
      <c r="A9976" t="s">
        <v>9350</v>
      </c>
    </row>
    <row r="9977" spans="1:1" x14ac:dyDescent="0.25">
      <c r="A9977" t="s">
        <v>9351</v>
      </c>
    </row>
    <row r="9978" spans="1:1" x14ac:dyDescent="0.25">
      <c r="A9978" t="s">
        <v>9352</v>
      </c>
    </row>
    <row r="9979" spans="1:1" x14ac:dyDescent="0.25">
      <c r="A9979" t="s">
        <v>9353</v>
      </c>
    </row>
    <row r="9980" spans="1:1" x14ac:dyDescent="0.25">
      <c r="A9980" t="s">
        <v>9354</v>
      </c>
    </row>
    <row r="9981" spans="1:1" x14ac:dyDescent="0.25">
      <c r="A9981" t="s">
        <v>9355</v>
      </c>
    </row>
    <row r="9982" spans="1:1" x14ac:dyDescent="0.25">
      <c r="A9982" t="s">
        <v>9356</v>
      </c>
    </row>
    <row r="9983" spans="1:1" x14ac:dyDescent="0.25">
      <c r="A9983" t="s">
        <v>9357</v>
      </c>
    </row>
    <row r="9984" spans="1:1" x14ac:dyDescent="0.25">
      <c r="A9984" t="s">
        <v>9358</v>
      </c>
    </row>
    <row r="9985" spans="1:1" x14ac:dyDescent="0.25">
      <c r="A9985" t="s">
        <v>9359</v>
      </c>
    </row>
    <row r="9986" spans="1:1" x14ac:dyDescent="0.25">
      <c r="A9986" t="s">
        <v>9360</v>
      </c>
    </row>
    <row r="9987" spans="1:1" x14ac:dyDescent="0.25">
      <c r="A9987" t="s">
        <v>9361</v>
      </c>
    </row>
    <row r="9988" spans="1:1" x14ac:dyDescent="0.25">
      <c r="A9988" t="s">
        <v>9362</v>
      </c>
    </row>
    <row r="9989" spans="1:1" x14ac:dyDescent="0.25">
      <c r="A9989" t="s">
        <v>9363</v>
      </c>
    </row>
    <row r="9990" spans="1:1" x14ac:dyDescent="0.25">
      <c r="A9990" t="s">
        <v>9363</v>
      </c>
    </row>
    <row r="9991" spans="1:1" x14ac:dyDescent="0.25">
      <c r="A9991" t="s">
        <v>9364</v>
      </c>
    </row>
    <row r="9992" spans="1:1" x14ac:dyDescent="0.25">
      <c r="A9992" t="s">
        <v>9364</v>
      </c>
    </row>
    <row r="9993" spans="1:1" x14ac:dyDescent="0.25">
      <c r="A9993" t="s">
        <v>9365</v>
      </c>
    </row>
    <row r="9994" spans="1:1" x14ac:dyDescent="0.25">
      <c r="A9994" t="s">
        <v>9366</v>
      </c>
    </row>
    <row r="9995" spans="1:1" x14ac:dyDescent="0.25">
      <c r="A9995" t="s">
        <v>9366</v>
      </c>
    </row>
    <row r="9996" spans="1:1" x14ac:dyDescent="0.25">
      <c r="A9996" t="s">
        <v>9367</v>
      </c>
    </row>
    <row r="9997" spans="1:1" x14ac:dyDescent="0.25">
      <c r="A9997" t="s">
        <v>9368</v>
      </c>
    </row>
    <row r="9998" spans="1:1" x14ac:dyDescent="0.25">
      <c r="A9998" t="s">
        <v>9369</v>
      </c>
    </row>
    <row r="9999" spans="1:1" x14ac:dyDescent="0.25">
      <c r="A9999" t="s">
        <v>9370</v>
      </c>
    </row>
    <row r="10000" spans="1:1" x14ac:dyDescent="0.25">
      <c r="A10000" t="s">
        <v>9371</v>
      </c>
    </row>
    <row r="10001" spans="1:1" x14ac:dyDescent="0.25">
      <c r="A10001" t="s">
        <v>9372</v>
      </c>
    </row>
    <row r="10002" spans="1:1" x14ac:dyDescent="0.25">
      <c r="A10002" t="s">
        <v>9373</v>
      </c>
    </row>
    <row r="10003" spans="1:1" x14ac:dyDescent="0.25">
      <c r="A10003" t="s">
        <v>9374</v>
      </c>
    </row>
    <row r="10004" spans="1:1" x14ac:dyDescent="0.25">
      <c r="A10004" t="s">
        <v>9375</v>
      </c>
    </row>
    <row r="10005" spans="1:1" x14ac:dyDescent="0.25">
      <c r="A10005" t="s">
        <v>9376</v>
      </c>
    </row>
    <row r="10006" spans="1:1" x14ac:dyDescent="0.25">
      <c r="A10006" t="s">
        <v>9377</v>
      </c>
    </row>
    <row r="10007" spans="1:1" x14ac:dyDescent="0.25">
      <c r="A10007" t="s">
        <v>9378</v>
      </c>
    </row>
    <row r="10008" spans="1:1" x14ac:dyDescent="0.25">
      <c r="A10008" t="s">
        <v>9379</v>
      </c>
    </row>
    <row r="10009" spans="1:1" x14ac:dyDescent="0.25">
      <c r="A10009" t="s">
        <v>9380</v>
      </c>
    </row>
    <row r="10010" spans="1:1" x14ac:dyDescent="0.25">
      <c r="A10010" t="s">
        <v>9381</v>
      </c>
    </row>
    <row r="10011" spans="1:1" x14ac:dyDescent="0.25">
      <c r="A10011" t="s">
        <v>9382</v>
      </c>
    </row>
    <row r="10012" spans="1:1" x14ac:dyDescent="0.25">
      <c r="A10012" t="s">
        <v>9383</v>
      </c>
    </row>
    <row r="10013" spans="1:1" x14ac:dyDescent="0.25">
      <c r="A10013" t="s">
        <v>9384</v>
      </c>
    </row>
    <row r="10014" spans="1:1" x14ac:dyDescent="0.25">
      <c r="A10014" t="s">
        <v>9385</v>
      </c>
    </row>
    <row r="10015" spans="1:1" x14ac:dyDescent="0.25">
      <c r="A10015" t="s">
        <v>9386</v>
      </c>
    </row>
    <row r="10016" spans="1:1" x14ac:dyDescent="0.25">
      <c r="A10016" t="s">
        <v>9387</v>
      </c>
    </row>
    <row r="10017" spans="1:1" x14ac:dyDescent="0.25">
      <c r="A10017" t="s">
        <v>9388</v>
      </c>
    </row>
    <row r="10018" spans="1:1" x14ac:dyDescent="0.25">
      <c r="A10018" t="s">
        <v>9389</v>
      </c>
    </row>
    <row r="10019" spans="1:1" x14ac:dyDescent="0.25">
      <c r="A10019" t="s">
        <v>9390</v>
      </c>
    </row>
    <row r="10020" spans="1:1" x14ac:dyDescent="0.25">
      <c r="A10020" t="s">
        <v>9391</v>
      </c>
    </row>
    <row r="10021" spans="1:1" x14ac:dyDescent="0.25">
      <c r="A10021" t="s">
        <v>9392</v>
      </c>
    </row>
    <row r="10022" spans="1:1" x14ac:dyDescent="0.25">
      <c r="A10022" t="s">
        <v>9393</v>
      </c>
    </row>
    <row r="10023" spans="1:1" x14ac:dyDescent="0.25">
      <c r="A10023" t="s">
        <v>9394</v>
      </c>
    </row>
    <row r="10024" spans="1:1" x14ac:dyDescent="0.25">
      <c r="A10024" t="s">
        <v>9395</v>
      </c>
    </row>
    <row r="10025" spans="1:1" x14ac:dyDescent="0.25">
      <c r="A10025" t="s">
        <v>9396</v>
      </c>
    </row>
    <row r="10026" spans="1:1" x14ac:dyDescent="0.25">
      <c r="A10026" t="s">
        <v>9397</v>
      </c>
    </row>
    <row r="10027" spans="1:1" x14ac:dyDescent="0.25">
      <c r="A10027" t="s">
        <v>9398</v>
      </c>
    </row>
    <row r="10028" spans="1:1" x14ac:dyDescent="0.25">
      <c r="A10028" t="s">
        <v>9399</v>
      </c>
    </row>
    <row r="10029" spans="1:1" x14ac:dyDescent="0.25">
      <c r="A10029" t="s">
        <v>9400</v>
      </c>
    </row>
    <row r="10030" spans="1:1" x14ac:dyDescent="0.25">
      <c r="A10030" t="s">
        <v>9401</v>
      </c>
    </row>
    <row r="10031" spans="1:1" x14ac:dyDescent="0.25">
      <c r="A10031" t="s">
        <v>9402</v>
      </c>
    </row>
    <row r="10032" spans="1:1" x14ac:dyDescent="0.25">
      <c r="A10032" t="s">
        <v>9403</v>
      </c>
    </row>
    <row r="10033" spans="1:1" x14ac:dyDescent="0.25">
      <c r="A10033" t="s">
        <v>9404</v>
      </c>
    </row>
    <row r="10034" spans="1:1" x14ac:dyDescent="0.25">
      <c r="A10034" t="s">
        <v>9405</v>
      </c>
    </row>
    <row r="10035" spans="1:1" x14ac:dyDescent="0.25">
      <c r="A10035" t="s">
        <v>9406</v>
      </c>
    </row>
    <row r="10036" spans="1:1" x14ac:dyDescent="0.25">
      <c r="A10036" t="s">
        <v>9407</v>
      </c>
    </row>
    <row r="10037" spans="1:1" x14ac:dyDescent="0.25">
      <c r="A10037" t="s">
        <v>9408</v>
      </c>
    </row>
    <row r="10038" spans="1:1" x14ac:dyDescent="0.25">
      <c r="A10038" t="s">
        <v>9409</v>
      </c>
    </row>
    <row r="10039" spans="1:1" x14ac:dyDescent="0.25">
      <c r="A10039" t="s">
        <v>9410</v>
      </c>
    </row>
    <row r="10040" spans="1:1" x14ac:dyDescent="0.25">
      <c r="A10040" t="s">
        <v>9411</v>
      </c>
    </row>
    <row r="10041" spans="1:1" x14ac:dyDescent="0.25">
      <c r="A10041" t="s">
        <v>9412</v>
      </c>
    </row>
    <row r="10042" spans="1:1" x14ac:dyDescent="0.25">
      <c r="A10042" t="s">
        <v>9413</v>
      </c>
    </row>
    <row r="10043" spans="1:1" x14ac:dyDescent="0.25">
      <c r="A10043" t="s">
        <v>9414</v>
      </c>
    </row>
    <row r="10044" spans="1:1" x14ac:dyDescent="0.25">
      <c r="A10044" t="s">
        <v>9415</v>
      </c>
    </row>
    <row r="10045" spans="1:1" x14ac:dyDescent="0.25">
      <c r="A10045" t="s">
        <v>9416</v>
      </c>
    </row>
    <row r="10046" spans="1:1" x14ac:dyDescent="0.25">
      <c r="A10046" t="s">
        <v>9417</v>
      </c>
    </row>
    <row r="10047" spans="1:1" x14ac:dyDescent="0.25">
      <c r="A10047" t="s">
        <v>9418</v>
      </c>
    </row>
    <row r="10048" spans="1:1" x14ac:dyDescent="0.25">
      <c r="A10048" t="s">
        <v>9419</v>
      </c>
    </row>
    <row r="10049" spans="1:1" x14ac:dyDescent="0.25">
      <c r="A10049" t="s">
        <v>9420</v>
      </c>
    </row>
    <row r="10050" spans="1:1" x14ac:dyDescent="0.25">
      <c r="A10050" t="s">
        <v>9421</v>
      </c>
    </row>
    <row r="10051" spans="1:1" x14ac:dyDescent="0.25">
      <c r="A10051" t="s">
        <v>9422</v>
      </c>
    </row>
    <row r="10052" spans="1:1" x14ac:dyDescent="0.25">
      <c r="A10052" t="s">
        <v>9423</v>
      </c>
    </row>
    <row r="10053" spans="1:1" x14ac:dyDescent="0.25">
      <c r="A10053" t="s">
        <v>9424</v>
      </c>
    </row>
    <row r="10054" spans="1:1" x14ac:dyDescent="0.25">
      <c r="A10054" t="s">
        <v>9425</v>
      </c>
    </row>
    <row r="10055" spans="1:1" x14ac:dyDescent="0.25">
      <c r="A10055" t="s">
        <v>9426</v>
      </c>
    </row>
    <row r="10056" spans="1:1" x14ac:dyDescent="0.25">
      <c r="A10056" t="s">
        <v>9427</v>
      </c>
    </row>
    <row r="10057" spans="1:1" x14ac:dyDescent="0.25">
      <c r="A10057" t="s">
        <v>9428</v>
      </c>
    </row>
    <row r="10058" spans="1:1" x14ac:dyDescent="0.25">
      <c r="A10058" t="s">
        <v>9429</v>
      </c>
    </row>
    <row r="10059" spans="1:1" x14ac:dyDescent="0.25">
      <c r="A10059" t="s">
        <v>9430</v>
      </c>
    </row>
    <row r="10060" spans="1:1" x14ac:dyDescent="0.25">
      <c r="A10060" t="s">
        <v>9431</v>
      </c>
    </row>
    <row r="10061" spans="1:1" x14ac:dyDescent="0.25">
      <c r="A10061" t="s">
        <v>9432</v>
      </c>
    </row>
    <row r="10062" spans="1:1" x14ac:dyDescent="0.25">
      <c r="A10062" t="s">
        <v>9433</v>
      </c>
    </row>
    <row r="10063" spans="1:1" x14ac:dyDescent="0.25">
      <c r="A10063" t="s">
        <v>9431</v>
      </c>
    </row>
    <row r="10064" spans="1:1" x14ac:dyDescent="0.25">
      <c r="A10064" t="s">
        <v>9434</v>
      </c>
    </row>
    <row r="10065" spans="1:1" x14ac:dyDescent="0.25">
      <c r="A10065" t="s">
        <v>9434</v>
      </c>
    </row>
    <row r="10066" spans="1:1" x14ac:dyDescent="0.25">
      <c r="A10066" t="s">
        <v>9435</v>
      </c>
    </row>
    <row r="10067" spans="1:1" x14ac:dyDescent="0.25">
      <c r="A10067" t="s">
        <v>9435</v>
      </c>
    </row>
    <row r="10068" spans="1:1" x14ac:dyDescent="0.25">
      <c r="A10068" t="s">
        <v>9436</v>
      </c>
    </row>
    <row r="10069" spans="1:1" x14ac:dyDescent="0.25">
      <c r="A10069" t="s">
        <v>9436</v>
      </c>
    </row>
    <row r="10070" spans="1:1" x14ac:dyDescent="0.25">
      <c r="A10070" t="s">
        <v>9437</v>
      </c>
    </row>
    <row r="10071" spans="1:1" x14ac:dyDescent="0.25">
      <c r="A10071" t="s">
        <v>9438</v>
      </c>
    </row>
    <row r="10072" spans="1:1" x14ac:dyDescent="0.25">
      <c r="A10072" t="s">
        <v>9439</v>
      </c>
    </row>
    <row r="10073" spans="1:1" x14ac:dyDescent="0.25">
      <c r="A10073" t="s">
        <v>9440</v>
      </c>
    </row>
    <row r="10074" spans="1:1" x14ac:dyDescent="0.25">
      <c r="A10074" t="s">
        <v>9441</v>
      </c>
    </row>
    <row r="10075" spans="1:1" x14ac:dyDescent="0.25">
      <c r="A10075" t="s">
        <v>9442</v>
      </c>
    </row>
    <row r="10076" spans="1:1" x14ac:dyDescent="0.25">
      <c r="A10076" t="s">
        <v>9443</v>
      </c>
    </row>
    <row r="10077" spans="1:1" x14ac:dyDescent="0.25">
      <c r="A10077" t="s">
        <v>9444</v>
      </c>
    </row>
    <row r="10078" spans="1:1" x14ac:dyDescent="0.25">
      <c r="A10078" t="s">
        <v>9445</v>
      </c>
    </row>
    <row r="10079" spans="1:1" x14ac:dyDescent="0.25">
      <c r="A10079" t="s">
        <v>9446</v>
      </c>
    </row>
    <row r="10080" spans="1:1" x14ac:dyDescent="0.25">
      <c r="A10080" t="s">
        <v>9445</v>
      </c>
    </row>
    <row r="10081" spans="1:1" x14ac:dyDescent="0.25">
      <c r="A10081" t="s">
        <v>9444</v>
      </c>
    </row>
    <row r="10082" spans="1:1" x14ac:dyDescent="0.25">
      <c r="A10082" t="s">
        <v>9447</v>
      </c>
    </row>
    <row r="10083" spans="1:1" x14ac:dyDescent="0.25">
      <c r="A10083" t="s">
        <v>9448</v>
      </c>
    </row>
    <row r="10084" spans="1:1" x14ac:dyDescent="0.25">
      <c r="A10084" t="s">
        <v>9449</v>
      </c>
    </row>
    <row r="10085" spans="1:1" x14ac:dyDescent="0.25">
      <c r="A10085" t="s">
        <v>9450</v>
      </c>
    </row>
    <row r="10086" spans="1:1" x14ac:dyDescent="0.25">
      <c r="A10086" t="s">
        <v>9451</v>
      </c>
    </row>
    <row r="10087" spans="1:1" x14ac:dyDescent="0.25">
      <c r="A10087" t="s">
        <v>9452</v>
      </c>
    </row>
    <row r="10088" spans="1:1" x14ac:dyDescent="0.25">
      <c r="A10088" t="s">
        <v>9453</v>
      </c>
    </row>
    <row r="10089" spans="1:1" x14ac:dyDescent="0.25">
      <c r="A10089" t="s">
        <v>9454</v>
      </c>
    </row>
    <row r="10090" spans="1:1" x14ac:dyDescent="0.25">
      <c r="A10090" t="s">
        <v>9455</v>
      </c>
    </row>
    <row r="10091" spans="1:1" x14ac:dyDescent="0.25">
      <c r="A10091" t="s">
        <v>9456</v>
      </c>
    </row>
    <row r="10092" spans="1:1" x14ac:dyDescent="0.25">
      <c r="A10092" t="s">
        <v>9457</v>
      </c>
    </row>
    <row r="10093" spans="1:1" x14ac:dyDescent="0.25">
      <c r="A10093" t="s">
        <v>9458</v>
      </c>
    </row>
    <row r="10094" spans="1:1" x14ac:dyDescent="0.25">
      <c r="A10094" t="s">
        <v>9459</v>
      </c>
    </row>
    <row r="10095" spans="1:1" x14ac:dyDescent="0.25">
      <c r="A10095" t="s">
        <v>9460</v>
      </c>
    </row>
    <row r="10096" spans="1:1" x14ac:dyDescent="0.25">
      <c r="A10096" t="s">
        <v>9461</v>
      </c>
    </row>
    <row r="10097" spans="1:1" x14ac:dyDescent="0.25">
      <c r="A10097" t="s">
        <v>9462</v>
      </c>
    </row>
    <row r="10098" spans="1:1" x14ac:dyDescent="0.25">
      <c r="A10098" t="s">
        <v>9463</v>
      </c>
    </row>
    <row r="10099" spans="1:1" x14ac:dyDescent="0.25">
      <c r="A10099" t="s">
        <v>9464</v>
      </c>
    </row>
    <row r="10100" spans="1:1" x14ac:dyDescent="0.25">
      <c r="A10100" t="s">
        <v>9465</v>
      </c>
    </row>
    <row r="10101" spans="1:1" x14ac:dyDescent="0.25">
      <c r="A10101" t="s">
        <v>9466</v>
      </c>
    </row>
    <row r="10102" spans="1:1" x14ac:dyDescent="0.25">
      <c r="A10102" t="s">
        <v>9467</v>
      </c>
    </row>
    <row r="10103" spans="1:1" x14ac:dyDescent="0.25">
      <c r="A10103" t="s">
        <v>9468</v>
      </c>
    </row>
    <row r="10104" spans="1:1" x14ac:dyDescent="0.25">
      <c r="A10104" t="s">
        <v>9469</v>
      </c>
    </row>
    <row r="10105" spans="1:1" x14ac:dyDescent="0.25">
      <c r="A10105" t="s">
        <v>9470</v>
      </c>
    </row>
    <row r="10106" spans="1:1" x14ac:dyDescent="0.25">
      <c r="A10106" t="s">
        <v>9471</v>
      </c>
    </row>
    <row r="10107" spans="1:1" x14ac:dyDescent="0.25">
      <c r="A10107" t="s">
        <v>9470</v>
      </c>
    </row>
    <row r="10108" spans="1:1" x14ac:dyDescent="0.25">
      <c r="A10108" t="s">
        <v>9472</v>
      </c>
    </row>
    <row r="10109" spans="1:1" x14ac:dyDescent="0.25">
      <c r="A10109" t="s">
        <v>9473</v>
      </c>
    </row>
    <row r="10110" spans="1:1" x14ac:dyDescent="0.25">
      <c r="A10110" t="s">
        <v>9474</v>
      </c>
    </row>
    <row r="10111" spans="1:1" x14ac:dyDescent="0.25">
      <c r="A10111" t="s">
        <v>9475</v>
      </c>
    </row>
    <row r="10112" spans="1:1" x14ac:dyDescent="0.25">
      <c r="A10112" t="s">
        <v>9476</v>
      </c>
    </row>
    <row r="10113" spans="1:1" x14ac:dyDescent="0.25">
      <c r="A10113" t="s">
        <v>9477</v>
      </c>
    </row>
    <row r="10114" spans="1:1" x14ac:dyDescent="0.25">
      <c r="A10114" t="s">
        <v>9477</v>
      </c>
    </row>
    <row r="10115" spans="1:1" x14ac:dyDescent="0.25">
      <c r="A10115" t="s">
        <v>9478</v>
      </c>
    </row>
    <row r="10116" spans="1:1" x14ac:dyDescent="0.25">
      <c r="A10116" t="s">
        <v>9479</v>
      </c>
    </row>
    <row r="10117" spans="1:1" x14ac:dyDescent="0.25">
      <c r="A10117" t="s">
        <v>9480</v>
      </c>
    </row>
    <row r="10118" spans="1:1" x14ac:dyDescent="0.25">
      <c r="A10118" t="s">
        <v>9481</v>
      </c>
    </row>
    <row r="10119" spans="1:1" x14ac:dyDescent="0.25">
      <c r="A10119" t="s">
        <v>9482</v>
      </c>
    </row>
    <row r="10120" spans="1:1" x14ac:dyDescent="0.25">
      <c r="A10120" t="s">
        <v>9483</v>
      </c>
    </row>
    <row r="10121" spans="1:1" x14ac:dyDescent="0.25">
      <c r="A10121" t="s">
        <v>9484</v>
      </c>
    </row>
    <row r="10122" spans="1:1" x14ac:dyDescent="0.25">
      <c r="A10122" t="s">
        <v>9485</v>
      </c>
    </row>
    <row r="10123" spans="1:1" x14ac:dyDescent="0.25">
      <c r="A10123" t="s">
        <v>9486</v>
      </c>
    </row>
    <row r="10124" spans="1:1" x14ac:dyDescent="0.25">
      <c r="A10124" t="s">
        <v>9487</v>
      </c>
    </row>
    <row r="10125" spans="1:1" x14ac:dyDescent="0.25">
      <c r="A10125" t="s">
        <v>9488</v>
      </c>
    </row>
    <row r="10126" spans="1:1" x14ac:dyDescent="0.25">
      <c r="A10126" t="s">
        <v>9489</v>
      </c>
    </row>
    <row r="10127" spans="1:1" x14ac:dyDescent="0.25">
      <c r="A10127" t="s">
        <v>9490</v>
      </c>
    </row>
    <row r="10128" spans="1:1" x14ac:dyDescent="0.25">
      <c r="A10128" t="s">
        <v>9491</v>
      </c>
    </row>
    <row r="10129" spans="1:1" x14ac:dyDescent="0.25">
      <c r="A10129" t="s">
        <v>9492</v>
      </c>
    </row>
    <row r="10130" spans="1:1" x14ac:dyDescent="0.25">
      <c r="A10130" t="s">
        <v>9493</v>
      </c>
    </row>
    <row r="10131" spans="1:1" x14ac:dyDescent="0.25">
      <c r="A10131" t="s">
        <v>9494</v>
      </c>
    </row>
    <row r="10132" spans="1:1" x14ac:dyDescent="0.25">
      <c r="A10132" t="s">
        <v>9495</v>
      </c>
    </row>
    <row r="10133" spans="1:1" x14ac:dyDescent="0.25">
      <c r="A10133" t="s">
        <v>9496</v>
      </c>
    </row>
    <row r="10134" spans="1:1" x14ac:dyDescent="0.25">
      <c r="A10134" t="s">
        <v>9497</v>
      </c>
    </row>
    <row r="10135" spans="1:1" x14ac:dyDescent="0.25">
      <c r="A10135" t="s">
        <v>9498</v>
      </c>
    </row>
    <row r="10136" spans="1:1" x14ac:dyDescent="0.25">
      <c r="A10136" t="s">
        <v>9499</v>
      </c>
    </row>
    <row r="10137" spans="1:1" x14ac:dyDescent="0.25">
      <c r="A10137" t="s">
        <v>9500</v>
      </c>
    </row>
    <row r="10138" spans="1:1" x14ac:dyDescent="0.25">
      <c r="A10138" t="s">
        <v>9501</v>
      </c>
    </row>
    <row r="10139" spans="1:1" x14ac:dyDescent="0.25">
      <c r="A10139" t="s">
        <v>9502</v>
      </c>
    </row>
    <row r="10140" spans="1:1" x14ac:dyDescent="0.25">
      <c r="A10140" t="s">
        <v>9503</v>
      </c>
    </row>
    <row r="10141" spans="1:1" x14ac:dyDescent="0.25">
      <c r="A10141" t="s">
        <v>9504</v>
      </c>
    </row>
    <row r="10142" spans="1:1" x14ac:dyDescent="0.25">
      <c r="A10142" t="s">
        <v>9505</v>
      </c>
    </row>
    <row r="10143" spans="1:1" x14ac:dyDescent="0.25">
      <c r="A10143" t="s">
        <v>9506</v>
      </c>
    </row>
    <row r="10144" spans="1:1" x14ac:dyDescent="0.25">
      <c r="A10144" t="s">
        <v>9507</v>
      </c>
    </row>
    <row r="10145" spans="1:1" x14ac:dyDescent="0.25">
      <c r="A10145" t="s">
        <v>9508</v>
      </c>
    </row>
    <row r="10146" spans="1:1" x14ac:dyDescent="0.25">
      <c r="A10146" t="s">
        <v>9509</v>
      </c>
    </row>
    <row r="10147" spans="1:1" x14ac:dyDescent="0.25">
      <c r="A10147" t="s">
        <v>9510</v>
      </c>
    </row>
    <row r="10148" spans="1:1" x14ac:dyDescent="0.25">
      <c r="A10148" t="s">
        <v>9511</v>
      </c>
    </row>
    <row r="10149" spans="1:1" x14ac:dyDescent="0.25">
      <c r="A10149" t="s">
        <v>9512</v>
      </c>
    </row>
    <row r="10150" spans="1:1" x14ac:dyDescent="0.25">
      <c r="A10150" t="s">
        <v>9513</v>
      </c>
    </row>
    <row r="10151" spans="1:1" x14ac:dyDescent="0.25">
      <c r="A10151" t="s">
        <v>9514</v>
      </c>
    </row>
    <row r="10152" spans="1:1" x14ac:dyDescent="0.25">
      <c r="A10152" t="s">
        <v>9515</v>
      </c>
    </row>
    <row r="10153" spans="1:1" x14ac:dyDescent="0.25">
      <c r="A10153" t="s">
        <v>9516</v>
      </c>
    </row>
    <row r="10154" spans="1:1" x14ac:dyDescent="0.25">
      <c r="A10154" t="s">
        <v>9517</v>
      </c>
    </row>
    <row r="10155" spans="1:1" x14ac:dyDescent="0.25">
      <c r="A10155" t="s">
        <v>9518</v>
      </c>
    </row>
    <row r="10156" spans="1:1" x14ac:dyDescent="0.25">
      <c r="A10156" t="s">
        <v>9519</v>
      </c>
    </row>
    <row r="10157" spans="1:1" x14ac:dyDescent="0.25">
      <c r="A10157" t="s">
        <v>9520</v>
      </c>
    </row>
    <row r="10158" spans="1:1" x14ac:dyDescent="0.25">
      <c r="A10158" t="s">
        <v>9521</v>
      </c>
    </row>
    <row r="10159" spans="1:1" x14ac:dyDescent="0.25">
      <c r="A10159" t="s">
        <v>9522</v>
      </c>
    </row>
    <row r="10160" spans="1:1" x14ac:dyDescent="0.25">
      <c r="A10160" t="s">
        <v>9523</v>
      </c>
    </row>
    <row r="10161" spans="1:1" x14ac:dyDescent="0.25">
      <c r="A10161" t="s">
        <v>9524</v>
      </c>
    </row>
    <row r="10162" spans="1:1" x14ac:dyDescent="0.25">
      <c r="A10162" t="s">
        <v>9525</v>
      </c>
    </row>
    <row r="10163" spans="1:1" x14ac:dyDescent="0.25">
      <c r="A10163" t="s">
        <v>9526</v>
      </c>
    </row>
    <row r="10164" spans="1:1" x14ac:dyDescent="0.25">
      <c r="A10164" t="s">
        <v>9527</v>
      </c>
    </row>
    <row r="10165" spans="1:1" x14ac:dyDescent="0.25">
      <c r="A10165" t="s">
        <v>9528</v>
      </c>
    </row>
    <row r="10166" spans="1:1" x14ac:dyDescent="0.25">
      <c r="A10166" t="s">
        <v>9529</v>
      </c>
    </row>
    <row r="10167" spans="1:1" x14ac:dyDescent="0.25">
      <c r="A10167" t="s">
        <v>9530</v>
      </c>
    </row>
    <row r="10168" spans="1:1" x14ac:dyDescent="0.25">
      <c r="A10168" t="s">
        <v>9531</v>
      </c>
    </row>
    <row r="10169" spans="1:1" x14ac:dyDescent="0.25">
      <c r="A10169" t="s">
        <v>9532</v>
      </c>
    </row>
    <row r="10170" spans="1:1" x14ac:dyDescent="0.25">
      <c r="A10170" t="s">
        <v>9533</v>
      </c>
    </row>
    <row r="10171" spans="1:1" x14ac:dyDescent="0.25">
      <c r="A10171" t="s">
        <v>9534</v>
      </c>
    </row>
    <row r="10172" spans="1:1" x14ac:dyDescent="0.25">
      <c r="A10172" t="s">
        <v>9535</v>
      </c>
    </row>
    <row r="10173" spans="1:1" x14ac:dyDescent="0.25">
      <c r="A10173" t="s">
        <v>9536</v>
      </c>
    </row>
    <row r="10174" spans="1:1" x14ac:dyDescent="0.25">
      <c r="A10174" t="s">
        <v>9537</v>
      </c>
    </row>
    <row r="10175" spans="1:1" x14ac:dyDescent="0.25">
      <c r="A10175" t="s">
        <v>9538</v>
      </c>
    </row>
    <row r="10176" spans="1:1" x14ac:dyDescent="0.25">
      <c r="A10176" t="s">
        <v>9539</v>
      </c>
    </row>
    <row r="10177" spans="1:1" x14ac:dyDescent="0.25">
      <c r="A10177" t="s">
        <v>9540</v>
      </c>
    </row>
    <row r="10178" spans="1:1" x14ac:dyDescent="0.25">
      <c r="A10178" t="s">
        <v>9541</v>
      </c>
    </row>
    <row r="10179" spans="1:1" x14ac:dyDescent="0.25">
      <c r="A10179" t="s">
        <v>9542</v>
      </c>
    </row>
    <row r="10180" spans="1:1" x14ac:dyDescent="0.25">
      <c r="A10180" t="s">
        <v>9543</v>
      </c>
    </row>
    <row r="10181" spans="1:1" x14ac:dyDescent="0.25">
      <c r="A10181" t="s">
        <v>9544</v>
      </c>
    </row>
    <row r="10182" spans="1:1" x14ac:dyDescent="0.25">
      <c r="A10182" t="s">
        <v>9545</v>
      </c>
    </row>
    <row r="10183" spans="1:1" x14ac:dyDescent="0.25">
      <c r="A10183" t="s">
        <v>9546</v>
      </c>
    </row>
    <row r="10184" spans="1:1" x14ac:dyDescent="0.25">
      <c r="A10184" t="s">
        <v>9547</v>
      </c>
    </row>
    <row r="10185" spans="1:1" x14ac:dyDescent="0.25">
      <c r="A10185" t="s">
        <v>9548</v>
      </c>
    </row>
    <row r="10186" spans="1:1" x14ac:dyDescent="0.25">
      <c r="A10186" t="s">
        <v>9549</v>
      </c>
    </row>
    <row r="10187" spans="1:1" x14ac:dyDescent="0.25">
      <c r="A10187" t="s">
        <v>9550</v>
      </c>
    </row>
    <row r="10188" spans="1:1" x14ac:dyDescent="0.25">
      <c r="A10188" t="s">
        <v>9551</v>
      </c>
    </row>
    <row r="10189" spans="1:1" x14ac:dyDescent="0.25">
      <c r="A10189" t="s">
        <v>9552</v>
      </c>
    </row>
    <row r="10190" spans="1:1" x14ac:dyDescent="0.25">
      <c r="A10190" t="s">
        <v>9553</v>
      </c>
    </row>
    <row r="10191" spans="1:1" x14ac:dyDescent="0.25">
      <c r="A10191" t="s">
        <v>9554</v>
      </c>
    </row>
    <row r="10192" spans="1:1" x14ac:dyDescent="0.25">
      <c r="A10192" t="s">
        <v>9555</v>
      </c>
    </row>
    <row r="10193" spans="1:1" x14ac:dyDescent="0.25">
      <c r="A10193" t="s">
        <v>9556</v>
      </c>
    </row>
    <row r="10194" spans="1:1" x14ac:dyDescent="0.25">
      <c r="A10194" t="s">
        <v>9557</v>
      </c>
    </row>
    <row r="10195" spans="1:1" x14ac:dyDescent="0.25">
      <c r="A10195" t="s">
        <v>9558</v>
      </c>
    </row>
    <row r="10196" spans="1:1" x14ac:dyDescent="0.25">
      <c r="A10196" t="s">
        <v>9559</v>
      </c>
    </row>
    <row r="10197" spans="1:1" x14ac:dyDescent="0.25">
      <c r="A10197" t="s">
        <v>9560</v>
      </c>
    </row>
    <row r="10198" spans="1:1" x14ac:dyDescent="0.25">
      <c r="A10198" t="s">
        <v>9555</v>
      </c>
    </row>
    <row r="10199" spans="1:1" x14ac:dyDescent="0.25">
      <c r="A10199" t="s">
        <v>9561</v>
      </c>
    </row>
    <row r="10200" spans="1:1" x14ac:dyDescent="0.25">
      <c r="A10200" t="s">
        <v>9557</v>
      </c>
    </row>
    <row r="10201" spans="1:1" x14ac:dyDescent="0.25">
      <c r="A10201" t="s">
        <v>9562</v>
      </c>
    </row>
    <row r="10202" spans="1:1" x14ac:dyDescent="0.25">
      <c r="A10202" t="s">
        <v>9563</v>
      </c>
    </row>
    <row r="10203" spans="1:1" x14ac:dyDescent="0.25">
      <c r="A10203" t="s">
        <v>9564</v>
      </c>
    </row>
    <row r="10204" spans="1:1" x14ac:dyDescent="0.25">
      <c r="A10204" t="s">
        <v>9565</v>
      </c>
    </row>
    <row r="10205" spans="1:1" x14ac:dyDescent="0.25">
      <c r="A10205" t="s">
        <v>9566</v>
      </c>
    </row>
    <row r="10206" spans="1:1" x14ac:dyDescent="0.25">
      <c r="A10206" t="s">
        <v>9567</v>
      </c>
    </row>
    <row r="10207" spans="1:1" x14ac:dyDescent="0.25">
      <c r="A10207" t="s">
        <v>9568</v>
      </c>
    </row>
    <row r="10208" spans="1:1" x14ac:dyDescent="0.25">
      <c r="A10208" t="s">
        <v>9569</v>
      </c>
    </row>
    <row r="10209" spans="1:1" x14ac:dyDescent="0.25">
      <c r="A10209" t="s">
        <v>9570</v>
      </c>
    </row>
    <row r="10210" spans="1:1" x14ac:dyDescent="0.25">
      <c r="A10210" t="s">
        <v>9571</v>
      </c>
    </row>
    <row r="10211" spans="1:1" x14ac:dyDescent="0.25">
      <c r="A10211" t="s">
        <v>9572</v>
      </c>
    </row>
    <row r="10212" spans="1:1" x14ac:dyDescent="0.25">
      <c r="A10212" t="s">
        <v>9566</v>
      </c>
    </row>
    <row r="10213" spans="1:1" x14ac:dyDescent="0.25">
      <c r="A10213" t="s">
        <v>9573</v>
      </c>
    </row>
    <row r="10214" spans="1:1" x14ac:dyDescent="0.25">
      <c r="A10214" t="s">
        <v>9574</v>
      </c>
    </row>
    <row r="10215" spans="1:1" x14ac:dyDescent="0.25">
      <c r="A10215" t="s">
        <v>9553</v>
      </c>
    </row>
    <row r="10216" spans="1:1" x14ac:dyDescent="0.25">
      <c r="A10216" t="s">
        <v>9575</v>
      </c>
    </row>
    <row r="10217" spans="1:1" x14ac:dyDescent="0.25">
      <c r="A10217" t="s">
        <v>9576</v>
      </c>
    </row>
    <row r="10218" spans="1:1" x14ac:dyDescent="0.25">
      <c r="A10218" t="s">
        <v>9577</v>
      </c>
    </row>
    <row r="10219" spans="1:1" x14ac:dyDescent="0.25">
      <c r="A10219" t="s">
        <v>9578</v>
      </c>
    </row>
    <row r="10220" spans="1:1" x14ac:dyDescent="0.25">
      <c r="A10220" t="s">
        <v>9579</v>
      </c>
    </row>
    <row r="10221" spans="1:1" x14ac:dyDescent="0.25">
      <c r="A10221" t="s">
        <v>9580</v>
      </c>
    </row>
    <row r="10222" spans="1:1" x14ac:dyDescent="0.25">
      <c r="A10222" t="s">
        <v>9581</v>
      </c>
    </row>
    <row r="10223" spans="1:1" x14ac:dyDescent="0.25">
      <c r="A10223" t="s">
        <v>9582</v>
      </c>
    </row>
    <row r="10224" spans="1:1" x14ac:dyDescent="0.25">
      <c r="A10224" t="s">
        <v>9583</v>
      </c>
    </row>
    <row r="10225" spans="1:1" x14ac:dyDescent="0.25">
      <c r="A10225" t="s">
        <v>9575</v>
      </c>
    </row>
    <row r="10226" spans="1:1" x14ac:dyDescent="0.25">
      <c r="A10226" t="s">
        <v>9584</v>
      </c>
    </row>
    <row r="10227" spans="1:1" x14ac:dyDescent="0.25">
      <c r="A10227" t="s">
        <v>9582</v>
      </c>
    </row>
    <row r="10228" spans="1:1" x14ac:dyDescent="0.25">
      <c r="A10228" t="s">
        <v>9585</v>
      </c>
    </row>
    <row r="10229" spans="1:1" x14ac:dyDescent="0.25">
      <c r="A10229" t="s">
        <v>9586</v>
      </c>
    </row>
    <row r="10230" spans="1:1" x14ac:dyDescent="0.25">
      <c r="A10230" t="s">
        <v>9587</v>
      </c>
    </row>
    <row r="10231" spans="1:1" x14ac:dyDescent="0.25">
      <c r="A10231" t="s">
        <v>9576</v>
      </c>
    </row>
    <row r="10232" spans="1:1" x14ac:dyDescent="0.25">
      <c r="A10232" t="s">
        <v>9588</v>
      </c>
    </row>
    <row r="10233" spans="1:1" x14ac:dyDescent="0.25">
      <c r="A10233" t="s">
        <v>9589</v>
      </c>
    </row>
    <row r="10234" spans="1:1" x14ac:dyDescent="0.25">
      <c r="A10234" t="s">
        <v>9590</v>
      </c>
    </row>
    <row r="10235" spans="1:1" x14ac:dyDescent="0.25">
      <c r="A10235" t="s">
        <v>9591</v>
      </c>
    </row>
    <row r="10236" spans="1:1" x14ac:dyDescent="0.25">
      <c r="A10236" t="s">
        <v>9580</v>
      </c>
    </row>
    <row r="10237" spans="1:1" x14ac:dyDescent="0.25">
      <c r="A10237" t="s">
        <v>9592</v>
      </c>
    </row>
    <row r="10238" spans="1:1" x14ac:dyDescent="0.25">
      <c r="A10238" t="s">
        <v>9593</v>
      </c>
    </row>
    <row r="10239" spans="1:1" x14ac:dyDescent="0.25">
      <c r="A10239" t="s">
        <v>9594</v>
      </c>
    </row>
    <row r="10240" spans="1:1" x14ac:dyDescent="0.25">
      <c r="A10240" t="s">
        <v>9595</v>
      </c>
    </row>
    <row r="10241" spans="1:1" x14ac:dyDescent="0.25">
      <c r="A10241" t="s">
        <v>9596</v>
      </c>
    </row>
    <row r="10242" spans="1:1" x14ac:dyDescent="0.25">
      <c r="A10242" t="s">
        <v>9597</v>
      </c>
    </row>
    <row r="10243" spans="1:1" x14ac:dyDescent="0.25">
      <c r="A10243" t="s">
        <v>9589</v>
      </c>
    </row>
    <row r="10244" spans="1:1" x14ac:dyDescent="0.25">
      <c r="A10244" t="s">
        <v>9598</v>
      </c>
    </row>
    <row r="10245" spans="1:1" x14ac:dyDescent="0.25">
      <c r="A10245" t="s">
        <v>9599</v>
      </c>
    </row>
    <row r="10246" spans="1:1" x14ac:dyDescent="0.25">
      <c r="A10246" t="s">
        <v>9600</v>
      </c>
    </row>
    <row r="10247" spans="1:1" x14ac:dyDescent="0.25">
      <c r="A10247" t="s">
        <v>9601</v>
      </c>
    </row>
    <row r="10248" spans="1:1" x14ac:dyDescent="0.25">
      <c r="A10248" t="s">
        <v>9602</v>
      </c>
    </row>
    <row r="10249" spans="1:1" x14ac:dyDescent="0.25">
      <c r="A10249" t="s">
        <v>9603</v>
      </c>
    </row>
    <row r="10250" spans="1:1" x14ac:dyDescent="0.25">
      <c r="A10250" t="s">
        <v>9604</v>
      </c>
    </row>
    <row r="10251" spans="1:1" x14ac:dyDescent="0.25">
      <c r="A10251" t="s">
        <v>9605</v>
      </c>
    </row>
    <row r="10252" spans="1:1" x14ac:dyDescent="0.25">
      <c r="A10252" t="s">
        <v>9606</v>
      </c>
    </row>
    <row r="10253" spans="1:1" x14ac:dyDescent="0.25">
      <c r="A10253" t="s">
        <v>9607</v>
      </c>
    </row>
    <row r="10254" spans="1:1" x14ac:dyDescent="0.25">
      <c r="A10254" t="s">
        <v>9608</v>
      </c>
    </row>
    <row r="10255" spans="1:1" x14ac:dyDescent="0.25">
      <c r="A10255" t="s">
        <v>9609</v>
      </c>
    </row>
    <row r="10256" spans="1:1" x14ac:dyDescent="0.25">
      <c r="A10256" t="s">
        <v>9610</v>
      </c>
    </row>
    <row r="10257" spans="1:1" x14ac:dyDescent="0.25">
      <c r="A10257" t="s">
        <v>9611</v>
      </c>
    </row>
    <row r="10258" spans="1:1" x14ac:dyDescent="0.25">
      <c r="A10258" t="s">
        <v>9612</v>
      </c>
    </row>
    <row r="10259" spans="1:1" x14ac:dyDescent="0.25">
      <c r="A10259" t="s">
        <v>9613</v>
      </c>
    </row>
    <row r="10260" spans="1:1" x14ac:dyDescent="0.25">
      <c r="A10260" t="s">
        <v>9614</v>
      </c>
    </row>
    <row r="10261" spans="1:1" x14ac:dyDescent="0.25">
      <c r="A10261" t="s">
        <v>9615</v>
      </c>
    </row>
    <row r="10262" spans="1:1" x14ac:dyDescent="0.25">
      <c r="A10262" t="s">
        <v>9616</v>
      </c>
    </row>
    <row r="10263" spans="1:1" x14ac:dyDescent="0.25">
      <c r="A10263" t="s">
        <v>9617</v>
      </c>
    </row>
    <row r="10264" spans="1:1" x14ac:dyDescent="0.25">
      <c r="A10264" t="s">
        <v>9618</v>
      </c>
    </row>
    <row r="10265" spans="1:1" x14ac:dyDescent="0.25">
      <c r="A10265" t="s">
        <v>9619</v>
      </c>
    </row>
    <row r="10266" spans="1:1" x14ac:dyDescent="0.25">
      <c r="A10266" t="s">
        <v>9620</v>
      </c>
    </row>
    <row r="10267" spans="1:1" x14ac:dyDescent="0.25">
      <c r="A10267" t="s">
        <v>9621</v>
      </c>
    </row>
    <row r="10268" spans="1:1" x14ac:dyDescent="0.25">
      <c r="A10268" t="s">
        <v>9622</v>
      </c>
    </row>
    <row r="10269" spans="1:1" x14ac:dyDescent="0.25">
      <c r="A10269" t="s">
        <v>9623</v>
      </c>
    </row>
    <row r="10270" spans="1:1" x14ac:dyDescent="0.25">
      <c r="A10270" t="s">
        <v>9624</v>
      </c>
    </row>
    <row r="10271" spans="1:1" x14ac:dyDescent="0.25">
      <c r="A10271" t="s">
        <v>9625</v>
      </c>
    </row>
    <row r="10272" spans="1:1" x14ac:dyDescent="0.25">
      <c r="A10272" t="s">
        <v>9626</v>
      </c>
    </row>
    <row r="10273" spans="1:1" x14ac:dyDescent="0.25">
      <c r="A10273" t="s">
        <v>9627</v>
      </c>
    </row>
    <row r="10274" spans="1:1" x14ac:dyDescent="0.25">
      <c r="A10274" t="s">
        <v>9628</v>
      </c>
    </row>
    <row r="10275" spans="1:1" x14ac:dyDescent="0.25">
      <c r="A10275" t="s">
        <v>9629</v>
      </c>
    </row>
    <row r="10276" spans="1:1" x14ac:dyDescent="0.25">
      <c r="A10276" t="s">
        <v>9630</v>
      </c>
    </row>
    <row r="10277" spans="1:1" x14ac:dyDescent="0.25">
      <c r="A10277" t="s">
        <v>9631</v>
      </c>
    </row>
    <row r="10278" spans="1:1" x14ac:dyDescent="0.25">
      <c r="A10278" t="s">
        <v>9632</v>
      </c>
    </row>
    <row r="10279" spans="1:1" x14ac:dyDescent="0.25">
      <c r="A10279" t="s">
        <v>9633</v>
      </c>
    </row>
    <row r="10280" spans="1:1" x14ac:dyDescent="0.25">
      <c r="A10280" t="s">
        <v>9634</v>
      </c>
    </row>
    <row r="10281" spans="1:1" x14ac:dyDescent="0.25">
      <c r="A10281" t="s">
        <v>9635</v>
      </c>
    </row>
    <row r="10282" spans="1:1" x14ac:dyDescent="0.25">
      <c r="A10282" t="s">
        <v>9636</v>
      </c>
    </row>
    <row r="10283" spans="1:1" x14ac:dyDescent="0.25">
      <c r="A10283" t="s">
        <v>9637</v>
      </c>
    </row>
    <row r="10284" spans="1:1" x14ac:dyDescent="0.25">
      <c r="A10284" t="s">
        <v>9638</v>
      </c>
    </row>
    <row r="10285" spans="1:1" x14ac:dyDescent="0.25">
      <c r="A10285" t="s">
        <v>9639</v>
      </c>
    </row>
    <row r="10286" spans="1:1" x14ac:dyDescent="0.25">
      <c r="A10286" t="s">
        <v>9640</v>
      </c>
    </row>
    <row r="10287" spans="1:1" x14ac:dyDescent="0.25">
      <c r="A10287" t="s">
        <v>9641</v>
      </c>
    </row>
    <row r="10288" spans="1:1" x14ac:dyDescent="0.25">
      <c r="A10288" t="s">
        <v>9642</v>
      </c>
    </row>
    <row r="10289" spans="1:1" x14ac:dyDescent="0.25">
      <c r="A10289" t="s">
        <v>9643</v>
      </c>
    </row>
    <row r="10290" spans="1:1" x14ac:dyDescent="0.25">
      <c r="A10290" t="s">
        <v>9644</v>
      </c>
    </row>
    <row r="10291" spans="1:1" x14ac:dyDescent="0.25">
      <c r="A10291" t="s">
        <v>9645</v>
      </c>
    </row>
    <row r="10292" spans="1:1" x14ac:dyDescent="0.25">
      <c r="A10292" t="s">
        <v>9646</v>
      </c>
    </row>
    <row r="10293" spans="1:1" x14ac:dyDescent="0.25">
      <c r="A10293" t="s">
        <v>9647</v>
      </c>
    </row>
    <row r="10294" spans="1:1" x14ac:dyDescent="0.25">
      <c r="A10294" t="s">
        <v>9648</v>
      </c>
    </row>
    <row r="10295" spans="1:1" x14ac:dyDescent="0.25">
      <c r="A10295" t="s">
        <v>9649</v>
      </c>
    </row>
    <row r="10296" spans="1:1" x14ac:dyDescent="0.25">
      <c r="A10296" t="s">
        <v>9650</v>
      </c>
    </row>
    <row r="10297" spans="1:1" x14ac:dyDescent="0.25">
      <c r="A10297" t="s">
        <v>9651</v>
      </c>
    </row>
    <row r="10298" spans="1:1" x14ac:dyDescent="0.25">
      <c r="A10298" t="s">
        <v>9652</v>
      </c>
    </row>
    <row r="10299" spans="1:1" x14ac:dyDescent="0.25">
      <c r="A10299" t="s">
        <v>9653</v>
      </c>
    </row>
    <row r="10300" spans="1:1" x14ac:dyDescent="0.25">
      <c r="A10300" t="s">
        <v>9654</v>
      </c>
    </row>
    <row r="10301" spans="1:1" x14ac:dyDescent="0.25">
      <c r="A10301" t="s">
        <v>9655</v>
      </c>
    </row>
    <row r="10302" spans="1:1" x14ac:dyDescent="0.25">
      <c r="A10302" t="s">
        <v>9656</v>
      </c>
    </row>
    <row r="10303" spans="1:1" x14ac:dyDescent="0.25">
      <c r="A10303" t="s">
        <v>9657</v>
      </c>
    </row>
    <row r="10304" spans="1:1" x14ac:dyDescent="0.25">
      <c r="A10304" t="s">
        <v>9658</v>
      </c>
    </row>
    <row r="10305" spans="1:1" x14ac:dyDescent="0.25">
      <c r="A10305" t="s">
        <v>9659</v>
      </c>
    </row>
    <row r="10306" spans="1:1" x14ac:dyDescent="0.25">
      <c r="A10306" t="s">
        <v>9660</v>
      </c>
    </row>
    <row r="10307" spans="1:1" x14ac:dyDescent="0.25">
      <c r="A10307" t="s">
        <v>9661</v>
      </c>
    </row>
    <row r="10308" spans="1:1" x14ac:dyDescent="0.25">
      <c r="A10308" t="s">
        <v>9662</v>
      </c>
    </row>
    <row r="10309" spans="1:1" x14ac:dyDescent="0.25">
      <c r="A10309" t="s">
        <v>9663</v>
      </c>
    </row>
    <row r="10310" spans="1:1" x14ac:dyDescent="0.25">
      <c r="A10310" t="s">
        <v>9664</v>
      </c>
    </row>
    <row r="10311" spans="1:1" x14ac:dyDescent="0.25">
      <c r="A10311" t="s">
        <v>9665</v>
      </c>
    </row>
    <row r="10312" spans="1:1" x14ac:dyDescent="0.25">
      <c r="A10312" t="s">
        <v>9666</v>
      </c>
    </row>
    <row r="10313" spans="1:1" x14ac:dyDescent="0.25">
      <c r="A10313" t="s">
        <v>9667</v>
      </c>
    </row>
    <row r="10314" spans="1:1" x14ac:dyDescent="0.25">
      <c r="A10314" t="s">
        <v>9668</v>
      </c>
    </row>
    <row r="10315" spans="1:1" x14ac:dyDescent="0.25">
      <c r="A10315" t="s">
        <v>9669</v>
      </c>
    </row>
    <row r="10316" spans="1:1" x14ac:dyDescent="0.25">
      <c r="A10316" t="s">
        <v>9670</v>
      </c>
    </row>
    <row r="10317" spans="1:1" x14ac:dyDescent="0.25">
      <c r="A10317" t="s">
        <v>9671</v>
      </c>
    </row>
    <row r="10318" spans="1:1" x14ac:dyDescent="0.25">
      <c r="A10318" t="s">
        <v>9672</v>
      </c>
    </row>
    <row r="10319" spans="1:1" x14ac:dyDescent="0.25">
      <c r="A10319" t="s">
        <v>9673</v>
      </c>
    </row>
    <row r="10320" spans="1:1" x14ac:dyDescent="0.25">
      <c r="A10320" t="s">
        <v>9674</v>
      </c>
    </row>
    <row r="10321" spans="1:1" x14ac:dyDescent="0.25">
      <c r="A10321" t="s">
        <v>9675</v>
      </c>
    </row>
    <row r="10322" spans="1:1" x14ac:dyDescent="0.25">
      <c r="A10322" t="s">
        <v>9675</v>
      </c>
    </row>
    <row r="10323" spans="1:1" x14ac:dyDescent="0.25">
      <c r="A10323" t="s">
        <v>9676</v>
      </c>
    </row>
    <row r="10324" spans="1:1" x14ac:dyDescent="0.25">
      <c r="A10324" t="s">
        <v>9677</v>
      </c>
    </row>
    <row r="10325" spans="1:1" x14ac:dyDescent="0.25">
      <c r="A10325" t="s">
        <v>9678</v>
      </c>
    </row>
    <row r="10326" spans="1:1" x14ac:dyDescent="0.25">
      <c r="A10326" t="s">
        <v>9679</v>
      </c>
    </row>
    <row r="10327" spans="1:1" x14ac:dyDescent="0.25">
      <c r="A10327" t="s">
        <v>9680</v>
      </c>
    </row>
    <row r="10328" spans="1:1" x14ac:dyDescent="0.25">
      <c r="A10328" t="s">
        <v>9680</v>
      </c>
    </row>
    <row r="10329" spans="1:1" x14ac:dyDescent="0.25">
      <c r="A10329" t="s">
        <v>9681</v>
      </c>
    </row>
    <row r="10330" spans="1:1" x14ac:dyDescent="0.25">
      <c r="A10330" t="s">
        <v>9682</v>
      </c>
    </row>
    <row r="10331" spans="1:1" x14ac:dyDescent="0.25">
      <c r="A10331" t="s">
        <v>9681</v>
      </c>
    </row>
    <row r="10332" spans="1:1" x14ac:dyDescent="0.25">
      <c r="A10332" t="s">
        <v>9683</v>
      </c>
    </row>
    <row r="10333" spans="1:1" x14ac:dyDescent="0.25">
      <c r="A10333" t="s">
        <v>9684</v>
      </c>
    </row>
    <row r="10334" spans="1:1" x14ac:dyDescent="0.25">
      <c r="A10334" t="s">
        <v>9685</v>
      </c>
    </row>
    <row r="10335" spans="1:1" x14ac:dyDescent="0.25">
      <c r="A10335" t="s">
        <v>9686</v>
      </c>
    </row>
    <row r="10336" spans="1:1" x14ac:dyDescent="0.25">
      <c r="A10336" t="s">
        <v>9687</v>
      </c>
    </row>
    <row r="10337" spans="1:1" x14ac:dyDescent="0.25">
      <c r="A10337" t="s">
        <v>9688</v>
      </c>
    </row>
    <row r="10338" spans="1:1" x14ac:dyDescent="0.25">
      <c r="A10338" t="s">
        <v>9689</v>
      </c>
    </row>
    <row r="10339" spans="1:1" x14ac:dyDescent="0.25">
      <c r="A10339" t="s">
        <v>9690</v>
      </c>
    </row>
    <row r="10340" spans="1:1" x14ac:dyDescent="0.25">
      <c r="A10340" t="s">
        <v>9691</v>
      </c>
    </row>
    <row r="10341" spans="1:1" x14ac:dyDescent="0.25">
      <c r="A10341" t="s">
        <v>9692</v>
      </c>
    </row>
    <row r="10342" spans="1:1" x14ac:dyDescent="0.25">
      <c r="A10342" t="s">
        <v>9693</v>
      </c>
    </row>
    <row r="10343" spans="1:1" x14ac:dyDescent="0.25">
      <c r="A10343" t="s">
        <v>9694</v>
      </c>
    </row>
    <row r="10344" spans="1:1" x14ac:dyDescent="0.25">
      <c r="A10344" t="s">
        <v>9695</v>
      </c>
    </row>
    <row r="10345" spans="1:1" x14ac:dyDescent="0.25">
      <c r="A10345" t="s">
        <v>9696</v>
      </c>
    </row>
    <row r="10346" spans="1:1" x14ac:dyDescent="0.25">
      <c r="A10346" t="s">
        <v>9697</v>
      </c>
    </row>
    <row r="10347" spans="1:1" x14ac:dyDescent="0.25">
      <c r="A10347" t="s">
        <v>9698</v>
      </c>
    </row>
    <row r="10348" spans="1:1" x14ac:dyDescent="0.25">
      <c r="A10348" t="s">
        <v>9699</v>
      </c>
    </row>
    <row r="10349" spans="1:1" x14ac:dyDescent="0.25">
      <c r="A10349" t="s">
        <v>9700</v>
      </c>
    </row>
    <row r="10350" spans="1:1" x14ac:dyDescent="0.25">
      <c r="A10350" t="s">
        <v>9701</v>
      </c>
    </row>
    <row r="10351" spans="1:1" x14ac:dyDescent="0.25">
      <c r="A10351" t="s">
        <v>9702</v>
      </c>
    </row>
    <row r="10352" spans="1:1" x14ac:dyDescent="0.25">
      <c r="A10352" t="s">
        <v>9703</v>
      </c>
    </row>
    <row r="10353" spans="1:1" x14ac:dyDescent="0.25">
      <c r="A10353" t="s">
        <v>9704</v>
      </c>
    </row>
    <row r="10354" spans="1:1" x14ac:dyDescent="0.25">
      <c r="A10354" t="s">
        <v>9705</v>
      </c>
    </row>
    <row r="10355" spans="1:1" x14ac:dyDescent="0.25">
      <c r="A10355" t="s">
        <v>9706</v>
      </c>
    </row>
    <row r="10356" spans="1:1" x14ac:dyDescent="0.25">
      <c r="A10356" t="s">
        <v>9707</v>
      </c>
    </row>
    <row r="10357" spans="1:1" x14ac:dyDescent="0.25">
      <c r="A10357" t="s">
        <v>9708</v>
      </c>
    </row>
    <row r="10358" spans="1:1" x14ac:dyDescent="0.25">
      <c r="A10358" t="s">
        <v>9709</v>
      </c>
    </row>
    <row r="10359" spans="1:1" x14ac:dyDescent="0.25">
      <c r="A10359" t="s">
        <v>9710</v>
      </c>
    </row>
    <row r="10360" spans="1:1" x14ac:dyDescent="0.25">
      <c r="A10360" t="s">
        <v>9711</v>
      </c>
    </row>
    <row r="10361" spans="1:1" x14ac:dyDescent="0.25">
      <c r="A10361" t="s">
        <v>9712</v>
      </c>
    </row>
    <row r="10362" spans="1:1" x14ac:dyDescent="0.25">
      <c r="A10362" t="s">
        <v>9713</v>
      </c>
    </row>
    <row r="10363" spans="1:1" x14ac:dyDescent="0.25">
      <c r="A10363" t="s">
        <v>9714</v>
      </c>
    </row>
    <row r="10364" spans="1:1" x14ac:dyDescent="0.25">
      <c r="A10364" t="s">
        <v>9715</v>
      </c>
    </row>
    <row r="10365" spans="1:1" x14ac:dyDescent="0.25">
      <c r="A10365" t="s">
        <v>9716</v>
      </c>
    </row>
    <row r="10366" spans="1:1" x14ac:dyDescent="0.25">
      <c r="A10366" t="s">
        <v>9717</v>
      </c>
    </row>
    <row r="10367" spans="1:1" x14ac:dyDescent="0.25">
      <c r="A10367" t="s">
        <v>9718</v>
      </c>
    </row>
    <row r="10368" spans="1:1" x14ac:dyDescent="0.25">
      <c r="A10368" t="s">
        <v>9719</v>
      </c>
    </row>
    <row r="10369" spans="1:1" x14ac:dyDescent="0.25">
      <c r="A10369" t="s">
        <v>9720</v>
      </c>
    </row>
    <row r="10370" spans="1:1" x14ac:dyDescent="0.25">
      <c r="A10370" t="s">
        <v>9721</v>
      </c>
    </row>
    <row r="10371" spans="1:1" x14ac:dyDescent="0.25">
      <c r="A10371" t="s">
        <v>9722</v>
      </c>
    </row>
    <row r="10372" spans="1:1" x14ac:dyDescent="0.25">
      <c r="A10372" t="s">
        <v>9723</v>
      </c>
    </row>
    <row r="10373" spans="1:1" x14ac:dyDescent="0.25">
      <c r="A10373" t="s">
        <v>9724</v>
      </c>
    </row>
    <row r="10374" spans="1:1" x14ac:dyDescent="0.25">
      <c r="A10374" t="s">
        <v>9725</v>
      </c>
    </row>
    <row r="10375" spans="1:1" x14ac:dyDescent="0.25">
      <c r="A10375" t="s">
        <v>9726</v>
      </c>
    </row>
    <row r="10376" spans="1:1" x14ac:dyDescent="0.25">
      <c r="A10376" t="s">
        <v>9727</v>
      </c>
    </row>
    <row r="10377" spans="1:1" x14ac:dyDescent="0.25">
      <c r="A10377" t="s">
        <v>9728</v>
      </c>
    </row>
    <row r="10378" spans="1:1" x14ac:dyDescent="0.25">
      <c r="A10378" t="s">
        <v>9729</v>
      </c>
    </row>
    <row r="10379" spans="1:1" x14ac:dyDescent="0.25">
      <c r="A10379" t="s">
        <v>9730</v>
      </c>
    </row>
    <row r="10380" spans="1:1" x14ac:dyDescent="0.25">
      <c r="A10380" t="s">
        <v>9731</v>
      </c>
    </row>
    <row r="10381" spans="1:1" x14ac:dyDescent="0.25">
      <c r="A10381" t="s">
        <v>9732</v>
      </c>
    </row>
    <row r="10382" spans="1:1" x14ac:dyDescent="0.25">
      <c r="A10382" t="s">
        <v>9733</v>
      </c>
    </row>
    <row r="10383" spans="1:1" x14ac:dyDescent="0.25">
      <c r="A10383" t="s">
        <v>9734</v>
      </c>
    </row>
    <row r="10384" spans="1:1" x14ac:dyDescent="0.25">
      <c r="A10384" t="s">
        <v>9735</v>
      </c>
    </row>
    <row r="10385" spans="1:1" x14ac:dyDescent="0.25">
      <c r="A10385" t="s">
        <v>9736</v>
      </c>
    </row>
    <row r="10386" spans="1:1" x14ac:dyDescent="0.25">
      <c r="A10386" t="s">
        <v>9737</v>
      </c>
    </row>
    <row r="10387" spans="1:1" x14ac:dyDescent="0.25">
      <c r="A10387" t="s">
        <v>9738</v>
      </c>
    </row>
    <row r="10388" spans="1:1" x14ac:dyDescent="0.25">
      <c r="A10388" t="s">
        <v>9739</v>
      </c>
    </row>
    <row r="10389" spans="1:1" x14ac:dyDescent="0.25">
      <c r="A10389" t="s">
        <v>9740</v>
      </c>
    </row>
    <row r="10390" spans="1:1" x14ac:dyDescent="0.25">
      <c r="A10390" t="s">
        <v>9741</v>
      </c>
    </row>
    <row r="10391" spans="1:1" x14ac:dyDescent="0.25">
      <c r="A10391" t="s">
        <v>9742</v>
      </c>
    </row>
    <row r="10392" spans="1:1" x14ac:dyDescent="0.25">
      <c r="A10392" t="s">
        <v>9743</v>
      </c>
    </row>
    <row r="10393" spans="1:1" x14ac:dyDescent="0.25">
      <c r="A10393" t="s">
        <v>9744</v>
      </c>
    </row>
    <row r="10394" spans="1:1" x14ac:dyDescent="0.25">
      <c r="A10394" t="s">
        <v>9745</v>
      </c>
    </row>
    <row r="10395" spans="1:1" x14ac:dyDescent="0.25">
      <c r="A10395" t="s">
        <v>9746</v>
      </c>
    </row>
    <row r="10396" spans="1:1" x14ac:dyDescent="0.25">
      <c r="A10396" t="s">
        <v>9747</v>
      </c>
    </row>
    <row r="10397" spans="1:1" x14ac:dyDescent="0.25">
      <c r="A10397" t="s">
        <v>9748</v>
      </c>
    </row>
    <row r="10398" spans="1:1" x14ac:dyDescent="0.25">
      <c r="A10398" t="s">
        <v>9749</v>
      </c>
    </row>
    <row r="10399" spans="1:1" x14ac:dyDescent="0.25">
      <c r="A10399" t="s">
        <v>9750</v>
      </c>
    </row>
    <row r="10400" spans="1:1" x14ac:dyDescent="0.25">
      <c r="A10400" t="s">
        <v>9751</v>
      </c>
    </row>
    <row r="10401" spans="1:1" x14ac:dyDescent="0.25">
      <c r="A10401" t="s">
        <v>9752</v>
      </c>
    </row>
    <row r="10402" spans="1:1" x14ac:dyDescent="0.25">
      <c r="A10402" t="s">
        <v>9753</v>
      </c>
    </row>
    <row r="10403" spans="1:1" x14ac:dyDescent="0.25">
      <c r="A10403" t="s">
        <v>9754</v>
      </c>
    </row>
    <row r="10404" spans="1:1" x14ac:dyDescent="0.25">
      <c r="A10404" t="s">
        <v>9755</v>
      </c>
    </row>
    <row r="10405" spans="1:1" x14ac:dyDescent="0.25">
      <c r="A10405" t="s">
        <v>9756</v>
      </c>
    </row>
    <row r="10406" spans="1:1" x14ac:dyDescent="0.25">
      <c r="A10406" t="s">
        <v>9757</v>
      </c>
    </row>
    <row r="10407" spans="1:1" x14ac:dyDescent="0.25">
      <c r="A10407" t="s">
        <v>9758</v>
      </c>
    </row>
    <row r="10408" spans="1:1" x14ac:dyDescent="0.25">
      <c r="A10408" t="s">
        <v>9759</v>
      </c>
    </row>
    <row r="10409" spans="1:1" x14ac:dyDescent="0.25">
      <c r="A10409" t="s">
        <v>9760</v>
      </c>
    </row>
    <row r="10410" spans="1:1" x14ac:dyDescent="0.25">
      <c r="A10410" t="s">
        <v>9761</v>
      </c>
    </row>
    <row r="10411" spans="1:1" x14ac:dyDescent="0.25">
      <c r="A10411" t="s">
        <v>9762</v>
      </c>
    </row>
    <row r="10412" spans="1:1" x14ac:dyDescent="0.25">
      <c r="A10412" t="s">
        <v>9763</v>
      </c>
    </row>
    <row r="10413" spans="1:1" x14ac:dyDescent="0.25">
      <c r="A10413" t="s">
        <v>9764</v>
      </c>
    </row>
    <row r="10414" spans="1:1" x14ac:dyDescent="0.25">
      <c r="A10414" t="s">
        <v>9765</v>
      </c>
    </row>
    <row r="10415" spans="1:1" x14ac:dyDescent="0.25">
      <c r="A10415" t="s">
        <v>9766</v>
      </c>
    </row>
    <row r="10416" spans="1:1" x14ac:dyDescent="0.25">
      <c r="A10416" t="s">
        <v>9767</v>
      </c>
    </row>
    <row r="10417" spans="1:1" x14ac:dyDescent="0.25">
      <c r="A10417" t="s">
        <v>9768</v>
      </c>
    </row>
    <row r="10418" spans="1:1" x14ac:dyDescent="0.25">
      <c r="A10418" t="s">
        <v>9769</v>
      </c>
    </row>
    <row r="10419" spans="1:1" x14ac:dyDescent="0.25">
      <c r="A10419" t="s">
        <v>9770</v>
      </c>
    </row>
    <row r="10420" spans="1:1" x14ac:dyDescent="0.25">
      <c r="A10420" t="s">
        <v>9771</v>
      </c>
    </row>
    <row r="10421" spans="1:1" x14ac:dyDescent="0.25">
      <c r="A10421" t="s">
        <v>9772</v>
      </c>
    </row>
    <row r="10422" spans="1:1" x14ac:dyDescent="0.25">
      <c r="A10422" t="s">
        <v>9773</v>
      </c>
    </row>
    <row r="10423" spans="1:1" x14ac:dyDescent="0.25">
      <c r="A10423" t="s">
        <v>9774</v>
      </c>
    </row>
    <row r="10424" spans="1:1" x14ac:dyDescent="0.25">
      <c r="A10424" t="s">
        <v>9775</v>
      </c>
    </row>
    <row r="10425" spans="1:1" x14ac:dyDescent="0.25">
      <c r="A10425" t="s">
        <v>9776</v>
      </c>
    </row>
    <row r="10426" spans="1:1" x14ac:dyDescent="0.25">
      <c r="A10426" t="s">
        <v>9777</v>
      </c>
    </row>
    <row r="10427" spans="1:1" x14ac:dyDescent="0.25">
      <c r="A10427" t="s">
        <v>9778</v>
      </c>
    </row>
    <row r="10428" spans="1:1" x14ac:dyDescent="0.25">
      <c r="A10428" t="s">
        <v>9779</v>
      </c>
    </row>
    <row r="10429" spans="1:1" x14ac:dyDescent="0.25">
      <c r="A10429" t="s">
        <v>9780</v>
      </c>
    </row>
    <row r="10430" spans="1:1" x14ac:dyDescent="0.25">
      <c r="A10430" t="s">
        <v>9781</v>
      </c>
    </row>
    <row r="10431" spans="1:1" x14ac:dyDescent="0.25">
      <c r="A10431" t="s">
        <v>9782</v>
      </c>
    </row>
    <row r="10432" spans="1:1" x14ac:dyDescent="0.25">
      <c r="A10432" t="s">
        <v>9783</v>
      </c>
    </row>
    <row r="10433" spans="1:1" x14ac:dyDescent="0.25">
      <c r="A10433" t="s">
        <v>9784</v>
      </c>
    </row>
    <row r="10434" spans="1:1" x14ac:dyDescent="0.25">
      <c r="A10434" t="s">
        <v>9785</v>
      </c>
    </row>
    <row r="10435" spans="1:1" x14ac:dyDescent="0.25">
      <c r="A10435" t="s">
        <v>9786</v>
      </c>
    </row>
    <row r="10436" spans="1:1" x14ac:dyDescent="0.25">
      <c r="A10436" t="s">
        <v>9787</v>
      </c>
    </row>
    <row r="10437" spans="1:1" x14ac:dyDescent="0.25">
      <c r="A10437" t="s">
        <v>9788</v>
      </c>
    </row>
    <row r="10438" spans="1:1" x14ac:dyDescent="0.25">
      <c r="A10438" t="s">
        <v>9789</v>
      </c>
    </row>
    <row r="10439" spans="1:1" x14ac:dyDescent="0.25">
      <c r="A10439" t="s">
        <v>9790</v>
      </c>
    </row>
    <row r="10440" spans="1:1" x14ac:dyDescent="0.25">
      <c r="A10440" t="s">
        <v>9791</v>
      </c>
    </row>
    <row r="10441" spans="1:1" x14ac:dyDescent="0.25">
      <c r="A10441" t="s">
        <v>9792</v>
      </c>
    </row>
    <row r="10442" spans="1:1" x14ac:dyDescent="0.25">
      <c r="A10442" t="s">
        <v>9793</v>
      </c>
    </row>
    <row r="10443" spans="1:1" x14ac:dyDescent="0.25">
      <c r="A10443" t="s">
        <v>9794</v>
      </c>
    </row>
    <row r="10444" spans="1:1" x14ac:dyDescent="0.25">
      <c r="A10444" t="s">
        <v>9795</v>
      </c>
    </row>
    <row r="10445" spans="1:1" x14ac:dyDescent="0.25">
      <c r="A10445" t="s">
        <v>9796</v>
      </c>
    </row>
    <row r="10446" spans="1:1" x14ac:dyDescent="0.25">
      <c r="A10446" t="s">
        <v>9797</v>
      </c>
    </row>
    <row r="10447" spans="1:1" x14ac:dyDescent="0.25">
      <c r="A10447" t="s">
        <v>9798</v>
      </c>
    </row>
    <row r="10448" spans="1:1" x14ac:dyDescent="0.25">
      <c r="A10448" t="s">
        <v>9799</v>
      </c>
    </row>
    <row r="10449" spans="1:1" x14ac:dyDescent="0.25">
      <c r="A10449" t="s">
        <v>9800</v>
      </c>
    </row>
    <row r="10450" spans="1:1" x14ac:dyDescent="0.25">
      <c r="A10450" t="s">
        <v>9801</v>
      </c>
    </row>
    <row r="10451" spans="1:1" x14ac:dyDescent="0.25">
      <c r="A10451" t="s">
        <v>9802</v>
      </c>
    </row>
    <row r="10452" spans="1:1" x14ac:dyDescent="0.25">
      <c r="A10452" t="s">
        <v>9803</v>
      </c>
    </row>
    <row r="10453" spans="1:1" x14ac:dyDescent="0.25">
      <c r="A10453" t="s">
        <v>9804</v>
      </c>
    </row>
    <row r="10454" spans="1:1" x14ac:dyDescent="0.25">
      <c r="A10454" t="s">
        <v>9805</v>
      </c>
    </row>
    <row r="10455" spans="1:1" x14ac:dyDescent="0.25">
      <c r="A10455" t="s">
        <v>9806</v>
      </c>
    </row>
    <row r="10456" spans="1:1" x14ac:dyDescent="0.25">
      <c r="A10456" t="s">
        <v>9807</v>
      </c>
    </row>
    <row r="10457" spans="1:1" x14ac:dyDescent="0.25">
      <c r="A10457" t="s">
        <v>9808</v>
      </c>
    </row>
    <row r="10458" spans="1:1" x14ac:dyDescent="0.25">
      <c r="A10458" t="s">
        <v>9809</v>
      </c>
    </row>
    <row r="10459" spans="1:1" x14ac:dyDescent="0.25">
      <c r="A10459" t="s">
        <v>9810</v>
      </c>
    </row>
    <row r="10460" spans="1:1" x14ac:dyDescent="0.25">
      <c r="A10460" t="s">
        <v>9811</v>
      </c>
    </row>
    <row r="10461" spans="1:1" x14ac:dyDescent="0.25">
      <c r="A10461" t="s">
        <v>9812</v>
      </c>
    </row>
    <row r="10462" spans="1:1" x14ac:dyDescent="0.25">
      <c r="A10462" t="s">
        <v>9813</v>
      </c>
    </row>
    <row r="10463" spans="1:1" x14ac:dyDescent="0.25">
      <c r="A10463" t="s">
        <v>9814</v>
      </c>
    </row>
    <row r="10464" spans="1:1" x14ac:dyDescent="0.25">
      <c r="A10464" t="s">
        <v>9815</v>
      </c>
    </row>
    <row r="10465" spans="1:1" x14ac:dyDescent="0.25">
      <c r="A10465" t="s">
        <v>9816</v>
      </c>
    </row>
    <row r="10466" spans="1:1" x14ac:dyDescent="0.25">
      <c r="A10466" t="s">
        <v>9817</v>
      </c>
    </row>
    <row r="10467" spans="1:1" x14ac:dyDescent="0.25">
      <c r="A10467" t="s">
        <v>9818</v>
      </c>
    </row>
    <row r="10468" spans="1:1" x14ac:dyDescent="0.25">
      <c r="A10468" t="s">
        <v>9819</v>
      </c>
    </row>
    <row r="10469" spans="1:1" x14ac:dyDescent="0.25">
      <c r="A10469" t="s">
        <v>9820</v>
      </c>
    </row>
    <row r="10470" spans="1:1" x14ac:dyDescent="0.25">
      <c r="A10470" t="s">
        <v>9821</v>
      </c>
    </row>
    <row r="10471" spans="1:1" x14ac:dyDescent="0.25">
      <c r="A10471" t="s">
        <v>9822</v>
      </c>
    </row>
    <row r="10472" spans="1:1" x14ac:dyDescent="0.25">
      <c r="A10472" t="s">
        <v>9823</v>
      </c>
    </row>
    <row r="10473" spans="1:1" x14ac:dyDescent="0.25">
      <c r="A10473" t="s">
        <v>9824</v>
      </c>
    </row>
    <row r="10474" spans="1:1" x14ac:dyDescent="0.25">
      <c r="A10474" t="s">
        <v>9825</v>
      </c>
    </row>
    <row r="10475" spans="1:1" x14ac:dyDescent="0.25">
      <c r="A10475" t="s">
        <v>9826</v>
      </c>
    </row>
    <row r="10476" spans="1:1" x14ac:dyDescent="0.25">
      <c r="A10476" t="s">
        <v>9827</v>
      </c>
    </row>
    <row r="10477" spans="1:1" x14ac:dyDescent="0.25">
      <c r="A10477" t="s">
        <v>9828</v>
      </c>
    </row>
    <row r="10478" spans="1:1" x14ac:dyDescent="0.25">
      <c r="A10478" t="s">
        <v>9829</v>
      </c>
    </row>
    <row r="10479" spans="1:1" x14ac:dyDescent="0.25">
      <c r="A10479" t="s">
        <v>9830</v>
      </c>
    </row>
    <row r="10480" spans="1:1" x14ac:dyDescent="0.25">
      <c r="A10480" t="s">
        <v>9831</v>
      </c>
    </row>
    <row r="10481" spans="1:1" x14ac:dyDescent="0.25">
      <c r="A10481" t="s">
        <v>9832</v>
      </c>
    </row>
    <row r="10482" spans="1:1" x14ac:dyDescent="0.25">
      <c r="A10482" t="s">
        <v>9833</v>
      </c>
    </row>
    <row r="10483" spans="1:1" x14ac:dyDescent="0.25">
      <c r="A10483" t="s">
        <v>9834</v>
      </c>
    </row>
    <row r="10484" spans="1:1" x14ac:dyDescent="0.25">
      <c r="A10484" t="s">
        <v>9835</v>
      </c>
    </row>
    <row r="10485" spans="1:1" x14ac:dyDescent="0.25">
      <c r="A10485" t="s">
        <v>9836</v>
      </c>
    </row>
    <row r="10486" spans="1:1" x14ac:dyDescent="0.25">
      <c r="A10486" t="s">
        <v>9837</v>
      </c>
    </row>
    <row r="10487" spans="1:1" x14ac:dyDescent="0.25">
      <c r="A10487" t="s">
        <v>9838</v>
      </c>
    </row>
    <row r="10488" spans="1:1" x14ac:dyDescent="0.25">
      <c r="A10488" t="s">
        <v>9839</v>
      </c>
    </row>
    <row r="10489" spans="1:1" x14ac:dyDescent="0.25">
      <c r="A10489" t="s">
        <v>9840</v>
      </c>
    </row>
    <row r="10490" spans="1:1" x14ac:dyDescent="0.25">
      <c r="A10490" t="s">
        <v>9841</v>
      </c>
    </row>
    <row r="10491" spans="1:1" x14ac:dyDescent="0.25">
      <c r="A10491" t="s">
        <v>9842</v>
      </c>
    </row>
    <row r="10492" spans="1:1" x14ac:dyDescent="0.25">
      <c r="A10492" t="s">
        <v>9843</v>
      </c>
    </row>
    <row r="10493" spans="1:1" x14ac:dyDescent="0.25">
      <c r="A10493" t="s">
        <v>9844</v>
      </c>
    </row>
    <row r="10494" spans="1:1" x14ac:dyDescent="0.25">
      <c r="A10494" t="s">
        <v>9845</v>
      </c>
    </row>
    <row r="10495" spans="1:1" x14ac:dyDescent="0.25">
      <c r="A10495" t="s">
        <v>9846</v>
      </c>
    </row>
    <row r="10496" spans="1:1" x14ac:dyDescent="0.25">
      <c r="A10496" t="s">
        <v>9847</v>
      </c>
    </row>
    <row r="10497" spans="1:1" x14ac:dyDescent="0.25">
      <c r="A10497" t="s">
        <v>9848</v>
      </c>
    </row>
    <row r="10498" spans="1:1" x14ac:dyDescent="0.25">
      <c r="A10498" t="s">
        <v>9849</v>
      </c>
    </row>
    <row r="10499" spans="1:1" x14ac:dyDescent="0.25">
      <c r="A10499" t="s">
        <v>9850</v>
      </c>
    </row>
    <row r="10500" spans="1:1" x14ac:dyDescent="0.25">
      <c r="A10500" t="s">
        <v>9851</v>
      </c>
    </row>
    <row r="10501" spans="1:1" x14ac:dyDescent="0.25">
      <c r="A10501" t="s">
        <v>9852</v>
      </c>
    </row>
    <row r="10502" spans="1:1" x14ac:dyDescent="0.25">
      <c r="A10502" t="s">
        <v>9853</v>
      </c>
    </row>
    <row r="10503" spans="1:1" x14ac:dyDescent="0.25">
      <c r="A10503" t="s">
        <v>9854</v>
      </c>
    </row>
    <row r="10504" spans="1:1" x14ac:dyDescent="0.25">
      <c r="A10504" t="s">
        <v>9855</v>
      </c>
    </row>
    <row r="10505" spans="1:1" x14ac:dyDescent="0.25">
      <c r="A10505" t="s">
        <v>9856</v>
      </c>
    </row>
    <row r="10506" spans="1:1" x14ac:dyDescent="0.25">
      <c r="A10506" t="s">
        <v>9857</v>
      </c>
    </row>
    <row r="10507" spans="1:1" x14ac:dyDescent="0.25">
      <c r="A10507" t="s">
        <v>9858</v>
      </c>
    </row>
    <row r="10508" spans="1:1" x14ac:dyDescent="0.25">
      <c r="A10508" t="s">
        <v>9859</v>
      </c>
    </row>
    <row r="10509" spans="1:1" x14ac:dyDescent="0.25">
      <c r="A10509" t="s">
        <v>9860</v>
      </c>
    </row>
    <row r="10510" spans="1:1" x14ac:dyDescent="0.25">
      <c r="A10510" t="s">
        <v>9861</v>
      </c>
    </row>
    <row r="10511" spans="1:1" x14ac:dyDescent="0.25">
      <c r="A10511" t="s">
        <v>9862</v>
      </c>
    </row>
    <row r="10512" spans="1:1" x14ac:dyDescent="0.25">
      <c r="A10512" t="s">
        <v>9863</v>
      </c>
    </row>
    <row r="10513" spans="1:1" x14ac:dyDescent="0.25">
      <c r="A10513" t="s">
        <v>9863</v>
      </c>
    </row>
    <row r="10514" spans="1:1" x14ac:dyDescent="0.25">
      <c r="A10514" t="s">
        <v>9864</v>
      </c>
    </row>
    <row r="10515" spans="1:1" x14ac:dyDescent="0.25">
      <c r="A10515" t="s">
        <v>9864</v>
      </c>
    </row>
    <row r="10516" spans="1:1" x14ac:dyDescent="0.25">
      <c r="A10516" t="s">
        <v>9865</v>
      </c>
    </row>
    <row r="10517" spans="1:1" x14ac:dyDescent="0.25">
      <c r="A10517" t="s">
        <v>9865</v>
      </c>
    </row>
    <row r="10518" spans="1:1" x14ac:dyDescent="0.25">
      <c r="A10518" t="s">
        <v>9866</v>
      </c>
    </row>
    <row r="10519" spans="1:1" x14ac:dyDescent="0.25">
      <c r="A10519" t="s">
        <v>9867</v>
      </c>
    </row>
    <row r="10520" spans="1:1" x14ac:dyDescent="0.25">
      <c r="A10520" t="s">
        <v>9868</v>
      </c>
    </row>
    <row r="10521" spans="1:1" x14ac:dyDescent="0.25">
      <c r="A10521" t="s">
        <v>9869</v>
      </c>
    </row>
    <row r="10522" spans="1:1" x14ac:dyDescent="0.25">
      <c r="A10522" t="s">
        <v>9870</v>
      </c>
    </row>
    <row r="10523" spans="1:1" x14ac:dyDescent="0.25">
      <c r="A10523" t="s">
        <v>9871</v>
      </c>
    </row>
    <row r="10524" spans="1:1" x14ac:dyDescent="0.25">
      <c r="A10524" t="s">
        <v>9872</v>
      </c>
    </row>
    <row r="10525" spans="1:1" x14ac:dyDescent="0.25">
      <c r="A10525" t="s">
        <v>9873</v>
      </c>
    </row>
    <row r="10526" spans="1:1" x14ac:dyDescent="0.25">
      <c r="A10526" t="s">
        <v>9874</v>
      </c>
    </row>
    <row r="10527" spans="1:1" x14ac:dyDescent="0.25">
      <c r="A10527" t="s">
        <v>9875</v>
      </c>
    </row>
    <row r="10528" spans="1:1" x14ac:dyDescent="0.25">
      <c r="A10528" t="s">
        <v>9876</v>
      </c>
    </row>
    <row r="10529" spans="1:1" x14ac:dyDescent="0.25">
      <c r="A10529" t="s">
        <v>9877</v>
      </c>
    </row>
    <row r="10530" spans="1:1" x14ac:dyDescent="0.25">
      <c r="A10530" t="s">
        <v>9878</v>
      </c>
    </row>
    <row r="10531" spans="1:1" x14ac:dyDescent="0.25">
      <c r="A10531" t="s">
        <v>9879</v>
      </c>
    </row>
    <row r="10532" spans="1:1" x14ac:dyDescent="0.25">
      <c r="A10532" t="s">
        <v>9880</v>
      </c>
    </row>
    <row r="10533" spans="1:1" x14ac:dyDescent="0.25">
      <c r="A10533" t="s">
        <v>9881</v>
      </c>
    </row>
    <row r="10534" spans="1:1" x14ac:dyDescent="0.25">
      <c r="A10534" t="s">
        <v>9882</v>
      </c>
    </row>
    <row r="10535" spans="1:1" x14ac:dyDescent="0.25">
      <c r="A10535" t="s">
        <v>9883</v>
      </c>
    </row>
    <row r="10536" spans="1:1" x14ac:dyDescent="0.25">
      <c r="A10536" t="s">
        <v>9884</v>
      </c>
    </row>
    <row r="10537" spans="1:1" x14ac:dyDescent="0.25">
      <c r="A10537" t="s">
        <v>9885</v>
      </c>
    </row>
    <row r="10538" spans="1:1" x14ac:dyDescent="0.25">
      <c r="A10538" t="s">
        <v>9886</v>
      </c>
    </row>
    <row r="10539" spans="1:1" x14ac:dyDescent="0.25">
      <c r="A10539" t="s">
        <v>9887</v>
      </c>
    </row>
    <row r="10540" spans="1:1" x14ac:dyDescent="0.25">
      <c r="A10540" t="s">
        <v>9888</v>
      </c>
    </row>
    <row r="10541" spans="1:1" x14ac:dyDescent="0.25">
      <c r="A10541" t="s">
        <v>9889</v>
      </c>
    </row>
    <row r="10542" spans="1:1" x14ac:dyDescent="0.25">
      <c r="A10542" t="s">
        <v>9890</v>
      </c>
    </row>
    <row r="10543" spans="1:1" x14ac:dyDescent="0.25">
      <c r="A10543" t="s">
        <v>9891</v>
      </c>
    </row>
    <row r="10544" spans="1:1" x14ac:dyDescent="0.25">
      <c r="A10544" t="s">
        <v>9892</v>
      </c>
    </row>
    <row r="10545" spans="1:1" x14ac:dyDescent="0.25">
      <c r="A10545" t="s">
        <v>9893</v>
      </c>
    </row>
    <row r="10546" spans="1:1" x14ac:dyDescent="0.25">
      <c r="A10546" t="s">
        <v>9894</v>
      </c>
    </row>
    <row r="10547" spans="1:1" x14ac:dyDescent="0.25">
      <c r="A10547" t="s">
        <v>9895</v>
      </c>
    </row>
    <row r="10548" spans="1:1" x14ac:dyDescent="0.25">
      <c r="A10548" t="s">
        <v>9896</v>
      </c>
    </row>
    <row r="10549" spans="1:1" x14ac:dyDescent="0.25">
      <c r="A10549" t="s">
        <v>9897</v>
      </c>
    </row>
    <row r="10550" spans="1:1" x14ac:dyDescent="0.25">
      <c r="A10550" t="s">
        <v>9898</v>
      </c>
    </row>
    <row r="10551" spans="1:1" x14ac:dyDescent="0.25">
      <c r="A10551" t="s">
        <v>9899</v>
      </c>
    </row>
    <row r="10552" spans="1:1" x14ac:dyDescent="0.25">
      <c r="A10552" t="s">
        <v>9900</v>
      </c>
    </row>
    <row r="10553" spans="1:1" x14ac:dyDescent="0.25">
      <c r="A10553" t="s">
        <v>9901</v>
      </c>
    </row>
    <row r="10554" spans="1:1" x14ac:dyDescent="0.25">
      <c r="A10554" t="s">
        <v>9902</v>
      </c>
    </row>
    <row r="10555" spans="1:1" x14ac:dyDescent="0.25">
      <c r="A10555" t="s">
        <v>9903</v>
      </c>
    </row>
    <row r="10556" spans="1:1" x14ac:dyDescent="0.25">
      <c r="A10556" t="s">
        <v>9904</v>
      </c>
    </row>
    <row r="10557" spans="1:1" x14ac:dyDescent="0.25">
      <c r="A10557" t="s">
        <v>9905</v>
      </c>
    </row>
    <row r="10558" spans="1:1" x14ac:dyDescent="0.25">
      <c r="A10558" t="s">
        <v>9906</v>
      </c>
    </row>
    <row r="10559" spans="1:1" x14ac:dyDescent="0.25">
      <c r="A10559" t="s">
        <v>9907</v>
      </c>
    </row>
    <row r="10560" spans="1:1" x14ac:dyDescent="0.25">
      <c r="A10560" t="s">
        <v>9908</v>
      </c>
    </row>
    <row r="10561" spans="1:1" x14ac:dyDescent="0.25">
      <c r="A10561" t="s">
        <v>9909</v>
      </c>
    </row>
    <row r="10562" spans="1:1" x14ac:dyDescent="0.25">
      <c r="A10562" t="s">
        <v>9910</v>
      </c>
    </row>
    <row r="10563" spans="1:1" x14ac:dyDescent="0.25">
      <c r="A10563" t="s">
        <v>9911</v>
      </c>
    </row>
    <row r="10564" spans="1:1" x14ac:dyDescent="0.25">
      <c r="A10564" t="s">
        <v>9912</v>
      </c>
    </row>
    <row r="10565" spans="1:1" x14ac:dyDescent="0.25">
      <c r="A10565" t="s">
        <v>9913</v>
      </c>
    </row>
    <row r="10566" spans="1:1" x14ac:dyDescent="0.25">
      <c r="A10566" t="s">
        <v>9914</v>
      </c>
    </row>
    <row r="10567" spans="1:1" x14ac:dyDescent="0.25">
      <c r="A10567" t="s">
        <v>9915</v>
      </c>
    </row>
    <row r="10568" spans="1:1" x14ac:dyDescent="0.25">
      <c r="A10568" t="s">
        <v>9916</v>
      </c>
    </row>
    <row r="10569" spans="1:1" x14ac:dyDescent="0.25">
      <c r="A10569" t="s">
        <v>9917</v>
      </c>
    </row>
    <row r="10570" spans="1:1" x14ac:dyDescent="0.25">
      <c r="A10570" t="s">
        <v>9918</v>
      </c>
    </row>
    <row r="10571" spans="1:1" x14ac:dyDescent="0.25">
      <c r="A10571" t="s">
        <v>9919</v>
      </c>
    </row>
    <row r="10572" spans="1:1" x14ac:dyDescent="0.25">
      <c r="A10572" t="s">
        <v>9920</v>
      </c>
    </row>
    <row r="10573" spans="1:1" x14ac:dyDescent="0.25">
      <c r="A10573" t="s">
        <v>9921</v>
      </c>
    </row>
    <row r="10574" spans="1:1" x14ac:dyDescent="0.25">
      <c r="A10574" t="s">
        <v>9922</v>
      </c>
    </row>
    <row r="10575" spans="1:1" x14ac:dyDescent="0.25">
      <c r="A10575" t="s">
        <v>9923</v>
      </c>
    </row>
    <row r="10576" spans="1:1" x14ac:dyDescent="0.25">
      <c r="A10576" t="s">
        <v>9924</v>
      </c>
    </row>
    <row r="10577" spans="1:1" x14ac:dyDescent="0.25">
      <c r="A10577" t="s">
        <v>9925</v>
      </c>
    </row>
    <row r="10578" spans="1:1" x14ac:dyDescent="0.25">
      <c r="A10578" t="s">
        <v>9926</v>
      </c>
    </row>
    <row r="10579" spans="1:1" x14ac:dyDescent="0.25">
      <c r="A10579" t="s">
        <v>9927</v>
      </c>
    </row>
    <row r="10580" spans="1:1" x14ac:dyDescent="0.25">
      <c r="A10580" t="s">
        <v>9928</v>
      </c>
    </row>
    <row r="10581" spans="1:1" x14ac:dyDescent="0.25">
      <c r="A10581" t="s">
        <v>9929</v>
      </c>
    </row>
    <row r="10582" spans="1:1" x14ac:dyDescent="0.25">
      <c r="A10582" t="s">
        <v>9930</v>
      </c>
    </row>
    <row r="10583" spans="1:1" x14ac:dyDescent="0.25">
      <c r="A10583" t="s">
        <v>9931</v>
      </c>
    </row>
    <row r="10584" spans="1:1" x14ac:dyDescent="0.25">
      <c r="A10584" t="s">
        <v>9932</v>
      </c>
    </row>
    <row r="10585" spans="1:1" x14ac:dyDescent="0.25">
      <c r="A10585" t="s">
        <v>9933</v>
      </c>
    </row>
    <row r="10586" spans="1:1" x14ac:dyDescent="0.25">
      <c r="A10586" t="s">
        <v>9934</v>
      </c>
    </row>
    <row r="10587" spans="1:1" x14ac:dyDescent="0.25">
      <c r="A10587" t="s">
        <v>9935</v>
      </c>
    </row>
    <row r="10588" spans="1:1" x14ac:dyDescent="0.25">
      <c r="A10588" t="s">
        <v>9936</v>
      </c>
    </row>
    <row r="10589" spans="1:1" x14ac:dyDescent="0.25">
      <c r="A10589" t="s">
        <v>9937</v>
      </c>
    </row>
    <row r="10590" spans="1:1" x14ac:dyDescent="0.25">
      <c r="A10590" t="s">
        <v>9938</v>
      </c>
    </row>
    <row r="10591" spans="1:1" x14ac:dyDescent="0.25">
      <c r="A10591" t="s">
        <v>9939</v>
      </c>
    </row>
    <row r="10592" spans="1:1" x14ac:dyDescent="0.25">
      <c r="A10592" t="s">
        <v>9940</v>
      </c>
    </row>
    <row r="10593" spans="1:1" x14ac:dyDescent="0.25">
      <c r="A10593" t="s">
        <v>9941</v>
      </c>
    </row>
    <row r="10594" spans="1:1" x14ac:dyDescent="0.25">
      <c r="A10594" t="s">
        <v>9942</v>
      </c>
    </row>
    <row r="10595" spans="1:1" x14ac:dyDescent="0.25">
      <c r="A10595" t="s">
        <v>9943</v>
      </c>
    </row>
    <row r="10596" spans="1:1" x14ac:dyDescent="0.25">
      <c r="A10596" t="s">
        <v>9944</v>
      </c>
    </row>
    <row r="10597" spans="1:1" x14ac:dyDescent="0.25">
      <c r="A10597" t="s">
        <v>9945</v>
      </c>
    </row>
    <row r="10598" spans="1:1" x14ac:dyDescent="0.25">
      <c r="A10598" t="s">
        <v>9946</v>
      </c>
    </row>
    <row r="10599" spans="1:1" x14ac:dyDescent="0.25">
      <c r="A10599" t="s">
        <v>9947</v>
      </c>
    </row>
    <row r="10600" spans="1:1" x14ac:dyDescent="0.25">
      <c r="A10600" t="s">
        <v>9948</v>
      </c>
    </row>
    <row r="10601" spans="1:1" x14ac:dyDescent="0.25">
      <c r="A10601" t="s">
        <v>9949</v>
      </c>
    </row>
    <row r="10602" spans="1:1" x14ac:dyDescent="0.25">
      <c r="A10602" t="s">
        <v>9950</v>
      </c>
    </row>
    <row r="10603" spans="1:1" x14ac:dyDescent="0.25">
      <c r="A10603" t="s">
        <v>9951</v>
      </c>
    </row>
    <row r="10604" spans="1:1" x14ac:dyDescent="0.25">
      <c r="A10604" t="s">
        <v>9952</v>
      </c>
    </row>
    <row r="10605" spans="1:1" x14ac:dyDescent="0.25">
      <c r="A10605" t="s">
        <v>9953</v>
      </c>
    </row>
    <row r="10606" spans="1:1" x14ac:dyDescent="0.25">
      <c r="A10606" t="s">
        <v>9954</v>
      </c>
    </row>
    <row r="10607" spans="1:1" x14ac:dyDescent="0.25">
      <c r="A10607" t="s">
        <v>9955</v>
      </c>
    </row>
    <row r="10608" spans="1:1" x14ac:dyDescent="0.25">
      <c r="A10608" t="s">
        <v>9956</v>
      </c>
    </row>
    <row r="10609" spans="1:1" x14ac:dyDescent="0.25">
      <c r="A10609" t="s">
        <v>9957</v>
      </c>
    </row>
    <row r="10610" spans="1:1" x14ac:dyDescent="0.25">
      <c r="A10610" t="s">
        <v>9958</v>
      </c>
    </row>
    <row r="10611" spans="1:1" x14ac:dyDescent="0.25">
      <c r="A10611" t="s">
        <v>9959</v>
      </c>
    </row>
    <row r="10612" spans="1:1" x14ac:dyDescent="0.25">
      <c r="A10612" t="s">
        <v>9960</v>
      </c>
    </row>
    <row r="10613" spans="1:1" x14ac:dyDescent="0.25">
      <c r="A10613" t="s">
        <v>9961</v>
      </c>
    </row>
    <row r="10614" spans="1:1" x14ac:dyDescent="0.25">
      <c r="A10614" t="s">
        <v>9962</v>
      </c>
    </row>
    <row r="10615" spans="1:1" x14ac:dyDescent="0.25">
      <c r="A10615" t="s">
        <v>9963</v>
      </c>
    </row>
    <row r="10616" spans="1:1" x14ac:dyDescent="0.25">
      <c r="A10616" t="s">
        <v>9964</v>
      </c>
    </row>
    <row r="10617" spans="1:1" x14ac:dyDescent="0.25">
      <c r="A10617" t="s">
        <v>9965</v>
      </c>
    </row>
    <row r="10618" spans="1:1" x14ac:dyDescent="0.25">
      <c r="A10618" t="s">
        <v>9966</v>
      </c>
    </row>
    <row r="10619" spans="1:1" x14ac:dyDescent="0.25">
      <c r="A10619" t="s">
        <v>9967</v>
      </c>
    </row>
    <row r="10620" spans="1:1" x14ac:dyDescent="0.25">
      <c r="A10620" t="s">
        <v>9968</v>
      </c>
    </row>
    <row r="10621" spans="1:1" x14ac:dyDescent="0.25">
      <c r="A10621" t="s">
        <v>9969</v>
      </c>
    </row>
    <row r="10622" spans="1:1" x14ac:dyDescent="0.25">
      <c r="A10622" t="s">
        <v>9970</v>
      </c>
    </row>
    <row r="10623" spans="1:1" x14ac:dyDescent="0.25">
      <c r="A10623" t="s">
        <v>9971</v>
      </c>
    </row>
    <row r="10624" spans="1:1" x14ac:dyDescent="0.25">
      <c r="A10624" t="s">
        <v>9972</v>
      </c>
    </row>
    <row r="10625" spans="1:1" x14ac:dyDescent="0.25">
      <c r="A10625" t="s">
        <v>9973</v>
      </c>
    </row>
    <row r="10626" spans="1:1" x14ac:dyDescent="0.25">
      <c r="A10626" t="s">
        <v>9974</v>
      </c>
    </row>
    <row r="10627" spans="1:1" x14ac:dyDescent="0.25">
      <c r="A10627" t="s">
        <v>9975</v>
      </c>
    </row>
    <row r="10628" spans="1:1" x14ac:dyDescent="0.25">
      <c r="A10628" t="s">
        <v>9976</v>
      </c>
    </row>
    <row r="10629" spans="1:1" x14ac:dyDescent="0.25">
      <c r="A10629" t="s">
        <v>9977</v>
      </c>
    </row>
    <row r="10630" spans="1:1" x14ac:dyDescent="0.25">
      <c r="A10630" t="s">
        <v>9978</v>
      </c>
    </row>
    <row r="10631" spans="1:1" x14ac:dyDescent="0.25">
      <c r="A10631" t="s">
        <v>9979</v>
      </c>
    </row>
    <row r="10632" spans="1:1" x14ac:dyDescent="0.25">
      <c r="A10632" t="s">
        <v>9980</v>
      </c>
    </row>
    <row r="10633" spans="1:1" x14ac:dyDescent="0.25">
      <c r="A10633" t="s">
        <v>9981</v>
      </c>
    </row>
    <row r="10634" spans="1:1" x14ac:dyDescent="0.25">
      <c r="A10634" t="s">
        <v>9982</v>
      </c>
    </row>
    <row r="10635" spans="1:1" x14ac:dyDescent="0.25">
      <c r="A10635" t="s">
        <v>9983</v>
      </c>
    </row>
    <row r="10636" spans="1:1" x14ac:dyDescent="0.25">
      <c r="A10636" t="s">
        <v>9984</v>
      </c>
    </row>
    <row r="10637" spans="1:1" x14ac:dyDescent="0.25">
      <c r="A10637" t="s">
        <v>9985</v>
      </c>
    </row>
    <row r="10638" spans="1:1" x14ac:dyDescent="0.25">
      <c r="A10638" t="s">
        <v>9986</v>
      </c>
    </row>
    <row r="10639" spans="1:1" x14ac:dyDescent="0.25">
      <c r="A10639" t="s">
        <v>9987</v>
      </c>
    </row>
    <row r="10640" spans="1:1" x14ac:dyDescent="0.25">
      <c r="A10640" t="s">
        <v>9988</v>
      </c>
    </row>
    <row r="10641" spans="1:1" x14ac:dyDescent="0.25">
      <c r="A10641" t="s">
        <v>9989</v>
      </c>
    </row>
    <row r="10642" spans="1:1" x14ac:dyDescent="0.25">
      <c r="A10642" t="s">
        <v>9990</v>
      </c>
    </row>
    <row r="10643" spans="1:1" x14ac:dyDescent="0.25">
      <c r="A10643" t="s">
        <v>9991</v>
      </c>
    </row>
    <row r="10644" spans="1:1" x14ac:dyDescent="0.25">
      <c r="A10644" t="s">
        <v>9992</v>
      </c>
    </row>
    <row r="10645" spans="1:1" x14ac:dyDescent="0.25">
      <c r="A10645" t="s">
        <v>9993</v>
      </c>
    </row>
    <row r="10646" spans="1:1" x14ac:dyDescent="0.25">
      <c r="A10646" t="s">
        <v>9994</v>
      </c>
    </row>
    <row r="10647" spans="1:1" x14ac:dyDescent="0.25">
      <c r="A10647" t="s">
        <v>9995</v>
      </c>
    </row>
    <row r="10648" spans="1:1" x14ac:dyDescent="0.25">
      <c r="A10648" t="s">
        <v>9996</v>
      </c>
    </row>
    <row r="10649" spans="1:1" x14ac:dyDescent="0.25">
      <c r="A10649" t="s">
        <v>9997</v>
      </c>
    </row>
    <row r="10650" spans="1:1" x14ac:dyDescent="0.25">
      <c r="A10650" t="s">
        <v>9998</v>
      </c>
    </row>
    <row r="10651" spans="1:1" x14ac:dyDescent="0.25">
      <c r="A10651" t="s">
        <v>9999</v>
      </c>
    </row>
    <row r="10652" spans="1:1" x14ac:dyDescent="0.25">
      <c r="A10652" t="s">
        <v>9998</v>
      </c>
    </row>
    <row r="10653" spans="1:1" x14ac:dyDescent="0.25">
      <c r="A10653" t="s">
        <v>10000</v>
      </c>
    </row>
    <row r="10654" spans="1:1" x14ac:dyDescent="0.25">
      <c r="A10654" t="s">
        <v>10001</v>
      </c>
    </row>
    <row r="10655" spans="1:1" x14ac:dyDescent="0.25">
      <c r="A10655" t="s">
        <v>9995</v>
      </c>
    </row>
    <row r="10656" spans="1:1" x14ac:dyDescent="0.25">
      <c r="A10656" t="s">
        <v>10002</v>
      </c>
    </row>
    <row r="10657" spans="1:1" x14ac:dyDescent="0.25">
      <c r="A10657" t="s">
        <v>9997</v>
      </c>
    </row>
    <row r="10658" spans="1:1" x14ac:dyDescent="0.25">
      <c r="A10658" t="s">
        <v>10001</v>
      </c>
    </row>
    <row r="10659" spans="1:1" x14ac:dyDescent="0.25">
      <c r="A10659" t="s">
        <v>9996</v>
      </c>
    </row>
    <row r="10660" spans="1:1" x14ac:dyDescent="0.25">
      <c r="A10660" t="s">
        <v>9999</v>
      </c>
    </row>
    <row r="10661" spans="1:1" x14ac:dyDescent="0.25">
      <c r="A10661" t="s">
        <v>10000</v>
      </c>
    </row>
    <row r="10662" spans="1:1" x14ac:dyDescent="0.25">
      <c r="A10662" t="s">
        <v>10003</v>
      </c>
    </row>
    <row r="10663" spans="1:1" x14ac:dyDescent="0.25">
      <c r="A10663" t="s">
        <v>10004</v>
      </c>
    </row>
    <row r="10664" spans="1:1" x14ac:dyDescent="0.25">
      <c r="A10664" t="s">
        <v>10005</v>
      </c>
    </row>
    <row r="10665" spans="1:1" x14ac:dyDescent="0.25">
      <c r="A10665" t="s">
        <v>10006</v>
      </c>
    </row>
    <row r="10666" spans="1:1" x14ac:dyDescent="0.25">
      <c r="A10666" t="s">
        <v>10005</v>
      </c>
    </row>
    <row r="10667" spans="1:1" x14ac:dyDescent="0.25">
      <c r="A10667" t="s">
        <v>10007</v>
      </c>
    </row>
    <row r="10668" spans="1:1" x14ac:dyDescent="0.25">
      <c r="A10668" t="s">
        <v>10006</v>
      </c>
    </row>
    <row r="10669" spans="1:1" x14ac:dyDescent="0.25">
      <c r="A10669" t="s">
        <v>10003</v>
      </c>
    </row>
    <row r="10670" spans="1:1" x14ac:dyDescent="0.25">
      <c r="A10670" t="s">
        <v>10008</v>
      </c>
    </row>
    <row r="10671" spans="1:1" x14ac:dyDescent="0.25">
      <c r="A10671" t="s">
        <v>10009</v>
      </c>
    </row>
    <row r="10672" spans="1:1" x14ac:dyDescent="0.25">
      <c r="A10672" t="s">
        <v>10004</v>
      </c>
    </row>
    <row r="10673" spans="1:1" x14ac:dyDescent="0.25">
      <c r="A10673" t="s">
        <v>10007</v>
      </c>
    </row>
    <row r="10674" spans="1:1" x14ac:dyDescent="0.25">
      <c r="A10674" t="s">
        <v>10010</v>
      </c>
    </row>
    <row r="10675" spans="1:1" x14ac:dyDescent="0.25">
      <c r="A10675" t="s">
        <v>10010</v>
      </c>
    </row>
    <row r="10676" spans="1:1" x14ac:dyDescent="0.25">
      <c r="A10676" t="s">
        <v>10009</v>
      </c>
    </row>
    <row r="10677" spans="1:1" x14ac:dyDescent="0.25">
      <c r="A10677" t="s">
        <v>10011</v>
      </c>
    </row>
    <row r="10678" spans="1:1" x14ac:dyDescent="0.25">
      <c r="A10678" t="s">
        <v>10012</v>
      </c>
    </row>
    <row r="10679" spans="1:1" x14ac:dyDescent="0.25">
      <c r="A10679" t="s">
        <v>10013</v>
      </c>
    </row>
    <row r="10680" spans="1:1" x14ac:dyDescent="0.25">
      <c r="A10680" t="s">
        <v>10014</v>
      </c>
    </row>
    <row r="10681" spans="1:1" x14ac:dyDescent="0.25">
      <c r="A10681" t="s">
        <v>10015</v>
      </c>
    </row>
    <row r="10682" spans="1:1" x14ac:dyDescent="0.25">
      <c r="A10682" t="s">
        <v>10012</v>
      </c>
    </row>
    <row r="10683" spans="1:1" x14ac:dyDescent="0.25">
      <c r="A10683" t="s">
        <v>10016</v>
      </c>
    </row>
    <row r="10684" spans="1:1" x14ac:dyDescent="0.25">
      <c r="A10684" t="s">
        <v>10017</v>
      </c>
    </row>
    <row r="10685" spans="1:1" x14ac:dyDescent="0.25">
      <c r="A10685" t="s">
        <v>10018</v>
      </c>
    </row>
    <row r="10686" spans="1:1" x14ac:dyDescent="0.25">
      <c r="A10686" t="s">
        <v>10013</v>
      </c>
    </row>
    <row r="10687" spans="1:1" x14ac:dyDescent="0.25">
      <c r="A10687" t="s">
        <v>10019</v>
      </c>
    </row>
    <row r="10688" spans="1:1" x14ac:dyDescent="0.25">
      <c r="A10688" t="s">
        <v>10016</v>
      </c>
    </row>
    <row r="10689" spans="1:1" x14ac:dyDescent="0.25">
      <c r="A10689" t="s">
        <v>10014</v>
      </c>
    </row>
    <row r="10690" spans="1:1" x14ac:dyDescent="0.25">
      <c r="A10690" t="s">
        <v>10018</v>
      </c>
    </row>
    <row r="10691" spans="1:1" x14ac:dyDescent="0.25">
      <c r="A10691" t="s">
        <v>10011</v>
      </c>
    </row>
    <row r="10692" spans="1:1" x14ac:dyDescent="0.25">
      <c r="A10692" t="s">
        <v>10019</v>
      </c>
    </row>
    <row r="10693" spans="1:1" x14ac:dyDescent="0.25">
      <c r="A10693" t="s">
        <v>10020</v>
      </c>
    </row>
    <row r="10694" spans="1:1" x14ac:dyDescent="0.25">
      <c r="A10694" t="s">
        <v>10021</v>
      </c>
    </row>
    <row r="10695" spans="1:1" x14ac:dyDescent="0.25">
      <c r="A10695" t="s">
        <v>10022</v>
      </c>
    </row>
    <row r="10696" spans="1:1" x14ac:dyDescent="0.25">
      <c r="A10696" t="s">
        <v>10023</v>
      </c>
    </row>
    <row r="10697" spans="1:1" x14ac:dyDescent="0.25">
      <c r="A10697" t="s">
        <v>10024</v>
      </c>
    </row>
    <row r="10698" spans="1:1" x14ac:dyDescent="0.25">
      <c r="A10698" t="s">
        <v>10025</v>
      </c>
    </row>
    <row r="10699" spans="1:1" x14ac:dyDescent="0.25">
      <c r="A10699" t="s">
        <v>10026</v>
      </c>
    </row>
    <row r="10700" spans="1:1" x14ac:dyDescent="0.25">
      <c r="A10700" t="s">
        <v>10027</v>
      </c>
    </row>
    <row r="10701" spans="1:1" x14ac:dyDescent="0.25">
      <c r="A10701" t="s">
        <v>10028</v>
      </c>
    </row>
    <row r="10702" spans="1:1" x14ac:dyDescent="0.25">
      <c r="A10702" t="s">
        <v>10029</v>
      </c>
    </row>
    <row r="10703" spans="1:1" x14ac:dyDescent="0.25">
      <c r="A10703" t="s">
        <v>10030</v>
      </c>
    </row>
    <row r="10704" spans="1:1" x14ac:dyDescent="0.25">
      <c r="A10704" t="s">
        <v>10031</v>
      </c>
    </row>
    <row r="10705" spans="1:1" x14ac:dyDescent="0.25">
      <c r="A10705" t="s">
        <v>10032</v>
      </c>
    </row>
    <row r="10706" spans="1:1" x14ac:dyDescent="0.25">
      <c r="A10706" t="s">
        <v>10033</v>
      </c>
    </row>
    <row r="10707" spans="1:1" x14ac:dyDescent="0.25">
      <c r="A10707" t="s">
        <v>10034</v>
      </c>
    </row>
    <row r="10708" spans="1:1" x14ac:dyDescent="0.25">
      <c r="A10708" t="s">
        <v>10035</v>
      </c>
    </row>
    <row r="10709" spans="1:1" x14ac:dyDescent="0.25">
      <c r="A10709" t="s">
        <v>10036</v>
      </c>
    </row>
    <row r="10710" spans="1:1" x14ac:dyDescent="0.25">
      <c r="A10710" t="s">
        <v>10037</v>
      </c>
    </row>
    <row r="10711" spans="1:1" x14ac:dyDescent="0.25">
      <c r="A10711" t="s">
        <v>10038</v>
      </c>
    </row>
    <row r="10712" spans="1:1" x14ac:dyDescent="0.25">
      <c r="A10712" t="s">
        <v>10039</v>
      </c>
    </row>
    <row r="10713" spans="1:1" x14ac:dyDescent="0.25">
      <c r="A10713" t="s">
        <v>10040</v>
      </c>
    </row>
    <row r="10714" spans="1:1" x14ac:dyDescent="0.25">
      <c r="A10714" t="s">
        <v>10041</v>
      </c>
    </row>
    <row r="10715" spans="1:1" x14ac:dyDescent="0.25">
      <c r="A10715" t="s">
        <v>10042</v>
      </c>
    </row>
    <row r="10716" spans="1:1" x14ac:dyDescent="0.25">
      <c r="A10716" t="s">
        <v>10043</v>
      </c>
    </row>
    <row r="10717" spans="1:1" x14ac:dyDescent="0.25">
      <c r="A10717" t="s">
        <v>10044</v>
      </c>
    </row>
    <row r="10718" spans="1:1" x14ac:dyDescent="0.25">
      <c r="A10718" t="s">
        <v>10045</v>
      </c>
    </row>
    <row r="10719" spans="1:1" x14ac:dyDescent="0.25">
      <c r="A10719" t="s">
        <v>10046</v>
      </c>
    </row>
    <row r="10720" spans="1:1" x14ac:dyDescent="0.25">
      <c r="A10720" t="s">
        <v>10047</v>
      </c>
    </row>
    <row r="10721" spans="1:1" x14ac:dyDescent="0.25">
      <c r="A10721" t="s">
        <v>10048</v>
      </c>
    </row>
    <row r="10722" spans="1:1" x14ac:dyDescent="0.25">
      <c r="A10722" t="s">
        <v>10049</v>
      </c>
    </row>
    <row r="10723" spans="1:1" x14ac:dyDescent="0.25">
      <c r="A10723" t="s">
        <v>10050</v>
      </c>
    </row>
    <row r="10724" spans="1:1" x14ac:dyDescent="0.25">
      <c r="A10724" t="s">
        <v>10051</v>
      </c>
    </row>
    <row r="10725" spans="1:1" x14ac:dyDescent="0.25">
      <c r="A10725" t="s">
        <v>10052</v>
      </c>
    </row>
    <row r="10726" spans="1:1" x14ac:dyDescent="0.25">
      <c r="A10726" t="s">
        <v>10053</v>
      </c>
    </row>
    <row r="10727" spans="1:1" x14ac:dyDescent="0.25">
      <c r="A10727" t="s">
        <v>10054</v>
      </c>
    </row>
    <row r="10728" spans="1:1" x14ac:dyDescent="0.25">
      <c r="A10728" t="s">
        <v>10055</v>
      </c>
    </row>
    <row r="10729" spans="1:1" x14ac:dyDescent="0.25">
      <c r="A10729" t="s">
        <v>10056</v>
      </c>
    </row>
    <row r="10730" spans="1:1" x14ac:dyDescent="0.25">
      <c r="A10730" t="s">
        <v>10057</v>
      </c>
    </row>
    <row r="10731" spans="1:1" x14ac:dyDescent="0.25">
      <c r="A10731" t="s">
        <v>10058</v>
      </c>
    </row>
    <row r="10732" spans="1:1" x14ac:dyDescent="0.25">
      <c r="A10732" t="s">
        <v>10059</v>
      </c>
    </row>
    <row r="10733" spans="1:1" x14ac:dyDescent="0.25">
      <c r="A10733" t="s">
        <v>10060</v>
      </c>
    </row>
    <row r="10734" spans="1:1" x14ac:dyDescent="0.25">
      <c r="A10734" t="s">
        <v>10061</v>
      </c>
    </row>
    <row r="10735" spans="1:1" x14ac:dyDescent="0.25">
      <c r="A10735" t="s">
        <v>10062</v>
      </c>
    </row>
    <row r="10736" spans="1:1" x14ac:dyDescent="0.25">
      <c r="A10736" t="s">
        <v>10063</v>
      </c>
    </row>
    <row r="10737" spans="1:1" x14ac:dyDescent="0.25">
      <c r="A10737" t="s">
        <v>10064</v>
      </c>
    </row>
    <row r="10738" spans="1:1" x14ac:dyDescent="0.25">
      <c r="A10738" t="s">
        <v>10065</v>
      </c>
    </row>
    <row r="10739" spans="1:1" x14ac:dyDescent="0.25">
      <c r="A10739" t="s">
        <v>10066</v>
      </c>
    </row>
    <row r="10740" spans="1:1" x14ac:dyDescent="0.25">
      <c r="A10740" t="s">
        <v>10067</v>
      </c>
    </row>
    <row r="10741" spans="1:1" x14ac:dyDescent="0.25">
      <c r="A10741" t="s">
        <v>10068</v>
      </c>
    </row>
    <row r="10742" spans="1:1" x14ac:dyDescent="0.25">
      <c r="A10742" t="s">
        <v>10069</v>
      </c>
    </row>
    <row r="10743" spans="1:1" x14ac:dyDescent="0.25">
      <c r="A10743" t="s">
        <v>10070</v>
      </c>
    </row>
    <row r="10744" spans="1:1" x14ac:dyDescent="0.25">
      <c r="A10744" t="s">
        <v>10071</v>
      </c>
    </row>
    <row r="10745" spans="1:1" x14ac:dyDescent="0.25">
      <c r="A10745" t="s">
        <v>10072</v>
      </c>
    </row>
    <row r="10746" spans="1:1" x14ac:dyDescent="0.25">
      <c r="A10746" t="s">
        <v>10073</v>
      </c>
    </row>
    <row r="10747" spans="1:1" x14ac:dyDescent="0.25">
      <c r="A10747" t="s">
        <v>10074</v>
      </c>
    </row>
    <row r="10748" spans="1:1" x14ac:dyDescent="0.25">
      <c r="A10748" t="s">
        <v>10075</v>
      </c>
    </row>
    <row r="10749" spans="1:1" x14ac:dyDescent="0.25">
      <c r="A10749" t="s">
        <v>10076</v>
      </c>
    </row>
    <row r="10750" spans="1:1" x14ac:dyDescent="0.25">
      <c r="A10750" t="s">
        <v>10077</v>
      </c>
    </row>
    <row r="10751" spans="1:1" x14ac:dyDescent="0.25">
      <c r="A10751" t="s">
        <v>10078</v>
      </c>
    </row>
    <row r="10752" spans="1:1" x14ac:dyDescent="0.25">
      <c r="A10752" t="s">
        <v>10079</v>
      </c>
    </row>
    <row r="10753" spans="1:1" x14ac:dyDescent="0.25">
      <c r="A10753" t="s">
        <v>10080</v>
      </c>
    </row>
    <row r="10754" spans="1:1" x14ac:dyDescent="0.25">
      <c r="A10754" t="s">
        <v>10081</v>
      </c>
    </row>
    <row r="10755" spans="1:1" x14ac:dyDescent="0.25">
      <c r="A10755" t="s">
        <v>10082</v>
      </c>
    </row>
    <row r="10756" spans="1:1" x14ac:dyDescent="0.25">
      <c r="A10756" t="s">
        <v>10083</v>
      </c>
    </row>
    <row r="10757" spans="1:1" x14ac:dyDescent="0.25">
      <c r="A10757" t="s">
        <v>10084</v>
      </c>
    </row>
    <row r="10758" spans="1:1" x14ac:dyDescent="0.25">
      <c r="A10758" t="s">
        <v>10085</v>
      </c>
    </row>
    <row r="10759" spans="1:1" x14ac:dyDescent="0.25">
      <c r="A10759" t="s">
        <v>10086</v>
      </c>
    </row>
    <row r="10760" spans="1:1" x14ac:dyDescent="0.25">
      <c r="A10760" t="s">
        <v>10087</v>
      </c>
    </row>
    <row r="10761" spans="1:1" x14ac:dyDescent="0.25">
      <c r="A10761" t="s">
        <v>10088</v>
      </c>
    </row>
    <row r="10762" spans="1:1" x14ac:dyDescent="0.25">
      <c r="A10762" t="s">
        <v>10089</v>
      </c>
    </row>
    <row r="10763" spans="1:1" x14ac:dyDescent="0.25">
      <c r="A10763" t="s">
        <v>10090</v>
      </c>
    </row>
    <row r="10764" spans="1:1" x14ac:dyDescent="0.25">
      <c r="A10764" t="s">
        <v>10091</v>
      </c>
    </row>
    <row r="10765" spans="1:1" x14ac:dyDescent="0.25">
      <c r="A10765" t="s">
        <v>10092</v>
      </c>
    </row>
    <row r="10766" spans="1:1" x14ac:dyDescent="0.25">
      <c r="A10766" t="s">
        <v>10093</v>
      </c>
    </row>
    <row r="10767" spans="1:1" x14ac:dyDescent="0.25">
      <c r="A10767" t="s">
        <v>10094</v>
      </c>
    </row>
    <row r="10768" spans="1:1" x14ac:dyDescent="0.25">
      <c r="A10768" t="s">
        <v>10095</v>
      </c>
    </row>
    <row r="10769" spans="1:1" x14ac:dyDescent="0.25">
      <c r="A10769" t="s">
        <v>10096</v>
      </c>
    </row>
    <row r="10770" spans="1:1" x14ac:dyDescent="0.25">
      <c r="A10770" t="s">
        <v>10097</v>
      </c>
    </row>
    <row r="10771" spans="1:1" x14ac:dyDescent="0.25">
      <c r="A10771" t="s">
        <v>10098</v>
      </c>
    </row>
    <row r="10772" spans="1:1" x14ac:dyDescent="0.25">
      <c r="A10772" t="s">
        <v>10099</v>
      </c>
    </row>
    <row r="10773" spans="1:1" x14ac:dyDescent="0.25">
      <c r="A10773" t="s">
        <v>10100</v>
      </c>
    </row>
    <row r="10774" spans="1:1" x14ac:dyDescent="0.25">
      <c r="A10774" t="s">
        <v>10101</v>
      </c>
    </row>
    <row r="10775" spans="1:1" x14ac:dyDescent="0.25">
      <c r="A10775" t="s">
        <v>10102</v>
      </c>
    </row>
    <row r="10776" spans="1:1" x14ac:dyDescent="0.25">
      <c r="A10776" t="s">
        <v>10103</v>
      </c>
    </row>
    <row r="10777" spans="1:1" x14ac:dyDescent="0.25">
      <c r="A10777" t="s">
        <v>10104</v>
      </c>
    </row>
    <row r="10778" spans="1:1" x14ac:dyDescent="0.25">
      <c r="A10778" t="s">
        <v>10105</v>
      </c>
    </row>
    <row r="10779" spans="1:1" x14ac:dyDescent="0.25">
      <c r="A10779" t="s">
        <v>10106</v>
      </c>
    </row>
    <row r="10780" spans="1:1" x14ac:dyDescent="0.25">
      <c r="A10780" t="s">
        <v>10107</v>
      </c>
    </row>
    <row r="10781" spans="1:1" x14ac:dyDescent="0.25">
      <c r="A10781" t="s">
        <v>10103</v>
      </c>
    </row>
    <row r="10782" spans="1:1" x14ac:dyDescent="0.25">
      <c r="A10782" t="s">
        <v>10106</v>
      </c>
    </row>
    <row r="10783" spans="1:1" x14ac:dyDescent="0.25">
      <c r="A10783" t="s">
        <v>10108</v>
      </c>
    </row>
    <row r="10784" spans="1:1" x14ac:dyDescent="0.25">
      <c r="A10784" t="s">
        <v>10109</v>
      </c>
    </row>
    <row r="10785" spans="1:1" x14ac:dyDescent="0.25">
      <c r="A10785" t="s">
        <v>10110</v>
      </c>
    </row>
    <row r="10786" spans="1:1" x14ac:dyDescent="0.25">
      <c r="A10786" t="s">
        <v>10111</v>
      </c>
    </row>
    <row r="10787" spans="1:1" x14ac:dyDescent="0.25">
      <c r="A10787" t="s">
        <v>10112</v>
      </c>
    </row>
    <row r="10788" spans="1:1" x14ac:dyDescent="0.25">
      <c r="A10788" t="s">
        <v>10113</v>
      </c>
    </row>
    <row r="10789" spans="1:1" x14ac:dyDescent="0.25">
      <c r="A10789" t="s">
        <v>10114</v>
      </c>
    </row>
    <row r="10790" spans="1:1" x14ac:dyDescent="0.25">
      <c r="A10790" t="s">
        <v>10115</v>
      </c>
    </row>
    <row r="10791" spans="1:1" x14ac:dyDescent="0.25">
      <c r="A10791" t="s">
        <v>10116</v>
      </c>
    </row>
    <row r="10792" spans="1:1" x14ac:dyDescent="0.25">
      <c r="A10792" t="s">
        <v>10117</v>
      </c>
    </row>
    <row r="10793" spans="1:1" x14ac:dyDescent="0.25">
      <c r="A10793" t="s">
        <v>10118</v>
      </c>
    </row>
    <row r="10794" spans="1:1" x14ac:dyDescent="0.25">
      <c r="A10794" t="s">
        <v>10119</v>
      </c>
    </row>
    <row r="10795" spans="1:1" x14ac:dyDescent="0.25">
      <c r="A10795" t="s">
        <v>10120</v>
      </c>
    </row>
    <row r="10796" spans="1:1" x14ac:dyDescent="0.25">
      <c r="A10796" t="s">
        <v>10121</v>
      </c>
    </row>
    <row r="10797" spans="1:1" x14ac:dyDescent="0.25">
      <c r="A10797" t="s">
        <v>10122</v>
      </c>
    </row>
    <row r="10798" spans="1:1" x14ac:dyDescent="0.25">
      <c r="A10798" t="s">
        <v>10123</v>
      </c>
    </row>
    <row r="10799" spans="1:1" x14ac:dyDescent="0.25">
      <c r="A10799" t="s">
        <v>10124</v>
      </c>
    </row>
    <row r="10800" spans="1:1" x14ac:dyDescent="0.25">
      <c r="A10800" t="s">
        <v>10125</v>
      </c>
    </row>
    <row r="10801" spans="1:1" x14ac:dyDescent="0.25">
      <c r="A10801" t="s">
        <v>10126</v>
      </c>
    </row>
    <row r="10802" spans="1:1" x14ac:dyDescent="0.25">
      <c r="A10802" t="s">
        <v>10127</v>
      </c>
    </row>
    <row r="10803" spans="1:1" x14ac:dyDescent="0.25">
      <c r="A10803" t="s">
        <v>10128</v>
      </c>
    </row>
    <row r="10804" spans="1:1" x14ac:dyDescent="0.25">
      <c r="A10804" t="s">
        <v>10129</v>
      </c>
    </row>
    <row r="10805" spans="1:1" x14ac:dyDescent="0.25">
      <c r="A10805" t="s">
        <v>10130</v>
      </c>
    </row>
    <row r="10806" spans="1:1" x14ac:dyDescent="0.25">
      <c r="A10806" t="s">
        <v>10131</v>
      </c>
    </row>
    <row r="10807" spans="1:1" x14ac:dyDescent="0.25">
      <c r="A10807" t="s">
        <v>10132</v>
      </c>
    </row>
    <row r="10808" spans="1:1" x14ac:dyDescent="0.25">
      <c r="A10808" t="s">
        <v>10133</v>
      </c>
    </row>
    <row r="10809" spans="1:1" x14ac:dyDescent="0.25">
      <c r="A10809" t="s">
        <v>10134</v>
      </c>
    </row>
    <row r="10810" spans="1:1" x14ac:dyDescent="0.25">
      <c r="A10810" t="s">
        <v>10135</v>
      </c>
    </row>
    <row r="10811" spans="1:1" x14ac:dyDescent="0.25">
      <c r="A10811" t="s">
        <v>10136</v>
      </c>
    </row>
    <row r="10812" spans="1:1" x14ac:dyDescent="0.25">
      <c r="A10812" t="s">
        <v>10137</v>
      </c>
    </row>
    <row r="10813" spans="1:1" x14ac:dyDescent="0.25">
      <c r="A10813" t="s">
        <v>10138</v>
      </c>
    </row>
    <row r="10814" spans="1:1" x14ac:dyDescent="0.25">
      <c r="A10814" t="s">
        <v>10139</v>
      </c>
    </row>
    <row r="10815" spans="1:1" x14ac:dyDescent="0.25">
      <c r="A10815" t="s">
        <v>10140</v>
      </c>
    </row>
    <row r="10816" spans="1:1" x14ac:dyDescent="0.25">
      <c r="A10816" t="s">
        <v>10141</v>
      </c>
    </row>
    <row r="10817" spans="1:1" x14ac:dyDescent="0.25">
      <c r="A10817" t="s">
        <v>10142</v>
      </c>
    </row>
    <row r="10818" spans="1:1" x14ac:dyDescent="0.25">
      <c r="A10818" t="s">
        <v>10143</v>
      </c>
    </row>
    <row r="10819" spans="1:1" x14ac:dyDescent="0.25">
      <c r="A10819" t="s">
        <v>10144</v>
      </c>
    </row>
    <row r="10820" spans="1:1" x14ac:dyDescent="0.25">
      <c r="A10820" t="s">
        <v>10145</v>
      </c>
    </row>
    <row r="10821" spans="1:1" x14ac:dyDescent="0.25">
      <c r="A10821" t="s">
        <v>10146</v>
      </c>
    </row>
    <row r="10822" spans="1:1" x14ac:dyDescent="0.25">
      <c r="A10822" t="s">
        <v>10147</v>
      </c>
    </row>
    <row r="10823" spans="1:1" x14ac:dyDescent="0.25">
      <c r="A10823" t="s">
        <v>10148</v>
      </c>
    </row>
    <row r="10824" spans="1:1" x14ac:dyDescent="0.25">
      <c r="A10824" t="s">
        <v>10149</v>
      </c>
    </row>
    <row r="10825" spans="1:1" x14ac:dyDescent="0.25">
      <c r="A10825" t="s">
        <v>10150</v>
      </c>
    </row>
    <row r="10826" spans="1:1" x14ac:dyDescent="0.25">
      <c r="A10826" t="s">
        <v>10151</v>
      </c>
    </row>
    <row r="10827" spans="1:1" x14ac:dyDescent="0.25">
      <c r="A10827" t="s">
        <v>10152</v>
      </c>
    </row>
    <row r="10828" spans="1:1" x14ac:dyDescent="0.25">
      <c r="A10828" t="s">
        <v>10153</v>
      </c>
    </row>
    <row r="10829" spans="1:1" x14ac:dyDescent="0.25">
      <c r="A10829" t="s">
        <v>10154</v>
      </c>
    </row>
    <row r="10830" spans="1:1" x14ac:dyDescent="0.25">
      <c r="A10830" t="s">
        <v>10155</v>
      </c>
    </row>
    <row r="10831" spans="1:1" x14ac:dyDescent="0.25">
      <c r="A10831" t="s">
        <v>10156</v>
      </c>
    </row>
    <row r="10832" spans="1:1" x14ac:dyDescent="0.25">
      <c r="A10832" t="s">
        <v>10157</v>
      </c>
    </row>
    <row r="10833" spans="1:1" x14ac:dyDescent="0.25">
      <c r="A10833" t="s">
        <v>10158</v>
      </c>
    </row>
    <row r="10834" spans="1:1" x14ac:dyDescent="0.25">
      <c r="A10834" t="s">
        <v>10159</v>
      </c>
    </row>
    <row r="10835" spans="1:1" x14ac:dyDescent="0.25">
      <c r="A10835" t="s">
        <v>10160</v>
      </c>
    </row>
    <row r="10836" spans="1:1" x14ac:dyDescent="0.25">
      <c r="A10836" t="s">
        <v>10161</v>
      </c>
    </row>
    <row r="10837" spans="1:1" x14ac:dyDescent="0.25">
      <c r="A10837" t="s">
        <v>10162</v>
      </c>
    </row>
    <row r="10838" spans="1:1" x14ac:dyDescent="0.25">
      <c r="A10838" t="s">
        <v>10163</v>
      </c>
    </row>
    <row r="10839" spans="1:1" x14ac:dyDescent="0.25">
      <c r="A10839" t="s">
        <v>10164</v>
      </c>
    </row>
    <row r="10840" spans="1:1" x14ac:dyDescent="0.25">
      <c r="A10840" t="s">
        <v>10165</v>
      </c>
    </row>
    <row r="10841" spans="1:1" x14ac:dyDescent="0.25">
      <c r="A10841" t="s">
        <v>10166</v>
      </c>
    </row>
    <row r="10842" spans="1:1" x14ac:dyDescent="0.25">
      <c r="A10842" t="s">
        <v>10167</v>
      </c>
    </row>
    <row r="10843" spans="1:1" x14ac:dyDescent="0.25">
      <c r="A10843" t="s">
        <v>10168</v>
      </c>
    </row>
    <row r="10844" spans="1:1" x14ac:dyDescent="0.25">
      <c r="A10844" t="s">
        <v>10169</v>
      </c>
    </row>
    <row r="10845" spans="1:1" x14ac:dyDescent="0.25">
      <c r="A10845" t="s">
        <v>10170</v>
      </c>
    </row>
    <row r="10846" spans="1:1" x14ac:dyDescent="0.25">
      <c r="A10846" t="s">
        <v>10171</v>
      </c>
    </row>
    <row r="10847" spans="1:1" x14ac:dyDescent="0.25">
      <c r="A10847" t="s">
        <v>10172</v>
      </c>
    </row>
    <row r="10848" spans="1:1" x14ac:dyDescent="0.25">
      <c r="A10848" t="s">
        <v>10173</v>
      </c>
    </row>
    <row r="10849" spans="1:1" x14ac:dyDescent="0.25">
      <c r="A10849" t="s">
        <v>10174</v>
      </c>
    </row>
    <row r="10850" spans="1:1" x14ac:dyDescent="0.25">
      <c r="A10850" t="s">
        <v>10175</v>
      </c>
    </row>
    <row r="10851" spans="1:1" x14ac:dyDescent="0.25">
      <c r="A10851" t="s">
        <v>10175</v>
      </c>
    </row>
    <row r="10852" spans="1:1" x14ac:dyDescent="0.25">
      <c r="A10852" t="s">
        <v>10176</v>
      </c>
    </row>
    <row r="10853" spans="1:1" x14ac:dyDescent="0.25">
      <c r="A10853" t="s">
        <v>10177</v>
      </c>
    </row>
    <row r="10854" spans="1:1" x14ac:dyDescent="0.25">
      <c r="A10854" t="s">
        <v>10178</v>
      </c>
    </row>
    <row r="10855" spans="1:1" x14ac:dyDescent="0.25">
      <c r="A10855" t="s">
        <v>10179</v>
      </c>
    </row>
    <row r="10856" spans="1:1" x14ac:dyDescent="0.25">
      <c r="A10856" t="s">
        <v>10180</v>
      </c>
    </row>
    <row r="10857" spans="1:1" x14ac:dyDescent="0.25">
      <c r="A10857" t="s">
        <v>10181</v>
      </c>
    </row>
    <row r="10858" spans="1:1" x14ac:dyDescent="0.25">
      <c r="A10858" t="s">
        <v>10182</v>
      </c>
    </row>
    <row r="10859" spans="1:1" x14ac:dyDescent="0.25">
      <c r="A10859" t="s">
        <v>10183</v>
      </c>
    </row>
    <row r="10860" spans="1:1" x14ac:dyDescent="0.25">
      <c r="A10860" t="s">
        <v>10184</v>
      </c>
    </row>
    <row r="10861" spans="1:1" x14ac:dyDescent="0.25">
      <c r="A10861" t="s">
        <v>10185</v>
      </c>
    </row>
    <row r="10862" spans="1:1" x14ac:dyDescent="0.25">
      <c r="A10862" t="s">
        <v>10186</v>
      </c>
    </row>
    <row r="10863" spans="1:1" x14ac:dyDescent="0.25">
      <c r="A10863" t="s">
        <v>10187</v>
      </c>
    </row>
    <row r="10864" spans="1:1" x14ac:dyDescent="0.25">
      <c r="A10864" t="s">
        <v>10188</v>
      </c>
    </row>
    <row r="10865" spans="1:1" x14ac:dyDescent="0.25">
      <c r="A10865" t="s">
        <v>10189</v>
      </c>
    </row>
    <row r="10866" spans="1:1" x14ac:dyDescent="0.25">
      <c r="A10866" t="s">
        <v>10190</v>
      </c>
    </row>
    <row r="10867" spans="1:1" x14ac:dyDescent="0.25">
      <c r="A10867" t="s">
        <v>10191</v>
      </c>
    </row>
    <row r="10868" spans="1:1" x14ac:dyDescent="0.25">
      <c r="A10868" t="s">
        <v>10192</v>
      </c>
    </row>
    <row r="10869" spans="1:1" x14ac:dyDescent="0.25">
      <c r="A10869" t="s">
        <v>10193</v>
      </c>
    </row>
    <row r="10870" spans="1:1" x14ac:dyDescent="0.25">
      <c r="A10870" t="s">
        <v>10194</v>
      </c>
    </row>
    <row r="10871" spans="1:1" x14ac:dyDescent="0.25">
      <c r="A10871" t="s">
        <v>10195</v>
      </c>
    </row>
    <row r="10872" spans="1:1" x14ac:dyDescent="0.25">
      <c r="A10872" t="s">
        <v>10196</v>
      </c>
    </row>
    <row r="10873" spans="1:1" x14ac:dyDescent="0.25">
      <c r="A10873" t="s">
        <v>10197</v>
      </c>
    </row>
    <row r="10874" spans="1:1" x14ac:dyDescent="0.25">
      <c r="A10874" t="s">
        <v>10198</v>
      </c>
    </row>
    <row r="10875" spans="1:1" x14ac:dyDescent="0.25">
      <c r="A10875" t="s">
        <v>10199</v>
      </c>
    </row>
    <row r="10876" spans="1:1" x14ac:dyDescent="0.25">
      <c r="A10876" t="s">
        <v>10200</v>
      </c>
    </row>
    <row r="10877" spans="1:1" x14ac:dyDescent="0.25">
      <c r="A10877" t="s">
        <v>10201</v>
      </c>
    </row>
    <row r="10878" spans="1:1" x14ac:dyDescent="0.25">
      <c r="A10878" t="s">
        <v>10202</v>
      </c>
    </row>
    <row r="10879" spans="1:1" x14ac:dyDescent="0.25">
      <c r="A10879" t="s">
        <v>10203</v>
      </c>
    </row>
    <row r="10880" spans="1:1" x14ac:dyDescent="0.25">
      <c r="A10880" t="s">
        <v>10204</v>
      </c>
    </row>
    <row r="10881" spans="1:1" x14ac:dyDescent="0.25">
      <c r="A10881" t="s">
        <v>10205</v>
      </c>
    </row>
    <row r="10882" spans="1:1" x14ac:dyDescent="0.25">
      <c r="A10882" t="s">
        <v>10206</v>
      </c>
    </row>
    <row r="10883" spans="1:1" x14ac:dyDescent="0.25">
      <c r="A10883" t="s">
        <v>10207</v>
      </c>
    </row>
    <row r="10884" spans="1:1" x14ac:dyDescent="0.25">
      <c r="A10884" t="s">
        <v>10208</v>
      </c>
    </row>
    <row r="10885" spans="1:1" x14ac:dyDescent="0.25">
      <c r="A10885" t="s">
        <v>10209</v>
      </c>
    </row>
    <row r="10886" spans="1:1" x14ac:dyDescent="0.25">
      <c r="A10886" t="s">
        <v>10210</v>
      </c>
    </row>
    <row r="10887" spans="1:1" x14ac:dyDescent="0.25">
      <c r="A10887" t="s">
        <v>10211</v>
      </c>
    </row>
    <row r="10888" spans="1:1" x14ac:dyDescent="0.25">
      <c r="A10888" t="s">
        <v>10212</v>
      </c>
    </row>
    <row r="10889" spans="1:1" x14ac:dyDescent="0.25">
      <c r="A10889" t="s">
        <v>10213</v>
      </c>
    </row>
    <row r="10890" spans="1:1" x14ac:dyDescent="0.25">
      <c r="A10890" t="s">
        <v>10214</v>
      </c>
    </row>
    <row r="10891" spans="1:1" x14ac:dyDescent="0.25">
      <c r="A10891" t="s">
        <v>10215</v>
      </c>
    </row>
    <row r="10892" spans="1:1" x14ac:dyDescent="0.25">
      <c r="A10892" t="s">
        <v>10216</v>
      </c>
    </row>
    <row r="10893" spans="1:1" x14ac:dyDescent="0.25">
      <c r="A10893" t="s">
        <v>10217</v>
      </c>
    </row>
    <row r="10894" spans="1:1" x14ac:dyDescent="0.25">
      <c r="A10894" t="s">
        <v>10218</v>
      </c>
    </row>
    <row r="10895" spans="1:1" x14ac:dyDescent="0.25">
      <c r="A10895" t="s">
        <v>10219</v>
      </c>
    </row>
    <row r="10896" spans="1:1" x14ac:dyDescent="0.25">
      <c r="A10896" t="s">
        <v>10220</v>
      </c>
    </row>
    <row r="10897" spans="1:1" x14ac:dyDescent="0.25">
      <c r="A10897" t="s">
        <v>10221</v>
      </c>
    </row>
    <row r="10898" spans="1:1" x14ac:dyDescent="0.25">
      <c r="A10898" t="s">
        <v>10222</v>
      </c>
    </row>
    <row r="10899" spans="1:1" x14ac:dyDescent="0.25">
      <c r="A10899" t="s">
        <v>10223</v>
      </c>
    </row>
    <row r="10900" spans="1:1" x14ac:dyDescent="0.25">
      <c r="A10900" t="s">
        <v>10224</v>
      </c>
    </row>
    <row r="10901" spans="1:1" x14ac:dyDescent="0.25">
      <c r="A10901" t="s">
        <v>10225</v>
      </c>
    </row>
    <row r="10902" spans="1:1" x14ac:dyDescent="0.25">
      <c r="A10902" t="s">
        <v>10226</v>
      </c>
    </row>
    <row r="10903" spans="1:1" x14ac:dyDescent="0.25">
      <c r="A10903" t="s">
        <v>10227</v>
      </c>
    </row>
    <row r="10904" spans="1:1" x14ac:dyDescent="0.25">
      <c r="A10904" t="s">
        <v>10228</v>
      </c>
    </row>
    <row r="10905" spans="1:1" x14ac:dyDescent="0.25">
      <c r="A10905" t="s">
        <v>10229</v>
      </c>
    </row>
    <row r="10906" spans="1:1" x14ac:dyDescent="0.25">
      <c r="A10906" t="s">
        <v>10230</v>
      </c>
    </row>
    <row r="10907" spans="1:1" x14ac:dyDescent="0.25">
      <c r="A10907" t="s">
        <v>10231</v>
      </c>
    </row>
    <row r="10908" spans="1:1" x14ac:dyDescent="0.25">
      <c r="A10908" t="s">
        <v>10232</v>
      </c>
    </row>
    <row r="10909" spans="1:1" x14ac:dyDescent="0.25">
      <c r="A10909" t="s">
        <v>10233</v>
      </c>
    </row>
    <row r="10910" spans="1:1" x14ac:dyDescent="0.25">
      <c r="A10910" t="s">
        <v>10234</v>
      </c>
    </row>
    <row r="10911" spans="1:1" x14ac:dyDescent="0.25">
      <c r="A10911" t="s">
        <v>10235</v>
      </c>
    </row>
    <row r="10912" spans="1:1" x14ac:dyDescent="0.25">
      <c r="A10912" t="s">
        <v>10236</v>
      </c>
    </row>
    <row r="10913" spans="1:1" x14ac:dyDescent="0.25">
      <c r="A10913" t="s">
        <v>10237</v>
      </c>
    </row>
    <row r="10914" spans="1:1" x14ac:dyDescent="0.25">
      <c r="A10914" t="s">
        <v>10238</v>
      </c>
    </row>
    <row r="10915" spans="1:1" x14ac:dyDescent="0.25">
      <c r="A10915" t="s">
        <v>10239</v>
      </c>
    </row>
    <row r="10916" spans="1:1" x14ac:dyDescent="0.25">
      <c r="A10916" t="s">
        <v>10240</v>
      </c>
    </row>
    <row r="10917" spans="1:1" x14ac:dyDescent="0.25">
      <c r="A10917" t="s">
        <v>10241</v>
      </c>
    </row>
    <row r="10918" spans="1:1" x14ac:dyDescent="0.25">
      <c r="A10918" t="s">
        <v>10242</v>
      </c>
    </row>
    <row r="10919" spans="1:1" x14ac:dyDescent="0.25">
      <c r="A10919" t="s">
        <v>10243</v>
      </c>
    </row>
    <row r="10920" spans="1:1" x14ac:dyDescent="0.25">
      <c r="A10920" t="s">
        <v>10244</v>
      </c>
    </row>
    <row r="10921" spans="1:1" x14ac:dyDescent="0.25">
      <c r="A10921" t="s">
        <v>10245</v>
      </c>
    </row>
    <row r="10922" spans="1:1" x14ac:dyDescent="0.25">
      <c r="A10922" t="s">
        <v>10246</v>
      </c>
    </row>
    <row r="10923" spans="1:1" x14ac:dyDescent="0.25">
      <c r="A10923" t="s">
        <v>10247</v>
      </c>
    </row>
    <row r="10924" spans="1:1" x14ac:dyDescent="0.25">
      <c r="A10924" t="s">
        <v>10248</v>
      </c>
    </row>
    <row r="10925" spans="1:1" x14ac:dyDescent="0.25">
      <c r="A10925" t="s">
        <v>10249</v>
      </c>
    </row>
    <row r="10926" spans="1:1" x14ac:dyDescent="0.25">
      <c r="A10926" t="s">
        <v>10250</v>
      </c>
    </row>
    <row r="10927" spans="1:1" x14ac:dyDescent="0.25">
      <c r="A10927" t="s">
        <v>10251</v>
      </c>
    </row>
    <row r="10928" spans="1:1" x14ac:dyDescent="0.25">
      <c r="A10928" t="s">
        <v>10252</v>
      </c>
    </row>
    <row r="10929" spans="1:1" x14ac:dyDescent="0.25">
      <c r="A10929" t="s">
        <v>10253</v>
      </c>
    </row>
    <row r="10930" spans="1:1" x14ac:dyDescent="0.25">
      <c r="A10930" t="s">
        <v>10254</v>
      </c>
    </row>
    <row r="10931" spans="1:1" x14ac:dyDescent="0.25">
      <c r="A10931" t="s">
        <v>10255</v>
      </c>
    </row>
    <row r="10932" spans="1:1" x14ac:dyDescent="0.25">
      <c r="A10932" t="s">
        <v>10256</v>
      </c>
    </row>
    <row r="10933" spans="1:1" x14ac:dyDescent="0.25">
      <c r="A10933" t="s">
        <v>10255</v>
      </c>
    </row>
    <row r="10934" spans="1:1" x14ac:dyDescent="0.25">
      <c r="A10934" t="s">
        <v>10257</v>
      </c>
    </row>
    <row r="10935" spans="1:1" x14ac:dyDescent="0.25">
      <c r="A10935" t="s">
        <v>10258</v>
      </c>
    </row>
    <row r="10936" spans="1:1" x14ac:dyDescent="0.25">
      <c r="A10936" t="s">
        <v>10259</v>
      </c>
    </row>
    <row r="10937" spans="1:1" x14ac:dyDescent="0.25">
      <c r="A10937" t="s">
        <v>10260</v>
      </c>
    </row>
    <row r="10938" spans="1:1" x14ac:dyDescent="0.25">
      <c r="A10938" t="s">
        <v>10261</v>
      </c>
    </row>
    <row r="10939" spans="1:1" x14ac:dyDescent="0.25">
      <c r="A10939" t="s">
        <v>10262</v>
      </c>
    </row>
    <row r="10940" spans="1:1" x14ac:dyDescent="0.25">
      <c r="A10940" t="s">
        <v>10263</v>
      </c>
    </row>
    <row r="10941" spans="1:1" x14ac:dyDescent="0.25">
      <c r="A10941" t="s">
        <v>10264</v>
      </c>
    </row>
    <row r="10942" spans="1:1" x14ac:dyDescent="0.25">
      <c r="A10942" t="s">
        <v>10265</v>
      </c>
    </row>
    <row r="10943" spans="1:1" x14ac:dyDescent="0.25">
      <c r="A10943" t="s">
        <v>10266</v>
      </c>
    </row>
    <row r="10944" spans="1:1" x14ac:dyDescent="0.25">
      <c r="A10944" t="s">
        <v>10267</v>
      </c>
    </row>
    <row r="10945" spans="1:1" x14ac:dyDescent="0.25">
      <c r="A10945" t="s">
        <v>10268</v>
      </c>
    </row>
    <row r="10946" spans="1:1" x14ac:dyDescent="0.25">
      <c r="A10946" t="s">
        <v>10269</v>
      </c>
    </row>
    <row r="10947" spans="1:1" x14ac:dyDescent="0.25">
      <c r="A10947" t="s">
        <v>10270</v>
      </c>
    </row>
    <row r="10948" spans="1:1" x14ac:dyDescent="0.25">
      <c r="A10948" t="s">
        <v>10271</v>
      </c>
    </row>
    <row r="10949" spans="1:1" x14ac:dyDescent="0.25">
      <c r="A10949" t="s">
        <v>10272</v>
      </c>
    </row>
    <row r="10950" spans="1:1" x14ac:dyDescent="0.25">
      <c r="A10950" t="s">
        <v>10273</v>
      </c>
    </row>
    <row r="10951" spans="1:1" x14ac:dyDescent="0.25">
      <c r="A10951" t="s">
        <v>10274</v>
      </c>
    </row>
    <row r="10952" spans="1:1" x14ac:dyDescent="0.25">
      <c r="A10952" t="s">
        <v>10275</v>
      </c>
    </row>
    <row r="10953" spans="1:1" x14ac:dyDescent="0.25">
      <c r="A10953" t="s">
        <v>10276</v>
      </c>
    </row>
    <row r="10954" spans="1:1" x14ac:dyDescent="0.25">
      <c r="A10954" t="s">
        <v>10277</v>
      </c>
    </row>
    <row r="10955" spans="1:1" x14ac:dyDescent="0.25">
      <c r="A10955" t="s">
        <v>10278</v>
      </c>
    </row>
    <row r="10956" spans="1:1" x14ac:dyDescent="0.25">
      <c r="A10956" t="s">
        <v>10279</v>
      </c>
    </row>
    <row r="10957" spans="1:1" x14ac:dyDescent="0.25">
      <c r="A10957" t="s">
        <v>10260</v>
      </c>
    </row>
    <row r="10958" spans="1:1" x14ac:dyDescent="0.25">
      <c r="A10958" t="s">
        <v>10280</v>
      </c>
    </row>
    <row r="10959" spans="1:1" x14ac:dyDescent="0.25">
      <c r="A10959" t="s">
        <v>10281</v>
      </c>
    </row>
    <row r="10960" spans="1:1" x14ac:dyDescent="0.25">
      <c r="A10960" t="s">
        <v>10282</v>
      </c>
    </row>
    <row r="10961" spans="1:1" x14ac:dyDescent="0.25">
      <c r="A10961" t="s">
        <v>10283</v>
      </c>
    </row>
    <row r="10962" spans="1:1" x14ac:dyDescent="0.25">
      <c r="A10962" t="s">
        <v>10284</v>
      </c>
    </row>
    <row r="10963" spans="1:1" x14ac:dyDescent="0.25">
      <c r="A10963" t="s">
        <v>10285</v>
      </c>
    </row>
    <row r="10964" spans="1:1" x14ac:dyDescent="0.25">
      <c r="A10964" t="s">
        <v>10286</v>
      </c>
    </row>
    <row r="10965" spans="1:1" x14ac:dyDescent="0.25">
      <c r="A10965" t="s">
        <v>10283</v>
      </c>
    </row>
    <row r="10966" spans="1:1" x14ac:dyDescent="0.25">
      <c r="A10966" t="s">
        <v>10287</v>
      </c>
    </row>
    <row r="10967" spans="1:1" x14ac:dyDescent="0.25">
      <c r="A10967" t="s">
        <v>10288</v>
      </c>
    </row>
    <row r="10968" spans="1:1" x14ac:dyDescent="0.25">
      <c r="A10968" t="s">
        <v>10289</v>
      </c>
    </row>
    <row r="10969" spans="1:1" x14ac:dyDescent="0.25">
      <c r="A10969" t="s">
        <v>10290</v>
      </c>
    </row>
    <row r="10970" spans="1:1" x14ac:dyDescent="0.25">
      <c r="A10970" t="s">
        <v>10291</v>
      </c>
    </row>
    <row r="10971" spans="1:1" x14ac:dyDescent="0.25">
      <c r="A10971" t="s">
        <v>10292</v>
      </c>
    </row>
    <row r="10972" spans="1:1" x14ac:dyDescent="0.25">
      <c r="A10972" t="s">
        <v>10293</v>
      </c>
    </row>
    <row r="10973" spans="1:1" x14ac:dyDescent="0.25">
      <c r="A10973" t="s">
        <v>10294</v>
      </c>
    </row>
    <row r="10974" spans="1:1" x14ac:dyDescent="0.25">
      <c r="A10974" t="s">
        <v>10295</v>
      </c>
    </row>
    <row r="10975" spans="1:1" x14ac:dyDescent="0.25">
      <c r="A10975" t="s">
        <v>10296</v>
      </c>
    </row>
    <row r="10976" spans="1:1" x14ac:dyDescent="0.25">
      <c r="A10976" t="s">
        <v>10297</v>
      </c>
    </row>
    <row r="10977" spans="1:1" x14ac:dyDescent="0.25">
      <c r="A10977" t="s">
        <v>10298</v>
      </c>
    </row>
    <row r="10978" spans="1:1" x14ac:dyDescent="0.25">
      <c r="A10978" t="s">
        <v>10299</v>
      </c>
    </row>
    <row r="10979" spans="1:1" x14ac:dyDescent="0.25">
      <c r="A10979" t="s">
        <v>10300</v>
      </c>
    </row>
    <row r="10980" spans="1:1" x14ac:dyDescent="0.25">
      <c r="A10980" t="s">
        <v>10301</v>
      </c>
    </row>
    <row r="10981" spans="1:1" x14ac:dyDescent="0.25">
      <c r="A10981" t="s">
        <v>10298</v>
      </c>
    </row>
    <row r="10982" spans="1:1" x14ac:dyDescent="0.25">
      <c r="A10982" t="s">
        <v>10302</v>
      </c>
    </row>
    <row r="10983" spans="1:1" x14ac:dyDescent="0.25">
      <c r="A10983" t="s">
        <v>10303</v>
      </c>
    </row>
    <row r="10984" spans="1:1" x14ac:dyDescent="0.25">
      <c r="A10984" t="s">
        <v>10304</v>
      </c>
    </row>
    <row r="10985" spans="1:1" x14ac:dyDescent="0.25">
      <c r="A10985" t="s">
        <v>10305</v>
      </c>
    </row>
    <row r="10986" spans="1:1" x14ac:dyDescent="0.25">
      <c r="A10986" t="s">
        <v>10306</v>
      </c>
    </row>
    <row r="10987" spans="1:1" x14ac:dyDescent="0.25">
      <c r="A10987" t="s">
        <v>10307</v>
      </c>
    </row>
    <row r="10988" spans="1:1" x14ac:dyDescent="0.25">
      <c r="A10988" t="s">
        <v>10308</v>
      </c>
    </row>
    <row r="10989" spans="1:1" x14ac:dyDescent="0.25">
      <c r="A10989" t="s">
        <v>10309</v>
      </c>
    </row>
    <row r="10990" spans="1:1" x14ac:dyDescent="0.25">
      <c r="A10990" t="s">
        <v>10310</v>
      </c>
    </row>
    <row r="10991" spans="1:1" x14ac:dyDescent="0.25">
      <c r="A10991" t="s">
        <v>10311</v>
      </c>
    </row>
    <row r="10992" spans="1:1" x14ac:dyDescent="0.25">
      <c r="A10992" t="s">
        <v>10312</v>
      </c>
    </row>
    <row r="10993" spans="1:1" x14ac:dyDescent="0.25">
      <c r="A10993" t="s">
        <v>10304</v>
      </c>
    </row>
    <row r="10994" spans="1:1" x14ac:dyDescent="0.25">
      <c r="A10994" t="s">
        <v>10308</v>
      </c>
    </row>
    <row r="10995" spans="1:1" x14ac:dyDescent="0.25">
      <c r="A10995" t="s">
        <v>10313</v>
      </c>
    </row>
    <row r="10996" spans="1:1" x14ac:dyDescent="0.25">
      <c r="A10996" t="s">
        <v>10314</v>
      </c>
    </row>
    <row r="10997" spans="1:1" x14ac:dyDescent="0.25">
      <c r="A10997" t="s">
        <v>10315</v>
      </c>
    </row>
    <row r="10998" spans="1:1" x14ac:dyDescent="0.25">
      <c r="A10998" t="s">
        <v>10316</v>
      </c>
    </row>
    <row r="10999" spans="1:1" x14ac:dyDescent="0.25">
      <c r="A10999" t="s">
        <v>10317</v>
      </c>
    </row>
    <row r="11000" spans="1:1" x14ac:dyDescent="0.25">
      <c r="A11000" t="s">
        <v>10318</v>
      </c>
    </row>
    <row r="11001" spans="1:1" x14ac:dyDescent="0.25">
      <c r="A11001" t="s">
        <v>10319</v>
      </c>
    </row>
    <row r="11002" spans="1:1" x14ac:dyDescent="0.25">
      <c r="A11002" t="s">
        <v>10320</v>
      </c>
    </row>
    <row r="11003" spans="1:1" x14ac:dyDescent="0.25">
      <c r="A11003" t="s">
        <v>10321</v>
      </c>
    </row>
    <row r="11004" spans="1:1" x14ac:dyDescent="0.25">
      <c r="A11004" t="s">
        <v>10322</v>
      </c>
    </row>
    <row r="11005" spans="1:1" x14ac:dyDescent="0.25">
      <c r="A11005" t="s">
        <v>10323</v>
      </c>
    </row>
    <row r="11006" spans="1:1" x14ac:dyDescent="0.25">
      <c r="A11006" t="s">
        <v>10305</v>
      </c>
    </row>
    <row r="11007" spans="1:1" x14ac:dyDescent="0.25">
      <c r="A11007" t="s">
        <v>10324</v>
      </c>
    </row>
    <row r="11008" spans="1:1" x14ac:dyDescent="0.25">
      <c r="A11008" t="s">
        <v>10325</v>
      </c>
    </row>
    <row r="11009" spans="1:1" x14ac:dyDescent="0.25">
      <c r="A11009" t="s">
        <v>10326</v>
      </c>
    </row>
    <row r="11010" spans="1:1" x14ac:dyDescent="0.25">
      <c r="A11010" t="s">
        <v>10327</v>
      </c>
    </row>
    <row r="11011" spans="1:1" x14ac:dyDescent="0.25">
      <c r="A11011" t="s">
        <v>10328</v>
      </c>
    </row>
    <row r="11012" spans="1:1" x14ac:dyDescent="0.25">
      <c r="A11012" t="s">
        <v>10329</v>
      </c>
    </row>
    <row r="11013" spans="1:1" x14ac:dyDescent="0.25">
      <c r="A11013" t="s">
        <v>10330</v>
      </c>
    </row>
    <row r="11014" spans="1:1" x14ac:dyDescent="0.25">
      <c r="A11014" t="s">
        <v>10331</v>
      </c>
    </row>
    <row r="11015" spans="1:1" x14ac:dyDescent="0.25">
      <c r="A11015" t="s">
        <v>10332</v>
      </c>
    </row>
    <row r="11016" spans="1:1" x14ac:dyDescent="0.25">
      <c r="A11016" t="s">
        <v>10333</v>
      </c>
    </row>
    <row r="11017" spans="1:1" x14ac:dyDescent="0.25">
      <c r="A11017" t="s">
        <v>10334</v>
      </c>
    </row>
    <row r="11018" spans="1:1" x14ac:dyDescent="0.25">
      <c r="A11018" t="s">
        <v>10335</v>
      </c>
    </row>
    <row r="11019" spans="1:1" x14ac:dyDescent="0.25">
      <c r="A11019" t="s">
        <v>10336</v>
      </c>
    </row>
    <row r="11020" spans="1:1" x14ac:dyDescent="0.25">
      <c r="A11020" t="s">
        <v>10337</v>
      </c>
    </row>
    <row r="11021" spans="1:1" x14ac:dyDescent="0.25">
      <c r="A11021" t="s">
        <v>10338</v>
      </c>
    </row>
    <row r="11022" spans="1:1" x14ac:dyDescent="0.25">
      <c r="A11022" t="s">
        <v>10339</v>
      </c>
    </row>
    <row r="11023" spans="1:1" x14ac:dyDescent="0.25">
      <c r="A11023" t="s">
        <v>10340</v>
      </c>
    </row>
    <row r="11024" spans="1:1" x14ac:dyDescent="0.25">
      <c r="A11024" t="s">
        <v>10341</v>
      </c>
    </row>
    <row r="11025" spans="1:1" x14ac:dyDescent="0.25">
      <c r="A11025" t="s">
        <v>10342</v>
      </c>
    </row>
    <row r="11026" spans="1:1" x14ac:dyDescent="0.25">
      <c r="A11026" t="s">
        <v>10343</v>
      </c>
    </row>
    <row r="11027" spans="1:1" x14ac:dyDescent="0.25">
      <c r="A11027" t="s">
        <v>10344</v>
      </c>
    </row>
    <row r="11028" spans="1:1" x14ac:dyDescent="0.25">
      <c r="A11028" t="s">
        <v>10345</v>
      </c>
    </row>
    <row r="11029" spans="1:1" x14ac:dyDescent="0.25">
      <c r="A11029" t="s">
        <v>10346</v>
      </c>
    </row>
    <row r="11030" spans="1:1" x14ac:dyDescent="0.25">
      <c r="A11030" t="s">
        <v>10347</v>
      </c>
    </row>
    <row r="11031" spans="1:1" x14ac:dyDescent="0.25">
      <c r="A11031" t="s">
        <v>10348</v>
      </c>
    </row>
    <row r="11032" spans="1:1" x14ac:dyDescent="0.25">
      <c r="A11032" t="s">
        <v>10349</v>
      </c>
    </row>
    <row r="11033" spans="1:1" x14ac:dyDescent="0.25">
      <c r="A11033" t="s">
        <v>10350</v>
      </c>
    </row>
    <row r="11034" spans="1:1" x14ac:dyDescent="0.25">
      <c r="A11034" t="s">
        <v>10351</v>
      </c>
    </row>
    <row r="11035" spans="1:1" x14ac:dyDescent="0.25">
      <c r="A11035" t="s">
        <v>10352</v>
      </c>
    </row>
    <row r="11036" spans="1:1" x14ac:dyDescent="0.25">
      <c r="A11036" t="s">
        <v>10337</v>
      </c>
    </row>
    <row r="11037" spans="1:1" x14ac:dyDescent="0.25">
      <c r="A11037" t="s">
        <v>10353</v>
      </c>
    </row>
    <row r="11038" spans="1:1" x14ac:dyDescent="0.25">
      <c r="A11038" t="s">
        <v>10354</v>
      </c>
    </row>
    <row r="11039" spans="1:1" x14ac:dyDescent="0.25">
      <c r="A11039" t="s">
        <v>10355</v>
      </c>
    </row>
    <row r="11040" spans="1:1" x14ac:dyDescent="0.25">
      <c r="A11040" t="s">
        <v>10356</v>
      </c>
    </row>
    <row r="11041" spans="1:1" x14ac:dyDescent="0.25">
      <c r="A11041" t="s">
        <v>10357</v>
      </c>
    </row>
    <row r="11042" spans="1:1" x14ac:dyDescent="0.25">
      <c r="A11042" t="s">
        <v>10358</v>
      </c>
    </row>
    <row r="11043" spans="1:1" x14ac:dyDescent="0.25">
      <c r="A11043" t="s">
        <v>10359</v>
      </c>
    </row>
    <row r="11044" spans="1:1" x14ac:dyDescent="0.25">
      <c r="A11044" t="s">
        <v>10360</v>
      </c>
    </row>
    <row r="11045" spans="1:1" x14ac:dyDescent="0.25">
      <c r="A11045" t="s">
        <v>10361</v>
      </c>
    </row>
    <row r="11046" spans="1:1" x14ac:dyDescent="0.25">
      <c r="A11046" t="s">
        <v>10362</v>
      </c>
    </row>
    <row r="11047" spans="1:1" x14ac:dyDescent="0.25">
      <c r="A11047" t="s">
        <v>10363</v>
      </c>
    </row>
    <row r="11048" spans="1:1" x14ac:dyDescent="0.25">
      <c r="A11048" t="s">
        <v>10364</v>
      </c>
    </row>
    <row r="11049" spans="1:1" x14ac:dyDescent="0.25">
      <c r="A11049" t="s">
        <v>10341</v>
      </c>
    </row>
    <row r="11050" spans="1:1" x14ac:dyDescent="0.25">
      <c r="A11050" t="s">
        <v>10365</v>
      </c>
    </row>
    <row r="11051" spans="1:1" x14ac:dyDescent="0.25">
      <c r="A11051" t="s">
        <v>10366</v>
      </c>
    </row>
    <row r="11052" spans="1:1" x14ac:dyDescent="0.25">
      <c r="A11052" t="s">
        <v>10367</v>
      </c>
    </row>
    <row r="11053" spans="1:1" x14ac:dyDescent="0.25">
      <c r="A11053" t="s">
        <v>10343</v>
      </c>
    </row>
    <row r="11054" spans="1:1" x14ac:dyDescent="0.25">
      <c r="A11054" t="s">
        <v>10368</v>
      </c>
    </row>
    <row r="11055" spans="1:1" x14ac:dyDescent="0.25">
      <c r="A11055" t="s">
        <v>10369</v>
      </c>
    </row>
    <row r="11056" spans="1:1" x14ac:dyDescent="0.25">
      <c r="A11056" t="s">
        <v>10370</v>
      </c>
    </row>
    <row r="11057" spans="1:1" x14ac:dyDescent="0.25">
      <c r="A11057" t="s">
        <v>10371</v>
      </c>
    </row>
    <row r="11058" spans="1:1" x14ac:dyDescent="0.25">
      <c r="A11058" t="s">
        <v>10372</v>
      </c>
    </row>
    <row r="11059" spans="1:1" x14ac:dyDescent="0.25">
      <c r="A11059" t="s">
        <v>10373</v>
      </c>
    </row>
    <row r="11060" spans="1:1" x14ac:dyDescent="0.25">
      <c r="A11060" t="s">
        <v>10374</v>
      </c>
    </row>
    <row r="11061" spans="1:1" x14ac:dyDescent="0.25">
      <c r="A11061" t="s">
        <v>10375</v>
      </c>
    </row>
    <row r="11062" spans="1:1" x14ac:dyDescent="0.25">
      <c r="A11062" t="s">
        <v>10376</v>
      </c>
    </row>
    <row r="11063" spans="1:1" x14ac:dyDescent="0.25">
      <c r="A11063" t="s">
        <v>10377</v>
      </c>
    </row>
    <row r="11064" spans="1:1" x14ac:dyDescent="0.25">
      <c r="A11064" t="s">
        <v>10378</v>
      </c>
    </row>
    <row r="11065" spans="1:1" x14ac:dyDescent="0.25">
      <c r="A11065" t="s">
        <v>10379</v>
      </c>
    </row>
    <row r="11066" spans="1:1" x14ac:dyDescent="0.25">
      <c r="A11066" t="s">
        <v>10380</v>
      </c>
    </row>
    <row r="11067" spans="1:1" x14ac:dyDescent="0.25">
      <c r="A11067" t="s">
        <v>10381</v>
      </c>
    </row>
    <row r="11068" spans="1:1" x14ac:dyDescent="0.25">
      <c r="A11068" t="s">
        <v>10356</v>
      </c>
    </row>
    <row r="11069" spans="1:1" x14ac:dyDescent="0.25">
      <c r="A11069" t="s">
        <v>10382</v>
      </c>
    </row>
    <row r="11070" spans="1:1" x14ac:dyDescent="0.25">
      <c r="A11070" t="s">
        <v>10383</v>
      </c>
    </row>
    <row r="11071" spans="1:1" x14ac:dyDescent="0.25">
      <c r="A11071" t="s">
        <v>10384</v>
      </c>
    </row>
    <row r="11072" spans="1:1" x14ac:dyDescent="0.25">
      <c r="A11072" t="s">
        <v>10384</v>
      </c>
    </row>
    <row r="11073" spans="1:1" x14ac:dyDescent="0.25">
      <c r="A11073" t="s">
        <v>10385</v>
      </c>
    </row>
    <row r="11074" spans="1:1" x14ac:dyDescent="0.25">
      <c r="A11074" t="s">
        <v>10386</v>
      </c>
    </row>
    <row r="11075" spans="1:1" x14ac:dyDescent="0.25">
      <c r="A11075" t="s">
        <v>10387</v>
      </c>
    </row>
    <row r="11076" spans="1:1" x14ac:dyDescent="0.25">
      <c r="A11076" t="s">
        <v>10387</v>
      </c>
    </row>
    <row r="11077" spans="1:1" x14ac:dyDescent="0.25">
      <c r="A11077" t="s">
        <v>10388</v>
      </c>
    </row>
    <row r="11078" spans="1:1" x14ac:dyDescent="0.25">
      <c r="A11078" t="s">
        <v>10389</v>
      </c>
    </row>
    <row r="11079" spans="1:1" x14ac:dyDescent="0.25">
      <c r="A11079" t="s">
        <v>10390</v>
      </c>
    </row>
    <row r="11080" spans="1:1" x14ac:dyDescent="0.25">
      <c r="A11080" t="s">
        <v>10391</v>
      </c>
    </row>
    <row r="11081" spans="1:1" x14ac:dyDescent="0.25">
      <c r="A11081" t="s">
        <v>10392</v>
      </c>
    </row>
    <row r="11082" spans="1:1" x14ac:dyDescent="0.25">
      <c r="A11082" t="s">
        <v>10393</v>
      </c>
    </row>
    <row r="11083" spans="1:1" x14ac:dyDescent="0.25">
      <c r="A11083" t="s">
        <v>10393</v>
      </c>
    </row>
    <row r="11084" spans="1:1" x14ac:dyDescent="0.25">
      <c r="A11084" t="s">
        <v>10394</v>
      </c>
    </row>
    <row r="11085" spans="1:1" x14ac:dyDescent="0.25">
      <c r="A11085" t="s">
        <v>10395</v>
      </c>
    </row>
    <row r="11086" spans="1:1" x14ac:dyDescent="0.25">
      <c r="A11086" t="s">
        <v>10396</v>
      </c>
    </row>
    <row r="11087" spans="1:1" x14ac:dyDescent="0.25">
      <c r="A11087" t="s">
        <v>10391</v>
      </c>
    </row>
    <row r="11088" spans="1:1" x14ac:dyDescent="0.25">
      <c r="A11088" t="s">
        <v>10397</v>
      </c>
    </row>
    <row r="11089" spans="1:1" x14ac:dyDescent="0.25">
      <c r="A11089" t="s">
        <v>10397</v>
      </c>
    </row>
    <row r="11090" spans="1:1" x14ac:dyDescent="0.25">
      <c r="A11090" t="s">
        <v>10398</v>
      </c>
    </row>
    <row r="11091" spans="1:1" x14ac:dyDescent="0.25">
      <c r="A11091" t="s">
        <v>10399</v>
      </c>
    </row>
    <row r="11092" spans="1:1" x14ac:dyDescent="0.25">
      <c r="A11092" t="s">
        <v>10400</v>
      </c>
    </row>
    <row r="11093" spans="1:1" x14ac:dyDescent="0.25">
      <c r="A11093" t="s">
        <v>10398</v>
      </c>
    </row>
    <row r="11094" spans="1:1" x14ac:dyDescent="0.25">
      <c r="A11094" t="s">
        <v>10401</v>
      </c>
    </row>
    <row r="11095" spans="1:1" x14ac:dyDescent="0.25">
      <c r="A11095" t="s">
        <v>10402</v>
      </c>
    </row>
    <row r="11096" spans="1:1" x14ac:dyDescent="0.25">
      <c r="A11096" t="s">
        <v>10403</v>
      </c>
    </row>
    <row r="11097" spans="1:1" x14ac:dyDescent="0.25">
      <c r="A11097" t="s">
        <v>10404</v>
      </c>
    </row>
    <row r="11098" spans="1:1" x14ac:dyDescent="0.25">
      <c r="A11098" t="s">
        <v>10405</v>
      </c>
    </row>
    <row r="11099" spans="1:1" x14ac:dyDescent="0.25">
      <c r="A11099" t="s">
        <v>10406</v>
      </c>
    </row>
    <row r="11100" spans="1:1" x14ac:dyDescent="0.25">
      <c r="A11100" t="s">
        <v>10407</v>
      </c>
    </row>
    <row r="11101" spans="1:1" x14ac:dyDescent="0.25">
      <c r="A11101" t="s">
        <v>10408</v>
      </c>
    </row>
    <row r="11102" spans="1:1" x14ac:dyDescent="0.25">
      <c r="A11102" t="s">
        <v>10409</v>
      </c>
    </row>
    <row r="11103" spans="1:1" x14ac:dyDescent="0.25">
      <c r="A11103" t="s">
        <v>10410</v>
      </c>
    </row>
    <row r="11104" spans="1:1" x14ac:dyDescent="0.25">
      <c r="A11104" t="s">
        <v>10411</v>
      </c>
    </row>
    <row r="11105" spans="1:1" x14ac:dyDescent="0.25">
      <c r="A11105" t="s">
        <v>10410</v>
      </c>
    </row>
    <row r="11106" spans="1:1" x14ac:dyDescent="0.25">
      <c r="A11106" t="s">
        <v>10411</v>
      </c>
    </row>
    <row r="11107" spans="1:1" x14ac:dyDescent="0.25">
      <c r="A11107" t="s">
        <v>10412</v>
      </c>
    </row>
    <row r="11108" spans="1:1" x14ac:dyDescent="0.25">
      <c r="A11108" t="s">
        <v>10413</v>
      </c>
    </row>
    <row r="11109" spans="1:1" x14ac:dyDescent="0.25">
      <c r="A11109" t="s">
        <v>10414</v>
      </c>
    </row>
    <row r="11110" spans="1:1" x14ac:dyDescent="0.25">
      <c r="A11110" t="s">
        <v>10415</v>
      </c>
    </row>
    <row r="11111" spans="1:1" x14ac:dyDescent="0.25">
      <c r="A11111" t="s">
        <v>10416</v>
      </c>
    </row>
    <row r="11112" spans="1:1" x14ac:dyDescent="0.25">
      <c r="A11112" t="s">
        <v>10417</v>
      </c>
    </row>
    <row r="11113" spans="1:1" x14ac:dyDescent="0.25">
      <c r="A11113" t="s">
        <v>10418</v>
      </c>
    </row>
    <row r="11114" spans="1:1" x14ac:dyDescent="0.25">
      <c r="A11114" t="s">
        <v>10419</v>
      </c>
    </row>
    <row r="11115" spans="1:1" x14ac:dyDescent="0.25">
      <c r="A11115" t="s">
        <v>10420</v>
      </c>
    </row>
    <row r="11116" spans="1:1" x14ac:dyDescent="0.25">
      <c r="A11116" t="s">
        <v>10421</v>
      </c>
    </row>
    <row r="11117" spans="1:1" x14ac:dyDescent="0.25">
      <c r="A11117" t="s">
        <v>10422</v>
      </c>
    </row>
    <row r="11118" spans="1:1" x14ac:dyDescent="0.25">
      <c r="A11118" t="s">
        <v>10423</v>
      </c>
    </row>
    <row r="11119" spans="1:1" x14ac:dyDescent="0.25">
      <c r="A11119" t="s">
        <v>10424</v>
      </c>
    </row>
    <row r="11120" spans="1:1" x14ac:dyDescent="0.25">
      <c r="A11120" t="s">
        <v>10425</v>
      </c>
    </row>
    <row r="11121" spans="1:1" x14ac:dyDescent="0.25">
      <c r="A11121" t="s">
        <v>10426</v>
      </c>
    </row>
    <row r="11122" spans="1:1" x14ac:dyDescent="0.25">
      <c r="A11122" t="s">
        <v>10427</v>
      </c>
    </row>
    <row r="11123" spans="1:1" x14ac:dyDescent="0.25">
      <c r="A11123" t="s">
        <v>10428</v>
      </c>
    </row>
    <row r="11124" spans="1:1" x14ac:dyDescent="0.25">
      <c r="A11124" t="s">
        <v>10429</v>
      </c>
    </row>
    <row r="11125" spans="1:1" x14ac:dyDescent="0.25">
      <c r="A11125" t="s">
        <v>10430</v>
      </c>
    </row>
    <row r="11126" spans="1:1" x14ac:dyDescent="0.25">
      <c r="A11126" t="s">
        <v>10431</v>
      </c>
    </row>
    <row r="11127" spans="1:1" x14ac:dyDescent="0.25">
      <c r="A11127" t="s">
        <v>10432</v>
      </c>
    </row>
    <row r="11128" spans="1:1" x14ac:dyDescent="0.25">
      <c r="A11128" t="s">
        <v>10433</v>
      </c>
    </row>
    <row r="11129" spans="1:1" x14ac:dyDescent="0.25">
      <c r="A11129" t="s">
        <v>10434</v>
      </c>
    </row>
    <row r="11130" spans="1:1" x14ac:dyDescent="0.25">
      <c r="A11130" t="s">
        <v>10435</v>
      </c>
    </row>
    <row r="11131" spans="1:1" x14ac:dyDescent="0.25">
      <c r="A11131" t="s">
        <v>10436</v>
      </c>
    </row>
    <row r="11132" spans="1:1" x14ac:dyDescent="0.25">
      <c r="A11132" t="s">
        <v>10437</v>
      </c>
    </row>
    <row r="11133" spans="1:1" x14ac:dyDescent="0.25">
      <c r="A11133" t="s">
        <v>10438</v>
      </c>
    </row>
    <row r="11134" spans="1:1" x14ac:dyDescent="0.25">
      <c r="A11134" t="s">
        <v>10439</v>
      </c>
    </row>
    <row r="11135" spans="1:1" x14ac:dyDescent="0.25">
      <c r="A11135" t="s">
        <v>10440</v>
      </c>
    </row>
    <row r="11136" spans="1:1" x14ac:dyDescent="0.25">
      <c r="A11136" t="s">
        <v>10441</v>
      </c>
    </row>
    <row r="11137" spans="1:1" x14ac:dyDescent="0.25">
      <c r="A11137" t="s">
        <v>10442</v>
      </c>
    </row>
    <row r="11138" spans="1:1" x14ac:dyDescent="0.25">
      <c r="A11138" t="s">
        <v>10443</v>
      </c>
    </row>
    <row r="11139" spans="1:1" x14ac:dyDescent="0.25">
      <c r="A11139" t="s">
        <v>10444</v>
      </c>
    </row>
    <row r="11140" spans="1:1" x14ac:dyDescent="0.25">
      <c r="A11140" t="s">
        <v>10445</v>
      </c>
    </row>
    <row r="11141" spans="1:1" x14ac:dyDescent="0.25">
      <c r="A11141" t="s">
        <v>10446</v>
      </c>
    </row>
    <row r="11142" spans="1:1" x14ac:dyDescent="0.25">
      <c r="A11142" t="s">
        <v>10447</v>
      </c>
    </row>
    <row r="11143" spans="1:1" x14ac:dyDescent="0.25">
      <c r="A11143" t="s">
        <v>10448</v>
      </c>
    </row>
    <row r="11144" spans="1:1" x14ac:dyDescent="0.25">
      <c r="A11144" t="s">
        <v>10449</v>
      </c>
    </row>
    <row r="11145" spans="1:1" x14ac:dyDescent="0.25">
      <c r="A11145" t="s">
        <v>10450</v>
      </c>
    </row>
    <row r="11146" spans="1:1" x14ac:dyDescent="0.25">
      <c r="A11146" t="s">
        <v>10451</v>
      </c>
    </row>
    <row r="11147" spans="1:1" x14ac:dyDescent="0.25">
      <c r="A11147" t="s">
        <v>10452</v>
      </c>
    </row>
    <row r="11148" spans="1:1" x14ac:dyDescent="0.25">
      <c r="A11148" t="s">
        <v>10453</v>
      </c>
    </row>
    <row r="11149" spans="1:1" x14ac:dyDescent="0.25">
      <c r="A11149" t="s">
        <v>10454</v>
      </c>
    </row>
    <row r="11150" spans="1:1" x14ac:dyDescent="0.25">
      <c r="A11150" t="s">
        <v>10455</v>
      </c>
    </row>
    <row r="11151" spans="1:1" x14ac:dyDescent="0.25">
      <c r="A11151" t="s">
        <v>10456</v>
      </c>
    </row>
    <row r="11152" spans="1:1" x14ac:dyDescent="0.25">
      <c r="A11152" t="s">
        <v>10457</v>
      </c>
    </row>
    <row r="11153" spans="1:1" x14ac:dyDescent="0.25">
      <c r="A11153" t="s">
        <v>10458</v>
      </c>
    </row>
    <row r="11154" spans="1:1" x14ac:dyDescent="0.25">
      <c r="A11154" t="s">
        <v>10459</v>
      </c>
    </row>
    <row r="11155" spans="1:1" x14ac:dyDescent="0.25">
      <c r="A11155" t="s">
        <v>10460</v>
      </c>
    </row>
    <row r="11156" spans="1:1" x14ac:dyDescent="0.25">
      <c r="A11156" t="s">
        <v>10461</v>
      </c>
    </row>
    <row r="11157" spans="1:1" x14ac:dyDescent="0.25">
      <c r="A11157" t="s">
        <v>10462</v>
      </c>
    </row>
    <row r="11158" spans="1:1" x14ac:dyDescent="0.25">
      <c r="A11158" t="s">
        <v>10463</v>
      </c>
    </row>
    <row r="11159" spans="1:1" x14ac:dyDescent="0.25">
      <c r="A11159" t="s">
        <v>10464</v>
      </c>
    </row>
    <row r="11160" spans="1:1" x14ac:dyDescent="0.25">
      <c r="A11160" t="s">
        <v>10465</v>
      </c>
    </row>
    <row r="11161" spans="1:1" x14ac:dyDescent="0.25">
      <c r="A11161" t="s">
        <v>10466</v>
      </c>
    </row>
    <row r="11162" spans="1:1" x14ac:dyDescent="0.25">
      <c r="A11162" t="s">
        <v>10467</v>
      </c>
    </row>
    <row r="11163" spans="1:1" x14ac:dyDescent="0.25">
      <c r="A11163" t="s">
        <v>10468</v>
      </c>
    </row>
    <row r="11164" spans="1:1" x14ac:dyDescent="0.25">
      <c r="A11164" t="s">
        <v>10469</v>
      </c>
    </row>
    <row r="11165" spans="1:1" x14ac:dyDescent="0.25">
      <c r="A11165" t="s">
        <v>10470</v>
      </c>
    </row>
    <row r="11166" spans="1:1" x14ac:dyDescent="0.25">
      <c r="A11166" t="s">
        <v>10471</v>
      </c>
    </row>
    <row r="11167" spans="1:1" x14ac:dyDescent="0.25">
      <c r="A11167" t="s">
        <v>10472</v>
      </c>
    </row>
    <row r="11168" spans="1:1" x14ac:dyDescent="0.25">
      <c r="A11168" t="s">
        <v>10473</v>
      </c>
    </row>
    <row r="11169" spans="1:1" x14ac:dyDescent="0.25">
      <c r="A11169" t="s">
        <v>10474</v>
      </c>
    </row>
    <row r="11170" spans="1:1" x14ac:dyDescent="0.25">
      <c r="A11170" t="s">
        <v>10475</v>
      </c>
    </row>
    <row r="11171" spans="1:1" x14ac:dyDescent="0.25">
      <c r="A11171" t="s">
        <v>10476</v>
      </c>
    </row>
    <row r="11172" spans="1:1" x14ac:dyDescent="0.25">
      <c r="A11172" t="s">
        <v>10477</v>
      </c>
    </row>
    <row r="11173" spans="1:1" x14ac:dyDescent="0.25">
      <c r="A11173" t="s">
        <v>10478</v>
      </c>
    </row>
    <row r="11174" spans="1:1" x14ac:dyDescent="0.25">
      <c r="A11174" t="s">
        <v>10479</v>
      </c>
    </row>
    <row r="11175" spans="1:1" x14ac:dyDescent="0.25">
      <c r="A11175" t="s">
        <v>10480</v>
      </c>
    </row>
    <row r="11176" spans="1:1" x14ac:dyDescent="0.25">
      <c r="A11176" t="s">
        <v>10481</v>
      </c>
    </row>
    <row r="11177" spans="1:1" x14ac:dyDescent="0.25">
      <c r="A11177" t="s">
        <v>10482</v>
      </c>
    </row>
    <row r="11178" spans="1:1" x14ac:dyDescent="0.25">
      <c r="A11178" t="s">
        <v>10483</v>
      </c>
    </row>
    <row r="11179" spans="1:1" x14ac:dyDescent="0.25">
      <c r="A11179" t="s">
        <v>10484</v>
      </c>
    </row>
    <row r="11180" spans="1:1" x14ac:dyDescent="0.25">
      <c r="A11180" t="s">
        <v>10485</v>
      </c>
    </row>
    <row r="11181" spans="1:1" x14ac:dyDescent="0.25">
      <c r="A11181" t="s">
        <v>10486</v>
      </c>
    </row>
    <row r="11182" spans="1:1" x14ac:dyDescent="0.25">
      <c r="A11182" t="s">
        <v>10487</v>
      </c>
    </row>
    <row r="11183" spans="1:1" x14ac:dyDescent="0.25">
      <c r="A11183" t="s">
        <v>10488</v>
      </c>
    </row>
    <row r="11184" spans="1:1" x14ac:dyDescent="0.25">
      <c r="A11184" t="s">
        <v>10489</v>
      </c>
    </row>
    <row r="11185" spans="1:1" x14ac:dyDescent="0.25">
      <c r="A11185" t="s">
        <v>10490</v>
      </c>
    </row>
    <row r="11186" spans="1:1" x14ac:dyDescent="0.25">
      <c r="A11186" t="s">
        <v>10489</v>
      </c>
    </row>
    <row r="11187" spans="1:1" x14ac:dyDescent="0.25">
      <c r="A11187" t="s">
        <v>10491</v>
      </c>
    </row>
    <row r="11188" spans="1:1" x14ac:dyDescent="0.25">
      <c r="A11188" t="s">
        <v>10491</v>
      </c>
    </row>
    <row r="11189" spans="1:1" x14ac:dyDescent="0.25">
      <c r="A11189" t="s">
        <v>10491</v>
      </c>
    </row>
    <row r="11190" spans="1:1" x14ac:dyDescent="0.25">
      <c r="A11190" t="s">
        <v>10491</v>
      </c>
    </row>
    <row r="11191" spans="1:1" x14ac:dyDescent="0.25">
      <c r="A11191" t="s">
        <v>10492</v>
      </c>
    </row>
    <row r="11192" spans="1:1" x14ac:dyDescent="0.25">
      <c r="A11192" t="s">
        <v>10492</v>
      </c>
    </row>
    <row r="11193" spans="1:1" x14ac:dyDescent="0.25">
      <c r="A11193" t="s">
        <v>10492</v>
      </c>
    </row>
    <row r="11194" spans="1:1" x14ac:dyDescent="0.25">
      <c r="A11194" t="s">
        <v>10492</v>
      </c>
    </row>
    <row r="11195" spans="1:1" x14ac:dyDescent="0.25">
      <c r="A11195" t="s">
        <v>10493</v>
      </c>
    </row>
    <row r="11196" spans="1:1" x14ac:dyDescent="0.25">
      <c r="A11196" t="s">
        <v>10494</v>
      </c>
    </row>
    <row r="11197" spans="1:1" x14ac:dyDescent="0.25">
      <c r="A11197" t="s">
        <v>10495</v>
      </c>
    </row>
    <row r="11198" spans="1:1" x14ac:dyDescent="0.25">
      <c r="A11198" t="s">
        <v>10493</v>
      </c>
    </row>
    <row r="11199" spans="1:1" x14ac:dyDescent="0.25">
      <c r="A11199" t="s">
        <v>10496</v>
      </c>
    </row>
    <row r="11200" spans="1:1" x14ac:dyDescent="0.25">
      <c r="A11200" t="s">
        <v>10495</v>
      </c>
    </row>
    <row r="11201" spans="1:1" x14ac:dyDescent="0.25">
      <c r="A11201" t="s">
        <v>10497</v>
      </c>
    </row>
    <row r="11202" spans="1:1" x14ac:dyDescent="0.25">
      <c r="A11202" t="s">
        <v>10498</v>
      </c>
    </row>
    <row r="11203" spans="1:1" x14ac:dyDescent="0.25">
      <c r="A11203" t="s">
        <v>10499</v>
      </c>
    </row>
    <row r="11204" spans="1:1" x14ac:dyDescent="0.25">
      <c r="A11204" t="s">
        <v>10497</v>
      </c>
    </row>
    <row r="11205" spans="1:1" x14ac:dyDescent="0.25">
      <c r="A11205" t="s">
        <v>10499</v>
      </c>
    </row>
    <row r="11206" spans="1:1" x14ac:dyDescent="0.25">
      <c r="A11206" t="s">
        <v>10500</v>
      </c>
    </row>
    <row r="11207" spans="1:1" x14ac:dyDescent="0.25">
      <c r="A11207" t="s">
        <v>10501</v>
      </c>
    </row>
    <row r="11208" spans="1:1" x14ac:dyDescent="0.25">
      <c r="A11208" t="s">
        <v>10502</v>
      </c>
    </row>
    <row r="11209" spans="1:1" x14ac:dyDescent="0.25">
      <c r="A11209" t="s">
        <v>10503</v>
      </c>
    </row>
    <row r="11210" spans="1:1" x14ac:dyDescent="0.25">
      <c r="A11210" t="s">
        <v>10504</v>
      </c>
    </row>
    <row r="11211" spans="1:1" x14ac:dyDescent="0.25">
      <c r="A11211" t="s">
        <v>10505</v>
      </c>
    </row>
    <row r="11212" spans="1:1" x14ac:dyDescent="0.25">
      <c r="A11212" t="s">
        <v>10506</v>
      </c>
    </row>
    <row r="11213" spans="1:1" x14ac:dyDescent="0.25">
      <c r="A11213" t="s">
        <v>10507</v>
      </c>
    </row>
    <row r="11214" spans="1:1" x14ac:dyDescent="0.25">
      <c r="A11214" t="s">
        <v>10508</v>
      </c>
    </row>
    <row r="11215" spans="1:1" x14ac:dyDescent="0.25">
      <c r="A11215" t="s">
        <v>10509</v>
      </c>
    </row>
    <row r="11216" spans="1:1" x14ac:dyDescent="0.25">
      <c r="A11216" t="s">
        <v>10510</v>
      </c>
    </row>
    <row r="11217" spans="1:1" x14ac:dyDescent="0.25">
      <c r="A11217" t="s">
        <v>10511</v>
      </c>
    </row>
    <row r="11218" spans="1:1" x14ac:dyDescent="0.25">
      <c r="A11218" t="s">
        <v>10512</v>
      </c>
    </row>
    <row r="11219" spans="1:1" x14ac:dyDescent="0.25">
      <c r="A11219" t="s">
        <v>10513</v>
      </c>
    </row>
    <row r="11220" spans="1:1" x14ac:dyDescent="0.25">
      <c r="A11220" t="s">
        <v>10514</v>
      </c>
    </row>
    <row r="11221" spans="1:1" x14ac:dyDescent="0.25">
      <c r="A11221" t="s">
        <v>10514</v>
      </c>
    </row>
    <row r="11222" spans="1:1" x14ac:dyDescent="0.25">
      <c r="A11222" t="s">
        <v>10515</v>
      </c>
    </row>
    <row r="11223" spans="1:1" x14ac:dyDescent="0.25">
      <c r="A11223" t="s">
        <v>10515</v>
      </c>
    </row>
    <row r="11224" spans="1:1" x14ac:dyDescent="0.25">
      <c r="A11224" t="s">
        <v>10516</v>
      </c>
    </row>
    <row r="11225" spans="1:1" x14ac:dyDescent="0.25">
      <c r="A11225" t="s">
        <v>10516</v>
      </c>
    </row>
    <row r="11226" spans="1:1" x14ac:dyDescent="0.25">
      <c r="A11226" t="s">
        <v>10513</v>
      </c>
    </row>
    <row r="11227" spans="1:1" x14ac:dyDescent="0.25">
      <c r="A11227" t="s">
        <v>10516</v>
      </c>
    </row>
    <row r="11228" spans="1:1" x14ac:dyDescent="0.25">
      <c r="A11228" t="s">
        <v>10517</v>
      </c>
    </row>
    <row r="11229" spans="1:1" x14ac:dyDescent="0.25">
      <c r="A11229" t="s">
        <v>10512</v>
      </c>
    </row>
    <row r="11230" spans="1:1" x14ac:dyDescent="0.25">
      <c r="A11230" t="s">
        <v>10513</v>
      </c>
    </row>
    <row r="11231" spans="1:1" x14ac:dyDescent="0.25">
      <c r="A11231" t="s">
        <v>10518</v>
      </c>
    </row>
    <row r="11232" spans="1:1" x14ac:dyDescent="0.25">
      <c r="A11232" t="s">
        <v>10519</v>
      </c>
    </row>
    <row r="11233" spans="1:1" x14ac:dyDescent="0.25">
      <c r="A11233" t="s">
        <v>10520</v>
      </c>
    </row>
    <row r="11234" spans="1:1" x14ac:dyDescent="0.25">
      <c r="A11234" t="s">
        <v>10520</v>
      </c>
    </row>
    <row r="11235" spans="1:1" x14ac:dyDescent="0.25">
      <c r="A11235" t="s">
        <v>10521</v>
      </c>
    </row>
    <row r="11236" spans="1:1" x14ac:dyDescent="0.25">
      <c r="A11236" t="s">
        <v>10522</v>
      </c>
    </row>
    <row r="11237" spans="1:1" x14ac:dyDescent="0.25">
      <c r="A11237" t="s">
        <v>10523</v>
      </c>
    </row>
    <row r="11238" spans="1:1" x14ac:dyDescent="0.25">
      <c r="A11238" t="s">
        <v>10524</v>
      </c>
    </row>
    <row r="11239" spans="1:1" x14ac:dyDescent="0.25">
      <c r="A11239" t="s">
        <v>10525</v>
      </c>
    </row>
    <row r="11240" spans="1:1" x14ac:dyDescent="0.25">
      <c r="A11240" t="s">
        <v>10526</v>
      </c>
    </row>
    <row r="11241" spans="1:1" x14ac:dyDescent="0.25">
      <c r="A11241" t="s">
        <v>10527</v>
      </c>
    </row>
    <row r="11242" spans="1:1" x14ac:dyDescent="0.25">
      <c r="A11242" t="s">
        <v>10524</v>
      </c>
    </row>
    <row r="11243" spans="1:1" x14ac:dyDescent="0.25">
      <c r="A11243" t="s">
        <v>10525</v>
      </c>
    </row>
    <row r="11244" spans="1:1" x14ac:dyDescent="0.25">
      <c r="A11244" t="s">
        <v>10528</v>
      </c>
    </row>
    <row r="11245" spans="1:1" x14ac:dyDescent="0.25">
      <c r="A11245" t="s">
        <v>10529</v>
      </c>
    </row>
    <row r="11246" spans="1:1" x14ac:dyDescent="0.25">
      <c r="A11246" t="s">
        <v>10528</v>
      </c>
    </row>
    <row r="11247" spans="1:1" x14ac:dyDescent="0.25">
      <c r="A11247" t="s">
        <v>10529</v>
      </c>
    </row>
    <row r="11248" spans="1:1" x14ac:dyDescent="0.25">
      <c r="A11248" t="s">
        <v>10530</v>
      </c>
    </row>
    <row r="11249" spans="1:1" x14ac:dyDescent="0.25">
      <c r="A11249" t="s">
        <v>10531</v>
      </c>
    </row>
    <row r="11250" spans="1:1" x14ac:dyDescent="0.25">
      <c r="A11250" t="s">
        <v>10532</v>
      </c>
    </row>
    <row r="11251" spans="1:1" x14ac:dyDescent="0.25">
      <c r="A11251" t="s">
        <v>10533</v>
      </c>
    </row>
    <row r="11252" spans="1:1" x14ac:dyDescent="0.25">
      <c r="A11252" t="s">
        <v>10534</v>
      </c>
    </row>
    <row r="11253" spans="1:1" x14ac:dyDescent="0.25">
      <c r="A11253" t="s">
        <v>10535</v>
      </c>
    </row>
    <row r="11254" spans="1:1" x14ac:dyDescent="0.25">
      <c r="A11254" t="s">
        <v>10536</v>
      </c>
    </row>
    <row r="11255" spans="1:1" x14ac:dyDescent="0.25">
      <c r="A11255" t="s">
        <v>10537</v>
      </c>
    </row>
    <row r="11256" spans="1:1" x14ac:dyDescent="0.25">
      <c r="A11256" t="s">
        <v>10538</v>
      </c>
    </row>
    <row r="11257" spans="1:1" x14ac:dyDescent="0.25">
      <c r="A11257" t="s">
        <v>10539</v>
      </c>
    </row>
    <row r="11258" spans="1:1" x14ac:dyDescent="0.25">
      <c r="A11258" t="s">
        <v>10540</v>
      </c>
    </row>
    <row r="11259" spans="1:1" x14ac:dyDescent="0.25">
      <c r="A11259" t="s">
        <v>10541</v>
      </c>
    </row>
    <row r="11260" spans="1:1" x14ac:dyDescent="0.25">
      <c r="A11260" t="s">
        <v>10542</v>
      </c>
    </row>
    <row r="11261" spans="1:1" x14ac:dyDescent="0.25">
      <c r="A11261" t="s">
        <v>10543</v>
      </c>
    </row>
    <row r="11262" spans="1:1" x14ac:dyDescent="0.25">
      <c r="A11262" t="s">
        <v>10544</v>
      </c>
    </row>
    <row r="11263" spans="1:1" x14ac:dyDescent="0.25">
      <c r="A11263" t="s">
        <v>10545</v>
      </c>
    </row>
    <row r="11264" spans="1:1" x14ac:dyDescent="0.25">
      <c r="A11264" t="s">
        <v>10546</v>
      </c>
    </row>
    <row r="11265" spans="1:1" x14ac:dyDescent="0.25">
      <c r="A11265" t="s">
        <v>10547</v>
      </c>
    </row>
    <row r="11266" spans="1:1" x14ac:dyDescent="0.25">
      <c r="A11266" t="s">
        <v>10548</v>
      </c>
    </row>
    <row r="11267" spans="1:1" x14ac:dyDescent="0.25">
      <c r="A11267" t="s">
        <v>10549</v>
      </c>
    </row>
    <row r="11268" spans="1:1" x14ac:dyDescent="0.25">
      <c r="A11268" t="s">
        <v>10550</v>
      </c>
    </row>
    <row r="11269" spans="1:1" x14ac:dyDescent="0.25">
      <c r="A11269" t="s">
        <v>10551</v>
      </c>
    </row>
    <row r="11270" spans="1:1" x14ac:dyDescent="0.25">
      <c r="A11270" t="s">
        <v>10552</v>
      </c>
    </row>
    <row r="11271" spans="1:1" x14ac:dyDescent="0.25">
      <c r="A11271" t="s">
        <v>10553</v>
      </c>
    </row>
    <row r="11272" spans="1:1" x14ac:dyDescent="0.25">
      <c r="A11272" t="s">
        <v>10554</v>
      </c>
    </row>
    <row r="11273" spans="1:1" x14ac:dyDescent="0.25">
      <c r="A11273" t="s">
        <v>10555</v>
      </c>
    </row>
    <row r="11274" spans="1:1" x14ac:dyDescent="0.25">
      <c r="A11274" t="s">
        <v>10556</v>
      </c>
    </row>
    <row r="11275" spans="1:1" x14ac:dyDescent="0.25">
      <c r="A11275" t="s">
        <v>10557</v>
      </c>
    </row>
    <row r="11276" spans="1:1" x14ac:dyDescent="0.25">
      <c r="A11276" t="s">
        <v>10558</v>
      </c>
    </row>
    <row r="11277" spans="1:1" x14ac:dyDescent="0.25">
      <c r="A11277" t="s">
        <v>10559</v>
      </c>
    </row>
    <row r="11278" spans="1:1" x14ac:dyDescent="0.25">
      <c r="A11278" t="s">
        <v>10560</v>
      </c>
    </row>
    <row r="11279" spans="1:1" x14ac:dyDescent="0.25">
      <c r="A11279" t="s">
        <v>10561</v>
      </c>
    </row>
    <row r="11280" spans="1:1" x14ac:dyDescent="0.25">
      <c r="A11280" t="s">
        <v>10562</v>
      </c>
    </row>
    <row r="11281" spans="1:1" x14ac:dyDescent="0.25">
      <c r="A11281" t="s">
        <v>10563</v>
      </c>
    </row>
    <row r="11282" spans="1:1" x14ac:dyDescent="0.25">
      <c r="A11282" t="s">
        <v>10564</v>
      </c>
    </row>
    <row r="11283" spans="1:1" x14ac:dyDescent="0.25">
      <c r="A11283" t="s">
        <v>10565</v>
      </c>
    </row>
    <row r="11284" spans="1:1" x14ac:dyDescent="0.25">
      <c r="A11284" t="s">
        <v>10566</v>
      </c>
    </row>
    <row r="11285" spans="1:1" x14ac:dyDescent="0.25">
      <c r="A11285" t="s">
        <v>10567</v>
      </c>
    </row>
    <row r="11286" spans="1:1" x14ac:dyDescent="0.25">
      <c r="A11286" t="s">
        <v>10568</v>
      </c>
    </row>
    <row r="11287" spans="1:1" x14ac:dyDescent="0.25">
      <c r="A11287" t="s">
        <v>10569</v>
      </c>
    </row>
    <row r="11288" spans="1:1" x14ac:dyDescent="0.25">
      <c r="A11288" t="s">
        <v>10570</v>
      </c>
    </row>
    <row r="11289" spans="1:1" x14ac:dyDescent="0.25">
      <c r="A11289" t="s">
        <v>10571</v>
      </c>
    </row>
    <row r="11290" spans="1:1" x14ac:dyDescent="0.25">
      <c r="A11290" t="s">
        <v>10572</v>
      </c>
    </row>
    <row r="11291" spans="1:1" x14ac:dyDescent="0.25">
      <c r="A11291" t="s">
        <v>10573</v>
      </c>
    </row>
    <row r="11292" spans="1:1" x14ac:dyDescent="0.25">
      <c r="A11292" t="s">
        <v>10574</v>
      </c>
    </row>
    <row r="11293" spans="1:1" x14ac:dyDescent="0.25">
      <c r="A11293" t="s">
        <v>10575</v>
      </c>
    </row>
    <row r="11294" spans="1:1" x14ac:dyDescent="0.25">
      <c r="A11294" t="s">
        <v>10576</v>
      </c>
    </row>
    <row r="11295" spans="1:1" x14ac:dyDescent="0.25">
      <c r="A11295" t="s">
        <v>10577</v>
      </c>
    </row>
    <row r="11296" spans="1:1" x14ac:dyDescent="0.25">
      <c r="A11296" t="s">
        <v>10578</v>
      </c>
    </row>
    <row r="11297" spans="1:1" x14ac:dyDescent="0.25">
      <c r="A11297" t="s">
        <v>10579</v>
      </c>
    </row>
    <row r="11298" spans="1:1" x14ac:dyDescent="0.25">
      <c r="A11298" t="s">
        <v>10580</v>
      </c>
    </row>
    <row r="11299" spans="1:1" x14ac:dyDescent="0.25">
      <c r="A11299" t="s">
        <v>10581</v>
      </c>
    </row>
    <row r="11300" spans="1:1" x14ac:dyDescent="0.25">
      <c r="A11300" t="s">
        <v>10582</v>
      </c>
    </row>
    <row r="11301" spans="1:1" x14ac:dyDescent="0.25">
      <c r="A11301" t="s">
        <v>10583</v>
      </c>
    </row>
    <row r="11302" spans="1:1" x14ac:dyDescent="0.25">
      <c r="A11302" t="s">
        <v>10584</v>
      </c>
    </row>
    <row r="11303" spans="1:1" x14ac:dyDescent="0.25">
      <c r="A11303" t="s">
        <v>10585</v>
      </c>
    </row>
    <row r="11304" spans="1:1" x14ac:dyDescent="0.25">
      <c r="A11304" t="s">
        <v>10586</v>
      </c>
    </row>
    <row r="11305" spans="1:1" x14ac:dyDescent="0.25">
      <c r="A11305" t="s">
        <v>10587</v>
      </c>
    </row>
    <row r="11306" spans="1:1" x14ac:dyDescent="0.25">
      <c r="A11306" t="s">
        <v>10588</v>
      </c>
    </row>
    <row r="11307" spans="1:1" x14ac:dyDescent="0.25">
      <c r="A11307" t="s">
        <v>10589</v>
      </c>
    </row>
    <row r="11308" spans="1:1" x14ac:dyDescent="0.25">
      <c r="A11308" t="s">
        <v>10590</v>
      </c>
    </row>
    <row r="11309" spans="1:1" x14ac:dyDescent="0.25">
      <c r="A11309" t="s">
        <v>10591</v>
      </c>
    </row>
    <row r="11310" spans="1:1" x14ac:dyDescent="0.25">
      <c r="A11310" t="s">
        <v>10592</v>
      </c>
    </row>
    <row r="11311" spans="1:1" x14ac:dyDescent="0.25">
      <c r="A11311" t="s">
        <v>10593</v>
      </c>
    </row>
    <row r="11312" spans="1:1" x14ac:dyDescent="0.25">
      <c r="A11312" t="s">
        <v>10594</v>
      </c>
    </row>
    <row r="11313" spans="1:1" x14ac:dyDescent="0.25">
      <c r="A11313" t="s">
        <v>10595</v>
      </c>
    </row>
    <row r="11314" spans="1:1" x14ac:dyDescent="0.25">
      <c r="A11314" t="s">
        <v>10596</v>
      </c>
    </row>
    <row r="11315" spans="1:1" x14ac:dyDescent="0.25">
      <c r="A11315" t="s">
        <v>10597</v>
      </c>
    </row>
    <row r="11316" spans="1:1" x14ac:dyDescent="0.25">
      <c r="A11316" t="s">
        <v>10598</v>
      </c>
    </row>
    <row r="11317" spans="1:1" x14ac:dyDescent="0.25">
      <c r="A11317" t="s">
        <v>10599</v>
      </c>
    </row>
    <row r="11318" spans="1:1" x14ac:dyDescent="0.25">
      <c r="A11318" t="s">
        <v>10600</v>
      </c>
    </row>
    <row r="11319" spans="1:1" x14ac:dyDescent="0.25">
      <c r="A11319" t="s">
        <v>10601</v>
      </c>
    </row>
    <row r="11320" spans="1:1" x14ac:dyDescent="0.25">
      <c r="A11320" t="s">
        <v>10602</v>
      </c>
    </row>
    <row r="11321" spans="1:1" x14ac:dyDescent="0.25">
      <c r="A11321" t="s">
        <v>10603</v>
      </c>
    </row>
    <row r="11322" spans="1:1" x14ac:dyDescent="0.25">
      <c r="A11322" t="s">
        <v>10604</v>
      </c>
    </row>
    <row r="11323" spans="1:1" x14ac:dyDescent="0.25">
      <c r="A11323" t="s">
        <v>10605</v>
      </c>
    </row>
    <row r="11324" spans="1:1" x14ac:dyDescent="0.25">
      <c r="A11324" t="s">
        <v>10606</v>
      </c>
    </row>
    <row r="11325" spans="1:1" x14ac:dyDescent="0.25">
      <c r="A11325" t="s">
        <v>10607</v>
      </c>
    </row>
    <row r="11326" spans="1:1" x14ac:dyDescent="0.25">
      <c r="A11326" t="s">
        <v>10608</v>
      </c>
    </row>
    <row r="11327" spans="1:1" x14ac:dyDescent="0.25">
      <c r="A11327" t="s">
        <v>10609</v>
      </c>
    </row>
    <row r="11328" spans="1:1" x14ac:dyDescent="0.25">
      <c r="A11328" t="s">
        <v>10610</v>
      </c>
    </row>
    <row r="11329" spans="1:1" x14ac:dyDescent="0.25">
      <c r="A11329" t="s">
        <v>10611</v>
      </c>
    </row>
    <row r="11330" spans="1:1" x14ac:dyDescent="0.25">
      <c r="A11330" t="s">
        <v>10612</v>
      </c>
    </row>
    <row r="11331" spans="1:1" x14ac:dyDescent="0.25">
      <c r="A11331" t="s">
        <v>10613</v>
      </c>
    </row>
    <row r="11332" spans="1:1" x14ac:dyDescent="0.25">
      <c r="A11332" t="s">
        <v>10614</v>
      </c>
    </row>
    <row r="11333" spans="1:1" x14ac:dyDescent="0.25">
      <c r="A11333" t="s">
        <v>10615</v>
      </c>
    </row>
    <row r="11334" spans="1:1" x14ac:dyDescent="0.25">
      <c r="A11334" t="s">
        <v>10616</v>
      </c>
    </row>
    <row r="11335" spans="1:1" x14ac:dyDescent="0.25">
      <c r="A11335" t="s">
        <v>10617</v>
      </c>
    </row>
    <row r="11336" spans="1:1" x14ac:dyDescent="0.25">
      <c r="A11336" t="s">
        <v>10618</v>
      </c>
    </row>
    <row r="11337" spans="1:1" x14ac:dyDescent="0.25">
      <c r="A11337" t="s">
        <v>10619</v>
      </c>
    </row>
    <row r="11338" spans="1:1" x14ac:dyDescent="0.25">
      <c r="A11338" t="s">
        <v>10620</v>
      </c>
    </row>
    <row r="11339" spans="1:1" x14ac:dyDescent="0.25">
      <c r="A11339" t="s">
        <v>10621</v>
      </c>
    </row>
    <row r="11340" spans="1:1" x14ac:dyDescent="0.25">
      <c r="A11340" t="s">
        <v>10622</v>
      </c>
    </row>
    <row r="11341" spans="1:1" x14ac:dyDescent="0.25">
      <c r="A11341" t="s">
        <v>10623</v>
      </c>
    </row>
    <row r="11342" spans="1:1" x14ac:dyDescent="0.25">
      <c r="A11342" t="s">
        <v>10624</v>
      </c>
    </row>
    <row r="11343" spans="1:1" x14ac:dyDescent="0.25">
      <c r="A11343" t="s">
        <v>10625</v>
      </c>
    </row>
    <row r="11344" spans="1:1" x14ac:dyDescent="0.25">
      <c r="A11344" t="s">
        <v>10626</v>
      </c>
    </row>
    <row r="11345" spans="1:1" x14ac:dyDescent="0.25">
      <c r="A11345" t="s">
        <v>10627</v>
      </c>
    </row>
    <row r="11346" spans="1:1" x14ac:dyDescent="0.25">
      <c r="A11346" t="s">
        <v>10628</v>
      </c>
    </row>
    <row r="11347" spans="1:1" x14ac:dyDescent="0.25">
      <c r="A11347" t="s">
        <v>10629</v>
      </c>
    </row>
    <row r="11348" spans="1:1" x14ac:dyDescent="0.25">
      <c r="A11348" t="s">
        <v>10630</v>
      </c>
    </row>
    <row r="11349" spans="1:1" x14ac:dyDescent="0.25">
      <c r="A11349" t="s">
        <v>10631</v>
      </c>
    </row>
    <row r="11350" spans="1:1" x14ac:dyDescent="0.25">
      <c r="A11350" t="s">
        <v>10632</v>
      </c>
    </row>
    <row r="11351" spans="1:1" x14ac:dyDescent="0.25">
      <c r="A11351" t="s">
        <v>10633</v>
      </c>
    </row>
    <row r="11352" spans="1:1" x14ac:dyDescent="0.25">
      <c r="A11352" t="s">
        <v>10634</v>
      </c>
    </row>
    <row r="11353" spans="1:1" x14ac:dyDescent="0.25">
      <c r="A11353" t="s">
        <v>10635</v>
      </c>
    </row>
    <row r="11354" spans="1:1" x14ac:dyDescent="0.25">
      <c r="A11354" t="s">
        <v>10636</v>
      </c>
    </row>
    <row r="11355" spans="1:1" x14ac:dyDescent="0.25">
      <c r="A11355" t="s">
        <v>10637</v>
      </c>
    </row>
    <row r="11356" spans="1:1" x14ac:dyDescent="0.25">
      <c r="A11356" t="s">
        <v>10638</v>
      </c>
    </row>
    <row r="11357" spans="1:1" x14ac:dyDescent="0.25">
      <c r="A11357" t="s">
        <v>10639</v>
      </c>
    </row>
    <row r="11358" spans="1:1" x14ac:dyDescent="0.25">
      <c r="A11358" t="s">
        <v>10640</v>
      </c>
    </row>
    <row r="11359" spans="1:1" x14ac:dyDescent="0.25">
      <c r="A11359" t="s">
        <v>10641</v>
      </c>
    </row>
    <row r="11360" spans="1:1" x14ac:dyDescent="0.25">
      <c r="A11360" t="s">
        <v>10642</v>
      </c>
    </row>
    <row r="11361" spans="1:1" x14ac:dyDescent="0.25">
      <c r="A11361" t="s">
        <v>10643</v>
      </c>
    </row>
    <row r="11362" spans="1:1" x14ac:dyDescent="0.25">
      <c r="A11362" t="s">
        <v>10644</v>
      </c>
    </row>
    <row r="11363" spans="1:1" x14ac:dyDescent="0.25">
      <c r="A11363" t="s">
        <v>10645</v>
      </c>
    </row>
    <row r="11364" spans="1:1" x14ac:dyDescent="0.25">
      <c r="A11364" t="s">
        <v>10646</v>
      </c>
    </row>
    <row r="11365" spans="1:1" x14ac:dyDescent="0.25">
      <c r="A11365" t="s">
        <v>10647</v>
      </c>
    </row>
    <row r="11366" spans="1:1" x14ac:dyDescent="0.25">
      <c r="A11366" t="s">
        <v>10648</v>
      </c>
    </row>
    <row r="11367" spans="1:1" x14ac:dyDescent="0.25">
      <c r="A11367" t="s">
        <v>10649</v>
      </c>
    </row>
    <row r="11368" spans="1:1" x14ac:dyDescent="0.25">
      <c r="A11368" t="s">
        <v>10650</v>
      </c>
    </row>
    <row r="11369" spans="1:1" x14ac:dyDescent="0.25">
      <c r="A11369" t="s">
        <v>10651</v>
      </c>
    </row>
    <row r="11370" spans="1:1" x14ac:dyDescent="0.25">
      <c r="A11370" t="s">
        <v>10652</v>
      </c>
    </row>
    <row r="11371" spans="1:1" x14ac:dyDescent="0.25">
      <c r="A11371" t="s">
        <v>10653</v>
      </c>
    </row>
    <row r="11372" spans="1:1" x14ac:dyDescent="0.25">
      <c r="A11372" t="s">
        <v>10654</v>
      </c>
    </row>
    <row r="11373" spans="1:1" x14ac:dyDescent="0.25">
      <c r="A11373" t="s">
        <v>10655</v>
      </c>
    </row>
    <row r="11374" spans="1:1" x14ac:dyDescent="0.25">
      <c r="A11374" t="s">
        <v>10656</v>
      </c>
    </row>
    <row r="11375" spans="1:1" x14ac:dyDescent="0.25">
      <c r="A11375" t="s">
        <v>10657</v>
      </c>
    </row>
    <row r="11376" spans="1:1" x14ac:dyDescent="0.25">
      <c r="A11376" t="s">
        <v>10658</v>
      </c>
    </row>
    <row r="11377" spans="1:1" x14ac:dyDescent="0.25">
      <c r="A11377" t="s">
        <v>10658</v>
      </c>
    </row>
    <row r="11378" spans="1:1" x14ac:dyDescent="0.25">
      <c r="A11378" t="s">
        <v>10659</v>
      </c>
    </row>
    <row r="11379" spans="1:1" x14ac:dyDescent="0.25">
      <c r="A11379" t="s">
        <v>10659</v>
      </c>
    </row>
    <row r="11380" spans="1:1" x14ac:dyDescent="0.25">
      <c r="A11380" t="s">
        <v>10660</v>
      </c>
    </row>
    <row r="11381" spans="1:1" x14ac:dyDescent="0.25">
      <c r="A11381" t="s">
        <v>10660</v>
      </c>
    </row>
    <row r="11382" spans="1:1" x14ac:dyDescent="0.25">
      <c r="A11382" t="s">
        <v>10661</v>
      </c>
    </row>
    <row r="11383" spans="1:1" x14ac:dyDescent="0.25">
      <c r="A11383" t="s">
        <v>10662</v>
      </c>
    </row>
    <row r="11384" spans="1:1" x14ac:dyDescent="0.25">
      <c r="A11384" t="s">
        <v>10663</v>
      </c>
    </row>
    <row r="11385" spans="1:1" x14ac:dyDescent="0.25">
      <c r="A11385" t="s">
        <v>10662</v>
      </c>
    </row>
    <row r="11386" spans="1:1" x14ac:dyDescent="0.25">
      <c r="A11386" t="s">
        <v>10664</v>
      </c>
    </row>
    <row r="11387" spans="1:1" x14ac:dyDescent="0.25">
      <c r="A11387" t="s">
        <v>10665</v>
      </c>
    </row>
    <row r="11388" spans="1:1" x14ac:dyDescent="0.25">
      <c r="A11388" t="s">
        <v>10666</v>
      </c>
    </row>
    <row r="11389" spans="1:1" x14ac:dyDescent="0.25">
      <c r="A11389" t="s">
        <v>10667</v>
      </c>
    </row>
    <row r="11390" spans="1:1" x14ac:dyDescent="0.25">
      <c r="A11390" t="s">
        <v>10664</v>
      </c>
    </row>
    <row r="11391" spans="1:1" x14ac:dyDescent="0.25">
      <c r="A11391" t="s">
        <v>10668</v>
      </c>
    </row>
    <row r="11392" spans="1:1" x14ac:dyDescent="0.25">
      <c r="A11392" t="s">
        <v>10669</v>
      </c>
    </row>
    <row r="11393" spans="1:1" x14ac:dyDescent="0.25">
      <c r="A11393" t="s">
        <v>10670</v>
      </c>
    </row>
    <row r="11394" spans="1:1" x14ac:dyDescent="0.25">
      <c r="A11394" t="s">
        <v>10668</v>
      </c>
    </row>
    <row r="11395" spans="1:1" x14ac:dyDescent="0.25">
      <c r="A11395" t="s">
        <v>10671</v>
      </c>
    </row>
    <row r="11396" spans="1:1" x14ac:dyDescent="0.25">
      <c r="A11396" t="s">
        <v>10672</v>
      </c>
    </row>
    <row r="11397" spans="1:1" x14ac:dyDescent="0.25">
      <c r="A11397" t="s">
        <v>10673</v>
      </c>
    </row>
    <row r="11398" spans="1:1" x14ac:dyDescent="0.25">
      <c r="A11398" t="s">
        <v>10674</v>
      </c>
    </row>
    <row r="11399" spans="1:1" x14ac:dyDescent="0.25">
      <c r="A11399" t="s">
        <v>10675</v>
      </c>
    </row>
    <row r="11400" spans="1:1" x14ac:dyDescent="0.25">
      <c r="A11400" t="s">
        <v>10676</v>
      </c>
    </row>
    <row r="11401" spans="1:1" x14ac:dyDescent="0.25">
      <c r="A11401" t="s">
        <v>10677</v>
      </c>
    </row>
    <row r="11402" spans="1:1" x14ac:dyDescent="0.25">
      <c r="A11402" t="s">
        <v>10678</v>
      </c>
    </row>
    <row r="11403" spans="1:1" x14ac:dyDescent="0.25">
      <c r="A11403" t="s">
        <v>10679</v>
      </c>
    </row>
    <row r="11404" spans="1:1" x14ac:dyDescent="0.25">
      <c r="A11404" t="s">
        <v>10680</v>
      </c>
    </row>
    <row r="11405" spans="1:1" x14ac:dyDescent="0.25">
      <c r="A11405" t="s">
        <v>10681</v>
      </c>
    </row>
    <row r="11406" spans="1:1" x14ac:dyDescent="0.25">
      <c r="A11406" t="s">
        <v>10682</v>
      </c>
    </row>
    <row r="11407" spans="1:1" x14ac:dyDescent="0.25">
      <c r="A11407" t="s">
        <v>10683</v>
      </c>
    </row>
    <row r="11408" spans="1:1" x14ac:dyDescent="0.25">
      <c r="A11408" t="s">
        <v>10684</v>
      </c>
    </row>
    <row r="11409" spans="1:1" x14ac:dyDescent="0.25">
      <c r="A11409" t="s">
        <v>10685</v>
      </c>
    </row>
    <row r="11410" spans="1:1" x14ac:dyDescent="0.25">
      <c r="A11410" t="s">
        <v>10686</v>
      </c>
    </row>
    <row r="11411" spans="1:1" x14ac:dyDescent="0.25">
      <c r="A11411" t="s">
        <v>10687</v>
      </c>
    </row>
    <row r="11412" spans="1:1" x14ac:dyDescent="0.25">
      <c r="A11412" t="s">
        <v>10688</v>
      </c>
    </row>
    <row r="11413" spans="1:1" x14ac:dyDescent="0.25">
      <c r="A11413" t="s">
        <v>10689</v>
      </c>
    </row>
    <row r="11414" spans="1:1" x14ac:dyDescent="0.25">
      <c r="A11414" t="s">
        <v>10690</v>
      </c>
    </row>
    <row r="11415" spans="1:1" x14ac:dyDescent="0.25">
      <c r="A11415" t="s">
        <v>10691</v>
      </c>
    </row>
    <row r="11416" spans="1:1" x14ac:dyDescent="0.25">
      <c r="A11416" t="s">
        <v>10692</v>
      </c>
    </row>
    <row r="11417" spans="1:1" x14ac:dyDescent="0.25">
      <c r="A11417" t="s">
        <v>10693</v>
      </c>
    </row>
    <row r="11418" spans="1:1" x14ac:dyDescent="0.25">
      <c r="A11418" t="s">
        <v>10694</v>
      </c>
    </row>
    <row r="11419" spans="1:1" x14ac:dyDescent="0.25">
      <c r="A11419" t="s">
        <v>10695</v>
      </c>
    </row>
    <row r="11420" spans="1:1" x14ac:dyDescent="0.25">
      <c r="A11420" t="s">
        <v>10696</v>
      </c>
    </row>
    <row r="11421" spans="1:1" x14ac:dyDescent="0.25">
      <c r="A11421" t="s">
        <v>10697</v>
      </c>
    </row>
    <row r="11422" spans="1:1" x14ac:dyDescent="0.25">
      <c r="A11422" t="s">
        <v>10698</v>
      </c>
    </row>
    <row r="11423" spans="1:1" x14ac:dyDescent="0.25">
      <c r="A11423" t="s">
        <v>10698</v>
      </c>
    </row>
    <row r="11424" spans="1:1" x14ac:dyDescent="0.25">
      <c r="A11424" t="s">
        <v>10699</v>
      </c>
    </row>
    <row r="11425" spans="1:1" x14ac:dyDescent="0.25">
      <c r="A11425" t="s">
        <v>10700</v>
      </c>
    </row>
    <row r="11426" spans="1:1" x14ac:dyDescent="0.25">
      <c r="A11426" t="s">
        <v>10701</v>
      </c>
    </row>
    <row r="11427" spans="1:1" x14ac:dyDescent="0.25">
      <c r="A11427" t="s">
        <v>10702</v>
      </c>
    </row>
    <row r="11428" spans="1:1" x14ac:dyDescent="0.25">
      <c r="A11428" t="s">
        <v>10703</v>
      </c>
    </row>
    <row r="11429" spans="1:1" x14ac:dyDescent="0.25">
      <c r="A11429" t="s">
        <v>10704</v>
      </c>
    </row>
    <row r="11430" spans="1:1" x14ac:dyDescent="0.25">
      <c r="A11430" t="s">
        <v>10705</v>
      </c>
    </row>
    <row r="11431" spans="1:1" x14ac:dyDescent="0.25">
      <c r="A11431" t="s">
        <v>10706</v>
      </c>
    </row>
    <row r="11432" spans="1:1" x14ac:dyDescent="0.25">
      <c r="A11432" t="s">
        <v>10707</v>
      </c>
    </row>
    <row r="11433" spans="1:1" x14ac:dyDescent="0.25">
      <c r="A11433" t="s">
        <v>10708</v>
      </c>
    </row>
    <row r="11434" spans="1:1" x14ac:dyDescent="0.25">
      <c r="A11434" t="s">
        <v>10709</v>
      </c>
    </row>
    <row r="11435" spans="1:1" x14ac:dyDescent="0.25">
      <c r="A11435" t="s">
        <v>10710</v>
      </c>
    </row>
    <row r="11436" spans="1:1" x14ac:dyDescent="0.25">
      <c r="A11436" t="s">
        <v>10711</v>
      </c>
    </row>
    <row r="11437" spans="1:1" x14ac:dyDescent="0.25">
      <c r="A11437" t="s">
        <v>10712</v>
      </c>
    </row>
    <row r="11438" spans="1:1" x14ac:dyDescent="0.25">
      <c r="A11438" t="s">
        <v>10713</v>
      </c>
    </row>
    <row r="11439" spans="1:1" x14ac:dyDescent="0.25">
      <c r="A11439" t="s">
        <v>10714</v>
      </c>
    </row>
    <row r="11440" spans="1:1" x14ac:dyDescent="0.25">
      <c r="A11440" t="s">
        <v>10715</v>
      </c>
    </row>
    <row r="11441" spans="1:1" x14ac:dyDescent="0.25">
      <c r="A11441" t="s">
        <v>10716</v>
      </c>
    </row>
    <row r="11442" spans="1:1" x14ac:dyDescent="0.25">
      <c r="A11442" t="s">
        <v>10717</v>
      </c>
    </row>
    <row r="11443" spans="1:1" x14ac:dyDescent="0.25">
      <c r="A11443" t="s">
        <v>10718</v>
      </c>
    </row>
    <row r="11444" spans="1:1" x14ac:dyDescent="0.25">
      <c r="A11444" t="s">
        <v>10719</v>
      </c>
    </row>
    <row r="11445" spans="1:1" x14ac:dyDescent="0.25">
      <c r="A11445" t="s">
        <v>10720</v>
      </c>
    </row>
    <row r="11446" spans="1:1" x14ac:dyDescent="0.25">
      <c r="A11446" t="s">
        <v>10721</v>
      </c>
    </row>
    <row r="11447" spans="1:1" x14ac:dyDescent="0.25">
      <c r="A11447" t="s">
        <v>10722</v>
      </c>
    </row>
    <row r="11448" spans="1:1" x14ac:dyDescent="0.25">
      <c r="A11448" t="s">
        <v>10723</v>
      </c>
    </row>
    <row r="11449" spans="1:1" x14ac:dyDescent="0.25">
      <c r="A11449" t="s">
        <v>10724</v>
      </c>
    </row>
    <row r="11450" spans="1:1" x14ac:dyDescent="0.25">
      <c r="A11450" t="s">
        <v>10725</v>
      </c>
    </row>
    <row r="11451" spans="1:1" x14ac:dyDescent="0.25">
      <c r="A11451" t="s">
        <v>10726</v>
      </c>
    </row>
    <row r="11452" spans="1:1" x14ac:dyDescent="0.25">
      <c r="A11452" t="s">
        <v>10727</v>
      </c>
    </row>
    <row r="11453" spans="1:1" x14ac:dyDescent="0.25">
      <c r="A11453" t="s">
        <v>10728</v>
      </c>
    </row>
    <row r="11454" spans="1:1" x14ac:dyDescent="0.25">
      <c r="A11454" t="s">
        <v>10729</v>
      </c>
    </row>
    <row r="11455" spans="1:1" x14ac:dyDescent="0.25">
      <c r="A11455" t="s">
        <v>10730</v>
      </c>
    </row>
    <row r="11456" spans="1:1" x14ac:dyDescent="0.25">
      <c r="A11456" t="s">
        <v>10731</v>
      </c>
    </row>
    <row r="11457" spans="1:1" x14ac:dyDescent="0.25">
      <c r="A11457" t="s">
        <v>10732</v>
      </c>
    </row>
    <row r="11458" spans="1:1" x14ac:dyDescent="0.25">
      <c r="A11458" t="s">
        <v>10733</v>
      </c>
    </row>
    <row r="11459" spans="1:1" x14ac:dyDescent="0.25">
      <c r="A11459" t="s">
        <v>10734</v>
      </c>
    </row>
    <row r="11460" spans="1:1" x14ac:dyDescent="0.25">
      <c r="A11460" t="s">
        <v>10735</v>
      </c>
    </row>
    <row r="11461" spans="1:1" x14ac:dyDescent="0.25">
      <c r="A11461" t="s">
        <v>10736</v>
      </c>
    </row>
    <row r="11462" spans="1:1" x14ac:dyDescent="0.25">
      <c r="A11462" t="s">
        <v>10737</v>
      </c>
    </row>
    <row r="11463" spans="1:1" x14ac:dyDescent="0.25">
      <c r="A11463" t="s">
        <v>10738</v>
      </c>
    </row>
    <row r="11464" spans="1:1" x14ac:dyDescent="0.25">
      <c r="A11464" t="s">
        <v>10739</v>
      </c>
    </row>
    <row r="11465" spans="1:1" x14ac:dyDescent="0.25">
      <c r="A11465" t="s">
        <v>10740</v>
      </c>
    </row>
    <row r="11466" spans="1:1" x14ac:dyDescent="0.25">
      <c r="A11466" t="s">
        <v>10737</v>
      </c>
    </row>
    <row r="11467" spans="1:1" x14ac:dyDescent="0.25">
      <c r="A11467" t="s">
        <v>10741</v>
      </c>
    </row>
    <row r="11468" spans="1:1" x14ac:dyDescent="0.25">
      <c r="A11468" t="s">
        <v>10742</v>
      </c>
    </row>
    <row r="11469" spans="1:1" x14ac:dyDescent="0.25">
      <c r="A11469" t="s">
        <v>10743</v>
      </c>
    </row>
    <row r="11470" spans="1:1" x14ac:dyDescent="0.25">
      <c r="A11470" t="s">
        <v>10744</v>
      </c>
    </row>
    <row r="11471" spans="1:1" x14ac:dyDescent="0.25">
      <c r="A11471" t="s">
        <v>10745</v>
      </c>
    </row>
    <row r="11472" spans="1:1" x14ac:dyDescent="0.25">
      <c r="A11472" t="s">
        <v>10746</v>
      </c>
    </row>
    <row r="11473" spans="1:1" x14ac:dyDescent="0.25">
      <c r="A11473" t="s">
        <v>10744</v>
      </c>
    </row>
    <row r="11474" spans="1:1" x14ac:dyDescent="0.25">
      <c r="A11474" t="s">
        <v>10747</v>
      </c>
    </row>
    <row r="11475" spans="1:1" x14ac:dyDescent="0.25">
      <c r="A11475" t="s">
        <v>10748</v>
      </c>
    </row>
    <row r="11476" spans="1:1" x14ac:dyDescent="0.25">
      <c r="A11476" t="s">
        <v>10749</v>
      </c>
    </row>
    <row r="11477" spans="1:1" x14ac:dyDescent="0.25">
      <c r="A11477" t="s">
        <v>10750</v>
      </c>
    </row>
    <row r="11478" spans="1:1" x14ac:dyDescent="0.25">
      <c r="A11478" t="s">
        <v>10751</v>
      </c>
    </row>
    <row r="11479" spans="1:1" x14ac:dyDescent="0.25">
      <c r="A11479" t="s">
        <v>10752</v>
      </c>
    </row>
    <row r="11480" spans="1:1" x14ac:dyDescent="0.25">
      <c r="A11480" t="s">
        <v>10753</v>
      </c>
    </row>
    <row r="11481" spans="1:1" x14ac:dyDescent="0.25">
      <c r="A11481" t="s">
        <v>10754</v>
      </c>
    </row>
    <row r="11482" spans="1:1" x14ac:dyDescent="0.25">
      <c r="A11482" t="s">
        <v>10755</v>
      </c>
    </row>
    <row r="11483" spans="1:1" x14ac:dyDescent="0.25">
      <c r="A11483" t="s">
        <v>10755</v>
      </c>
    </row>
    <row r="11484" spans="1:1" x14ac:dyDescent="0.25">
      <c r="A11484" t="s">
        <v>10756</v>
      </c>
    </row>
    <row r="11485" spans="1:1" x14ac:dyDescent="0.25">
      <c r="A11485" t="s">
        <v>10757</v>
      </c>
    </row>
    <row r="11486" spans="1:1" x14ac:dyDescent="0.25">
      <c r="A11486" t="s">
        <v>10758</v>
      </c>
    </row>
    <row r="11487" spans="1:1" x14ac:dyDescent="0.25">
      <c r="A11487" t="s">
        <v>10759</v>
      </c>
    </row>
    <row r="11488" spans="1:1" x14ac:dyDescent="0.25">
      <c r="A11488" t="s">
        <v>10760</v>
      </c>
    </row>
    <row r="11489" spans="1:1" x14ac:dyDescent="0.25">
      <c r="A11489" t="s">
        <v>10761</v>
      </c>
    </row>
    <row r="11490" spans="1:1" x14ac:dyDescent="0.25">
      <c r="A11490" t="s">
        <v>10762</v>
      </c>
    </row>
    <row r="11491" spans="1:1" x14ac:dyDescent="0.25">
      <c r="A11491" t="s">
        <v>10763</v>
      </c>
    </row>
    <row r="11492" spans="1:1" x14ac:dyDescent="0.25">
      <c r="A11492" t="s">
        <v>10764</v>
      </c>
    </row>
    <row r="11493" spans="1:1" x14ac:dyDescent="0.25">
      <c r="A11493" t="s">
        <v>10765</v>
      </c>
    </row>
    <row r="11494" spans="1:1" x14ac:dyDescent="0.25">
      <c r="A11494" t="s">
        <v>10766</v>
      </c>
    </row>
    <row r="11495" spans="1:1" x14ac:dyDescent="0.25">
      <c r="A11495" t="s">
        <v>10767</v>
      </c>
    </row>
    <row r="11496" spans="1:1" x14ac:dyDescent="0.25">
      <c r="A11496" t="s">
        <v>10768</v>
      </c>
    </row>
    <row r="11497" spans="1:1" x14ac:dyDescent="0.25">
      <c r="A11497" t="s">
        <v>10769</v>
      </c>
    </row>
    <row r="11498" spans="1:1" x14ac:dyDescent="0.25">
      <c r="A11498" t="s">
        <v>10770</v>
      </c>
    </row>
    <row r="11499" spans="1:1" x14ac:dyDescent="0.25">
      <c r="A11499" t="s">
        <v>10771</v>
      </c>
    </row>
    <row r="11500" spans="1:1" x14ac:dyDescent="0.25">
      <c r="A11500" t="s">
        <v>10772</v>
      </c>
    </row>
    <row r="11501" spans="1:1" x14ac:dyDescent="0.25">
      <c r="A11501" t="s">
        <v>10773</v>
      </c>
    </row>
    <row r="11502" spans="1:1" x14ac:dyDescent="0.25">
      <c r="A11502" t="s">
        <v>10774</v>
      </c>
    </row>
    <row r="11503" spans="1:1" x14ac:dyDescent="0.25">
      <c r="A11503" t="s">
        <v>10775</v>
      </c>
    </row>
    <row r="11504" spans="1:1" x14ac:dyDescent="0.25">
      <c r="A11504" t="s">
        <v>10776</v>
      </c>
    </row>
    <row r="11505" spans="1:1" x14ac:dyDescent="0.25">
      <c r="A11505" t="s">
        <v>10777</v>
      </c>
    </row>
    <row r="11506" spans="1:1" x14ac:dyDescent="0.25">
      <c r="A11506" t="s">
        <v>10778</v>
      </c>
    </row>
    <row r="11507" spans="1:1" x14ac:dyDescent="0.25">
      <c r="A11507" t="s">
        <v>10779</v>
      </c>
    </row>
    <row r="11508" spans="1:1" x14ac:dyDescent="0.25">
      <c r="A11508" t="s">
        <v>10780</v>
      </c>
    </row>
    <row r="11509" spans="1:1" x14ac:dyDescent="0.25">
      <c r="A11509" t="s">
        <v>10781</v>
      </c>
    </row>
    <row r="11510" spans="1:1" x14ac:dyDescent="0.25">
      <c r="A11510" t="s">
        <v>10782</v>
      </c>
    </row>
    <row r="11511" spans="1:1" x14ac:dyDescent="0.25">
      <c r="A11511" t="s">
        <v>10783</v>
      </c>
    </row>
    <row r="11512" spans="1:1" x14ac:dyDescent="0.25">
      <c r="A11512" t="s">
        <v>10784</v>
      </c>
    </row>
    <row r="11513" spans="1:1" x14ac:dyDescent="0.25">
      <c r="A11513" t="s">
        <v>10785</v>
      </c>
    </row>
    <row r="11514" spans="1:1" x14ac:dyDescent="0.25">
      <c r="A11514" t="s">
        <v>10786</v>
      </c>
    </row>
    <row r="11515" spans="1:1" x14ac:dyDescent="0.25">
      <c r="A11515" t="s">
        <v>10787</v>
      </c>
    </row>
    <row r="11516" spans="1:1" x14ac:dyDescent="0.25">
      <c r="A11516" t="s">
        <v>10788</v>
      </c>
    </row>
    <row r="11517" spans="1:1" x14ac:dyDescent="0.25">
      <c r="A11517" t="s">
        <v>10789</v>
      </c>
    </row>
    <row r="11518" spans="1:1" x14ac:dyDescent="0.25">
      <c r="A11518" t="s">
        <v>10790</v>
      </c>
    </row>
    <row r="11519" spans="1:1" x14ac:dyDescent="0.25">
      <c r="A11519" t="s">
        <v>10791</v>
      </c>
    </row>
    <row r="11520" spans="1:1" x14ac:dyDescent="0.25">
      <c r="A11520" t="s">
        <v>10792</v>
      </c>
    </row>
    <row r="11521" spans="1:1" x14ac:dyDescent="0.25">
      <c r="A11521" t="s">
        <v>10793</v>
      </c>
    </row>
    <row r="11522" spans="1:1" x14ac:dyDescent="0.25">
      <c r="A11522" t="s">
        <v>10794</v>
      </c>
    </row>
    <row r="11523" spans="1:1" x14ac:dyDescent="0.25">
      <c r="A11523" t="s">
        <v>10795</v>
      </c>
    </row>
    <row r="11524" spans="1:1" x14ac:dyDescent="0.25">
      <c r="A11524" t="s">
        <v>10796</v>
      </c>
    </row>
    <row r="11525" spans="1:1" x14ac:dyDescent="0.25">
      <c r="A11525" t="s">
        <v>10797</v>
      </c>
    </row>
    <row r="11526" spans="1:1" x14ac:dyDescent="0.25">
      <c r="A11526" t="s">
        <v>10798</v>
      </c>
    </row>
    <row r="11527" spans="1:1" x14ac:dyDescent="0.25">
      <c r="A11527" t="s">
        <v>10799</v>
      </c>
    </row>
    <row r="11528" spans="1:1" x14ac:dyDescent="0.25">
      <c r="A11528" t="s">
        <v>10800</v>
      </c>
    </row>
    <row r="11529" spans="1:1" x14ac:dyDescent="0.25">
      <c r="A11529" t="s">
        <v>10801</v>
      </c>
    </row>
    <row r="11530" spans="1:1" x14ac:dyDescent="0.25">
      <c r="A11530" t="s">
        <v>10802</v>
      </c>
    </row>
    <row r="11531" spans="1:1" x14ac:dyDescent="0.25">
      <c r="A11531" t="s">
        <v>10803</v>
      </c>
    </row>
    <row r="11532" spans="1:1" x14ac:dyDescent="0.25">
      <c r="A11532" t="s">
        <v>10804</v>
      </c>
    </row>
    <row r="11533" spans="1:1" x14ac:dyDescent="0.25">
      <c r="A11533" t="s">
        <v>10805</v>
      </c>
    </row>
    <row r="11534" spans="1:1" x14ac:dyDescent="0.25">
      <c r="A11534" t="s">
        <v>10806</v>
      </c>
    </row>
    <row r="11535" spans="1:1" x14ac:dyDescent="0.25">
      <c r="A11535" t="s">
        <v>10807</v>
      </c>
    </row>
    <row r="11536" spans="1:1" x14ac:dyDescent="0.25">
      <c r="A11536" t="s">
        <v>10808</v>
      </c>
    </row>
    <row r="11537" spans="1:1" x14ac:dyDescent="0.25">
      <c r="A11537" t="s">
        <v>10809</v>
      </c>
    </row>
    <row r="11538" spans="1:1" x14ac:dyDescent="0.25">
      <c r="A11538" t="s">
        <v>10810</v>
      </c>
    </row>
    <row r="11539" spans="1:1" x14ac:dyDescent="0.25">
      <c r="A11539" t="s">
        <v>10811</v>
      </c>
    </row>
    <row r="11540" spans="1:1" x14ac:dyDescent="0.25">
      <c r="A11540" t="s">
        <v>10812</v>
      </c>
    </row>
    <row r="11541" spans="1:1" x14ac:dyDescent="0.25">
      <c r="A11541" t="s">
        <v>10813</v>
      </c>
    </row>
    <row r="11542" spans="1:1" x14ac:dyDescent="0.25">
      <c r="A11542" t="s">
        <v>10814</v>
      </c>
    </row>
    <row r="11543" spans="1:1" x14ac:dyDescent="0.25">
      <c r="A11543" t="s">
        <v>10815</v>
      </c>
    </row>
    <row r="11544" spans="1:1" x14ac:dyDescent="0.25">
      <c r="A11544" t="s">
        <v>10816</v>
      </c>
    </row>
    <row r="11545" spans="1:1" x14ac:dyDescent="0.25">
      <c r="A11545" t="s">
        <v>10817</v>
      </c>
    </row>
    <row r="11546" spans="1:1" x14ac:dyDescent="0.25">
      <c r="A11546" t="s">
        <v>10818</v>
      </c>
    </row>
    <row r="11547" spans="1:1" x14ac:dyDescent="0.25">
      <c r="A11547" t="s">
        <v>10819</v>
      </c>
    </row>
    <row r="11548" spans="1:1" x14ac:dyDescent="0.25">
      <c r="A11548" t="s">
        <v>10820</v>
      </c>
    </row>
    <row r="11549" spans="1:1" x14ac:dyDescent="0.25">
      <c r="A11549" t="s">
        <v>10821</v>
      </c>
    </row>
    <row r="11550" spans="1:1" x14ac:dyDescent="0.25">
      <c r="A11550" t="s">
        <v>10822</v>
      </c>
    </row>
    <row r="11551" spans="1:1" x14ac:dyDescent="0.25">
      <c r="A11551" t="s">
        <v>10823</v>
      </c>
    </row>
    <row r="11552" spans="1:1" x14ac:dyDescent="0.25">
      <c r="A11552" t="s">
        <v>10824</v>
      </c>
    </row>
    <row r="11553" spans="1:1" x14ac:dyDescent="0.25">
      <c r="A11553" t="s">
        <v>10825</v>
      </c>
    </row>
    <row r="11554" spans="1:1" x14ac:dyDescent="0.25">
      <c r="A11554" t="s">
        <v>10826</v>
      </c>
    </row>
    <row r="11555" spans="1:1" x14ac:dyDescent="0.25">
      <c r="A11555" t="s">
        <v>10827</v>
      </c>
    </row>
    <row r="11556" spans="1:1" x14ac:dyDescent="0.25">
      <c r="A11556" t="s">
        <v>10828</v>
      </c>
    </row>
    <row r="11557" spans="1:1" x14ac:dyDescent="0.25">
      <c r="A11557" t="s">
        <v>10829</v>
      </c>
    </row>
    <row r="11558" spans="1:1" x14ac:dyDescent="0.25">
      <c r="A11558" t="s">
        <v>10830</v>
      </c>
    </row>
    <row r="11559" spans="1:1" x14ac:dyDescent="0.25">
      <c r="A11559" t="s">
        <v>10831</v>
      </c>
    </row>
    <row r="11560" spans="1:1" x14ac:dyDescent="0.25">
      <c r="A11560" t="s">
        <v>10832</v>
      </c>
    </row>
    <row r="11561" spans="1:1" x14ac:dyDescent="0.25">
      <c r="A11561" t="s">
        <v>10833</v>
      </c>
    </row>
    <row r="11562" spans="1:1" x14ac:dyDescent="0.25">
      <c r="A11562" t="s">
        <v>10834</v>
      </c>
    </row>
    <row r="11563" spans="1:1" x14ac:dyDescent="0.25">
      <c r="A11563" t="s">
        <v>10835</v>
      </c>
    </row>
    <row r="11564" spans="1:1" x14ac:dyDescent="0.25">
      <c r="A11564" t="s">
        <v>10836</v>
      </c>
    </row>
    <row r="11565" spans="1:1" x14ac:dyDescent="0.25">
      <c r="A11565" t="s">
        <v>10837</v>
      </c>
    </row>
    <row r="11566" spans="1:1" x14ac:dyDescent="0.25">
      <c r="A11566" t="s">
        <v>10838</v>
      </c>
    </row>
    <row r="11567" spans="1:1" x14ac:dyDescent="0.25">
      <c r="A11567" t="s">
        <v>10839</v>
      </c>
    </row>
    <row r="11568" spans="1:1" x14ac:dyDescent="0.25">
      <c r="A11568" t="s">
        <v>10840</v>
      </c>
    </row>
    <row r="11569" spans="1:1" x14ac:dyDescent="0.25">
      <c r="A11569" t="s">
        <v>10841</v>
      </c>
    </row>
    <row r="11570" spans="1:1" x14ac:dyDescent="0.25">
      <c r="A11570" t="s">
        <v>10842</v>
      </c>
    </row>
    <row r="11571" spans="1:1" x14ac:dyDescent="0.25">
      <c r="A11571" t="s">
        <v>10843</v>
      </c>
    </row>
    <row r="11572" spans="1:1" x14ac:dyDescent="0.25">
      <c r="A11572" t="s">
        <v>10844</v>
      </c>
    </row>
    <row r="11573" spans="1:1" x14ac:dyDescent="0.25">
      <c r="A11573" t="s">
        <v>10845</v>
      </c>
    </row>
    <row r="11574" spans="1:1" x14ac:dyDescent="0.25">
      <c r="A11574" t="s">
        <v>10846</v>
      </c>
    </row>
    <row r="11575" spans="1:1" x14ac:dyDescent="0.25">
      <c r="A11575" t="s">
        <v>10847</v>
      </c>
    </row>
    <row r="11576" spans="1:1" x14ac:dyDescent="0.25">
      <c r="A11576" t="s">
        <v>10848</v>
      </c>
    </row>
    <row r="11577" spans="1:1" x14ac:dyDescent="0.25">
      <c r="A11577" t="s">
        <v>10849</v>
      </c>
    </row>
    <row r="11578" spans="1:1" x14ac:dyDescent="0.25">
      <c r="A11578" t="s">
        <v>10850</v>
      </c>
    </row>
    <row r="11579" spans="1:1" x14ac:dyDescent="0.25">
      <c r="A11579" t="s">
        <v>10851</v>
      </c>
    </row>
    <row r="11580" spans="1:1" x14ac:dyDescent="0.25">
      <c r="A11580" t="s">
        <v>10852</v>
      </c>
    </row>
    <row r="11581" spans="1:1" x14ac:dyDescent="0.25">
      <c r="A11581" t="s">
        <v>10853</v>
      </c>
    </row>
    <row r="11582" spans="1:1" x14ac:dyDescent="0.25">
      <c r="A11582" t="s">
        <v>10854</v>
      </c>
    </row>
    <row r="11583" spans="1:1" x14ac:dyDescent="0.25">
      <c r="A11583" t="s">
        <v>10855</v>
      </c>
    </row>
    <row r="11584" spans="1:1" x14ac:dyDescent="0.25">
      <c r="A11584" t="s">
        <v>10856</v>
      </c>
    </row>
    <row r="11585" spans="1:1" x14ac:dyDescent="0.25">
      <c r="A11585" t="s">
        <v>10857</v>
      </c>
    </row>
    <row r="11586" spans="1:1" x14ac:dyDescent="0.25">
      <c r="A11586" t="s">
        <v>10858</v>
      </c>
    </row>
    <row r="11587" spans="1:1" x14ac:dyDescent="0.25">
      <c r="A11587" t="s">
        <v>10859</v>
      </c>
    </row>
    <row r="11588" spans="1:1" x14ac:dyDescent="0.25">
      <c r="A11588" t="s">
        <v>10860</v>
      </c>
    </row>
    <row r="11589" spans="1:1" x14ac:dyDescent="0.25">
      <c r="A11589" t="s">
        <v>10861</v>
      </c>
    </row>
    <row r="11590" spans="1:1" x14ac:dyDescent="0.25">
      <c r="A11590" t="s">
        <v>10862</v>
      </c>
    </row>
    <row r="11591" spans="1:1" x14ac:dyDescent="0.25">
      <c r="A11591" t="s">
        <v>10863</v>
      </c>
    </row>
    <row r="11592" spans="1:1" x14ac:dyDescent="0.25">
      <c r="A11592" t="s">
        <v>10864</v>
      </c>
    </row>
    <row r="11593" spans="1:1" x14ac:dyDescent="0.25">
      <c r="A11593" t="s">
        <v>10865</v>
      </c>
    </row>
    <row r="11594" spans="1:1" x14ac:dyDescent="0.25">
      <c r="A11594" t="s">
        <v>10866</v>
      </c>
    </row>
    <row r="11595" spans="1:1" x14ac:dyDescent="0.25">
      <c r="A11595" t="s">
        <v>10867</v>
      </c>
    </row>
    <row r="11596" spans="1:1" x14ac:dyDescent="0.25">
      <c r="A11596" t="s">
        <v>10868</v>
      </c>
    </row>
    <row r="11597" spans="1:1" x14ac:dyDescent="0.25">
      <c r="A11597" t="s">
        <v>10869</v>
      </c>
    </row>
    <row r="11598" spans="1:1" x14ac:dyDescent="0.25">
      <c r="A11598" t="s">
        <v>10870</v>
      </c>
    </row>
    <row r="11599" spans="1:1" x14ac:dyDescent="0.25">
      <c r="A11599" t="s">
        <v>10871</v>
      </c>
    </row>
    <row r="11600" spans="1:1" x14ac:dyDescent="0.25">
      <c r="A11600" t="s">
        <v>10872</v>
      </c>
    </row>
    <row r="11601" spans="1:1" x14ac:dyDescent="0.25">
      <c r="A11601" t="s">
        <v>10873</v>
      </c>
    </row>
    <row r="11602" spans="1:1" x14ac:dyDescent="0.25">
      <c r="A11602" t="s">
        <v>10874</v>
      </c>
    </row>
    <row r="11603" spans="1:1" x14ac:dyDescent="0.25">
      <c r="A11603" t="s">
        <v>10875</v>
      </c>
    </row>
    <row r="11604" spans="1:1" x14ac:dyDescent="0.25">
      <c r="A11604" t="s">
        <v>10876</v>
      </c>
    </row>
    <row r="11605" spans="1:1" x14ac:dyDescent="0.25">
      <c r="A11605" t="s">
        <v>10875</v>
      </c>
    </row>
    <row r="11606" spans="1:1" x14ac:dyDescent="0.25">
      <c r="A11606" t="s">
        <v>10874</v>
      </c>
    </row>
    <row r="11607" spans="1:1" x14ac:dyDescent="0.25">
      <c r="A11607" t="s">
        <v>10877</v>
      </c>
    </row>
    <row r="11608" spans="1:1" x14ac:dyDescent="0.25">
      <c r="A11608" t="s">
        <v>10878</v>
      </c>
    </row>
    <row r="11609" spans="1:1" x14ac:dyDescent="0.25">
      <c r="A11609" t="s">
        <v>10879</v>
      </c>
    </row>
    <row r="11610" spans="1:1" x14ac:dyDescent="0.25">
      <c r="A11610" t="s">
        <v>10880</v>
      </c>
    </row>
    <row r="11611" spans="1:1" x14ac:dyDescent="0.25">
      <c r="A11611" t="s">
        <v>10881</v>
      </c>
    </row>
    <row r="11612" spans="1:1" x14ac:dyDescent="0.25">
      <c r="A11612" t="s">
        <v>10882</v>
      </c>
    </row>
    <row r="11613" spans="1:1" x14ac:dyDescent="0.25">
      <c r="A11613" t="s">
        <v>10883</v>
      </c>
    </row>
    <row r="11614" spans="1:1" x14ac:dyDescent="0.25">
      <c r="A11614" t="s">
        <v>10884</v>
      </c>
    </row>
    <row r="11615" spans="1:1" x14ac:dyDescent="0.25">
      <c r="A11615" t="s">
        <v>10885</v>
      </c>
    </row>
    <row r="11616" spans="1:1" x14ac:dyDescent="0.25">
      <c r="A11616" t="s">
        <v>10886</v>
      </c>
    </row>
    <row r="11617" spans="1:1" x14ac:dyDescent="0.25">
      <c r="A11617" t="s">
        <v>10887</v>
      </c>
    </row>
    <row r="11618" spans="1:1" x14ac:dyDescent="0.25">
      <c r="A11618" t="s">
        <v>10888</v>
      </c>
    </row>
    <row r="11619" spans="1:1" x14ac:dyDescent="0.25">
      <c r="A11619" t="s">
        <v>10889</v>
      </c>
    </row>
    <row r="11620" spans="1:1" x14ac:dyDescent="0.25">
      <c r="A11620" t="s">
        <v>10890</v>
      </c>
    </row>
    <row r="11621" spans="1:1" x14ac:dyDescent="0.25">
      <c r="A11621" t="s">
        <v>10891</v>
      </c>
    </row>
    <row r="11622" spans="1:1" x14ac:dyDescent="0.25">
      <c r="A11622" t="s">
        <v>10892</v>
      </c>
    </row>
    <row r="11623" spans="1:1" x14ac:dyDescent="0.25">
      <c r="A11623" t="s">
        <v>10893</v>
      </c>
    </row>
    <row r="11624" spans="1:1" x14ac:dyDescent="0.25">
      <c r="A11624" t="s">
        <v>10894</v>
      </c>
    </row>
    <row r="11625" spans="1:1" x14ac:dyDescent="0.25">
      <c r="A11625" t="s">
        <v>10895</v>
      </c>
    </row>
    <row r="11626" spans="1:1" x14ac:dyDescent="0.25">
      <c r="A11626" t="s">
        <v>10896</v>
      </c>
    </row>
    <row r="11627" spans="1:1" x14ac:dyDescent="0.25">
      <c r="A11627" t="s">
        <v>10897</v>
      </c>
    </row>
    <row r="11628" spans="1:1" x14ac:dyDescent="0.25">
      <c r="A11628" t="s">
        <v>10898</v>
      </c>
    </row>
    <row r="11629" spans="1:1" x14ac:dyDescent="0.25">
      <c r="A11629" t="s">
        <v>10899</v>
      </c>
    </row>
    <row r="11630" spans="1:1" x14ac:dyDescent="0.25">
      <c r="A11630" t="s">
        <v>10900</v>
      </c>
    </row>
    <row r="11631" spans="1:1" x14ac:dyDescent="0.25">
      <c r="A11631" t="s">
        <v>10901</v>
      </c>
    </row>
    <row r="11632" spans="1:1" x14ac:dyDescent="0.25">
      <c r="A11632" t="s">
        <v>10902</v>
      </c>
    </row>
    <row r="11633" spans="1:1" x14ac:dyDescent="0.25">
      <c r="A11633" t="s">
        <v>10903</v>
      </c>
    </row>
    <row r="11634" spans="1:1" x14ac:dyDescent="0.25">
      <c r="A11634" t="s">
        <v>10904</v>
      </c>
    </row>
    <row r="11635" spans="1:1" x14ac:dyDescent="0.25">
      <c r="A11635" t="s">
        <v>10905</v>
      </c>
    </row>
    <row r="11636" spans="1:1" x14ac:dyDescent="0.25">
      <c r="A11636" t="s">
        <v>10906</v>
      </c>
    </row>
    <row r="11637" spans="1:1" x14ac:dyDescent="0.25">
      <c r="A11637" t="s">
        <v>10907</v>
      </c>
    </row>
    <row r="11638" spans="1:1" x14ac:dyDescent="0.25">
      <c r="A11638" t="s">
        <v>10908</v>
      </c>
    </row>
    <row r="11639" spans="1:1" x14ac:dyDescent="0.25">
      <c r="A11639" t="s">
        <v>10909</v>
      </c>
    </row>
    <row r="11640" spans="1:1" x14ac:dyDescent="0.25">
      <c r="A11640" t="s">
        <v>10910</v>
      </c>
    </row>
    <row r="11641" spans="1:1" x14ac:dyDescent="0.25">
      <c r="A11641" t="s">
        <v>10911</v>
      </c>
    </row>
    <row r="11642" spans="1:1" x14ac:dyDescent="0.25">
      <c r="A11642" t="s">
        <v>10912</v>
      </c>
    </row>
    <row r="11643" spans="1:1" x14ac:dyDescent="0.25">
      <c r="A11643" t="s">
        <v>10913</v>
      </c>
    </row>
    <row r="11644" spans="1:1" x14ac:dyDescent="0.25">
      <c r="A11644" t="s">
        <v>10914</v>
      </c>
    </row>
    <row r="11645" spans="1:1" x14ac:dyDescent="0.25">
      <c r="A11645" t="s">
        <v>10915</v>
      </c>
    </row>
    <row r="11646" spans="1:1" x14ac:dyDescent="0.25">
      <c r="A11646" t="s">
        <v>10916</v>
      </c>
    </row>
    <row r="11647" spans="1:1" x14ac:dyDescent="0.25">
      <c r="A11647" t="s">
        <v>10917</v>
      </c>
    </row>
    <row r="11648" spans="1:1" x14ac:dyDescent="0.25">
      <c r="A11648" t="s">
        <v>10918</v>
      </c>
    </row>
    <row r="11649" spans="1:1" x14ac:dyDescent="0.25">
      <c r="A11649" t="s">
        <v>10919</v>
      </c>
    </row>
    <row r="11650" spans="1:1" x14ac:dyDescent="0.25">
      <c r="A11650" t="s">
        <v>10920</v>
      </c>
    </row>
    <row r="11651" spans="1:1" x14ac:dyDescent="0.25">
      <c r="A11651" t="s">
        <v>10921</v>
      </c>
    </row>
    <row r="11652" spans="1:1" x14ac:dyDescent="0.25">
      <c r="A11652" t="s">
        <v>10922</v>
      </c>
    </row>
    <row r="11653" spans="1:1" x14ac:dyDescent="0.25">
      <c r="A11653" t="s">
        <v>10923</v>
      </c>
    </row>
    <row r="11654" spans="1:1" x14ac:dyDescent="0.25">
      <c r="A11654" t="s">
        <v>10924</v>
      </c>
    </row>
    <row r="11655" spans="1:1" x14ac:dyDescent="0.25">
      <c r="A11655" t="s">
        <v>10925</v>
      </c>
    </row>
    <row r="11656" spans="1:1" x14ac:dyDescent="0.25">
      <c r="A11656" t="s">
        <v>10926</v>
      </c>
    </row>
    <row r="11657" spans="1:1" x14ac:dyDescent="0.25">
      <c r="A11657" t="s">
        <v>10927</v>
      </c>
    </row>
    <row r="11658" spans="1:1" x14ac:dyDescent="0.25">
      <c r="A11658" t="s">
        <v>10928</v>
      </c>
    </row>
    <row r="11659" spans="1:1" x14ac:dyDescent="0.25">
      <c r="A11659" t="s">
        <v>10929</v>
      </c>
    </row>
    <row r="11660" spans="1:1" x14ac:dyDescent="0.25">
      <c r="A11660" t="s">
        <v>10930</v>
      </c>
    </row>
    <row r="11661" spans="1:1" x14ac:dyDescent="0.25">
      <c r="A11661" t="s">
        <v>10931</v>
      </c>
    </row>
    <row r="11662" spans="1:1" x14ac:dyDescent="0.25">
      <c r="A11662" t="s">
        <v>10932</v>
      </c>
    </row>
    <row r="11663" spans="1:1" x14ac:dyDescent="0.25">
      <c r="A11663" t="s">
        <v>10933</v>
      </c>
    </row>
    <row r="11664" spans="1:1" x14ac:dyDescent="0.25">
      <c r="A11664" t="s">
        <v>10934</v>
      </c>
    </row>
    <row r="11665" spans="1:1" x14ac:dyDescent="0.25">
      <c r="A11665" t="s">
        <v>10935</v>
      </c>
    </row>
    <row r="11666" spans="1:1" x14ac:dyDescent="0.25">
      <c r="A11666" t="s">
        <v>10936</v>
      </c>
    </row>
    <row r="11667" spans="1:1" x14ac:dyDescent="0.25">
      <c r="A11667" t="s">
        <v>10937</v>
      </c>
    </row>
    <row r="11668" spans="1:1" x14ac:dyDescent="0.25">
      <c r="A11668" t="s">
        <v>10938</v>
      </c>
    </row>
    <row r="11669" spans="1:1" x14ac:dyDescent="0.25">
      <c r="A11669" t="s">
        <v>10939</v>
      </c>
    </row>
    <row r="11670" spans="1:1" x14ac:dyDescent="0.25">
      <c r="A11670" t="s">
        <v>10940</v>
      </c>
    </row>
    <row r="11671" spans="1:1" x14ac:dyDescent="0.25">
      <c r="A11671" t="s">
        <v>10941</v>
      </c>
    </row>
    <row r="11672" spans="1:1" x14ac:dyDescent="0.25">
      <c r="A11672" t="s">
        <v>10942</v>
      </c>
    </row>
    <row r="11673" spans="1:1" x14ac:dyDescent="0.25">
      <c r="A11673" t="s">
        <v>10943</v>
      </c>
    </row>
    <row r="11674" spans="1:1" x14ac:dyDescent="0.25">
      <c r="A11674" t="s">
        <v>10944</v>
      </c>
    </row>
    <row r="11675" spans="1:1" x14ac:dyDescent="0.25">
      <c r="A11675" t="s">
        <v>10945</v>
      </c>
    </row>
    <row r="11676" spans="1:1" x14ac:dyDescent="0.25">
      <c r="A11676" t="s">
        <v>10946</v>
      </c>
    </row>
    <row r="11677" spans="1:1" x14ac:dyDescent="0.25">
      <c r="A11677" t="s">
        <v>10947</v>
      </c>
    </row>
    <row r="11678" spans="1:1" x14ac:dyDescent="0.25">
      <c r="A11678" t="s">
        <v>10948</v>
      </c>
    </row>
    <row r="11679" spans="1:1" x14ac:dyDescent="0.25">
      <c r="A11679" t="s">
        <v>10949</v>
      </c>
    </row>
    <row r="11680" spans="1:1" x14ac:dyDescent="0.25">
      <c r="A11680" t="s">
        <v>10950</v>
      </c>
    </row>
    <row r="11681" spans="1:1" x14ac:dyDescent="0.25">
      <c r="A11681" t="s">
        <v>10951</v>
      </c>
    </row>
    <row r="11682" spans="1:1" x14ac:dyDescent="0.25">
      <c r="A11682" t="s">
        <v>10952</v>
      </c>
    </row>
    <row r="11683" spans="1:1" x14ac:dyDescent="0.25">
      <c r="A11683" t="s">
        <v>10953</v>
      </c>
    </row>
    <row r="11684" spans="1:1" x14ac:dyDescent="0.25">
      <c r="A11684" t="s">
        <v>10954</v>
      </c>
    </row>
    <row r="11685" spans="1:1" x14ac:dyDescent="0.25">
      <c r="A11685" t="s">
        <v>10955</v>
      </c>
    </row>
    <row r="11686" spans="1:1" x14ac:dyDescent="0.25">
      <c r="A11686" t="s">
        <v>10956</v>
      </c>
    </row>
    <row r="11687" spans="1:1" x14ac:dyDescent="0.25">
      <c r="A11687" t="s">
        <v>10957</v>
      </c>
    </row>
    <row r="11688" spans="1:1" x14ac:dyDescent="0.25">
      <c r="A11688" t="s">
        <v>10958</v>
      </c>
    </row>
    <row r="11689" spans="1:1" x14ac:dyDescent="0.25">
      <c r="A11689" t="s">
        <v>10959</v>
      </c>
    </row>
    <row r="11690" spans="1:1" x14ac:dyDescent="0.25">
      <c r="A11690" t="s">
        <v>10960</v>
      </c>
    </row>
    <row r="11691" spans="1:1" x14ac:dyDescent="0.25">
      <c r="A11691" t="s">
        <v>10961</v>
      </c>
    </row>
    <row r="11692" spans="1:1" x14ac:dyDescent="0.25">
      <c r="A11692" t="s">
        <v>10962</v>
      </c>
    </row>
    <row r="11693" spans="1:1" x14ac:dyDescent="0.25">
      <c r="A11693" t="s">
        <v>10963</v>
      </c>
    </row>
    <row r="11694" spans="1:1" x14ac:dyDescent="0.25">
      <c r="A11694" t="s">
        <v>10964</v>
      </c>
    </row>
    <row r="11695" spans="1:1" x14ac:dyDescent="0.25">
      <c r="A11695" t="s">
        <v>10965</v>
      </c>
    </row>
    <row r="11696" spans="1:1" x14ac:dyDescent="0.25">
      <c r="A11696" t="s">
        <v>10966</v>
      </c>
    </row>
    <row r="11697" spans="1:1" x14ac:dyDescent="0.25">
      <c r="A11697" t="s">
        <v>10967</v>
      </c>
    </row>
    <row r="11698" spans="1:1" x14ac:dyDescent="0.25">
      <c r="A11698" t="s">
        <v>10968</v>
      </c>
    </row>
    <row r="11699" spans="1:1" x14ac:dyDescent="0.25">
      <c r="A11699" t="s">
        <v>10969</v>
      </c>
    </row>
    <row r="11700" spans="1:1" x14ac:dyDescent="0.25">
      <c r="A11700" t="s">
        <v>10970</v>
      </c>
    </row>
    <row r="11701" spans="1:1" x14ac:dyDescent="0.25">
      <c r="A11701" t="s">
        <v>10971</v>
      </c>
    </row>
    <row r="11702" spans="1:1" x14ac:dyDescent="0.25">
      <c r="A11702" t="s">
        <v>10972</v>
      </c>
    </row>
    <row r="11703" spans="1:1" x14ac:dyDescent="0.25">
      <c r="A11703" t="s">
        <v>10973</v>
      </c>
    </row>
    <row r="11704" spans="1:1" x14ac:dyDescent="0.25">
      <c r="A11704" t="s">
        <v>10974</v>
      </c>
    </row>
    <row r="11705" spans="1:1" x14ac:dyDescent="0.25">
      <c r="A11705" t="s">
        <v>10975</v>
      </c>
    </row>
    <row r="11706" spans="1:1" x14ac:dyDescent="0.25">
      <c r="A11706" t="s">
        <v>10976</v>
      </c>
    </row>
    <row r="11707" spans="1:1" x14ac:dyDescent="0.25">
      <c r="A11707" t="s">
        <v>10977</v>
      </c>
    </row>
    <row r="11708" spans="1:1" x14ac:dyDescent="0.25">
      <c r="A11708" t="s">
        <v>10978</v>
      </c>
    </row>
    <row r="11709" spans="1:1" x14ac:dyDescent="0.25">
      <c r="A11709" t="s">
        <v>10979</v>
      </c>
    </row>
    <row r="11710" spans="1:1" x14ac:dyDescent="0.25">
      <c r="A11710" t="s">
        <v>10979</v>
      </c>
    </row>
    <row r="11711" spans="1:1" x14ac:dyDescent="0.25">
      <c r="A11711" t="s">
        <v>10980</v>
      </c>
    </row>
    <row r="11712" spans="1:1" x14ac:dyDescent="0.25">
      <c r="A11712" t="s">
        <v>10981</v>
      </c>
    </row>
    <row r="11713" spans="1:1" x14ac:dyDescent="0.25">
      <c r="A11713" t="s">
        <v>10982</v>
      </c>
    </row>
    <row r="11714" spans="1:1" x14ac:dyDescent="0.25">
      <c r="A11714" t="s">
        <v>10983</v>
      </c>
    </row>
    <row r="11715" spans="1:1" x14ac:dyDescent="0.25">
      <c r="A11715" t="s">
        <v>10984</v>
      </c>
    </row>
    <row r="11716" spans="1:1" x14ac:dyDescent="0.25">
      <c r="A11716" t="s">
        <v>10985</v>
      </c>
    </row>
    <row r="11717" spans="1:1" x14ac:dyDescent="0.25">
      <c r="A11717" t="s">
        <v>10986</v>
      </c>
    </row>
    <row r="11718" spans="1:1" x14ac:dyDescent="0.25">
      <c r="A11718" t="s">
        <v>10987</v>
      </c>
    </row>
    <row r="11719" spans="1:1" x14ac:dyDescent="0.25">
      <c r="A11719" t="s">
        <v>10980</v>
      </c>
    </row>
    <row r="11720" spans="1:1" x14ac:dyDescent="0.25">
      <c r="A11720" t="s">
        <v>10988</v>
      </c>
    </row>
    <row r="11721" spans="1:1" x14ac:dyDescent="0.25">
      <c r="A11721" t="s">
        <v>10989</v>
      </c>
    </row>
    <row r="11722" spans="1:1" x14ac:dyDescent="0.25">
      <c r="A11722" t="s">
        <v>10990</v>
      </c>
    </row>
    <row r="11723" spans="1:1" x14ac:dyDescent="0.25">
      <c r="A11723" t="s">
        <v>10991</v>
      </c>
    </row>
    <row r="11724" spans="1:1" x14ac:dyDescent="0.25">
      <c r="A11724" t="s">
        <v>10992</v>
      </c>
    </row>
    <row r="11725" spans="1:1" x14ac:dyDescent="0.25">
      <c r="A11725" t="s">
        <v>10993</v>
      </c>
    </row>
    <row r="11726" spans="1:1" x14ac:dyDescent="0.25">
      <c r="A11726" t="s">
        <v>10994</v>
      </c>
    </row>
    <row r="11727" spans="1:1" x14ac:dyDescent="0.25">
      <c r="A11727" t="s">
        <v>10995</v>
      </c>
    </row>
    <row r="11728" spans="1:1" x14ac:dyDescent="0.25">
      <c r="A11728" t="s">
        <v>10996</v>
      </c>
    </row>
    <row r="11729" spans="1:1" x14ac:dyDescent="0.25">
      <c r="A11729" t="s">
        <v>10997</v>
      </c>
    </row>
    <row r="11730" spans="1:1" x14ac:dyDescent="0.25">
      <c r="A11730" t="s">
        <v>10998</v>
      </c>
    </row>
    <row r="11731" spans="1:1" x14ac:dyDescent="0.25">
      <c r="A11731" t="s">
        <v>10999</v>
      </c>
    </row>
    <row r="11732" spans="1:1" x14ac:dyDescent="0.25">
      <c r="A11732" t="s">
        <v>11000</v>
      </c>
    </row>
    <row r="11733" spans="1:1" x14ac:dyDescent="0.25">
      <c r="A11733" t="s">
        <v>11001</v>
      </c>
    </row>
    <row r="11734" spans="1:1" x14ac:dyDescent="0.25">
      <c r="A11734" t="s">
        <v>11002</v>
      </c>
    </row>
    <row r="11735" spans="1:1" x14ac:dyDescent="0.25">
      <c r="A11735" t="s">
        <v>11003</v>
      </c>
    </row>
    <row r="11736" spans="1:1" x14ac:dyDescent="0.25">
      <c r="A11736" t="s">
        <v>11004</v>
      </c>
    </row>
    <row r="11737" spans="1:1" x14ac:dyDescent="0.25">
      <c r="A11737" t="s">
        <v>11005</v>
      </c>
    </row>
    <row r="11738" spans="1:1" x14ac:dyDescent="0.25">
      <c r="A11738" t="s">
        <v>11006</v>
      </c>
    </row>
    <row r="11739" spans="1:1" x14ac:dyDescent="0.25">
      <c r="A11739" t="s">
        <v>11007</v>
      </c>
    </row>
    <row r="11740" spans="1:1" x14ac:dyDescent="0.25">
      <c r="A11740" t="s">
        <v>11008</v>
      </c>
    </row>
    <row r="11741" spans="1:1" x14ac:dyDescent="0.25">
      <c r="A11741" t="s">
        <v>11009</v>
      </c>
    </row>
    <row r="11742" spans="1:1" x14ac:dyDescent="0.25">
      <c r="A11742" t="s">
        <v>11010</v>
      </c>
    </row>
    <row r="11743" spans="1:1" x14ac:dyDescent="0.25">
      <c r="A11743" t="s">
        <v>11011</v>
      </c>
    </row>
    <row r="11744" spans="1:1" x14ac:dyDescent="0.25">
      <c r="A11744" t="s">
        <v>11012</v>
      </c>
    </row>
    <row r="11745" spans="1:1" x14ac:dyDescent="0.25">
      <c r="A11745" t="s">
        <v>11013</v>
      </c>
    </row>
    <row r="11746" spans="1:1" x14ac:dyDescent="0.25">
      <c r="A11746" t="s">
        <v>11014</v>
      </c>
    </row>
    <row r="11747" spans="1:1" x14ac:dyDescent="0.25">
      <c r="A11747" t="s">
        <v>11015</v>
      </c>
    </row>
    <row r="11748" spans="1:1" x14ac:dyDescent="0.25">
      <c r="A11748" t="s">
        <v>11016</v>
      </c>
    </row>
    <row r="11749" spans="1:1" x14ac:dyDescent="0.25">
      <c r="A11749" t="s">
        <v>11017</v>
      </c>
    </row>
    <row r="11750" spans="1:1" x14ac:dyDescent="0.25">
      <c r="A11750" t="s">
        <v>11018</v>
      </c>
    </row>
    <row r="11751" spans="1:1" x14ac:dyDescent="0.25">
      <c r="A11751" t="s">
        <v>11019</v>
      </c>
    </row>
    <row r="11752" spans="1:1" x14ac:dyDescent="0.25">
      <c r="A11752" t="s">
        <v>11020</v>
      </c>
    </row>
    <row r="11753" spans="1:1" x14ac:dyDescent="0.25">
      <c r="A11753" t="s">
        <v>11021</v>
      </c>
    </row>
    <row r="11754" spans="1:1" x14ac:dyDescent="0.25">
      <c r="A11754" t="s">
        <v>11022</v>
      </c>
    </row>
    <row r="11755" spans="1:1" x14ac:dyDescent="0.25">
      <c r="A11755" t="s">
        <v>11023</v>
      </c>
    </row>
    <row r="11756" spans="1:1" x14ac:dyDescent="0.25">
      <c r="A11756" t="s">
        <v>11024</v>
      </c>
    </row>
    <row r="11757" spans="1:1" x14ac:dyDescent="0.25">
      <c r="A11757" t="s">
        <v>11025</v>
      </c>
    </row>
    <row r="11758" spans="1:1" x14ac:dyDescent="0.25">
      <c r="A11758" t="s">
        <v>11026</v>
      </c>
    </row>
    <row r="11759" spans="1:1" x14ac:dyDescent="0.25">
      <c r="A11759" t="s">
        <v>11027</v>
      </c>
    </row>
    <row r="11760" spans="1:1" x14ac:dyDescent="0.25">
      <c r="A11760" t="s">
        <v>11028</v>
      </c>
    </row>
    <row r="11761" spans="1:1" x14ac:dyDescent="0.25">
      <c r="A11761" t="s">
        <v>11029</v>
      </c>
    </row>
    <row r="11762" spans="1:1" x14ac:dyDescent="0.25">
      <c r="A11762" t="s">
        <v>11030</v>
      </c>
    </row>
    <row r="11763" spans="1:1" x14ac:dyDescent="0.25">
      <c r="A11763" t="s">
        <v>11031</v>
      </c>
    </row>
    <row r="11764" spans="1:1" x14ac:dyDescent="0.25">
      <c r="A11764" t="s">
        <v>11032</v>
      </c>
    </row>
    <row r="11765" spans="1:1" x14ac:dyDescent="0.25">
      <c r="A11765" t="s">
        <v>11033</v>
      </c>
    </row>
    <row r="11766" spans="1:1" x14ac:dyDescent="0.25">
      <c r="A11766" t="s">
        <v>11034</v>
      </c>
    </row>
    <row r="11767" spans="1:1" x14ac:dyDescent="0.25">
      <c r="A11767" t="s">
        <v>11035</v>
      </c>
    </row>
    <row r="11768" spans="1:1" x14ac:dyDescent="0.25">
      <c r="A11768" t="s">
        <v>11036</v>
      </c>
    </row>
    <row r="11769" spans="1:1" x14ac:dyDescent="0.25">
      <c r="A11769" t="s">
        <v>11037</v>
      </c>
    </row>
    <row r="11770" spans="1:1" x14ac:dyDescent="0.25">
      <c r="A11770" t="s">
        <v>11038</v>
      </c>
    </row>
    <row r="11771" spans="1:1" x14ac:dyDescent="0.25">
      <c r="A11771" t="s">
        <v>11039</v>
      </c>
    </row>
    <row r="11772" spans="1:1" x14ac:dyDescent="0.25">
      <c r="A11772" t="s">
        <v>11040</v>
      </c>
    </row>
    <row r="11773" spans="1:1" x14ac:dyDescent="0.25">
      <c r="A11773" t="s">
        <v>11041</v>
      </c>
    </row>
    <row r="11774" spans="1:1" x14ac:dyDescent="0.25">
      <c r="A11774" t="s">
        <v>11042</v>
      </c>
    </row>
    <row r="11775" spans="1:1" x14ac:dyDescent="0.25">
      <c r="A11775" t="s">
        <v>11043</v>
      </c>
    </row>
    <row r="11776" spans="1:1" x14ac:dyDescent="0.25">
      <c r="A11776" t="s">
        <v>11044</v>
      </c>
    </row>
    <row r="11777" spans="1:1" x14ac:dyDescent="0.25">
      <c r="A11777" t="s">
        <v>11045</v>
      </c>
    </row>
    <row r="11778" spans="1:1" x14ac:dyDescent="0.25">
      <c r="A11778" t="s">
        <v>11046</v>
      </c>
    </row>
    <row r="11779" spans="1:1" x14ac:dyDescent="0.25">
      <c r="A11779" t="s">
        <v>11047</v>
      </c>
    </row>
    <row r="11780" spans="1:1" x14ac:dyDescent="0.25">
      <c r="A11780" t="s">
        <v>11048</v>
      </c>
    </row>
    <row r="11781" spans="1:1" x14ac:dyDescent="0.25">
      <c r="A11781" t="s">
        <v>11049</v>
      </c>
    </row>
    <row r="11782" spans="1:1" x14ac:dyDescent="0.25">
      <c r="A11782" t="s">
        <v>11050</v>
      </c>
    </row>
    <row r="11783" spans="1:1" x14ac:dyDescent="0.25">
      <c r="A11783" t="s">
        <v>11051</v>
      </c>
    </row>
    <row r="11784" spans="1:1" x14ac:dyDescent="0.25">
      <c r="A11784" t="s">
        <v>11052</v>
      </c>
    </row>
    <row r="11785" spans="1:1" x14ac:dyDescent="0.25">
      <c r="A11785" t="s">
        <v>11053</v>
      </c>
    </row>
    <row r="11786" spans="1:1" x14ac:dyDescent="0.25">
      <c r="A11786" t="s">
        <v>11054</v>
      </c>
    </row>
    <row r="11787" spans="1:1" x14ac:dyDescent="0.25">
      <c r="A11787" t="s">
        <v>11055</v>
      </c>
    </row>
    <row r="11788" spans="1:1" x14ac:dyDescent="0.25">
      <c r="A11788" t="s">
        <v>11056</v>
      </c>
    </row>
    <row r="11789" spans="1:1" x14ac:dyDescent="0.25">
      <c r="A11789" t="s">
        <v>11057</v>
      </c>
    </row>
    <row r="11790" spans="1:1" x14ac:dyDescent="0.25">
      <c r="A11790" t="s">
        <v>11058</v>
      </c>
    </row>
    <row r="11791" spans="1:1" x14ac:dyDescent="0.25">
      <c r="A11791" t="s">
        <v>11059</v>
      </c>
    </row>
    <row r="11792" spans="1:1" x14ac:dyDescent="0.25">
      <c r="A11792" t="s">
        <v>11060</v>
      </c>
    </row>
    <row r="11793" spans="1:1" x14ac:dyDescent="0.25">
      <c r="A11793" t="s">
        <v>11061</v>
      </c>
    </row>
    <row r="11794" spans="1:1" x14ac:dyDescent="0.25">
      <c r="A11794" t="s">
        <v>11062</v>
      </c>
    </row>
    <row r="11795" spans="1:1" x14ac:dyDescent="0.25">
      <c r="A11795" t="s">
        <v>11063</v>
      </c>
    </row>
    <row r="11796" spans="1:1" x14ac:dyDescent="0.25">
      <c r="A11796" t="s">
        <v>11064</v>
      </c>
    </row>
    <row r="11797" spans="1:1" x14ac:dyDescent="0.25">
      <c r="A11797" t="s">
        <v>11065</v>
      </c>
    </row>
    <row r="11798" spans="1:1" x14ac:dyDescent="0.25">
      <c r="A11798" t="s">
        <v>11066</v>
      </c>
    </row>
    <row r="11799" spans="1:1" x14ac:dyDescent="0.25">
      <c r="A11799" t="s">
        <v>11067</v>
      </c>
    </row>
    <row r="11800" spans="1:1" x14ac:dyDescent="0.25">
      <c r="A11800" t="s">
        <v>11068</v>
      </c>
    </row>
    <row r="11801" spans="1:1" x14ac:dyDescent="0.25">
      <c r="A11801" t="s">
        <v>11069</v>
      </c>
    </row>
    <row r="11802" spans="1:1" x14ac:dyDescent="0.25">
      <c r="A11802" t="s">
        <v>11070</v>
      </c>
    </row>
    <row r="11803" spans="1:1" x14ac:dyDescent="0.25">
      <c r="A11803" t="s">
        <v>11071</v>
      </c>
    </row>
    <row r="11804" spans="1:1" x14ac:dyDescent="0.25">
      <c r="A11804" t="s">
        <v>11072</v>
      </c>
    </row>
    <row r="11805" spans="1:1" x14ac:dyDescent="0.25">
      <c r="A11805" t="s">
        <v>11073</v>
      </c>
    </row>
    <row r="11806" spans="1:1" x14ac:dyDescent="0.25">
      <c r="A11806" t="s">
        <v>11074</v>
      </c>
    </row>
    <row r="11807" spans="1:1" x14ac:dyDescent="0.25">
      <c r="A11807" t="s">
        <v>11075</v>
      </c>
    </row>
    <row r="11808" spans="1:1" x14ac:dyDescent="0.25">
      <c r="A11808" t="s">
        <v>11076</v>
      </c>
    </row>
    <row r="11809" spans="1:1" x14ac:dyDescent="0.25">
      <c r="A11809" t="s">
        <v>11077</v>
      </c>
    </row>
    <row r="11810" spans="1:1" x14ac:dyDescent="0.25">
      <c r="A11810" t="s">
        <v>11078</v>
      </c>
    </row>
    <row r="11811" spans="1:1" x14ac:dyDescent="0.25">
      <c r="A11811" t="s">
        <v>11079</v>
      </c>
    </row>
    <row r="11812" spans="1:1" x14ac:dyDescent="0.25">
      <c r="A11812" t="s">
        <v>11080</v>
      </c>
    </row>
    <row r="11813" spans="1:1" x14ac:dyDescent="0.25">
      <c r="A11813" t="s">
        <v>11081</v>
      </c>
    </row>
    <row r="11814" spans="1:1" x14ac:dyDescent="0.25">
      <c r="A11814" t="s">
        <v>11082</v>
      </c>
    </row>
    <row r="11815" spans="1:1" x14ac:dyDescent="0.25">
      <c r="A11815" t="s">
        <v>11083</v>
      </c>
    </row>
    <row r="11816" spans="1:1" x14ac:dyDescent="0.25">
      <c r="A11816" t="s">
        <v>11084</v>
      </c>
    </row>
    <row r="11817" spans="1:1" x14ac:dyDescent="0.25">
      <c r="A11817" t="s">
        <v>11085</v>
      </c>
    </row>
    <row r="11818" spans="1:1" x14ac:dyDescent="0.25">
      <c r="A11818" t="s">
        <v>11086</v>
      </c>
    </row>
    <row r="11819" spans="1:1" x14ac:dyDescent="0.25">
      <c r="A11819" t="s">
        <v>11087</v>
      </c>
    </row>
    <row r="11820" spans="1:1" x14ac:dyDescent="0.25">
      <c r="A11820" t="s">
        <v>11088</v>
      </c>
    </row>
    <row r="11821" spans="1:1" x14ac:dyDescent="0.25">
      <c r="A11821" t="s">
        <v>11089</v>
      </c>
    </row>
    <row r="11822" spans="1:1" x14ac:dyDescent="0.25">
      <c r="A11822" t="s">
        <v>11090</v>
      </c>
    </row>
    <row r="11823" spans="1:1" x14ac:dyDescent="0.25">
      <c r="A11823" t="s">
        <v>11091</v>
      </c>
    </row>
    <row r="11824" spans="1:1" x14ac:dyDescent="0.25">
      <c r="A11824" t="s">
        <v>11092</v>
      </c>
    </row>
    <row r="11825" spans="1:1" x14ac:dyDescent="0.25">
      <c r="A11825" t="s">
        <v>11093</v>
      </c>
    </row>
    <row r="11826" spans="1:1" x14ac:dyDescent="0.25">
      <c r="A11826" t="s">
        <v>11094</v>
      </c>
    </row>
    <row r="11827" spans="1:1" x14ac:dyDescent="0.25">
      <c r="A11827" t="s">
        <v>11095</v>
      </c>
    </row>
    <row r="11828" spans="1:1" x14ac:dyDescent="0.25">
      <c r="A11828" t="s">
        <v>11096</v>
      </c>
    </row>
    <row r="11829" spans="1:1" x14ac:dyDescent="0.25">
      <c r="A11829" t="s">
        <v>11097</v>
      </c>
    </row>
    <row r="11830" spans="1:1" x14ac:dyDescent="0.25">
      <c r="A11830" t="s">
        <v>11098</v>
      </c>
    </row>
    <row r="11831" spans="1:1" x14ac:dyDescent="0.25">
      <c r="A11831" t="s">
        <v>11099</v>
      </c>
    </row>
    <row r="11832" spans="1:1" x14ac:dyDescent="0.25">
      <c r="A11832" t="s">
        <v>11100</v>
      </c>
    </row>
    <row r="11833" spans="1:1" x14ac:dyDescent="0.25">
      <c r="A11833" t="s">
        <v>11101</v>
      </c>
    </row>
    <row r="11834" spans="1:1" x14ac:dyDescent="0.25">
      <c r="A11834" t="s">
        <v>11102</v>
      </c>
    </row>
    <row r="11835" spans="1:1" x14ac:dyDescent="0.25">
      <c r="A11835" t="s">
        <v>11103</v>
      </c>
    </row>
    <row r="11836" spans="1:1" x14ac:dyDescent="0.25">
      <c r="A11836" t="s">
        <v>11104</v>
      </c>
    </row>
    <row r="11837" spans="1:1" x14ac:dyDescent="0.25">
      <c r="A11837" t="s">
        <v>11105</v>
      </c>
    </row>
    <row r="11838" spans="1:1" x14ac:dyDescent="0.25">
      <c r="A11838" t="s">
        <v>11106</v>
      </c>
    </row>
    <row r="11839" spans="1:1" x14ac:dyDescent="0.25">
      <c r="A11839" t="s">
        <v>11107</v>
      </c>
    </row>
    <row r="11840" spans="1:1" x14ac:dyDescent="0.25">
      <c r="A11840" t="s">
        <v>11108</v>
      </c>
    </row>
    <row r="11841" spans="1:1" x14ac:dyDescent="0.25">
      <c r="A11841" t="s">
        <v>11109</v>
      </c>
    </row>
    <row r="11842" spans="1:1" x14ac:dyDescent="0.25">
      <c r="A11842" t="s">
        <v>11110</v>
      </c>
    </row>
    <row r="11843" spans="1:1" x14ac:dyDescent="0.25">
      <c r="A11843" t="s">
        <v>11111</v>
      </c>
    </row>
    <row r="11844" spans="1:1" x14ac:dyDescent="0.25">
      <c r="A11844" t="s">
        <v>11112</v>
      </c>
    </row>
    <row r="11845" spans="1:1" x14ac:dyDescent="0.25">
      <c r="A11845" t="s">
        <v>11113</v>
      </c>
    </row>
    <row r="11846" spans="1:1" x14ac:dyDescent="0.25">
      <c r="A11846" t="s">
        <v>11114</v>
      </c>
    </row>
    <row r="11847" spans="1:1" x14ac:dyDescent="0.25">
      <c r="A11847" t="s">
        <v>11115</v>
      </c>
    </row>
    <row r="11848" spans="1:1" x14ac:dyDescent="0.25">
      <c r="A11848" t="s">
        <v>11116</v>
      </c>
    </row>
    <row r="11849" spans="1:1" x14ac:dyDescent="0.25">
      <c r="A11849" t="s">
        <v>11117</v>
      </c>
    </row>
    <row r="11850" spans="1:1" x14ac:dyDescent="0.25">
      <c r="A11850" t="s">
        <v>11118</v>
      </c>
    </row>
    <row r="11851" spans="1:1" x14ac:dyDescent="0.25">
      <c r="A11851" t="s">
        <v>11119</v>
      </c>
    </row>
    <row r="11852" spans="1:1" x14ac:dyDescent="0.25">
      <c r="A11852" t="s">
        <v>11120</v>
      </c>
    </row>
    <row r="11853" spans="1:1" x14ac:dyDescent="0.25">
      <c r="A11853" t="s">
        <v>11121</v>
      </c>
    </row>
    <row r="11854" spans="1:1" x14ac:dyDescent="0.25">
      <c r="A11854" t="s">
        <v>11122</v>
      </c>
    </row>
    <row r="11855" spans="1:1" x14ac:dyDescent="0.25">
      <c r="A11855" t="s">
        <v>11123</v>
      </c>
    </row>
    <row r="11856" spans="1:1" x14ac:dyDescent="0.25">
      <c r="A11856" t="s">
        <v>11124</v>
      </c>
    </row>
    <row r="11857" spans="1:1" x14ac:dyDescent="0.25">
      <c r="A11857" t="s">
        <v>11125</v>
      </c>
    </row>
    <row r="11858" spans="1:1" x14ac:dyDescent="0.25">
      <c r="A11858" t="s">
        <v>11126</v>
      </c>
    </row>
    <row r="11859" spans="1:1" x14ac:dyDescent="0.25">
      <c r="A11859" t="s">
        <v>11127</v>
      </c>
    </row>
    <row r="11860" spans="1:1" x14ac:dyDescent="0.25">
      <c r="A11860" t="s">
        <v>11128</v>
      </c>
    </row>
    <row r="11861" spans="1:1" x14ac:dyDescent="0.25">
      <c r="A11861" t="s">
        <v>11129</v>
      </c>
    </row>
    <row r="11862" spans="1:1" x14ac:dyDescent="0.25">
      <c r="A11862" t="s">
        <v>11130</v>
      </c>
    </row>
    <row r="11863" spans="1:1" x14ac:dyDescent="0.25">
      <c r="A11863" t="s">
        <v>11131</v>
      </c>
    </row>
    <row r="11864" spans="1:1" x14ac:dyDescent="0.25">
      <c r="A11864" t="s">
        <v>11132</v>
      </c>
    </row>
    <row r="11865" spans="1:1" x14ac:dyDescent="0.25">
      <c r="A11865" t="s">
        <v>11133</v>
      </c>
    </row>
    <row r="11866" spans="1:1" x14ac:dyDescent="0.25">
      <c r="A11866" t="s">
        <v>11134</v>
      </c>
    </row>
    <row r="11867" spans="1:1" x14ac:dyDescent="0.25">
      <c r="A11867" t="s">
        <v>11135</v>
      </c>
    </row>
    <row r="11868" spans="1:1" x14ac:dyDescent="0.25">
      <c r="A11868" t="s">
        <v>11136</v>
      </c>
    </row>
    <row r="11869" spans="1:1" x14ac:dyDescent="0.25">
      <c r="A11869" t="s">
        <v>11137</v>
      </c>
    </row>
    <row r="11870" spans="1:1" x14ac:dyDescent="0.25">
      <c r="A11870" t="s">
        <v>11138</v>
      </c>
    </row>
    <row r="11871" spans="1:1" x14ac:dyDescent="0.25">
      <c r="A11871" t="s">
        <v>11139</v>
      </c>
    </row>
    <row r="11872" spans="1:1" x14ac:dyDescent="0.25">
      <c r="A11872" t="s">
        <v>11140</v>
      </c>
    </row>
    <row r="11873" spans="1:1" x14ac:dyDescent="0.25">
      <c r="A11873" t="s">
        <v>11141</v>
      </c>
    </row>
    <row r="11874" spans="1:1" x14ac:dyDescent="0.25">
      <c r="A11874" t="s">
        <v>11142</v>
      </c>
    </row>
    <row r="11875" spans="1:1" x14ac:dyDescent="0.25">
      <c r="A11875" t="s">
        <v>11143</v>
      </c>
    </row>
    <row r="11876" spans="1:1" x14ac:dyDescent="0.25">
      <c r="A11876" t="s">
        <v>11144</v>
      </c>
    </row>
    <row r="11877" spans="1:1" x14ac:dyDescent="0.25">
      <c r="A11877" t="s">
        <v>11145</v>
      </c>
    </row>
    <row r="11878" spans="1:1" x14ac:dyDescent="0.25">
      <c r="A11878" t="s">
        <v>11146</v>
      </c>
    </row>
    <row r="11879" spans="1:1" x14ac:dyDescent="0.25">
      <c r="A11879" t="s">
        <v>11147</v>
      </c>
    </row>
    <row r="11880" spans="1:1" x14ac:dyDescent="0.25">
      <c r="A11880" t="s">
        <v>11148</v>
      </c>
    </row>
    <row r="11881" spans="1:1" x14ac:dyDescent="0.25">
      <c r="A11881" t="s">
        <v>11149</v>
      </c>
    </row>
    <row r="11882" spans="1:1" x14ac:dyDescent="0.25">
      <c r="A11882" t="s">
        <v>11150</v>
      </c>
    </row>
    <row r="11883" spans="1:1" x14ac:dyDescent="0.25">
      <c r="A11883" t="s">
        <v>11151</v>
      </c>
    </row>
    <row r="11884" spans="1:1" x14ac:dyDescent="0.25">
      <c r="A11884" t="s">
        <v>11152</v>
      </c>
    </row>
    <row r="11885" spans="1:1" x14ac:dyDescent="0.25">
      <c r="A11885" t="s">
        <v>11153</v>
      </c>
    </row>
    <row r="11886" spans="1:1" x14ac:dyDescent="0.25">
      <c r="A11886" t="s">
        <v>11154</v>
      </c>
    </row>
    <row r="11887" spans="1:1" x14ac:dyDescent="0.25">
      <c r="A11887" t="s">
        <v>11155</v>
      </c>
    </row>
    <row r="11888" spans="1:1" x14ac:dyDescent="0.25">
      <c r="A11888" t="s">
        <v>11156</v>
      </c>
    </row>
    <row r="11889" spans="1:1" x14ac:dyDescent="0.25">
      <c r="A11889" t="s">
        <v>11157</v>
      </c>
    </row>
    <row r="11890" spans="1:1" x14ac:dyDescent="0.25">
      <c r="A11890" t="s">
        <v>11158</v>
      </c>
    </row>
    <row r="11891" spans="1:1" x14ac:dyDescent="0.25">
      <c r="A11891" t="s">
        <v>11159</v>
      </c>
    </row>
    <row r="11892" spans="1:1" x14ac:dyDescent="0.25">
      <c r="A11892" t="s">
        <v>11160</v>
      </c>
    </row>
    <row r="11893" spans="1:1" x14ac:dyDescent="0.25">
      <c r="A11893" t="s">
        <v>11161</v>
      </c>
    </row>
    <row r="11894" spans="1:1" x14ac:dyDescent="0.25">
      <c r="A11894" t="s">
        <v>11162</v>
      </c>
    </row>
    <row r="11895" spans="1:1" x14ac:dyDescent="0.25">
      <c r="A11895" t="s">
        <v>11163</v>
      </c>
    </row>
    <row r="11896" spans="1:1" x14ac:dyDescent="0.25">
      <c r="A11896" t="s">
        <v>11164</v>
      </c>
    </row>
    <row r="11897" spans="1:1" x14ac:dyDescent="0.25">
      <c r="A11897" t="s">
        <v>11165</v>
      </c>
    </row>
    <row r="11898" spans="1:1" x14ac:dyDescent="0.25">
      <c r="A11898" t="s">
        <v>11166</v>
      </c>
    </row>
    <row r="11899" spans="1:1" x14ac:dyDescent="0.25">
      <c r="A11899" t="s">
        <v>11167</v>
      </c>
    </row>
    <row r="11900" spans="1:1" x14ac:dyDescent="0.25">
      <c r="A11900" t="s">
        <v>11168</v>
      </c>
    </row>
    <row r="11901" spans="1:1" x14ac:dyDescent="0.25">
      <c r="A11901" t="s">
        <v>11169</v>
      </c>
    </row>
    <row r="11902" spans="1:1" x14ac:dyDescent="0.25">
      <c r="A11902" t="s">
        <v>11170</v>
      </c>
    </row>
    <row r="11903" spans="1:1" x14ac:dyDescent="0.25">
      <c r="A11903" t="s">
        <v>11171</v>
      </c>
    </row>
    <row r="11904" spans="1:1" x14ac:dyDescent="0.25">
      <c r="A11904" t="s">
        <v>11172</v>
      </c>
    </row>
    <row r="11905" spans="1:1" x14ac:dyDescent="0.25">
      <c r="A11905" t="s">
        <v>11173</v>
      </c>
    </row>
    <row r="11906" spans="1:1" x14ac:dyDescent="0.25">
      <c r="A11906" t="s">
        <v>11174</v>
      </c>
    </row>
    <row r="11907" spans="1:1" x14ac:dyDescent="0.25">
      <c r="A11907" t="s">
        <v>11175</v>
      </c>
    </row>
    <row r="11908" spans="1:1" x14ac:dyDescent="0.25">
      <c r="A11908" t="s">
        <v>11176</v>
      </c>
    </row>
    <row r="11909" spans="1:1" x14ac:dyDescent="0.25">
      <c r="A11909" t="s">
        <v>11177</v>
      </c>
    </row>
    <row r="11910" spans="1:1" x14ac:dyDescent="0.25">
      <c r="A11910" t="s">
        <v>11178</v>
      </c>
    </row>
    <row r="11911" spans="1:1" x14ac:dyDescent="0.25">
      <c r="A11911" t="s">
        <v>11179</v>
      </c>
    </row>
    <row r="11912" spans="1:1" x14ac:dyDescent="0.25">
      <c r="A11912" t="s">
        <v>11180</v>
      </c>
    </row>
    <row r="11913" spans="1:1" x14ac:dyDescent="0.25">
      <c r="A11913" t="s">
        <v>11181</v>
      </c>
    </row>
    <row r="11914" spans="1:1" x14ac:dyDescent="0.25">
      <c r="A11914" t="s">
        <v>11182</v>
      </c>
    </row>
    <row r="11915" spans="1:1" x14ac:dyDescent="0.25">
      <c r="A11915" t="s">
        <v>11183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CF4-A14D-412A-B383-AF78F42BEE05}">
  <dimension ref="A1:D2401"/>
  <sheetViews>
    <sheetView workbookViewId="0"/>
  </sheetViews>
  <sheetFormatPr defaultRowHeight="15" x14ac:dyDescent="0.25"/>
  <cols>
    <col min="1" max="1" width="14.85546875" style="5" bestFit="1" customWidth="1"/>
    <col min="2" max="2" width="14.85546875" bestFit="1" customWidth="1"/>
    <col min="3" max="3" width="21.42578125" bestFit="1" customWidth="1"/>
    <col min="4" max="4" width="13.140625" bestFit="1" customWidth="1"/>
  </cols>
  <sheetData>
    <row r="1" spans="1:4" ht="16.5" thickTop="1" thickBot="1" x14ac:dyDescent="0.3">
      <c r="A1" s="1" t="s">
        <v>11899</v>
      </c>
      <c r="B1" s="2" t="s">
        <v>11899</v>
      </c>
      <c r="C1" s="5"/>
      <c r="D1" s="5"/>
    </row>
    <row r="2" spans="1:4" ht="15.75" thickTop="1" x14ac:dyDescent="0.25">
      <c r="A2" s="5" t="s">
        <v>11345</v>
      </c>
      <c r="B2" t="str" cm="1">
        <f t="array" ref="B2:B47">_xlfn.UNIQUE(A2:A2401)</f>
        <v>Acura</v>
      </c>
    </row>
    <row r="3" spans="1:4" x14ac:dyDescent="0.25">
      <c r="A3" s="5" t="s">
        <v>11345</v>
      </c>
      <c r="B3" t="str">
        <v>Alfa Romeo</v>
      </c>
      <c r="D3" s="5"/>
    </row>
    <row r="4" spans="1:4" x14ac:dyDescent="0.25">
      <c r="A4" s="5" t="s">
        <v>11345</v>
      </c>
      <c r="B4" t="str">
        <v>Aston Martin</v>
      </c>
      <c r="D4" s="5"/>
    </row>
    <row r="5" spans="1:4" x14ac:dyDescent="0.25">
      <c r="A5" s="5" t="s">
        <v>11345</v>
      </c>
      <c r="B5" t="str">
        <v>Audi</v>
      </c>
      <c r="D5" s="5"/>
    </row>
    <row r="6" spans="1:4" x14ac:dyDescent="0.25">
      <c r="A6" s="5" t="s">
        <v>11345</v>
      </c>
      <c r="B6" t="str">
        <v>Bentley</v>
      </c>
      <c r="D6" s="5"/>
    </row>
    <row r="7" spans="1:4" x14ac:dyDescent="0.25">
      <c r="A7" s="5" t="s">
        <v>11345</v>
      </c>
      <c r="B7" t="str">
        <v>BMW</v>
      </c>
      <c r="D7" s="5"/>
    </row>
    <row r="8" spans="1:4" x14ac:dyDescent="0.25">
      <c r="A8" s="5" t="s">
        <v>11345</v>
      </c>
      <c r="B8" t="str">
        <v>Bugatti</v>
      </c>
      <c r="D8" s="5"/>
    </row>
    <row r="9" spans="1:4" x14ac:dyDescent="0.25">
      <c r="A9" s="5" t="s">
        <v>11345</v>
      </c>
      <c r="B9" t="str">
        <v>Buick</v>
      </c>
      <c r="D9" s="5"/>
    </row>
    <row r="10" spans="1:4" x14ac:dyDescent="0.25">
      <c r="A10" s="5" t="s">
        <v>11345</v>
      </c>
      <c r="B10" t="str">
        <v>Cadillac</v>
      </c>
      <c r="D10" s="5"/>
    </row>
    <row r="11" spans="1:4" x14ac:dyDescent="0.25">
      <c r="A11" s="5" t="s">
        <v>11345</v>
      </c>
      <c r="B11" t="str">
        <v>Chevrolet</v>
      </c>
      <c r="D11" s="5"/>
    </row>
    <row r="12" spans="1:4" x14ac:dyDescent="0.25">
      <c r="A12" s="5" t="s">
        <v>11345</v>
      </c>
      <c r="B12" t="str">
        <v>Chrysler</v>
      </c>
      <c r="D12" s="5"/>
    </row>
    <row r="13" spans="1:4" x14ac:dyDescent="0.25">
      <c r="A13" s="5" t="s">
        <v>11345</v>
      </c>
      <c r="B13" t="str">
        <v>Dodge</v>
      </c>
      <c r="D13" s="5"/>
    </row>
    <row r="14" spans="1:4" x14ac:dyDescent="0.25">
      <c r="A14" s="5" t="s">
        <v>11345</v>
      </c>
      <c r="B14" t="str">
        <v>Ferrari</v>
      </c>
      <c r="D14" s="5"/>
    </row>
    <row r="15" spans="1:4" x14ac:dyDescent="0.25">
      <c r="A15" s="5" t="s">
        <v>11345</v>
      </c>
      <c r="B15" t="str">
        <v>FIAT</v>
      </c>
      <c r="D15" s="5"/>
    </row>
    <row r="16" spans="1:4" x14ac:dyDescent="0.25">
      <c r="A16" s="5" t="s">
        <v>11345</v>
      </c>
      <c r="B16" t="str">
        <v>Ford</v>
      </c>
      <c r="D16" s="5"/>
    </row>
    <row r="17" spans="1:4" x14ac:dyDescent="0.25">
      <c r="A17" s="5" t="s">
        <v>11345</v>
      </c>
      <c r="B17" t="str">
        <v>Genesis</v>
      </c>
      <c r="D17" s="5"/>
    </row>
    <row r="18" spans="1:4" x14ac:dyDescent="0.25">
      <c r="A18" s="5" t="s">
        <v>11345</v>
      </c>
      <c r="B18" t="str">
        <v>GMC</v>
      </c>
      <c r="D18" s="5"/>
    </row>
    <row r="19" spans="1:4" x14ac:dyDescent="0.25">
      <c r="A19" s="5" t="s">
        <v>11345</v>
      </c>
      <c r="B19" t="str">
        <v>Honda</v>
      </c>
      <c r="D19" s="5"/>
    </row>
    <row r="20" spans="1:4" x14ac:dyDescent="0.25">
      <c r="A20" s="5" t="s">
        <v>11345</v>
      </c>
      <c r="B20" t="str">
        <v>HUMMER</v>
      </c>
      <c r="D20" s="5"/>
    </row>
    <row r="21" spans="1:4" x14ac:dyDescent="0.25">
      <c r="A21" s="5" t="s">
        <v>11345</v>
      </c>
      <c r="B21" t="str">
        <v>Hyundai</v>
      </c>
      <c r="D21" s="5"/>
    </row>
    <row r="22" spans="1:4" x14ac:dyDescent="0.25">
      <c r="A22" s="5" t="s">
        <v>11345</v>
      </c>
      <c r="B22" t="str">
        <v>Infiniti</v>
      </c>
      <c r="D22" s="5"/>
    </row>
    <row r="23" spans="1:4" x14ac:dyDescent="0.25">
      <c r="A23" s="5" t="s">
        <v>11345</v>
      </c>
      <c r="B23" t="str">
        <v>Kia</v>
      </c>
      <c r="D23" s="5"/>
    </row>
    <row r="24" spans="1:4" x14ac:dyDescent="0.25">
      <c r="A24" s="5" t="s">
        <v>11345</v>
      </c>
      <c r="B24" t="str">
        <v>Lamborghini</v>
      </c>
      <c r="D24" s="5"/>
    </row>
    <row r="25" spans="1:4" x14ac:dyDescent="0.25">
      <c r="A25" s="5" t="s">
        <v>11345</v>
      </c>
      <c r="B25" t="str">
        <v>Land Rover</v>
      </c>
      <c r="D25" s="5"/>
    </row>
    <row r="26" spans="1:4" x14ac:dyDescent="0.25">
      <c r="A26" s="5" t="s">
        <v>11345</v>
      </c>
      <c r="B26" t="str">
        <v>Lexus</v>
      </c>
      <c r="D26" s="5"/>
    </row>
    <row r="27" spans="1:4" x14ac:dyDescent="0.25">
      <c r="A27" s="5" t="s">
        <v>11345</v>
      </c>
      <c r="B27" t="str">
        <v>Lincoln</v>
      </c>
      <c r="D27" s="5"/>
    </row>
    <row r="28" spans="1:4" x14ac:dyDescent="0.25">
      <c r="A28" s="5" t="s">
        <v>11345</v>
      </c>
      <c r="B28" t="str">
        <v>Lotus</v>
      </c>
      <c r="D28" s="5"/>
    </row>
    <row r="29" spans="1:4" x14ac:dyDescent="0.25">
      <c r="A29" s="5" t="s">
        <v>11345</v>
      </c>
      <c r="B29" t="str">
        <v>Maserati</v>
      </c>
      <c r="D29" s="5"/>
    </row>
    <row r="30" spans="1:4" x14ac:dyDescent="0.25">
      <c r="A30" s="5" t="s">
        <v>11345</v>
      </c>
      <c r="B30" t="str">
        <v>Maybach</v>
      </c>
      <c r="D30" s="5"/>
    </row>
    <row r="31" spans="1:4" x14ac:dyDescent="0.25">
      <c r="A31" s="5" t="s">
        <v>11345</v>
      </c>
      <c r="B31" t="str">
        <v>Mazda</v>
      </c>
      <c r="D31" s="5"/>
    </row>
    <row r="32" spans="1:4" x14ac:dyDescent="0.25">
      <c r="A32" s="5" t="s">
        <v>11345</v>
      </c>
      <c r="B32" t="str">
        <v>McLaren</v>
      </c>
      <c r="D32" s="5"/>
    </row>
    <row r="33" spans="1:4" x14ac:dyDescent="0.25">
      <c r="A33" s="5" t="s">
        <v>11345</v>
      </c>
      <c r="B33" t="str">
        <v>Mercedes-Benz</v>
      </c>
      <c r="D33" s="5"/>
    </row>
    <row r="34" spans="1:4" x14ac:dyDescent="0.25">
      <c r="A34" s="5" t="s">
        <v>11345</v>
      </c>
      <c r="B34" t="str">
        <v>Mitsubishi</v>
      </c>
      <c r="D34" s="5"/>
    </row>
    <row r="35" spans="1:4" x14ac:dyDescent="0.25">
      <c r="A35" s="5" t="s">
        <v>11345</v>
      </c>
      <c r="B35" t="str">
        <v>Nissan</v>
      </c>
      <c r="D35" s="5"/>
    </row>
    <row r="36" spans="1:4" x14ac:dyDescent="0.25">
      <c r="A36" s="5" t="s">
        <v>11345</v>
      </c>
      <c r="B36" t="str">
        <v>Pontiac</v>
      </c>
      <c r="D36" s="5"/>
    </row>
    <row r="37" spans="1:4" x14ac:dyDescent="0.25">
      <c r="A37" s="5" t="s">
        <v>11345</v>
      </c>
      <c r="B37" t="str">
        <v>Porsche</v>
      </c>
      <c r="D37" s="5"/>
    </row>
    <row r="38" spans="1:4" x14ac:dyDescent="0.25">
      <c r="A38" s="5" t="s">
        <v>11345</v>
      </c>
      <c r="B38" t="str">
        <v>Rolls-Royce</v>
      </c>
      <c r="D38" s="5"/>
    </row>
    <row r="39" spans="1:4" x14ac:dyDescent="0.25">
      <c r="A39" s="5" t="s">
        <v>11345</v>
      </c>
      <c r="B39" t="str">
        <v>Saab</v>
      </c>
      <c r="D39" s="5"/>
    </row>
    <row r="40" spans="1:4" x14ac:dyDescent="0.25">
      <c r="A40" s="5" t="s">
        <v>11345</v>
      </c>
      <c r="B40" t="str">
        <v>Scion</v>
      </c>
      <c r="D40" s="5"/>
    </row>
    <row r="41" spans="1:4" x14ac:dyDescent="0.25">
      <c r="A41" s="5" t="s">
        <v>11345</v>
      </c>
      <c r="B41" t="str">
        <v>Spyker</v>
      </c>
      <c r="D41" s="5"/>
    </row>
    <row r="42" spans="1:4" x14ac:dyDescent="0.25">
      <c r="A42" s="5" t="s">
        <v>11345</v>
      </c>
      <c r="B42" t="str">
        <v>Subaru</v>
      </c>
      <c r="D42" s="5"/>
    </row>
    <row r="43" spans="1:4" x14ac:dyDescent="0.25">
      <c r="A43" s="5" t="s">
        <v>11345</v>
      </c>
      <c r="B43" t="str">
        <v>Suzuki</v>
      </c>
      <c r="D43" s="5"/>
    </row>
    <row r="44" spans="1:4" x14ac:dyDescent="0.25">
      <c r="A44" s="5" t="s">
        <v>11345</v>
      </c>
      <c r="B44" t="str">
        <v>Tesla</v>
      </c>
      <c r="D44" s="5"/>
    </row>
    <row r="45" spans="1:4" x14ac:dyDescent="0.25">
      <c r="A45" s="5" t="s">
        <v>11345</v>
      </c>
      <c r="B45" t="str">
        <v>Toyota</v>
      </c>
      <c r="D45" s="5"/>
    </row>
    <row r="46" spans="1:4" x14ac:dyDescent="0.25">
      <c r="A46" s="5" t="s">
        <v>11345</v>
      </c>
      <c r="B46" t="str">
        <v>Volkswagen</v>
      </c>
      <c r="D46" s="5"/>
    </row>
    <row r="47" spans="1:4" x14ac:dyDescent="0.25">
      <c r="A47" s="5" t="s">
        <v>11345</v>
      </c>
      <c r="B47" t="str">
        <v>Volvo</v>
      </c>
      <c r="D47" s="5"/>
    </row>
    <row r="48" spans="1:4" x14ac:dyDescent="0.25">
      <c r="A48" s="5" t="s">
        <v>11345</v>
      </c>
      <c r="D48" s="5"/>
    </row>
    <row r="49" spans="1:4" x14ac:dyDescent="0.25">
      <c r="A49" s="5" t="s">
        <v>11345</v>
      </c>
      <c r="D49" s="5"/>
    </row>
    <row r="50" spans="1:4" x14ac:dyDescent="0.25">
      <c r="A50" s="5" t="s">
        <v>11345</v>
      </c>
      <c r="D50" s="5"/>
    </row>
    <row r="51" spans="1:4" x14ac:dyDescent="0.25">
      <c r="A51" s="5" t="s">
        <v>11345</v>
      </c>
      <c r="D51" s="5"/>
    </row>
    <row r="52" spans="1:4" x14ac:dyDescent="0.25">
      <c r="A52" s="5" t="s">
        <v>11345</v>
      </c>
      <c r="D52" s="5"/>
    </row>
    <row r="53" spans="1:4" x14ac:dyDescent="0.25">
      <c r="A53" s="5" t="s">
        <v>11345</v>
      </c>
      <c r="D53" s="5"/>
    </row>
    <row r="54" spans="1:4" x14ac:dyDescent="0.25">
      <c r="A54" s="5" t="s">
        <v>11211</v>
      </c>
      <c r="D54" s="5"/>
    </row>
    <row r="55" spans="1:4" x14ac:dyDescent="0.25">
      <c r="A55" s="5" t="s">
        <v>11211</v>
      </c>
      <c r="D55" s="5"/>
    </row>
    <row r="56" spans="1:4" x14ac:dyDescent="0.25">
      <c r="A56" s="5" t="s">
        <v>11394</v>
      </c>
      <c r="D56" s="5"/>
    </row>
    <row r="57" spans="1:4" x14ac:dyDescent="0.25">
      <c r="A57" s="5" t="s">
        <v>11394</v>
      </c>
      <c r="D57" s="5"/>
    </row>
    <row r="58" spans="1:4" x14ac:dyDescent="0.25">
      <c r="A58" s="5" t="s">
        <v>11394</v>
      </c>
      <c r="D58" s="5"/>
    </row>
    <row r="59" spans="1:4" x14ac:dyDescent="0.25">
      <c r="A59" s="5" t="s">
        <v>11394</v>
      </c>
      <c r="D59" s="5"/>
    </row>
    <row r="60" spans="1:4" x14ac:dyDescent="0.25">
      <c r="A60" s="5" t="s">
        <v>11394</v>
      </c>
      <c r="D60" s="5"/>
    </row>
    <row r="61" spans="1:4" x14ac:dyDescent="0.25">
      <c r="A61" s="5" t="s">
        <v>11394</v>
      </c>
      <c r="D61" s="5"/>
    </row>
    <row r="62" spans="1:4" x14ac:dyDescent="0.25">
      <c r="A62" s="5" t="s">
        <v>11394</v>
      </c>
      <c r="D62" s="5"/>
    </row>
    <row r="63" spans="1:4" x14ac:dyDescent="0.25">
      <c r="A63" s="5" t="s">
        <v>11394</v>
      </c>
      <c r="D63" s="5"/>
    </row>
    <row r="64" spans="1:4" x14ac:dyDescent="0.25">
      <c r="A64" s="5" t="s">
        <v>11394</v>
      </c>
      <c r="D64" s="5"/>
    </row>
    <row r="65" spans="1:4" x14ac:dyDescent="0.25">
      <c r="A65" s="5" t="s">
        <v>11394</v>
      </c>
      <c r="D65" s="5"/>
    </row>
    <row r="66" spans="1:4" x14ac:dyDescent="0.25">
      <c r="A66" s="5" t="s">
        <v>11394</v>
      </c>
      <c r="D66" s="5"/>
    </row>
    <row r="67" spans="1:4" x14ac:dyDescent="0.25">
      <c r="A67" s="5" t="s">
        <v>11394</v>
      </c>
      <c r="D67" s="5"/>
    </row>
    <row r="68" spans="1:4" x14ac:dyDescent="0.25">
      <c r="A68" s="5" t="s">
        <v>11394</v>
      </c>
      <c r="D68" s="5"/>
    </row>
    <row r="69" spans="1:4" x14ac:dyDescent="0.25">
      <c r="A69" s="5" t="s">
        <v>11394</v>
      </c>
      <c r="D69" s="5"/>
    </row>
    <row r="70" spans="1:4" x14ac:dyDescent="0.25">
      <c r="A70" s="5" t="s">
        <v>11394</v>
      </c>
      <c r="D70" s="5"/>
    </row>
    <row r="71" spans="1:4" x14ac:dyDescent="0.25">
      <c r="A71" s="5" t="s">
        <v>11394</v>
      </c>
      <c r="D71" s="5"/>
    </row>
    <row r="72" spans="1:4" x14ac:dyDescent="0.25">
      <c r="A72" s="5" t="s">
        <v>11394</v>
      </c>
      <c r="D72" s="5"/>
    </row>
    <row r="73" spans="1:4" x14ac:dyDescent="0.25">
      <c r="A73" s="5" t="s">
        <v>11394</v>
      </c>
      <c r="D73" s="5"/>
    </row>
    <row r="74" spans="1:4" x14ac:dyDescent="0.25">
      <c r="A74" s="5" t="s">
        <v>11394</v>
      </c>
      <c r="D74" s="5"/>
    </row>
    <row r="75" spans="1:4" x14ac:dyDescent="0.25">
      <c r="A75" s="5" t="s">
        <v>11394</v>
      </c>
      <c r="D75" s="5"/>
    </row>
    <row r="76" spans="1:4" x14ac:dyDescent="0.25">
      <c r="A76" s="5" t="s">
        <v>11394</v>
      </c>
      <c r="D76" s="5"/>
    </row>
    <row r="77" spans="1:4" x14ac:dyDescent="0.25">
      <c r="A77" s="5" t="s">
        <v>11394</v>
      </c>
      <c r="D77" s="5"/>
    </row>
    <row r="78" spans="1:4" x14ac:dyDescent="0.25">
      <c r="A78" s="5" t="s">
        <v>11394</v>
      </c>
      <c r="D78" s="5"/>
    </row>
    <row r="79" spans="1:4" x14ac:dyDescent="0.25">
      <c r="A79" s="5" t="s">
        <v>11394</v>
      </c>
      <c r="D79" s="5"/>
    </row>
    <row r="80" spans="1:4" x14ac:dyDescent="0.25">
      <c r="A80" s="5" t="s">
        <v>11394</v>
      </c>
      <c r="D80" s="5"/>
    </row>
    <row r="81" spans="1:4" x14ac:dyDescent="0.25">
      <c r="A81" s="5" t="s">
        <v>11394</v>
      </c>
      <c r="D81" s="5"/>
    </row>
    <row r="82" spans="1:4" x14ac:dyDescent="0.25">
      <c r="A82" s="5" t="s">
        <v>11394</v>
      </c>
      <c r="D82" s="5"/>
    </row>
    <row r="83" spans="1:4" x14ac:dyDescent="0.25">
      <c r="A83" s="5" t="s">
        <v>11394</v>
      </c>
      <c r="D83" s="5"/>
    </row>
    <row r="84" spans="1:4" x14ac:dyDescent="0.25">
      <c r="A84" s="5" t="s">
        <v>11394</v>
      </c>
      <c r="D84" s="5"/>
    </row>
    <row r="85" spans="1:4" x14ac:dyDescent="0.25">
      <c r="A85" s="5" t="s">
        <v>11394</v>
      </c>
      <c r="D85" s="5"/>
    </row>
    <row r="86" spans="1:4" x14ac:dyDescent="0.25">
      <c r="A86" s="5" t="s">
        <v>11394</v>
      </c>
      <c r="D86" s="5"/>
    </row>
    <row r="87" spans="1:4" x14ac:dyDescent="0.25">
      <c r="A87" s="5" t="s">
        <v>11394</v>
      </c>
      <c r="D87" s="5"/>
    </row>
    <row r="88" spans="1:4" x14ac:dyDescent="0.25">
      <c r="A88" s="5" t="s">
        <v>11189</v>
      </c>
      <c r="D88" s="5"/>
    </row>
    <row r="89" spans="1:4" x14ac:dyDescent="0.25">
      <c r="A89" s="5" t="s">
        <v>11189</v>
      </c>
      <c r="D89" s="5"/>
    </row>
    <row r="90" spans="1:4" x14ac:dyDescent="0.25">
      <c r="A90" s="5" t="s">
        <v>11189</v>
      </c>
      <c r="D90" s="5"/>
    </row>
    <row r="91" spans="1:4" x14ac:dyDescent="0.25">
      <c r="A91" s="5" t="s">
        <v>11189</v>
      </c>
      <c r="D91" s="5"/>
    </row>
    <row r="92" spans="1:4" x14ac:dyDescent="0.25">
      <c r="A92" s="5" t="s">
        <v>11189</v>
      </c>
      <c r="D92" s="5"/>
    </row>
    <row r="93" spans="1:4" x14ac:dyDescent="0.25">
      <c r="A93" s="5" t="s">
        <v>11189</v>
      </c>
      <c r="D93" s="5"/>
    </row>
    <row r="94" spans="1:4" x14ac:dyDescent="0.25">
      <c r="A94" s="5" t="s">
        <v>11189</v>
      </c>
      <c r="D94" s="5"/>
    </row>
    <row r="95" spans="1:4" x14ac:dyDescent="0.25">
      <c r="A95" s="5" t="s">
        <v>11189</v>
      </c>
      <c r="D95" s="5"/>
    </row>
    <row r="96" spans="1:4" x14ac:dyDescent="0.25">
      <c r="A96" s="5" t="s">
        <v>11189</v>
      </c>
      <c r="D96" s="5"/>
    </row>
    <row r="97" spans="1:4" x14ac:dyDescent="0.25">
      <c r="A97" s="5" t="s">
        <v>11189</v>
      </c>
      <c r="D97" s="5"/>
    </row>
    <row r="98" spans="1:4" x14ac:dyDescent="0.25">
      <c r="A98" s="5" t="s">
        <v>11189</v>
      </c>
      <c r="D98" s="5"/>
    </row>
    <row r="99" spans="1:4" x14ac:dyDescent="0.25">
      <c r="A99" s="5" t="s">
        <v>11189</v>
      </c>
      <c r="D99" s="5"/>
    </row>
    <row r="100" spans="1:4" x14ac:dyDescent="0.25">
      <c r="A100" s="5" t="s">
        <v>11189</v>
      </c>
      <c r="D100" s="5"/>
    </row>
    <row r="101" spans="1:4" x14ac:dyDescent="0.25">
      <c r="A101" s="5" t="s">
        <v>11189</v>
      </c>
      <c r="D101" s="5"/>
    </row>
    <row r="102" spans="1:4" x14ac:dyDescent="0.25">
      <c r="A102" s="5" t="s">
        <v>11189</v>
      </c>
      <c r="D102" s="5"/>
    </row>
    <row r="103" spans="1:4" x14ac:dyDescent="0.25">
      <c r="A103" s="5" t="s">
        <v>11189</v>
      </c>
      <c r="D103" s="5"/>
    </row>
    <row r="104" spans="1:4" x14ac:dyDescent="0.25">
      <c r="A104" s="5" t="s">
        <v>11189</v>
      </c>
      <c r="D104" s="5"/>
    </row>
    <row r="105" spans="1:4" x14ac:dyDescent="0.25">
      <c r="A105" s="5" t="s">
        <v>11189</v>
      </c>
      <c r="D105" s="5"/>
    </row>
    <row r="106" spans="1:4" x14ac:dyDescent="0.25">
      <c r="A106" s="5" t="s">
        <v>11189</v>
      </c>
      <c r="D106" s="5"/>
    </row>
    <row r="107" spans="1:4" x14ac:dyDescent="0.25">
      <c r="A107" s="5" t="s">
        <v>11189</v>
      </c>
      <c r="D107" s="5"/>
    </row>
    <row r="108" spans="1:4" x14ac:dyDescent="0.25">
      <c r="A108" s="5" t="s">
        <v>11189</v>
      </c>
      <c r="D108" s="5"/>
    </row>
    <row r="109" spans="1:4" x14ac:dyDescent="0.25">
      <c r="A109" s="5" t="s">
        <v>11189</v>
      </c>
      <c r="D109" s="5"/>
    </row>
    <row r="110" spans="1:4" x14ac:dyDescent="0.25">
      <c r="A110" s="5" t="s">
        <v>11189</v>
      </c>
      <c r="D110" s="5"/>
    </row>
    <row r="111" spans="1:4" x14ac:dyDescent="0.25">
      <c r="A111" s="5" t="s">
        <v>11189</v>
      </c>
      <c r="D111" s="5"/>
    </row>
    <row r="112" spans="1:4" x14ac:dyDescent="0.25">
      <c r="A112" s="5" t="s">
        <v>11189</v>
      </c>
      <c r="D112" s="5"/>
    </row>
    <row r="113" spans="1:4" x14ac:dyDescent="0.25">
      <c r="A113" s="5" t="s">
        <v>11189</v>
      </c>
      <c r="D113" s="5"/>
    </row>
    <row r="114" spans="1:4" x14ac:dyDescent="0.25">
      <c r="A114" s="5" t="s">
        <v>11189</v>
      </c>
      <c r="D114" s="5"/>
    </row>
    <row r="115" spans="1:4" x14ac:dyDescent="0.25">
      <c r="A115" s="5" t="s">
        <v>11189</v>
      </c>
      <c r="D115" s="5"/>
    </row>
    <row r="116" spans="1:4" x14ac:dyDescent="0.25">
      <c r="A116" s="5" t="s">
        <v>11189</v>
      </c>
      <c r="D116" s="5"/>
    </row>
    <row r="117" spans="1:4" x14ac:dyDescent="0.25">
      <c r="A117" s="5" t="s">
        <v>11189</v>
      </c>
      <c r="D117" s="5"/>
    </row>
    <row r="118" spans="1:4" x14ac:dyDescent="0.25">
      <c r="A118" s="5" t="s">
        <v>11189</v>
      </c>
      <c r="D118" s="5"/>
    </row>
    <row r="119" spans="1:4" x14ac:dyDescent="0.25">
      <c r="A119" s="5" t="s">
        <v>11189</v>
      </c>
      <c r="D119" s="5"/>
    </row>
    <row r="120" spans="1:4" x14ac:dyDescent="0.25">
      <c r="A120" s="5" t="s">
        <v>11189</v>
      </c>
      <c r="D120" s="5"/>
    </row>
    <row r="121" spans="1:4" x14ac:dyDescent="0.25">
      <c r="A121" s="5" t="s">
        <v>11189</v>
      </c>
      <c r="D121" s="5"/>
    </row>
    <row r="122" spans="1:4" x14ac:dyDescent="0.25">
      <c r="A122" s="5" t="s">
        <v>11189</v>
      </c>
      <c r="D122" s="5"/>
    </row>
    <row r="123" spans="1:4" x14ac:dyDescent="0.25">
      <c r="A123" s="5" t="s">
        <v>11189</v>
      </c>
      <c r="D123" s="5"/>
    </row>
    <row r="124" spans="1:4" x14ac:dyDescent="0.25">
      <c r="A124" s="5" t="s">
        <v>11189</v>
      </c>
      <c r="D124" s="5"/>
    </row>
    <row r="125" spans="1:4" x14ac:dyDescent="0.25">
      <c r="A125" s="5" t="s">
        <v>11189</v>
      </c>
      <c r="D125" s="5"/>
    </row>
    <row r="126" spans="1:4" x14ac:dyDescent="0.25">
      <c r="A126" s="5" t="s">
        <v>11189</v>
      </c>
      <c r="D126" s="5"/>
    </row>
    <row r="127" spans="1:4" x14ac:dyDescent="0.25">
      <c r="A127" s="5" t="s">
        <v>11189</v>
      </c>
      <c r="D127" s="5"/>
    </row>
    <row r="128" spans="1:4" x14ac:dyDescent="0.25">
      <c r="A128" s="5" t="s">
        <v>11189</v>
      </c>
      <c r="D128" s="5"/>
    </row>
    <row r="129" spans="1:4" x14ac:dyDescent="0.25">
      <c r="A129" s="5" t="s">
        <v>11189</v>
      </c>
      <c r="D129" s="5"/>
    </row>
    <row r="130" spans="1:4" x14ac:dyDescent="0.25">
      <c r="A130" s="5" t="s">
        <v>11189</v>
      </c>
      <c r="D130" s="5"/>
    </row>
    <row r="131" spans="1:4" x14ac:dyDescent="0.25">
      <c r="A131" s="5" t="s">
        <v>11189</v>
      </c>
      <c r="D131" s="5"/>
    </row>
    <row r="132" spans="1:4" x14ac:dyDescent="0.25">
      <c r="A132" s="5" t="s">
        <v>11189</v>
      </c>
      <c r="D132" s="5"/>
    </row>
    <row r="133" spans="1:4" x14ac:dyDescent="0.25">
      <c r="A133" s="5" t="s">
        <v>11189</v>
      </c>
      <c r="D133" s="5"/>
    </row>
    <row r="134" spans="1:4" x14ac:dyDescent="0.25">
      <c r="A134" s="5" t="s">
        <v>11189</v>
      </c>
      <c r="D134" s="5"/>
    </row>
    <row r="135" spans="1:4" x14ac:dyDescent="0.25">
      <c r="A135" s="5" t="s">
        <v>11189</v>
      </c>
      <c r="D135" s="5"/>
    </row>
    <row r="136" spans="1:4" x14ac:dyDescent="0.25">
      <c r="A136" s="5" t="s">
        <v>11189</v>
      </c>
      <c r="D136" s="5"/>
    </row>
    <row r="137" spans="1:4" x14ac:dyDescent="0.25">
      <c r="A137" s="5" t="s">
        <v>11189</v>
      </c>
      <c r="D137" s="5"/>
    </row>
    <row r="138" spans="1:4" x14ac:dyDescent="0.25">
      <c r="A138" s="5" t="s">
        <v>11189</v>
      </c>
      <c r="D138" s="5"/>
    </row>
    <row r="139" spans="1:4" x14ac:dyDescent="0.25">
      <c r="A139" s="5" t="s">
        <v>11189</v>
      </c>
      <c r="D139" s="5"/>
    </row>
    <row r="140" spans="1:4" x14ac:dyDescent="0.25">
      <c r="A140" s="5" t="s">
        <v>11189</v>
      </c>
      <c r="D140" s="5"/>
    </row>
    <row r="141" spans="1:4" x14ac:dyDescent="0.25">
      <c r="A141" s="5" t="s">
        <v>11189</v>
      </c>
      <c r="D141" s="5"/>
    </row>
    <row r="142" spans="1:4" x14ac:dyDescent="0.25">
      <c r="A142" s="5" t="s">
        <v>11189</v>
      </c>
      <c r="D142" s="5"/>
    </row>
    <row r="143" spans="1:4" x14ac:dyDescent="0.25">
      <c r="A143" s="5" t="s">
        <v>11189</v>
      </c>
      <c r="D143" s="5"/>
    </row>
    <row r="144" spans="1:4" x14ac:dyDescent="0.25">
      <c r="A144" s="5" t="s">
        <v>11189</v>
      </c>
      <c r="D144" s="5"/>
    </row>
    <row r="145" spans="1:4" x14ac:dyDescent="0.25">
      <c r="A145" s="5" t="s">
        <v>11189</v>
      </c>
      <c r="D145" s="5"/>
    </row>
    <row r="146" spans="1:4" x14ac:dyDescent="0.25">
      <c r="A146" s="5" t="s">
        <v>11189</v>
      </c>
      <c r="D146" s="5"/>
    </row>
    <row r="147" spans="1:4" x14ac:dyDescent="0.25">
      <c r="A147" s="5" t="s">
        <v>11189</v>
      </c>
      <c r="D147" s="5"/>
    </row>
    <row r="148" spans="1:4" x14ac:dyDescent="0.25">
      <c r="A148" s="5" t="s">
        <v>11189</v>
      </c>
      <c r="D148" s="5"/>
    </row>
    <row r="149" spans="1:4" x14ac:dyDescent="0.25">
      <c r="A149" s="5" t="s">
        <v>11189</v>
      </c>
      <c r="D149" s="5"/>
    </row>
    <row r="150" spans="1:4" x14ac:dyDescent="0.25">
      <c r="A150" s="5" t="s">
        <v>11189</v>
      </c>
      <c r="D150" s="5"/>
    </row>
    <row r="151" spans="1:4" x14ac:dyDescent="0.25">
      <c r="A151" s="5" t="s">
        <v>11189</v>
      </c>
      <c r="D151" s="5"/>
    </row>
    <row r="152" spans="1:4" x14ac:dyDescent="0.25">
      <c r="A152" s="5" t="s">
        <v>11189</v>
      </c>
      <c r="D152" s="5"/>
    </row>
    <row r="153" spans="1:4" x14ac:dyDescent="0.25">
      <c r="A153" s="5" t="s">
        <v>11189</v>
      </c>
      <c r="D153" s="5"/>
    </row>
    <row r="154" spans="1:4" x14ac:dyDescent="0.25">
      <c r="A154" s="5" t="s">
        <v>11189</v>
      </c>
      <c r="D154" s="5"/>
    </row>
    <row r="155" spans="1:4" x14ac:dyDescent="0.25">
      <c r="A155" s="5" t="s">
        <v>11189</v>
      </c>
      <c r="D155" s="5"/>
    </row>
    <row r="156" spans="1:4" x14ac:dyDescent="0.25">
      <c r="A156" s="5" t="s">
        <v>11189</v>
      </c>
      <c r="D156" s="5"/>
    </row>
    <row r="157" spans="1:4" x14ac:dyDescent="0.25">
      <c r="A157" s="5" t="s">
        <v>11189</v>
      </c>
      <c r="D157" s="5"/>
    </row>
    <row r="158" spans="1:4" x14ac:dyDescent="0.25">
      <c r="A158" s="5" t="s">
        <v>11189</v>
      </c>
      <c r="D158" s="5"/>
    </row>
    <row r="159" spans="1:4" x14ac:dyDescent="0.25">
      <c r="A159" s="5" t="s">
        <v>11189</v>
      </c>
      <c r="D159" s="5"/>
    </row>
    <row r="160" spans="1:4" x14ac:dyDescent="0.25">
      <c r="A160" s="5" t="s">
        <v>11189</v>
      </c>
      <c r="D160" s="5"/>
    </row>
    <row r="161" spans="1:4" x14ac:dyDescent="0.25">
      <c r="A161" s="5" t="s">
        <v>11189</v>
      </c>
      <c r="D161" s="5"/>
    </row>
    <row r="162" spans="1:4" x14ac:dyDescent="0.25">
      <c r="A162" s="5" t="s">
        <v>11189</v>
      </c>
      <c r="D162" s="5"/>
    </row>
    <row r="163" spans="1:4" x14ac:dyDescent="0.25">
      <c r="A163" s="5" t="s">
        <v>11189</v>
      </c>
      <c r="D163" s="5"/>
    </row>
    <row r="164" spans="1:4" x14ac:dyDescent="0.25">
      <c r="A164" s="5" t="s">
        <v>11189</v>
      </c>
      <c r="D164" s="5"/>
    </row>
    <row r="165" spans="1:4" x14ac:dyDescent="0.25">
      <c r="A165" s="5" t="s">
        <v>11189</v>
      </c>
      <c r="D165" s="5"/>
    </row>
    <row r="166" spans="1:4" x14ac:dyDescent="0.25">
      <c r="A166" s="5" t="s">
        <v>11189</v>
      </c>
      <c r="D166" s="5"/>
    </row>
    <row r="167" spans="1:4" x14ac:dyDescent="0.25">
      <c r="A167" s="5" t="s">
        <v>11189</v>
      </c>
      <c r="D167" s="5"/>
    </row>
    <row r="168" spans="1:4" x14ac:dyDescent="0.25">
      <c r="A168" s="5" t="s">
        <v>11189</v>
      </c>
      <c r="D168" s="5"/>
    </row>
    <row r="169" spans="1:4" x14ac:dyDescent="0.25">
      <c r="A169" s="5" t="s">
        <v>11189</v>
      </c>
      <c r="D169" s="5"/>
    </row>
    <row r="170" spans="1:4" x14ac:dyDescent="0.25">
      <c r="A170" s="5" t="s">
        <v>11189</v>
      </c>
      <c r="D170" s="5"/>
    </row>
    <row r="171" spans="1:4" x14ac:dyDescent="0.25">
      <c r="A171" s="5" t="s">
        <v>11189</v>
      </c>
      <c r="D171" s="5"/>
    </row>
    <row r="172" spans="1:4" x14ac:dyDescent="0.25">
      <c r="A172" s="5" t="s">
        <v>11189</v>
      </c>
      <c r="D172" s="5"/>
    </row>
    <row r="173" spans="1:4" x14ac:dyDescent="0.25">
      <c r="A173" s="5" t="s">
        <v>11189</v>
      </c>
      <c r="D173" s="5"/>
    </row>
    <row r="174" spans="1:4" x14ac:dyDescent="0.25">
      <c r="A174" s="5" t="s">
        <v>11189</v>
      </c>
      <c r="D174" s="5"/>
    </row>
    <row r="175" spans="1:4" x14ac:dyDescent="0.25">
      <c r="A175" s="5" t="s">
        <v>11189</v>
      </c>
      <c r="D175" s="5"/>
    </row>
    <row r="176" spans="1:4" x14ac:dyDescent="0.25">
      <c r="A176" s="5" t="s">
        <v>11189</v>
      </c>
      <c r="D176" s="5"/>
    </row>
    <row r="177" spans="1:4" x14ac:dyDescent="0.25">
      <c r="A177" s="5" t="s">
        <v>11189</v>
      </c>
      <c r="D177" s="5"/>
    </row>
    <row r="178" spans="1:4" x14ac:dyDescent="0.25">
      <c r="A178" s="5" t="s">
        <v>11189</v>
      </c>
      <c r="D178" s="5"/>
    </row>
    <row r="179" spans="1:4" x14ac:dyDescent="0.25">
      <c r="A179" s="5" t="s">
        <v>11189</v>
      </c>
      <c r="D179" s="5"/>
    </row>
    <row r="180" spans="1:4" x14ac:dyDescent="0.25">
      <c r="A180" s="5" t="s">
        <v>11189</v>
      </c>
      <c r="D180" s="5"/>
    </row>
    <row r="181" spans="1:4" x14ac:dyDescent="0.25">
      <c r="A181" s="5" t="s">
        <v>11189</v>
      </c>
      <c r="D181" s="5"/>
    </row>
    <row r="182" spans="1:4" x14ac:dyDescent="0.25">
      <c r="A182" s="5" t="s">
        <v>11189</v>
      </c>
      <c r="D182" s="5"/>
    </row>
    <row r="183" spans="1:4" x14ac:dyDescent="0.25">
      <c r="A183" s="5" t="s">
        <v>11189</v>
      </c>
      <c r="D183" s="5"/>
    </row>
    <row r="184" spans="1:4" x14ac:dyDescent="0.25">
      <c r="A184" s="5" t="s">
        <v>11189</v>
      </c>
      <c r="D184" s="5"/>
    </row>
    <row r="185" spans="1:4" x14ac:dyDescent="0.25">
      <c r="A185" s="5" t="s">
        <v>11189</v>
      </c>
      <c r="D185" s="5"/>
    </row>
    <row r="186" spans="1:4" x14ac:dyDescent="0.25">
      <c r="A186" s="5" t="s">
        <v>11273</v>
      </c>
      <c r="D186" s="5"/>
    </row>
    <row r="187" spans="1:4" x14ac:dyDescent="0.25">
      <c r="A187" s="5" t="s">
        <v>11273</v>
      </c>
      <c r="D187" s="5"/>
    </row>
    <row r="188" spans="1:4" x14ac:dyDescent="0.25">
      <c r="A188" s="5" t="s">
        <v>11273</v>
      </c>
      <c r="D188" s="5"/>
    </row>
    <row r="189" spans="1:4" x14ac:dyDescent="0.25">
      <c r="A189" s="5" t="s">
        <v>11273</v>
      </c>
      <c r="D189" s="5"/>
    </row>
    <row r="190" spans="1:4" x14ac:dyDescent="0.25">
      <c r="A190" s="5" t="s">
        <v>11273</v>
      </c>
      <c r="D190" s="5"/>
    </row>
    <row r="191" spans="1:4" x14ac:dyDescent="0.25">
      <c r="A191" s="5" t="s">
        <v>11273</v>
      </c>
      <c r="D191" s="5"/>
    </row>
    <row r="192" spans="1:4" x14ac:dyDescent="0.25">
      <c r="A192" s="5" t="s">
        <v>11273</v>
      </c>
      <c r="D192" s="5"/>
    </row>
    <row r="193" spans="1:4" x14ac:dyDescent="0.25">
      <c r="A193" s="5" t="s">
        <v>11273</v>
      </c>
      <c r="D193" s="5"/>
    </row>
    <row r="194" spans="1:4" x14ac:dyDescent="0.25">
      <c r="A194" s="5" t="s">
        <v>11273</v>
      </c>
      <c r="D194" s="5"/>
    </row>
    <row r="195" spans="1:4" x14ac:dyDescent="0.25">
      <c r="A195" s="5" t="s">
        <v>11273</v>
      </c>
      <c r="D195" s="5"/>
    </row>
    <row r="196" spans="1:4" x14ac:dyDescent="0.25">
      <c r="A196" s="5" t="s">
        <v>11273</v>
      </c>
      <c r="D196" s="5"/>
    </row>
    <row r="197" spans="1:4" x14ac:dyDescent="0.25">
      <c r="A197" s="5" t="s">
        <v>11273</v>
      </c>
      <c r="D197" s="5"/>
    </row>
    <row r="198" spans="1:4" x14ac:dyDescent="0.25">
      <c r="A198" s="5" t="s">
        <v>11273</v>
      </c>
      <c r="D198" s="5"/>
    </row>
    <row r="199" spans="1:4" x14ac:dyDescent="0.25">
      <c r="A199" s="5" t="s">
        <v>11273</v>
      </c>
      <c r="D199" s="5"/>
    </row>
    <row r="200" spans="1:4" x14ac:dyDescent="0.25">
      <c r="A200" s="5" t="s">
        <v>11273</v>
      </c>
      <c r="D200" s="5"/>
    </row>
    <row r="201" spans="1:4" x14ac:dyDescent="0.25">
      <c r="A201" s="5" t="s">
        <v>11273</v>
      </c>
      <c r="D201" s="5"/>
    </row>
    <row r="202" spans="1:4" x14ac:dyDescent="0.25">
      <c r="A202" s="5" t="s">
        <v>11273</v>
      </c>
      <c r="D202" s="5"/>
    </row>
    <row r="203" spans="1:4" x14ac:dyDescent="0.25">
      <c r="A203" s="5" t="s">
        <v>11273</v>
      </c>
      <c r="D203" s="5"/>
    </row>
    <row r="204" spans="1:4" x14ac:dyDescent="0.25">
      <c r="A204" s="5" t="s">
        <v>11273</v>
      </c>
      <c r="D204" s="5"/>
    </row>
    <row r="205" spans="1:4" x14ac:dyDescent="0.25">
      <c r="A205" s="5" t="s">
        <v>11273</v>
      </c>
      <c r="D205" s="5"/>
    </row>
    <row r="206" spans="1:4" x14ac:dyDescent="0.25">
      <c r="A206" s="5" t="s">
        <v>11273</v>
      </c>
      <c r="D206" s="5"/>
    </row>
    <row r="207" spans="1:4" x14ac:dyDescent="0.25">
      <c r="A207" s="5" t="s">
        <v>11273</v>
      </c>
      <c r="D207" s="5"/>
    </row>
    <row r="208" spans="1:4" x14ac:dyDescent="0.25">
      <c r="A208" s="5" t="s">
        <v>11273</v>
      </c>
      <c r="D208" s="5"/>
    </row>
    <row r="209" spans="1:4" x14ac:dyDescent="0.25">
      <c r="A209" s="5" t="s">
        <v>11273</v>
      </c>
      <c r="D209" s="5"/>
    </row>
    <row r="210" spans="1:4" x14ac:dyDescent="0.25">
      <c r="A210" s="5" t="s">
        <v>11273</v>
      </c>
      <c r="D210" s="5"/>
    </row>
    <row r="211" spans="1:4" x14ac:dyDescent="0.25">
      <c r="A211" s="5" t="s">
        <v>11273</v>
      </c>
      <c r="D211" s="5"/>
    </row>
    <row r="212" spans="1:4" x14ac:dyDescent="0.25">
      <c r="A212" s="5" t="s">
        <v>11273</v>
      </c>
      <c r="D212" s="5"/>
    </row>
    <row r="213" spans="1:4" x14ac:dyDescent="0.25">
      <c r="A213" s="5" t="s">
        <v>11273</v>
      </c>
      <c r="D213" s="5"/>
    </row>
    <row r="214" spans="1:4" x14ac:dyDescent="0.25">
      <c r="A214" s="5" t="s">
        <v>11273</v>
      </c>
      <c r="D214" s="5"/>
    </row>
    <row r="215" spans="1:4" x14ac:dyDescent="0.25">
      <c r="A215" s="5" t="s">
        <v>11273</v>
      </c>
      <c r="D215" s="5"/>
    </row>
    <row r="216" spans="1:4" x14ac:dyDescent="0.25">
      <c r="A216" s="5" t="s">
        <v>11273</v>
      </c>
      <c r="D216" s="5"/>
    </row>
    <row r="217" spans="1:4" x14ac:dyDescent="0.25">
      <c r="A217" s="5" t="s">
        <v>11273</v>
      </c>
      <c r="D217" s="5"/>
    </row>
    <row r="218" spans="1:4" x14ac:dyDescent="0.25">
      <c r="A218" s="5" t="s">
        <v>11273</v>
      </c>
      <c r="D218" s="5"/>
    </row>
    <row r="219" spans="1:4" x14ac:dyDescent="0.25">
      <c r="A219" s="5" t="s">
        <v>11273</v>
      </c>
      <c r="D219" s="5"/>
    </row>
    <row r="220" spans="1:4" x14ac:dyDescent="0.25">
      <c r="A220" s="5" t="s">
        <v>11273</v>
      </c>
      <c r="D220" s="5"/>
    </row>
    <row r="221" spans="1:4" x14ac:dyDescent="0.25">
      <c r="A221" s="5" t="s">
        <v>11273</v>
      </c>
      <c r="D221" s="5"/>
    </row>
    <row r="222" spans="1:4" x14ac:dyDescent="0.25">
      <c r="A222" s="5" t="s">
        <v>11273</v>
      </c>
      <c r="D222" s="5"/>
    </row>
    <row r="223" spans="1:4" x14ac:dyDescent="0.25">
      <c r="A223" s="5" t="s">
        <v>11273</v>
      </c>
      <c r="D223" s="5"/>
    </row>
    <row r="224" spans="1:4" x14ac:dyDescent="0.25">
      <c r="A224" s="5" t="s">
        <v>11273</v>
      </c>
      <c r="D224" s="5"/>
    </row>
    <row r="225" spans="1:4" x14ac:dyDescent="0.25">
      <c r="A225" s="5" t="s">
        <v>11273</v>
      </c>
      <c r="D225" s="5"/>
    </row>
    <row r="226" spans="1:4" x14ac:dyDescent="0.25">
      <c r="A226" s="5" t="s">
        <v>11273</v>
      </c>
      <c r="D226" s="5"/>
    </row>
    <row r="227" spans="1:4" x14ac:dyDescent="0.25">
      <c r="A227" s="5" t="s">
        <v>11273</v>
      </c>
      <c r="D227" s="5"/>
    </row>
    <row r="228" spans="1:4" x14ac:dyDescent="0.25">
      <c r="A228" s="5" t="s">
        <v>11273</v>
      </c>
      <c r="D228" s="5"/>
    </row>
    <row r="229" spans="1:4" x14ac:dyDescent="0.25">
      <c r="A229" s="5" t="s">
        <v>11273</v>
      </c>
      <c r="D229" s="5"/>
    </row>
    <row r="230" spans="1:4" x14ac:dyDescent="0.25">
      <c r="A230" s="5" t="s">
        <v>11184</v>
      </c>
      <c r="D230" s="5"/>
    </row>
    <row r="231" spans="1:4" x14ac:dyDescent="0.25">
      <c r="A231" s="5" t="s">
        <v>11184</v>
      </c>
      <c r="D231" s="5"/>
    </row>
    <row r="232" spans="1:4" x14ac:dyDescent="0.25">
      <c r="A232" s="5" t="s">
        <v>11184</v>
      </c>
      <c r="D232" s="5"/>
    </row>
    <row r="233" spans="1:4" x14ac:dyDescent="0.25">
      <c r="A233" s="5" t="s">
        <v>11184</v>
      </c>
      <c r="D233" s="5"/>
    </row>
    <row r="234" spans="1:4" x14ac:dyDescent="0.25">
      <c r="A234" s="5" t="s">
        <v>11184</v>
      </c>
      <c r="D234" s="5"/>
    </row>
    <row r="235" spans="1:4" x14ac:dyDescent="0.25">
      <c r="A235" s="5" t="s">
        <v>11184</v>
      </c>
      <c r="D235" s="5"/>
    </row>
    <row r="236" spans="1:4" x14ac:dyDescent="0.25">
      <c r="A236" s="5" t="s">
        <v>11184</v>
      </c>
      <c r="D236" s="5"/>
    </row>
    <row r="237" spans="1:4" x14ac:dyDescent="0.25">
      <c r="A237" s="5" t="s">
        <v>11184</v>
      </c>
      <c r="D237" s="5"/>
    </row>
    <row r="238" spans="1:4" x14ac:dyDescent="0.25">
      <c r="A238" s="5" t="s">
        <v>11184</v>
      </c>
      <c r="D238" s="5"/>
    </row>
    <row r="239" spans="1:4" x14ac:dyDescent="0.25">
      <c r="A239" s="5" t="s">
        <v>11184</v>
      </c>
      <c r="D239" s="5"/>
    </row>
    <row r="240" spans="1:4" x14ac:dyDescent="0.25">
      <c r="A240" s="5" t="s">
        <v>11184</v>
      </c>
      <c r="D240" s="5"/>
    </row>
    <row r="241" spans="1:4" x14ac:dyDescent="0.25">
      <c r="A241" s="5" t="s">
        <v>11184</v>
      </c>
      <c r="D241" s="5"/>
    </row>
    <row r="242" spans="1:4" x14ac:dyDescent="0.25">
      <c r="A242" s="5" t="s">
        <v>11184</v>
      </c>
      <c r="D242" s="5"/>
    </row>
    <row r="243" spans="1:4" x14ac:dyDescent="0.25">
      <c r="A243" s="5" t="s">
        <v>11184</v>
      </c>
      <c r="D243" s="5"/>
    </row>
    <row r="244" spans="1:4" x14ac:dyDescent="0.25">
      <c r="A244" s="5" t="s">
        <v>11184</v>
      </c>
      <c r="D244" s="5"/>
    </row>
    <row r="245" spans="1:4" x14ac:dyDescent="0.25">
      <c r="A245" s="5" t="s">
        <v>11184</v>
      </c>
      <c r="D245" s="5"/>
    </row>
    <row r="246" spans="1:4" x14ac:dyDescent="0.25">
      <c r="A246" s="5" t="s">
        <v>11184</v>
      </c>
      <c r="D246" s="5"/>
    </row>
    <row r="247" spans="1:4" x14ac:dyDescent="0.25">
      <c r="A247" s="5" t="s">
        <v>11184</v>
      </c>
      <c r="D247" s="5"/>
    </row>
    <row r="248" spans="1:4" x14ac:dyDescent="0.25">
      <c r="A248" s="5" t="s">
        <v>11184</v>
      </c>
      <c r="D248" s="5"/>
    </row>
    <row r="249" spans="1:4" x14ac:dyDescent="0.25">
      <c r="A249" s="5" t="s">
        <v>11184</v>
      </c>
      <c r="D249" s="5"/>
    </row>
    <row r="250" spans="1:4" x14ac:dyDescent="0.25">
      <c r="A250" s="5" t="s">
        <v>11184</v>
      </c>
      <c r="D250" s="5"/>
    </row>
    <row r="251" spans="1:4" x14ac:dyDescent="0.25">
      <c r="A251" s="5" t="s">
        <v>11184</v>
      </c>
      <c r="D251" s="5"/>
    </row>
    <row r="252" spans="1:4" x14ac:dyDescent="0.25">
      <c r="A252" s="5" t="s">
        <v>11184</v>
      </c>
      <c r="D252" s="5"/>
    </row>
    <row r="253" spans="1:4" x14ac:dyDescent="0.25">
      <c r="A253" s="5" t="s">
        <v>11184</v>
      </c>
      <c r="D253" s="5"/>
    </row>
    <row r="254" spans="1:4" x14ac:dyDescent="0.25">
      <c r="A254" s="5" t="s">
        <v>11184</v>
      </c>
      <c r="D254" s="5"/>
    </row>
    <row r="255" spans="1:4" x14ac:dyDescent="0.25">
      <c r="A255" s="5" t="s">
        <v>11184</v>
      </c>
      <c r="D255" s="5"/>
    </row>
    <row r="256" spans="1:4" x14ac:dyDescent="0.25">
      <c r="A256" s="5" t="s">
        <v>11184</v>
      </c>
      <c r="D256" s="5"/>
    </row>
    <row r="257" spans="1:4" x14ac:dyDescent="0.25">
      <c r="A257" s="5" t="s">
        <v>11184</v>
      </c>
      <c r="D257" s="5"/>
    </row>
    <row r="258" spans="1:4" x14ac:dyDescent="0.25">
      <c r="A258" s="5" t="s">
        <v>11184</v>
      </c>
      <c r="D258" s="5"/>
    </row>
    <row r="259" spans="1:4" x14ac:dyDescent="0.25">
      <c r="A259" s="5" t="s">
        <v>11184</v>
      </c>
      <c r="D259" s="5"/>
    </row>
    <row r="260" spans="1:4" x14ac:dyDescent="0.25">
      <c r="A260" s="5" t="s">
        <v>11184</v>
      </c>
      <c r="D260" s="5"/>
    </row>
    <row r="261" spans="1:4" x14ac:dyDescent="0.25">
      <c r="A261" s="5" t="s">
        <v>11184</v>
      </c>
      <c r="D261" s="5"/>
    </row>
    <row r="262" spans="1:4" x14ac:dyDescent="0.25">
      <c r="A262" s="5" t="s">
        <v>11184</v>
      </c>
      <c r="D262" s="5"/>
    </row>
    <row r="263" spans="1:4" x14ac:dyDescent="0.25">
      <c r="A263" s="5" t="s">
        <v>11184</v>
      </c>
      <c r="D263" s="5"/>
    </row>
    <row r="264" spans="1:4" x14ac:dyDescent="0.25">
      <c r="A264" s="5" t="s">
        <v>11184</v>
      </c>
      <c r="D264" s="5"/>
    </row>
    <row r="265" spans="1:4" x14ac:dyDescent="0.25">
      <c r="A265" s="5" t="s">
        <v>11184</v>
      </c>
      <c r="D265" s="5"/>
    </row>
    <row r="266" spans="1:4" x14ac:dyDescent="0.25">
      <c r="A266" s="5" t="s">
        <v>11184</v>
      </c>
      <c r="D266" s="5"/>
    </row>
    <row r="267" spans="1:4" x14ac:dyDescent="0.25">
      <c r="A267" s="5" t="s">
        <v>11184</v>
      </c>
      <c r="D267" s="5"/>
    </row>
    <row r="268" spans="1:4" x14ac:dyDescent="0.25">
      <c r="A268" s="5" t="s">
        <v>11184</v>
      </c>
      <c r="D268" s="5"/>
    </row>
    <row r="269" spans="1:4" x14ac:dyDescent="0.25">
      <c r="A269" s="5" t="s">
        <v>11184</v>
      </c>
      <c r="D269" s="5"/>
    </row>
    <row r="270" spans="1:4" x14ac:dyDescent="0.25">
      <c r="A270" s="5" t="s">
        <v>11184</v>
      </c>
      <c r="D270" s="5"/>
    </row>
    <row r="271" spans="1:4" x14ac:dyDescent="0.25">
      <c r="A271" s="5" t="s">
        <v>11184</v>
      </c>
      <c r="D271" s="5"/>
    </row>
    <row r="272" spans="1:4" x14ac:dyDescent="0.25">
      <c r="A272" s="5" t="s">
        <v>11184</v>
      </c>
      <c r="D272" s="5"/>
    </row>
    <row r="273" spans="1:4" x14ac:dyDescent="0.25">
      <c r="A273" s="5" t="s">
        <v>11184</v>
      </c>
      <c r="D273" s="5"/>
    </row>
    <row r="274" spans="1:4" x14ac:dyDescent="0.25">
      <c r="A274" s="5" t="s">
        <v>11184</v>
      </c>
      <c r="D274" s="5"/>
    </row>
    <row r="275" spans="1:4" x14ac:dyDescent="0.25">
      <c r="A275" s="5" t="s">
        <v>11184</v>
      </c>
      <c r="D275" s="5"/>
    </row>
    <row r="276" spans="1:4" x14ac:dyDescent="0.25">
      <c r="A276" s="5" t="s">
        <v>11184</v>
      </c>
      <c r="D276" s="5"/>
    </row>
    <row r="277" spans="1:4" x14ac:dyDescent="0.25">
      <c r="A277" s="5" t="s">
        <v>11184</v>
      </c>
      <c r="D277" s="5"/>
    </row>
    <row r="278" spans="1:4" x14ac:dyDescent="0.25">
      <c r="A278" s="5" t="s">
        <v>11184</v>
      </c>
      <c r="D278" s="5"/>
    </row>
    <row r="279" spans="1:4" x14ac:dyDescent="0.25">
      <c r="A279" s="5" t="s">
        <v>11184</v>
      </c>
      <c r="D279" s="5"/>
    </row>
    <row r="280" spans="1:4" x14ac:dyDescent="0.25">
      <c r="A280" s="5" t="s">
        <v>11184</v>
      </c>
      <c r="D280" s="5"/>
    </row>
    <row r="281" spans="1:4" x14ac:dyDescent="0.25">
      <c r="A281" s="5" t="s">
        <v>11184</v>
      </c>
      <c r="D281" s="5"/>
    </row>
    <row r="282" spans="1:4" x14ac:dyDescent="0.25">
      <c r="A282" s="5" t="s">
        <v>11184</v>
      </c>
      <c r="D282" s="5"/>
    </row>
    <row r="283" spans="1:4" x14ac:dyDescent="0.25">
      <c r="A283" s="5" t="s">
        <v>11184</v>
      </c>
      <c r="D283" s="5"/>
    </row>
    <row r="284" spans="1:4" x14ac:dyDescent="0.25">
      <c r="A284" s="5" t="s">
        <v>11184</v>
      </c>
      <c r="D284" s="5"/>
    </row>
    <row r="285" spans="1:4" x14ac:dyDescent="0.25">
      <c r="A285" s="5" t="s">
        <v>11184</v>
      </c>
      <c r="D285" s="5"/>
    </row>
    <row r="286" spans="1:4" x14ac:dyDescent="0.25">
      <c r="A286" s="5" t="s">
        <v>11184</v>
      </c>
      <c r="D286" s="5"/>
    </row>
    <row r="287" spans="1:4" x14ac:dyDescent="0.25">
      <c r="A287" s="5" t="s">
        <v>11184</v>
      </c>
      <c r="D287" s="5"/>
    </row>
    <row r="288" spans="1:4" x14ac:dyDescent="0.25">
      <c r="A288" s="5" t="s">
        <v>11184</v>
      </c>
      <c r="D288" s="5"/>
    </row>
    <row r="289" spans="1:4" x14ac:dyDescent="0.25">
      <c r="A289" s="5" t="s">
        <v>11184</v>
      </c>
      <c r="D289" s="5"/>
    </row>
    <row r="290" spans="1:4" x14ac:dyDescent="0.25">
      <c r="A290" s="5" t="s">
        <v>11184</v>
      </c>
      <c r="D290" s="5"/>
    </row>
    <row r="291" spans="1:4" x14ac:dyDescent="0.25">
      <c r="A291" s="5" t="s">
        <v>11184</v>
      </c>
      <c r="D291" s="5"/>
    </row>
    <row r="292" spans="1:4" x14ac:dyDescent="0.25">
      <c r="A292" s="5" t="s">
        <v>11184</v>
      </c>
      <c r="D292" s="5"/>
    </row>
    <row r="293" spans="1:4" x14ac:dyDescent="0.25">
      <c r="A293" s="5" t="s">
        <v>11184</v>
      </c>
      <c r="D293" s="5"/>
    </row>
    <row r="294" spans="1:4" x14ac:dyDescent="0.25">
      <c r="A294" s="5" t="s">
        <v>11184</v>
      </c>
      <c r="D294" s="5"/>
    </row>
    <row r="295" spans="1:4" x14ac:dyDescent="0.25">
      <c r="A295" s="5" t="s">
        <v>11184</v>
      </c>
      <c r="D295" s="5"/>
    </row>
    <row r="296" spans="1:4" x14ac:dyDescent="0.25">
      <c r="A296" s="5" t="s">
        <v>11184</v>
      </c>
      <c r="D296" s="5"/>
    </row>
    <row r="297" spans="1:4" x14ac:dyDescent="0.25">
      <c r="A297" s="5" t="s">
        <v>11184</v>
      </c>
      <c r="D297" s="5"/>
    </row>
    <row r="298" spans="1:4" x14ac:dyDescent="0.25">
      <c r="A298" s="5" t="s">
        <v>11184</v>
      </c>
      <c r="D298" s="5"/>
    </row>
    <row r="299" spans="1:4" x14ac:dyDescent="0.25">
      <c r="A299" s="5" t="s">
        <v>11184</v>
      </c>
      <c r="D299" s="5"/>
    </row>
    <row r="300" spans="1:4" x14ac:dyDescent="0.25">
      <c r="A300" s="5" t="s">
        <v>11184</v>
      </c>
      <c r="D300" s="5"/>
    </row>
    <row r="301" spans="1:4" x14ac:dyDescent="0.25">
      <c r="A301" s="5" t="s">
        <v>11184</v>
      </c>
      <c r="D301" s="5"/>
    </row>
    <row r="302" spans="1:4" x14ac:dyDescent="0.25">
      <c r="A302" s="5" t="s">
        <v>11184</v>
      </c>
      <c r="D302" s="5"/>
    </row>
    <row r="303" spans="1:4" x14ac:dyDescent="0.25">
      <c r="A303" s="5" t="s">
        <v>11184</v>
      </c>
      <c r="D303" s="5"/>
    </row>
    <row r="304" spans="1:4" x14ac:dyDescent="0.25">
      <c r="A304" s="5" t="s">
        <v>11184</v>
      </c>
      <c r="D304" s="5"/>
    </row>
    <row r="305" spans="1:4" x14ac:dyDescent="0.25">
      <c r="A305" s="5" t="s">
        <v>11184</v>
      </c>
      <c r="D305" s="5"/>
    </row>
    <row r="306" spans="1:4" x14ac:dyDescent="0.25">
      <c r="A306" s="5" t="s">
        <v>11184</v>
      </c>
      <c r="D306" s="5"/>
    </row>
    <row r="307" spans="1:4" x14ac:dyDescent="0.25">
      <c r="A307" s="5" t="s">
        <v>11184</v>
      </c>
      <c r="D307" s="5"/>
    </row>
    <row r="308" spans="1:4" x14ac:dyDescent="0.25">
      <c r="A308" s="5" t="s">
        <v>11184</v>
      </c>
      <c r="D308" s="5"/>
    </row>
    <row r="309" spans="1:4" x14ac:dyDescent="0.25">
      <c r="A309" s="5" t="s">
        <v>11184</v>
      </c>
      <c r="D309" s="5"/>
    </row>
    <row r="310" spans="1:4" x14ac:dyDescent="0.25">
      <c r="A310" s="5" t="s">
        <v>11184</v>
      </c>
      <c r="D310" s="5"/>
    </row>
    <row r="311" spans="1:4" x14ac:dyDescent="0.25">
      <c r="A311" s="5" t="s">
        <v>11184</v>
      </c>
      <c r="D311" s="5"/>
    </row>
    <row r="312" spans="1:4" x14ac:dyDescent="0.25">
      <c r="A312" s="5" t="s">
        <v>11184</v>
      </c>
      <c r="D312" s="5"/>
    </row>
    <row r="313" spans="1:4" x14ac:dyDescent="0.25">
      <c r="A313" s="5" t="s">
        <v>11184</v>
      </c>
      <c r="D313" s="5"/>
    </row>
    <row r="314" spans="1:4" x14ac:dyDescent="0.25">
      <c r="A314" s="5" t="s">
        <v>11184</v>
      </c>
      <c r="D314" s="5"/>
    </row>
    <row r="315" spans="1:4" x14ac:dyDescent="0.25">
      <c r="A315" s="5" t="s">
        <v>11184</v>
      </c>
      <c r="D315" s="5"/>
    </row>
    <row r="316" spans="1:4" x14ac:dyDescent="0.25">
      <c r="A316" s="5" t="s">
        <v>11184</v>
      </c>
      <c r="D316" s="5"/>
    </row>
    <row r="317" spans="1:4" x14ac:dyDescent="0.25">
      <c r="A317" s="5" t="s">
        <v>11184</v>
      </c>
      <c r="D317" s="5"/>
    </row>
    <row r="318" spans="1:4" x14ac:dyDescent="0.25">
      <c r="A318" s="5" t="s">
        <v>11184</v>
      </c>
      <c r="D318" s="5"/>
    </row>
    <row r="319" spans="1:4" x14ac:dyDescent="0.25">
      <c r="A319" s="5" t="s">
        <v>11184</v>
      </c>
      <c r="D319" s="5"/>
    </row>
    <row r="320" spans="1:4" x14ac:dyDescent="0.25">
      <c r="A320" s="5" t="s">
        <v>11184</v>
      </c>
      <c r="D320" s="5"/>
    </row>
    <row r="321" spans="1:4" x14ac:dyDescent="0.25">
      <c r="A321" s="5" t="s">
        <v>11184</v>
      </c>
      <c r="D321" s="5"/>
    </row>
    <row r="322" spans="1:4" x14ac:dyDescent="0.25">
      <c r="A322" s="5" t="s">
        <v>11184</v>
      </c>
      <c r="D322" s="5"/>
    </row>
    <row r="323" spans="1:4" x14ac:dyDescent="0.25">
      <c r="A323" s="5" t="s">
        <v>11184</v>
      </c>
      <c r="D323" s="5"/>
    </row>
    <row r="324" spans="1:4" x14ac:dyDescent="0.25">
      <c r="A324" s="5" t="s">
        <v>11184</v>
      </c>
      <c r="D324" s="5"/>
    </row>
    <row r="325" spans="1:4" x14ac:dyDescent="0.25">
      <c r="A325" s="5" t="s">
        <v>11184</v>
      </c>
      <c r="D325" s="5"/>
    </row>
    <row r="326" spans="1:4" x14ac:dyDescent="0.25">
      <c r="A326" s="5" t="s">
        <v>11184</v>
      </c>
      <c r="D326" s="5"/>
    </row>
    <row r="327" spans="1:4" x14ac:dyDescent="0.25">
      <c r="A327" s="5" t="s">
        <v>11184</v>
      </c>
      <c r="D327" s="5"/>
    </row>
    <row r="328" spans="1:4" x14ac:dyDescent="0.25">
      <c r="A328" s="5" t="s">
        <v>11184</v>
      </c>
      <c r="D328" s="5"/>
    </row>
    <row r="329" spans="1:4" x14ac:dyDescent="0.25">
      <c r="A329" s="5" t="s">
        <v>11184</v>
      </c>
      <c r="D329" s="5"/>
    </row>
    <row r="330" spans="1:4" x14ac:dyDescent="0.25">
      <c r="A330" s="5" t="s">
        <v>11184</v>
      </c>
      <c r="D330" s="5"/>
    </row>
    <row r="331" spans="1:4" x14ac:dyDescent="0.25">
      <c r="A331" s="5" t="s">
        <v>11184</v>
      </c>
      <c r="D331" s="5"/>
    </row>
    <row r="332" spans="1:4" x14ac:dyDescent="0.25">
      <c r="A332" s="5" t="s">
        <v>11184</v>
      </c>
      <c r="D332" s="5"/>
    </row>
    <row r="333" spans="1:4" x14ac:dyDescent="0.25">
      <c r="A333" s="5" t="s">
        <v>11184</v>
      </c>
      <c r="D333" s="5"/>
    </row>
    <row r="334" spans="1:4" x14ac:dyDescent="0.25">
      <c r="A334" s="5" t="s">
        <v>11184</v>
      </c>
      <c r="D334" s="5"/>
    </row>
    <row r="335" spans="1:4" x14ac:dyDescent="0.25">
      <c r="A335" s="5" t="s">
        <v>11184</v>
      </c>
      <c r="D335" s="5"/>
    </row>
    <row r="336" spans="1:4" x14ac:dyDescent="0.25">
      <c r="A336" s="5" t="s">
        <v>11184</v>
      </c>
      <c r="D336" s="5"/>
    </row>
    <row r="337" spans="1:4" x14ac:dyDescent="0.25">
      <c r="A337" s="5" t="s">
        <v>11184</v>
      </c>
      <c r="D337" s="5"/>
    </row>
    <row r="338" spans="1:4" x14ac:dyDescent="0.25">
      <c r="A338" s="5" t="s">
        <v>11184</v>
      </c>
      <c r="D338" s="5"/>
    </row>
    <row r="339" spans="1:4" x14ac:dyDescent="0.25">
      <c r="A339" s="5" t="s">
        <v>11184</v>
      </c>
      <c r="D339" s="5"/>
    </row>
    <row r="340" spans="1:4" x14ac:dyDescent="0.25">
      <c r="A340" s="5" t="s">
        <v>11184</v>
      </c>
      <c r="D340" s="5"/>
    </row>
    <row r="341" spans="1:4" x14ac:dyDescent="0.25">
      <c r="A341" s="5" t="s">
        <v>11184</v>
      </c>
      <c r="D341" s="5"/>
    </row>
    <row r="342" spans="1:4" x14ac:dyDescent="0.25">
      <c r="A342" s="5" t="s">
        <v>11849</v>
      </c>
      <c r="D342" s="5"/>
    </row>
    <row r="343" spans="1:4" x14ac:dyDescent="0.25">
      <c r="A343" s="5" t="s">
        <v>11849</v>
      </c>
      <c r="D343" s="5"/>
    </row>
    <row r="344" spans="1:4" x14ac:dyDescent="0.25">
      <c r="A344" s="5" t="s">
        <v>11330</v>
      </c>
      <c r="D344" s="5"/>
    </row>
    <row r="345" spans="1:4" x14ac:dyDescent="0.25">
      <c r="A345" s="5" t="s">
        <v>11330</v>
      </c>
      <c r="D345" s="5"/>
    </row>
    <row r="346" spans="1:4" x14ac:dyDescent="0.25">
      <c r="A346" s="5" t="s">
        <v>11330</v>
      </c>
      <c r="D346" s="5"/>
    </row>
    <row r="347" spans="1:4" x14ac:dyDescent="0.25">
      <c r="A347" s="5" t="s">
        <v>11330</v>
      </c>
      <c r="D347" s="5"/>
    </row>
    <row r="348" spans="1:4" x14ac:dyDescent="0.25">
      <c r="A348" s="5" t="s">
        <v>11330</v>
      </c>
      <c r="D348" s="5"/>
    </row>
    <row r="349" spans="1:4" x14ac:dyDescent="0.25">
      <c r="A349" s="5" t="s">
        <v>11330</v>
      </c>
      <c r="D349" s="5"/>
    </row>
    <row r="350" spans="1:4" x14ac:dyDescent="0.25">
      <c r="A350" s="5" t="s">
        <v>11330</v>
      </c>
      <c r="D350" s="5"/>
    </row>
    <row r="351" spans="1:4" x14ac:dyDescent="0.25">
      <c r="A351" s="5" t="s">
        <v>11330</v>
      </c>
      <c r="D351" s="5"/>
    </row>
    <row r="352" spans="1:4" x14ac:dyDescent="0.25">
      <c r="A352" s="5" t="s">
        <v>11330</v>
      </c>
      <c r="D352" s="5"/>
    </row>
    <row r="353" spans="1:4" x14ac:dyDescent="0.25">
      <c r="A353" s="5" t="s">
        <v>11330</v>
      </c>
      <c r="D353" s="5"/>
    </row>
    <row r="354" spans="1:4" x14ac:dyDescent="0.25">
      <c r="A354" s="5" t="s">
        <v>11330</v>
      </c>
      <c r="D354" s="5"/>
    </row>
    <row r="355" spans="1:4" x14ac:dyDescent="0.25">
      <c r="A355" s="5" t="s">
        <v>11330</v>
      </c>
      <c r="D355" s="5"/>
    </row>
    <row r="356" spans="1:4" x14ac:dyDescent="0.25">
      <c r="A356" s="5" t="s">
        <v>11330</v>
      </c>
      <c r="D356" s="5"/>
    </row>
    <row r="357" spans="1:4" x14ac:dyDescent="0.25">
      <c r="A357" s="5" t="s">
        <v>11330</v>
      </c>
      <c r="D357" s="5"/>
    </row>
    <row r="358" spans="1:4" x14ac:dyDescent="0.25">
      <c r="A358" s="5" t="s">
        <v>11330</v>
      </c>
      <c r="D358" s="5"/>
    </row>
    <row r="359" spans="1:4" x14ac:dyDescent="0.25">
      <c r="A359" s="5" t="s">
        <v>11330</v>
      </c>
      <c r="D359" s="5"/>
    </row>
    <row r="360" spans="1:4" x14ac:dyDescent="0.25">
      <c r="A360" s="5" t="s">
        <v>11330</v>
      </c>
      <c r="D360" s="5"/>
    </row>
    <row r="361" spans="1:4" x14ac:dyDescent="0.25">
      <c r="A361" s="5" t="s">
        <v>11330</v>
      </c>
      <c r="D361" s="5"/>
    </row>
    <row r="362" spans="1:4" x14ac:dyDescent="0.25">
      <c r="A362" s="5" t="s">
        <v>11330</v>
      </c>
      <c r="D362" s="5"/>
    </row>
    <row r="363" spans="1:4" x14ac:dyDescent="0.25">
      <c r="A363" s="5" t="s">
        <v>11330</v>
      </c>
      <c r="D363" s="5"/>
    </row>
    <row r="364" spans="1:4" x14ac:dyDescent="0.25">
      <c r="A364" s="5" t="s">
        <v>11330</v>
      </c>
      <c r="D364" s="5"/>
    </row>
    <row r="365" spans="1:4" x14ac:dyDescent="0.25">
      <c r="A365" s="5" t="s">
        <v>11330</v>
      </c>
      <c r="D365" s="5"/>
    </row>
    <row r="366" spans="1:4" x14ac:dyDescent="0.25">
      <c r="A366" s="5" t="s">
        <v>11330</v>
      </c>
      <c r="D366" s="5"/>
    </row>
    <row r="367" spans="1:4" x14ac:dyDescent="0.25">
      <c r="A367" s="5" t="s">
        <v>11330</v>
      </c>
      <c r="D367" s="5"/>
    </row>
    <row r="368" spans="1:4" x14ac:dyDescent="0.25">
      <c r="A368" s="5" t="s">
        <v>11330</v>
      </c>
      <c r="D368" s="5"/>
    </row>
    <row r="369" spans="1:4" x14ac:dyDescent="0.25">
      <c r="A369" s="5" t="s">
        <v>11330</v>
      </c>
      <c r="D369" s="5"/>
    </row>
    <row r="370" spans="1:4" x14ac:dyDescent="0.25">
      <c r="A370" s="5" t="s">
        <v>11330</v>
      </c>
      <c r="D370" s="5"/>
    </row>
    <row r="371" spans="1:4" x14ac:dyDescent="0.25">
      <c r="A371" s="5" t="s">
        <v>11330</v>
      </c>
      <c r="D371" s="5"/>
    </row>
    <row r="372" spans="1:4" x14ac:dyDescent="0.25">
      <c r="A372" s="5" t="s">
        <v>11330</v>
      </c>
      <c r="D372" s="5"/>
    </row>
    <row r="373" spans="1:4" x14ac:dyDescent="0.25">
      <c r="A373" s="5" t="s">
        <v>11330</v>
      </c>
      <c r="D373" s="5"/>
    </row>
    <row r="374" spans="1:4" x14ac:dyDescent="0.25">
      <c r="A374" s="5" t="s">
        <v>11330</v>
      </c>
      <c r="D374" s="5"/>
    </row>
    <row r="375" spans="1:4" x14ac:dyDescent="0.25">
      <c r="A375" s="5" t="s">
        <v>11330</v>
      </c>
      <c r="D375" s="5"/>
    </row>
    <row r="376" spans="1:4" x14ac:dyDescent="0.25">
      <c r="A376" s="5" t="s">
        <v>11330</v>
      </c>
      <c r="D376" s="5"/>
    </row>
    <row r="377" spans="1:4" x14ac:dyDescent="0.25">
      <c r="A377" s="5" t="s">
        <v>11330</v>
      </c>
      <c r="D377" s="5"/>
    </row>
    <row r="378" spans="1:4" x14ac:dyDescent="0.25">
      <c r="A378" s="5" t="s">
        <v>11330</v>
      </c>
      <c r="D378" s="5"/>
    </row>
    <row r="379" spans="1:4" x14ac:dyDescent="0.25">
      <c r="A379" s="5" t="s">
        <v>11330</v>
      </c>
      <c r="D379" s="5"/>
    </row>
    <row r="380" spans="1:4" x14ac:dyDescent="0.25">
      <c r="A380" s="5" t="s">
        <v>11330</v>
      </c>
      <c r="D380" s="5"/>
    </row>
    <row r="381" spans="1:4" x14ac:dyDescent="0.25">
      <c r="A381" s="5" t="s">
        <v>11330</v>
      </c>
      <c r="D381" s="5"/>
    </row>
    <row r="382" spans="1:4" x14ac:dyDescent="0.25">
      <c r="A382" s="5" t="s">
        <v>11330</v>
      </c>
      <c r="D382" s="5"/>
    </row>
    <row r="383" spans="1:4" x14ac:dyDescent="0.25">
      <c r="A383" s="5" t="s">
        <v>11330</v>
      </c>
      <c r="D383" s="5"/>
    </row>
    <row r="384" spans="1:4" x14ac:dyDescent="0.25">
      <c r="A384" s="5" t="s">
        <v>11330</v>
      </c>
      <c r="D384" s="5"/>
    </row>
    <row r="385" spans="1:4" x14ac:dyDescent="0.25">
      <c r="A385" s="5" t="s">
        <v>11330</v>
      </c>
      <c r="D385" s="5"/>
    </row>
    <row r="386" spans="1:4" x14ac:dyDescent="0.25">
      <c r="A386" s="5" t="s">
        <v>11330</v>
      </c>
      <c r="D386" s="5"/>
    </row>
    <row r="387" spans="1:4" x14ac:dyDescent="0.25">
      <c r="A387" s="5" t="s">
        <v>11262</v>
      </c>
      <c r="D387" s="5"/>
    </row>
    <row r="388" spans="1:4" x14ac:dyDescent="0.25">
      <c r="A388" s="5" t="s">
        <v>11262</v>
      </c>
      <c r="D388" s="5"/>
    </row>
    <row r="389" spans="1:4" x14ac:dyDescent="0.25">
      <c r="A389" s="5" t="s">
        <v>11262</v>
      </c>
      <c r="D389" s="5"/>
    </row>
    <row r="390" spans="1:4" x14ac:dyDescent="0.25">
      <c r="A390" s="5" t="s">
        <v>11262</v>
      </c>
      <c r="D390" s="5"/>
    </row>
    <row r="391" spans="1:4" x14ac:dyDescent="0.25">
      <c r="A391" s="5" t="s">
        <v>11262</v>
      </c>
      <c r="D391" s="5"/>
    </row>
    <row r="392" spans="1:4" x14ac:dyDescent="0.25">
      <c r="A392" s="5" t="s">
        <v>11262</v>
      </c>
      <c r="D392" s="5"/>
    </row>
    <row r="393" spans="1:4" x14ac:dyDescent="0.25">
      <c r="A393" s="5" t="s">
        <v>11262</v>
      </c>
      <c r="D393" s="5"/>
    </row>
    <row r="394" spans="1:4" x14ac:dyDescent="0.25">
      <c r="A394" s="5" t="s">
        <v>11262</v>
      </c>
      <c r="D394" s="5"/>
    </row>
    <row r="395" spans="1:4" x14ac:dyDescent="0.25">
      <c r="A395" s="5" t="s">
        <v>11262</v>
      </c>
      <c r="D395" s="5"/>
    </row>
    <row r="396" spans="1:4" x14ac:dyDescent="0.25">
      <c r="A396" s="5" t="s">
        <v>11262</v>
      </c>
      <c r="D396" s="5"/>
    </row>
    <row r="397" spans="1:4" x14ac:dyDescent="0.25">
      <c r="A397" s="5" t="s">
        <v>11262</v>
      </c>
      <c r="D397" s="5"/>
    </row>
    <row r="398" spans="1:4" x14ac:dyDescent="0.25">
      <c r="A398" s="5" t="s">
        <v>11262</v>
      </c>
      <c r="D398" s="5"/>
    </row>
    <row r="399" spans="1:4" x14ac:dyDescent="0.25">
      <c r="A399" s="5" t="s">
        <v>11262</v>
      </c>
      <c r="D399" s="5"/>
    </row>
    <row r="400" spans="1:4" x14ac:dyDescent="0.25">
      <c r="A400" s="5" t="s">
        <v>11262</v>
      </c>
      <c r="D400" s="5"/>
    </row>
    <row r="401" spans="1:4" x14ac:dyDescent="0.25">
      <c r="A401" s="5" t="s">
        <v>11262</v>
      </c>
      <c r="D401" s="5"/>
    </row>
    <row r="402" spans="1:4" x14ac:dyDescent="0.25">
      <c r="A402" s="5" t="s">
        <v>11262</v>
      </c>
      <c r="D402" s="5"/>
    </row>
    <row r="403" spans="1:4" x14ac:dyDescent="0.25">
      <c r="A403" s="5" t="s">
        <v>11262</v>
      </c>
      <c r="D403" s="5"/>
    </row>
    <row r="404" spans="1:4" x14ac:dyDescent="0.25">
      <c r="A404" s="5" t="s">
        <v>11262</v>
      </c>
      <c r="D404" s="5"/>
    </row>
    <row r="405" spans="1:4" x14ac:dyDescent="0.25">
      <c r="A405" s="5" t="s">
        <v>11262</v>
      </c>
      <c r="D405" s="5"/>
    </row>
    <row r="406" spans="1:4" x14ac:dyDescent="0.25">
      <c r="A406" s="5" t="s">
        <v>11262</v>
      </c>
      <c r="D406" s="5"/>
    </row>
    <row r="407" spans="1:4" x14ac:dyDescent="0.25">
      <c r="A407" s="5" t="s">
        <v>11262</v>
      </c>
      <c r="D407" s="5"/>
    </row>
    <row r="408" spans="1:4" x14ac:dyDescent="0.25">
      <c r="A408" s="5" t="s">
        <v>11262</v>
      </c>
      <c r="D408" s="5"/>
    </row>
    <row r="409" spans="1:4" x14ac:dyDescent="0.25">
      <c r="A409" s="5" t="s">
        <v>11262</v>
      </c>
      <c r="D409" s="5"/>
    </row>
    <row r="410" spans="1:4" x14ac:dyDescent="0.25">
      <c r="A410" s="5" t="s">
        <v>11262</v>
      </c>
      <c r="D410" s="5"/>
    </row>
    <row r="411" spans="1:4" x14ac:dyDescent="0.25">
      <c r="A411" s="5" t="s">
        <v>11262</v>
      </c>
      <c r="D411" s="5"/>
    </row>
    <row r="412" spans="1:4" x14ac:dyDescent="0.25">
      <c r="A412" s="5" t="s">
        <v>11262</v>
      </c>
      <c r="D412" s="5"/>
    </row>
    <row r="413" spans="1:4" x14ac:dyDescent="0.25">
      <c r="A413" s="5" t="s">
        <v>11262</v>
      </c>
      <c r="D413" s="5"/>
    </row>
    <row r="414" spans="1:4" x14ac:dyDescent="0.25">
      <c r="A414" s="5" t="s">
        <v>11262</v>
      </c>
      <c r="D414" s="5"/>
    </row>
    <row r="415" spans="1:4" x14ac:dyDescent="0.25">
      <c r="A415" s="5" t="s">
        <v>11262</v>
      </c>
      <c r="D415" s="5"/>
    </row>
    <row r="416" spans="1:4" x14ac:dyDescent="0.25">
      <c r="A416" s="5" t="s">
        <v>11262</v>
      </c>
      <c r="D416" s="5"/>
    </row>
    <row r="417" spans="1:4" x14ac:dyDescent="0.25">
      <c r="A417" s="5" t="s">
        <v>11262</v>
      </c>
      <c r="D417" s="5"/>
    </row>
    <row r="418" spans="1:4" x14ac:dyDescent="0.25">
      <c r="A418" s="5" t="s">
        <v>11262</v>
      </c>
      <c r="D418" s="5"/>
    </row>
    <row r="419" spans="1:4" x14ac:dyDescent="0.25">
      <c r="A419" s="5" t="s">
        <v>11262</v>
      </c>
      <c r="D419" s="5"/>
    </row>
    <row r="420" spans="1:4" x14ac:dyDescent="0.25">
      <c r="A420" s="5" t="s">
        <v>11262</v>
      </c>
      <c r="D420" s="5"/>
    </row>
    <row r="421" spans="1:4" x14ac:dyDescent="0.25">
      <c r="A421" s="5" t="s">
        <v>11262</v>
      </c>
      <c r="D421" s="5"/>
    </row>
    <row r="422" spans="1:4" x14ac:dyDescent="0.25">
      <c r="A422" s="5" t="s">
        <v>11262</v>
      </c>
      <c r="D422" s="5"/>
    </row>
    <row r="423" spans="1:4" x14ac:dyDescent="0.25">
      <c r="A423" s="5" t="s">
        <v>11262</v>
      </c>
      <c r="D423" s="5"/>
    </row>
    <row r="424" spans="1:4" x14ac:dyDescent="0.25">
      <c r="A424" s="5" t="s">
        <v>11262</v>
      </c>
      <c r="D424" s="5"/>
    </row>
    <row r="425" spans="1:4" x14ac:dyDescent="0.25">
      <c r="A425" s="5" t="s">
        <v>11262</v>
      </c>
      <c r="D425" s="5"/>
    </row>
    <row r="426" spans="1:4" x14ac:dyDescent="0.25">
      <c r="A426" s="5" t="s">
        <v>11262</v>
      </c>
      <c r="D426" s="5"/>
    </row>
    <row r="427" spans="1:4" x14ac:dyDescent="0.25">
      <c r="A427" s="5" t="s">
        <v>11262</v>
      </c>
      <c r="D427" s="5"/>
    </row>
    <row r="428" spans="1:4" x14ac:dyDescent="0.25">
      <c r="A428" s="5" t="s">
        <v>11262</v>
      </c>
      <c r="D428" s="5"/>
    </row>
    <row r="429" spans="1:4" x14ac:dyDescent="0.25">
      <c r="A429" s="5" t="s">
        <v>11262</v>
      </c>
      <c r="D429" s="5"/>
    </row>
    <row r="430" spans="1:4" x14ac:dyDescent="0.25">
      <c r="A430" s="5" t="s">
        <v>11262</v>
      </c>
      <c r="D430" s="5"/>
    </row>
    <row r="431" spans="1:4" x14ac:dyDescent="0.25">
      <c r="A431" s="5" t="s">
        <v>11262</v>
      </c>
      <c r="D431" s="5"/>
    </row>
    <row r="432" spans="1:4" x14ac:dyDescent="0.25">
      <c r="A432" s="5" t="s">
        <v>11262</v>
      </c>
      <c r="D432" s="5"/>
    </row>
    <row r="433" spans="1:4" x14ac:dyDescent="0.25">
      <c r="A433" s="5" t="s">
        <v>11262</v>
      </c>
      <c r="D433" s="5"/>
    </row>
    <row r="434" spans="1:4" x14ac:dyDescent="0.25">
      <c r="A434" s="5" t="s">
        <v>11262</v>
      </c>
      <c r="D434" s="5"/>
    </row>
    <row r="435" spans="1:4" x14ac:dyDescent="0.25">
      <c r="A435" s="5" t="s">
        <v>11262</v>
      </c>
      <c r="D435" s="5"/>
    </row>
    <row r="436" spans="1:4" x14ac:dyDescent="0.25">
      <c r="A436" s="5" t="s">
        <v>11262</v>
      </c>
      <c r="D436" s="5"/>
    </row>
    <row r="437" spans="1:4" x14ac:dyDescent="0.25">
      <c r="A437" s="5" t="s">
        <v>11262</v>
      </c>
      <c r="D437" s="5"/>
    </row>
    <row r="438" spans="1:4" x14ac:dyDescent="0.25">
      <c r="A438" s="5" t="s">
        <v>11262</v>
      </c>
      <c r="D438" s="5"/>
    </row>
    <row r="439" spans="1:4" x14ac:dyDescent="0.25">
      <c r="A439" s="5" t="s">
        <v>11262</v>
      </c>
      <c r="D439" s="5"/>
    </row>
    <row r="440" spans="1:4" x14ac:dyDescent="0.25">
      <c r="A440" s="5" t="s">
        <v>11262</v>
      </c>
      <c r="D440" s="5"/>
    </row>
    <row r="441" spans="1:4" x14ac:dyDescent="0.25">
      <c r="A441" s="5" t="s">
        <v>11262</v>
      </c>
      <c r="D441" s="5"/>
    </row>
    <row r="442" spans="1:4" x14ac:dyDescent="0.25">
      <c r="A442" s="5" t="s">
        <v>11262</v>
      </c>
      <c r="D442" s="5"/>
    </row>
    <row r="443" spans="1:4" x14ac:dyDescent="0.25">
      <c r="A443" s="5" t="s">
        <v>11262</v>
      </c>
      <c r="D443" s="5"/>
    </row>
    <row r="444" spans="1:4" x14ac:dyDescent="0.25">
      <c r="A444" s="5" t="s">
        <v>11262</v>
      </c>
      <c r="D444" s="5"/>
    </row>
    <row r="445" spans="1:4" x14ac:dyDescent="0.25">
      <c r="A445" s="5" t="s">
        <v>11262</v>
      </c>
      <c r="D445" s="5"/>
    </row>
    <row r="446" spans="1:4" x14ac:dyDescent="0.25">
      <c r="A446" s="5" t="s">
        <v>11262</v>
      </c>
      <c r="D446" s="5"/>
    </row>
    <row r="447" spans="1:4" x14ac:dyDescent="0.25">
      <c r="A447" s="5" t="s">
        <v>11262</v>
      </c>
      <c r="D447" s="5"/>
    </row>
    <row r="448" spans="1:4" x14ac:dyDescent="0.25">
      <c r="A448" s="5" t="s">
        <v>11262</v>
      </c>
      <c r="D448" s="5"/>
    </row>
    <row r="449" spans="1:4" x14ac:dyDescent="0.25">
      <c r="A449" s="5" t="s">
        <v>11262</v>
      </c>
      <c r="D449" s="5"/>
    </row>
    <row r="450" spans="1:4" x14ac:dyDescent="0.25">
      <c r="A450" s="5" t="s">
        <v>11262</v>
      </c>
      <c r="D450" s="5"/>
    </row>
    <row r="451" spans="1:4" x14ac:dyDescent="0.25">
      <c r="A451" s="5" t="s">
        <v>11262</v>
      </c>
      <c r="D451" s="5"/>
    </row>
    <row r="452" spans="1:4" x14ac:dyDescent="0.25">
      <c r="A452" s="5" t="s">
        <v>11262</v>
      </c>
      <c r="D452" s="5"/>
    </row>
    <row r="453" spans="1:4" x14ac:dyDescent="0.25">
      <c r="A453" s="5" t="s">
        <v>11262</v>
      </c>
      <c r="D453" s="5"/>
    </row>
    <row r="454" spans="1:4" x14ac:dyDescent="0.25">
      <c r="A454" s="5" t="s">
        <v>11262</v>
      </c>
      <c r="D454" s="5"/>
    </row>
    <row r="455" spans="1:4" x14ac:dyDescent="0.25">
      <c r="A455" s="5" t="s">
        <v>11262</v>
      </c>
      <c r="D455" s="5"/>
    </row>
    <row r="456" spans="1:4" x14ac:dyDescent="0.25">
      <c r="A456" s="5" t="s">
        <v>11262</v>
      </c>
      <c r="D456" s="5"/>
    </row>
    <row r="457" spans="1:4" x14ac:dyDescent="0.25">
      <c r="A457" s="5" t="s">
        <v>11262</v>
      </c>
      <c r="D457" s="5"/>
    </row>
    <row r="458" spans="1:4" x14ac:dyDescent="0.25">
      <c r="A458" s="5" t="s">
        <v>11262</v>
      </c>
      <c r="D458" s="5"/>
    </row>
    <row r="459" spans="1:4" x14ac:dyDescent="0.25">
      <c r="A459" s="5" t="s">
        <v>11262</v>
      </c>
      <c r="D459" s="5"/>
    </row>
    <row r="460" spans="1:4" x14ac:dyDescent="0.25">
      <c r="A460" s="5" t="s">
        <v>11262</v>
      </c>
      <c r="D460" s="5"/>
    </row>
    <row r="461" spans="1:4" x14ac:dyDescent="0.25">
      <c r="A461" s="5" t="s">
        <v>11262</v>
      </c>
      <c r="D461" s="5"/>
    </row>
    <row r="462" spans="1:4" x14ac:dyDescent="0.25">
      <c r="A462" s="5" t="s">
        <v>11262</v>
      </c>
      <c r="D462" s="5"/>
    </row>
    <row r="463" spans="1:4" x14ac:dyDescent="0.25">
      <c r="A463" s="5" t="s">
        <v>11262</v>
      </c>
      <c r="D463" s="5"/>
    </row>
    <row r="464" spans="1:4" x14ac:dyDescent="0.25">
      <c r="A464" s="5" t="s">
        <v>11262</v>
      </c>
      <c r="D464" s="5"/>
    </row>
    <row r="465" spans="1:4" x14ac:dyDescent="0.25">
      <c r="A465" s="5" t="s">
        <v>11262</v>
      </c>
      <c r="D465" s="5"/>
    </row>
    <row r="466" spans="1:4" x14ac:dyDescent="0.25">
      <c r="A466" s="5" t="s">
        <v>11262</v>
      </c>
      <c r="D466" s="5"/>
    </row>
    <row r="467" spans="1:4" x14ac:dyDescent="0.25">
      <c r="A467" s="5" t="s">
        <v>11262</v>
      </c>
      <c r="D467" s="5"/>
    </row>
    <row r="468" spans="1:4" x14ac:dyDescent="0.25">
      <c r="A468" s="5" t="s">
        <v>11262</v>
      </c>
      <c r="D468" s="5"/>
    </row>
    <row r="469" spans="1:4" x14ac:dyDescent="0.25">
      <c r="A469" s="5" t="s">
        <v>11262</v>
      </c>
      <c r="D469" s="5"/>
    </row>
    <row r="470" spans="1:4" x14ac:dyDescent="0.25">
      <c r="A470" s="5" t="s">
        <v>11262</v>
      </c>
      <c r="D470" s="5"/>
    </row>
    <row r="471" spans="1:4" x14ac:dyDescent="0.25">
      <c r="A471" s="5" t="s">
        <v>11262</v>
      </c>
      <c r="D471" s="5"/>
    </row>
    <row r="472" spans="1:4" x14ac:dyDescent="0.25">
      <c r="A472" s="5" t="s">
        <v>11276</v>
      </c>
      <c r="D472" s="5"/>
    </row>
    <row r="473" spans="1:4" x14ac:dyDescent="0.25">
      <c r="A473" s="5" t="s">
        <v>11276</v>
      </c>
      <c r="D473" s="5"/>
    </row>
    <row r="474" spans="1:4" x14ac:dyDescent="0.25">
      <c r="A474" s="5" t="s">
        <v>11276</v>
      </c>
      <c r="D474" s="5"/>
    </row>
    <row r="475" spans="1:4" x14ac:dyDescent="0.25">
      <c r="A475" s="5" t="s">
        <v>11276</v>
      </c>
      <c r="D475" s="5"/>
    </row>
    <row r="476" spans="1:4" x14ac:dyDescent="0.25">
      <c r="A476" s="5" t="s">
        <v>11276</v>
      </c>
      <c r="D476" s="5"/>
    </row>
    <row r="477" spans="1:4" x14ac:dyDescent="0.25">
      <c r="A477" s="5" t="s">
        <v>11276</v>
      </c>
      <c r="D477" s="5"/>
    </row>
    <row r="478" spans="1:4" x14ac:dyDescent="0.25">
      <c r="A478" s="5" t="s">
        <v>11276</v>
      </c>
      <c r="D478" s="5"/>
    </row>
    <row r="479" spans="1:4" x14ac:dyDescent="0.25">
      <c r="A479" s="5" t="s">
        <v>11276</v>
      </c>
      <c r="D479" s="5"/>
    </row>
    <row r="480" spans="1:4" x14ac:dyDescent="0.25">
      <c r="A480" s="5" t="s">
        <v>11276</v>
      </c>
      <c r="D480" s="5"/>
    </row>
    <row r="481" spans="1:4" x14ac:dyDescent="0.25">
      <c r="A481" s="5" t="s">
        <v>11276</v>
      </c>
      <c r="D481" s="5"/>
    </row>
    <row r="482" spans="1:4" x14ac:dyDescent="0.25">
      <c r="A482" s="5" t="s">
        <v>11276</v>
      </c>
      <c r="D482" s="5"/>
    </row>
    <row r="483" spans="1:4" x14ac:dyDescent="0.25">
      <c r="A483" s="5" t="s">
        <v>11276</v>
      </c>
      <c r="D483" s="5"/>
    </row>
    <row r="484" spans="1:4" x14ac:dyDescent="0.25">
      <c r="A484" s="5" t="s">
        <v>11276</v>
      </c>
      <c r="D484" s="5"/>
    </row>
    <row r="485" spans="1:4" x14ac:dyDescent="0.25">
      <c r="A485" s="5" t="s">
        <v>11276</v>
      </c>
      <c r="D485" s="5"/>
    </row>
    <row r="486" spans="1:4" x14ac:dyDescent="0.25">
      <c r="A486" s="5" t="s">
        <v>11276</v>
      </c>
      <c r="D486" s="5"/>
    </row>
    <row r="487" spans="1:4" x14ac:dyDescent="0.25">
      <c r="A487" s="5" t="s">
        <v>11276</v>
      </c>
      <c r="D487" s="5"/>
    </row>
    <row r="488" spans="1:4" x14ac:dyDescent="0.25">
      <c r="A488" s="5" t="s">
        <v>11276</v>
      </c>
      <c r="D488" s="5"/>
    </row>
    <row r="489" spans="1:4" x14ac:dyDescent="0.25">
      <c r="A489" s="5" t="s">
        <v>11276</v>
      </c>
      <c r="D489" s="5"/>
    </row>
    <row r="490" spans="1:4" x14ac:dyDescent="0.25">
      <c r="A490" s="5" t="s">
        <v>11276</v>
      </c>
      <c r="D490" s="5"/>
    </row>
    <row r="491" spans="1:4" x14ac:dyDescent="0.25">
      <c r="A491" s="5" t="s">
        <v>11276</v>
      </c>
      <c r="D491" s="5"/>
    </row>
    <row r="492" spans="1:4" x14ac:dyDescent="0.25">
      <c r="A492" s="5" t="s">
        <v>11276</v>
      </c>
      <c r="D492" s="5"/>
    </row>
    <row r="493" spans="1:4" x14ac:dyDescent="0.25">
      <c r="A493" s="5" t="s">
        <v>11276</v>
      </c>
      <c r="D493" s="5"/>
    </row>
    <row r="494" spans="1:4" x14ac:dyDescent="0.25">
      <c r="A494" s="5" t="s">
        <v>11276</v>
      </c>
      <c r="D494" s="5"/>
    </row>
    <row r="495" spans="1:4" x14ac:dyDescent="0.25">
      <c r="A495" s="5" t="s">
        <v>11276</v>
      </c>
      <c r="D495" s="5"/>
    </row>
    <row r="496" spans="1:4" x14ac:dyDescent="0.25">
      <c r="A496" s="5" t="s">
        <v>11276</v>
      </c>
      <c r="D496" s="5"/>
    </row>
    <row r="497" spans="1:4" x14ac:dyDescent="0.25">
      <c r="A497" s="5" t="s">
        <v>11276</v>
      </c>
      <c r="D497" s="5"/>
    </row>
    <row r="498" spans="1:4" x14ac:dyDescent="0.25">
      <c r="A498" s="5" t="s">
        <v>11276</v>
      </c>
      <c r="D498" s="5"/>
    </row>
    <row r="499" spans="1:4" x14ac:dyDescent="0.25">
      <c r="A499" s="5" t="s">
        <v>11276</v>
      </c>
      <c r="D499" s="5"/>
    </row>
    <row r="500" spans="1:4" x14ac:dyDescent="0.25">
      <c r="A500" s="5" t="s">
        <v>11276</v>
      </c>
      <c r="D500" s="5"/>
    </row>
    <row r="501" spans="1:4" x14ac:dyDescent="0.25">
      <c r="A501" s="5" t="s">
        <v>11276</v>
      </c>
      <c r="D501" s="5"/>
    </row>
    <row r="502" spans="1:4" x14ac:dyDescent="0.25">
      <c r="A502" s="5" t="s">
        <v>11276</v>
      </c>
      <c r="D502" s="5"/>
    </row>
    <row r="503" spans="1:4" x14ac:dyDescent="0.25">
      <c r="A503" s="5" t="s">
        <v>11276</v>
      </c>
      <c r="D503" s="5"/>
    </row>
    <row r="504" spans="1:4" x14ac:dyDescent="0.25">
      <c r="A504" s="5" t="s">
        <v>11276</v>
      </c>
      <c r="D504" s="5"/>
    </row>
    <row r="505" spans="1:4" x14ac:dyDescent="0.25">
      <c r="A505" s="5" t="s">
        <v>11276</v>
      </c>
      <c r="D505" s="5"/>
    </row>
    <row r="506" spans="1:4" x14ac:dyDescent="0.25">
      <c r="A506" s="5" t="s">
        <v>11276</v>
      </c>
      <c r="D506" s="5"/>
    </row>
    <row r="507" spans="1:4" x14ac:dyDescent="0.25">
      <c r="A507" s="5" t="s">
        <v>11276</v>
      </c>
      <c r="D507" s="5"/>
    </row>
    <row r="508" spans="1:4" x14ac:dyDescent="0.25">
      <c r="A508" s="5" t="s">
        <v>11276</v>
      </c>
      <c r="D508" s="5"/>
    </row>
    <row r="509" spans="1:4" x14ac:dyDescent="0.25">
      <c r="A509" s="5" t="s">
        <v>11276</v>
      </c>
      <c r="D509" s="5"/>
    </row>
    <row r="510" spans="1:4" x14ac:dyDescent="0.25">
      <c r="A510" s="5" t="s">
        <v>11276</v>
      </c>
      <c r="D510" s="5"/>
    </row>
    <row r="511" spans="1:4" x14ac:dyDescent="0.25">
      <c r="A511" s="5" t="s">
        <v>11276</v>
      </c>
      <c r="D511" s="5"/>
    </row>
    <row r="512" spans="1:4" x14ac:dyDescent="0.25">
      <c r="A512" s="5" t="s">
        <v>11276</v>
      </c>
      <c r="D512" s="5"/>
    </row>
    <row r="513" spans="1:4" x14ac:dyDescent="0.25">
      <c r="A513" s="5" t="s">
        <v>11276</v>
      </c>
      <c r="D513" s="5"/>
    </row>
    <row r="514" spans="1:4" x14ac:dyDescent="0.25">
      <c r="A514" s="5" t="s">
        <v>11276</v>
      </c>
      <c r="D514" s="5"/>
    </row>
    <row r="515" spans="1:4" x14ac:dyDescent="0.25">
      <c r="A515" s="5" t="s">
        <v>11276</v>
      </c>
      <c r="D515" s="5"/>
    </row>
    <row r="516" spans="1:4" x14ac:dyDescent="0.25">
      <c r="A516" s="5" t="s">
        <v>11276</v>
      </c>
      <c r="D516" s="5"/>
    </row>
    <row r="517" spans="1:4" x14ac:dyDescent="0.25">
      <c r="A517" s="5" t="s">
        <v>11276</v>
      </c>
      <c r="D517" s="5"/>
    </row>
    <row r="518" spans="1:4" x14ac:dyDescent="0.25">
      <c r="A518" s="5" t="s">
        <v>11276</v>
      </c>
      <c r="D518" s="5"/>
    </row>
    <row r="519" spans="1:4" x14ac:dyDescent="0.25">
      <c r="A519" s="5" t="s">
        <v>11276</v>
      </c>
      <c r="D519" s="5"/>
    </row>
    <row r="520" spans="1:4" x14ac:dyDescent="0.25">
      <c r="A520" s="5" t="s">
        <v>11276</v>
      </c>
      <c r="D520" s="5"/>
    </row>
    <row r="521" spans="1:4" x14ac:dyDescent="0.25">
      <c r="A521" s="5" t="s">
        <v>11276</v>
      </c>
      <c r="D521" s="5"/>
    </row>
    <row r="522" spans="1:4" x14ac:dyDescent="0.25">
      <c r="A522" s="5" t="s">
        <v>11276</v>
      </c>
      <c r="D522" s="5"/>
    </row>
    <row r="523" spans="1:4" x14ac:dyDescent="0.25">
      <c r="A523" s="5" t="s">
        <v>11276</v>
      </c>
      <c r="D523" s="5"/>
    </row>
    <row r="524" spans="1:4" x14ac:dyDescent="0.25">
      <c r="A524" s="5" t="s">
        <v>11276</v>
      </c>
      <c r="D524" s="5"/>
    </row>
    <row r="525" spans="1:4" x14ac:dyDescent="0.25">
      <c r="A525" s="5" t="s">
        <v>11276</v>
      </c>
      <c r="D525" s="5"/>
    </row>
    <row r="526" spans="1:4" x14ac:dyDescent="0.25">
      <c r="A526" s="5" t="s">
        <v>11276</v>
      </c>
      <c r="D526" s="5"/>
    </row>
    <row r="527" spans="1:4" x14ac:dyDescent="0.25">
      <c r="A527" s="5" t="s">
        <v>11276</v>
      </c>
      <c r="D527" s="5"/>
    </row>
    <row r="528" spans="1:4" x14ac:dyDescent="0.25">
      <c r="A528" s="5" t="s">
        <v>11276</v>
      </c>
      <c r="D528" s="5"/>
    </row>
    <row r="529" spans="1:4" x14ac:dyDescent="0.25">
      <c r="A529" s="5" t="s">
        <v>11276</v>
      </c>
      <c r="D529" s="5"/>
    </row>
    <row r="530" spans="1:4" x14ac:dyDescent="0.25">
      <c r="A530" s="5" t="s">
        <v>11276</v>
      </c>
      <c r="D530" s="5"/>
    </row>
    <row r="531" spans="1:4" x14ac:dyDescent="0.25">
      <c r="A531" s="5" t="s">
        <v>11276</v>
      </c>
      <c r="D531" s="5"/>
    </row>
    <row r="532" spans="1:4" x14ac:dyDescent="0.25">
      <c r="A532" s="5" t="s">
        <v>11276</v>
      </c>
      <c r="D532" s="5"/>
    </row>
    <row r="533" spans="1:4" x14ac:dyDescent="0.25">
      <c r="A533" s="5" t="s">
        <v>11276</v>
      </c>
      <c r="D533" s="5"/>
    </row>
    <row r="534" spans="1:4" x14ac:dyDescent="0.25">
      <c r="A534" s="5" t="s">
        <v>11276</v>
      </c>
      <c r="D534" s="5"/>
    </row>
    <row r="535" spans="1:4" x14ac:dyDescent="0.25">
      <c r="A535" s="5" t="s">
        <v>11276</v>
      </c>
      <c r="D535" s="5"/>
    </row>
    <row r="536" spans="1:4" x14ac:dyDescent="0.25">
      <c r="A536" s="5" t="s">
        <v>11276</v>
      </c>
      <c r="D536" s="5"/>
    </row>
    <row r="537" spans="1:4" x14ac:dyDescent="0.25">
      <c r="A537" s="5" t="s">
        <v>11276</v>
      </c>
      <c r="D537" s="5"/>
    </row>
    <row r="538" spans="1:4" x14ac:dyDescent="0.25">
      <c r="A538" s="5" t="s">
        <v>11276</v>
      </c>
      <c r="D538" s="5"/>
    </row>
    <row r="539" spans="1:4" x14ac:dyDescent="0.25">
      <c r="A539" s="5" t="s">
        <v>11276</v>
      </c>
      <c r="D539" s="5"/>
    </row>
    <row r="540" spans="1:4" x14ac:dyDescent="0.25">
      <c r="A540" s="5" t="s">
        <v>11276</v>
      </c>
      <c r="D540" s="5"/>
    </row>
    <row r="541" spans="1:4" x14ac:dyDescent="0.25">
      <c r="A541" s="5" t="s">
        <v>11276</v>
      </c>
      <c r="D541" s="5"/>
    </row>
    <row r="542" spans="1:4" x14ac:dyDescent="0.25">
      <c r="A542" s="5" t="s">
        <v>11276</v>
      </c>
      <c r="D542" s="5"/>
    </row>
    <row r="543" spans="1:4" x14ac:dyDescent="0.25">
      <c r="A543" s="5" t="s">
        <v>11276</v>
      </c>
      <c r="D543" s="5"/>
    </row>
    <row r="544" spans="1:4" x14ac:dyDescent="0.25">
      <c r="A544" s="5" t="s">
        <v>11276</v>
      </c>
      <c r="D544" s="5"/>
    </row>
    <row r="545" spans="1:4" x14ac:dyDescent="0.25">
      <c r="A545" s="5" t="s">
        <v>11276</v>
      </c>
      <c r="D545" s="5"/>
    </row>
    <row r="546" spans="1:4" x14ac:dyDescent="0.25">
      <c r="A546" s="5" t="s">
        <v>11276</v>
      </c>
      <c r="D546" s="5"/>
    </row>
    <row r="547" spans="1:4" x14ac:dyDescent="0.25">
      <c r="A547" s="5" t="s">
        <v>11276</v>
      </c>
      <c r="D547" s="5"/>
    </row>
    <row r="548" spans="1:4" x14ac:dyDescent="0.25">
      <c r="A548" s="5" t="s">
        <v>11276</v>
      </c>
      <c r="D548" s="5"/>
    </row>
    <row r="549" spans="1:4" x14ac:dyDescent="0.25">
      <c r="A549" s="5" t="s">
        <v>11276</v>
      </c>
      <c r="D549" s="5"/>
    </row>
    <row r="550" spans="1:4" x14ac:dyDescent="0.25">
      <c r="A550" s="5" t="s">
        <v>11276</v>
      </c>
      <c r="D550" s="5"/>
    </row>
    <row r="551" spans="1:4" x14ac:dyDescent="0.25">
      <c r="A551" s="5" t="s">
        <v>11276</v>
      </c>
      <c r="D551" s="5"/>
    </row>
    <row r="552" spans="1:4" x14ac:dyDescent="0.25">
      <c r="A552" s="5" t="s">
        <v>11276</v>
      </c>
      <c r="D552" s="5"/>
    </row>
    <row r="553" spans="1:4" x14ac:dyDescent="0.25">
      <c r="A553" s="5" t="s">
        <v>11276</v>
      </c>
      <c r="D553" s="5"/>
    </row>
    <row r="554" spans="1:4" x14ac:dyDescent="0.25">
      <c r="A554" s="5" t="s">
        <v>11276</v>
      </c>
      <c r="D554" s="5"/>
    </row>
    <row r="555" spans="1:4" x14ac:dyDescent="0.25">
      <c r="A555" s="5" t="s">
        <v>11276</v>
      </c>
      <c r="D555" s="5"/>
    </row>
    <row r="556" spans="1:4" x14ac:dyDescent="0.25">
      <c r="A556" s="5" t="s">
        <v>11276</v>
      </c>
      <c r="D556" s="5"/>
    </row>
    <row r="557" spans="1:4" x14ac:dyDescent="0.25">
      <c r="A557" s="5" t="s">
        <v>11276</v>
      </c>
      <c r="D557" s="5"/>
    </row>
    <row r="558" spans="1:4" x14ac:dyDescent="0.25">
      <c r="A558" s="5" t="s">
        <v>11276</v>
      </c>
      <c r="D558" s="5"/>
    </row>
    <row r="559" spans="1:4" x14ac:dyDescent="0.25">
      <c r="A559" s="5" t="s">
        <v>11276</v>
      </c>
      <c r="D559" s="5"/>
    </row>
    <row r="560" spans="1:4" x14ac:dyDescent="0.25">
      <c r="A560" s="5" t="s">
        <v>11276</v>
      </c>
      <c r="D560" s="5"/>
    </row>
    <row r="561" spans="1:4" x14ac:dyDescent="0.25">
      <c r="A561" s="5" t="s">
        <v>11276</v>
      </c>
      <c r="D561" s="5"/>
    </row>
    <row r="562" spans="1:4" x14ac:dyDescent="0.25">
      <c r="A562" s="5" t="s">
        <v>11276</v>
      </c>
      <c r="D562" s="5"/>
    </row>
    <row r="563" spans="1:4" x14ac:dyDescent="0.25">
      <c r="A563" s="5" t="s">
        <v>11276</v>
      </c>
      <c r="D563" s="5"/>
    </row>
    <row r="564" spans="1:4" x14ac:dyDescent="0.25">
      <c r="A564" s="5" t="s">
        <v>11276</v>
      </c>
      <c r="D564" s="5"/>
    </row>
    <row r="565" spans="1:4" x14ac:dyDescent="0.25">
      <c r="A565" s="5" t="s">
        <v>11276</v>
      </c>
      <c r="D565" s="5"/>
    </row>
    <row r="566" spans="1:4" x14ac:dyDescent="0.25">
      <c r="A566" s="5" t="s">
        <v>11276</v>
      </c>
      <c r="D566" s="5"/>
    </row>
    <row r="567" spans="1:4" x14ac:dyDescent="0.25">
      <c r="A567" s="5" t="s">
        <v>11276</v>
      </c>
      <c r="D567" s="5"/>
    </row>
    <row r="568" spans="1:4" x14ac:dyDescent="0.25">
      <c r="A568" s="5" t="s">
        <v>11276</v>
      </c>
      <c r="D568" s="5"/>
    </row>
    <row r="569" spans="1:4" x14ac:dyDescent="0.25">
      <c r="A569" s="5" t="s">
        <v>11276</v>
      </c>
      <c r="D569" s="5"/>
    </row>
    <row r="570" spans="1:4" x14ac:dyDescent="0.25">
      <c r="A570" s="5" t="s">
        <v>11276</v>
      </c>
      <c r="D570" s="5"/>
    </row>
    <row r="571" spans="1:4" x14ac:dyDescent="0.25">
      <c r="A571" s="5" t="s">
        <v>11276</v>
      </c>
      <c r="D571" s="5"/>
    </row>
    <row r="572" spans="1:4" x14ac:dyDescent="0.25">
      <c r="A572" s="5" t="s">
        <v>11276</v>
      </c>
      <c r="D572" s="5"/>
    </row>
    <row r="573" spans="1:4" x14ac:dyDescent="0.25">
      <c r="A573" s="5" t="s">
        <v>11276</v>
      </c>
      <c r="D573" s="5"/>
    </row>
    <row r="574" spans="1:4" x14ac:dyDescent="0.25">
      <c r="A574" s="5" t="s">
        <v>11276</v>
      </c>
      <c r="D574" s="5"/>
    </row>
    <row r="575" spans="1:4" x14ac:dyDescent="0.25">
      <c r="A575" s="5" t="s">
        <v>11276</v>
      </c>
      <c r="D575" s="5"/>
    </row>
    <row r="576" spans="1:4" x14ac:dyDescent="0.25">
      <c r="A576" s="5" t="s">
        <v>11276</v>
      </c>
      <c r="D576" s="5"/>
    </row>
    <row r="577" spans="1:4" x14ac:dyDescent="0.25">
      <c r="A577" s="5" t="s">
        <v>11276</v>
      </c>
      <c r="D577" s="5"/>
    </row>
    <row r="578" spans="1:4" x14ac:dyDescent="0.25">
      <c r="A578" s="5" t="s">
        <v>11276</v>
      </c>
      <c r="D578" s="5"/>
    </row>
    <row r="579" spans="1:4" x14ac:dyDescent="0.25">
      <c r="A579" s="5" t="s">
        <v>11276</v>
      </c>
      <c r="D579" s="5"/>
    </row>
    <row r="580" spans="1:4" x14ac:dyDescent="0.25">
      <c r="A580" s="5" t="s">
        <v>11276</v>
      </c>
      <c r="D580" s="5"/>
    </row>
    <row r="581" spans="1:4" x14ac:dyDescent="0.25">
      <c r="A581" s="5" t="s">
        <v>11276</v>
      </c>
      <c r="D581" s="5"/>
    </row>
    <row r="582" spans="1:4" x14ac:dyDescent="0.25">
      <c r="A582" s="5" t="s">
        <v>11276</v>
      </c>
      <c r="D582" s="5"/>
    </row>
    <row r="583" spans="1:4" x14ac:dyDescent="0.25">
      <c r="A583" s="5" t="s">
        <v>11276</v>
      </c>
      <c r="D583" s="5"/>
    </row>
    <row r="584" spans="1:4" x14ac:dyDescent="0.25">
      <c r="A584" s="5" t="s">
        <v>11276</v>
      </c>
      <c r="D584" s="5"/>
    </row>
    <row r="585" spans="1:4" x14ac:dyDescent="0.25">
      <c r="A585" s="5" t="s">
        <v>11276</v>
      </c>
      <c r="D585" s="5"/>
    </row>
    <row r="586" spans="1:4" x14ac:dyDescent="0.25">
      <c r="A586" s="5" t="s">
        <v>11276</v>
      </c>
      <c r="D586" s="5"/>
    </row>
    <row r="587" spans="1:4" x14ac:dyDescent="0.25">
      <c r="A587" s="5" t="s">
        <v>11276</v>
      </c>
      <c r="D587" s="5"/>
    </row>
    <row r="588" spans="1:4" x14ac:dyDescent="0.25">
      <c r="A588" s="5" t="s">
        <v>11276</v>
      </c>
      <c r="D588" s="5"/>
    </row>
    <row r="589" spans="1:4" x14ac:dyDescent="0.25">
      <c r="A589" s="5" t="s">
        <v>11276</v>
      </c>
      <c r="D589" s="5"/>
    </row>
    <row r="590" spans="1:4" x14ac:dyDescent="0.25">
      <c r="A590" s="5" t="s">
        <v>11276</v>
      </c>
      <c r="D590" s="5"/>
    </row>
    <row r="591" spans="1:4" x14ac:dyDescent="0.25">
      <c r="A591" s="5" t="s">
        <v>11276</v>
      </c>
      <c r="D591" s="5"/>
    </row>
    <row r="592" spans="1:4" x14ac:dyDescent="0.25">
      <c r="A592" s="5" t="s">
        <v>11276</v>
      </c>
      <c r="D592" s="5"/>
    </row>
    <row r="593" spans="1:4" x14ac:dyDescent="0.25">
      <c r="A593" s="5" t="s">
        <v>11276</v>
      </c>
      <c r="D593" s="5"/>
    </row>
    <row r="594" spans="1:4" x14ac:dyDescent="0.25">
      <c r="A594" s="5" t="s">
        <v>11276</v>
      </c>
      <c r="D594" s="5"/>
    </row>
    <row r="595" spans="1:4" x14ac:dyDescent="0.25">
      <c r="A595" s="5" t="s">
        <v>11276</v>
      </c>
      <c r="D595" s="5"/>
    </row>
    <row r="596" spans="1:4" x14ac:dyDescent="0.25">
      <c r="A596" s="5" t="s">
        <v>11276</v>
      </c>
      <c r="D596" s="5"/>
    </row>
    <row r="597" spans="1:4" x14ac:dyDescent="0.25">
      <c r="A597" s="5" t="s">
        <v>11276</v>
      </c>
      <c r="D597" s="5"/>
    </row>
    <row r="598" spans="1:4" x14ac:dyDescent="0.25">
      <c r="A598" s="5" t="s">
        <v>11276</v>
      </c>
      <c r="D598" s="5"/>
    </row>
    <row r="599" spans="1:4" x14ac:dyDescent="0.25">
      <c r="A599" s="5" t="s">
        <v>11276</v>
      </c>
      <c r="D599" s="5"/>
    </row>
    <row r="600" spans="1:4" x14ac:dyDescent="0.25">
      <c r="A600" s="5" t="s">
        <v>11276</v>
      </c>
      <c r="D600" s="5"/>
    </row>
    <row r="601" spans="1:4" x14ac:dyDescent="0.25">
      <c r="A601" s="5" t="s">
        <v>11276</v>
      </c>
      <c r="D601" s="5"/>
    </row>
    <row r="602" spans="1:4" x14ac:dyDescent="0.25">
      <c r="A602" s="5" t="s">
        <v>11276</v>
      </c>
      <c r="D602" s="5"/>
    </row>
    <row r="603" spans="1:4" x14ac:dyDescent="0.25">
      <c r="A603" s="5" t="s">
        <v>11276</v>
      </c>
      <c r="D603" s="5"/>
    </row>
    <row r="604" spans="1:4" x14ac:dyDescent="0.25">
      <c r="A604" s="5" t="s">
        <v>11276</v>
      </c>
      <c r="D604" s="5"/>
    </row>
    <row r="605" spans="1:4" x14ac:dyDescent="0.25">
      <c r="A605" s="5" t="s">
        <v>11276</v>
      </c>
      <c r="D605" s="5"/>
    </row>
    <row r="606" spans="1:4" x14ac:dyDescent="0.25">
      <c r="A606" s="5" t="s">
        <v>11276</v>
      </c>
      <c r="D606" s="5"/>
    </row>
    <row r="607" spans="1:4" x14ac:dyDescent="0.25">
      <c r="A607" s="5" t="s">
        <v>11276</v>
      </c>
      <c r="D607" s="5"/>
    </row>
    <row r="608" spans="1:4" x14ac:dyDescent="0.25">
      <c r="A608" s="5" t="s">
        <v>11276</v>
      </c>
      <c r="D608" s="5"/>
    </row>
    <row r="609" spans="1:4" x14ac:dyDescent="0.25">
      <c r="A609" s="5" t="s">
        <v>11276</v>
      </c>
      <c r="D609" s="5"/>
    </row>
    <row r="610" spans="1:4" x14ac:dyDescent="0.25">
      <c r="A610" s="5" t="s">
        <v>11276</v>
      </c>
      <c r="D610" s="5"/>
    </row>
    <row r="611" spans="1:4" x14ac:dyDescent="0.25">
      <c r="A611" s="5" t="s">
        <v>11276</v>
      </c>
      <c r="D611" s="5"/>
    </row>
    <row r="612" spans="1:4" x14ac:dyDescent="0.25">
      <c r="A612" s="5" t="s">
        <v>11276</v>
      </c>
      <c r="D612" s="5"/>
    </row>
    <row r="613" spans="1:4" x14ac:dyDescent="0.25">
      <c r="A613" s="5" t="s">
        <v>11276</v>
      </c>
      <c r="D613" s="5"/>
    </row>
    <row r="614" spans="1:4" x14ac:dyDescent="0.25">
      <c r="A614" s="5" t="s">
        <v>11276</v>
      </c>
      <c r="D614" s="5"/>
    </row>
    <row r="615" spans="1:4" x14ac:dyDescent="0.25">
      <c r="A615" s="5" t="s">
        <v>11276</v>
      </c>
      <c r="D615" s="5"/>
    </row>
    <row r="616" spans="1:4" x14ac:dyDescent="0.25">
      <c r="A616" s="5" t="s">
        <v>11276</v>
      </c>
      <c r="D616" s="5"/>
    </row>
    <row r="617" spans="1:4" x14ac:dyDescent="0.25">
      <c r="A617" s="5" t="s">
        <v>11276</v>
      </c>
      <c r="D617" s="5"/>
    </row>
    <row r="618" spans="1:4" x14ac:dyDescent="0.25">
      <c r="A618" s="5" t="s">
        <v>11276</v>
      </c>
      <c r="D618" s="5"/>
    </row>
    <row r="619" spans="1:4" x14ac:dyDescent="0.25">
      <c r="A619" s="5" t="s">
        <v>11276</v>
      </c>
      <c r="D619" s="5"/>
    </row>
    <row r="620" spans="1:4" x14ac:dyDescent="0.25">
      <c r="A620" s="5" t="s">
        <v>11276</v>
      </c>
      <c r="D620" s="5"/>
    </row>
    <row r="621" spans="1:4" x14ac:dyDescent="0.25">
      <c r="A621" s="5" t="s">
        <v>11276</v>
      </c>
      <c r="D621" s="5"/>
    </row>
    <row r="622" spans="1:4" x14ac:dyDescent="0.25">
      <c r="A622" s="5" t="s">
        <v>11276</v>
      </c>
      <c r="D622" s="5"/>
    </row>
    <row r="623" spans="1:4" x14ac:dyDescent="0.25">
      <c r="A623" s="5" t="s">
        <v>11276</v>
      </c>
      <c r="D623" s="5"/>
    </row>
    <row r="624" spans="1:4" x14ac:dyDescent="0.25">
      <c r="A624" s="5" t="s">
        <v>11276</v>
      </c>
      <c r="D624" s="5"/>
    </row>
    <row r="625" spans="1:4" x14ac:dyDescent="0.25">
      <c r="A625" s="5" t="s">
        <v>11276</v>
      </c>
      <c r="D625" s="5"/>
    </row>
    <row r="626" spans="1:4" x14ac:dyDescent="0.25">
      <c r="A626" s="5" t="s">
        <v>11276</v>
      </c>
      <c r="D626" s="5"/>
    </row>
    <row r="627" spans="1:4" x14ac:dyDescent="0.25">
      <c r="A627" s="5" t="s">
        <v>11276</v>
      </c>
      <c r="D627" s="5"/>
    </row>
    <row r="628" spans="1:4" x14ac:dyDescent="0.25">
      <c r="A628" s="5" t="s">
        <v>11276</v>
      </c>
      <c r="D628" s="5"/>
    </row>
    <row r="629" spans="1:4" x14ac:dyDescent="0.25">
      <c r="A629" s="5" t="s">
        <v>11276</v>
      </c>
      <c r="D629" s="5"/>
    </row>
    <row r="630" spans="1:4" x14ac:dyDescent="0.25">
      <c r="A630" s="5" t="s">
        <v>11276</v>
      </c>
      <c r="D630" s="5"/>
    </row>
    <row r="631" spans="1:4" x14ac:dyDescent="0.25">
      <c r="A631" s="5" t="s">
        <v>11276</v>
      </c>
      <c r="D631" s="5"/>
    </row>
    <row r="632" spans="1:4" x14ac:dyDescent="0.25">
      <c r="A632" s="5" t="s">
        <v>11276</v>
      </c>
      <c r="D632" s="5"/>
    </row>
    <row r="633" spans="1:4" x14ac:dyDescent="0.25">
      <c r="A633" s="5" t="s">
        <v>11276</v>
      </c>
      <c r="D633" s="5"/>
    </row>
    <row r="634" spans="1:4" x14ac:dyDescent="0.25">
      <c r="A634" s="5" t="s">
        <v>11196</v>
      </c>
      <c r="D634" s="5"/>
    </row>
    <row r="635" spans="1:4" x14ac:dyDescent="0.25">
      <c r="A635" s="5" t="s">
        <v>11196</v>
      </c>
      <c r="D635" s="5"/>
    </row>
    <row r="636" spans="1:4" x14ac:dyDescent="0.25">
      <c r="A636" s="5" t="s">
        <v>11196</v>
      </c>
      <c r="D636" s="5"/>
    </row>
    <row r="637" spans="1:4" x14ac:dyDescent="0.25">
      <c r="A637" s="5" t="s">
        <v>11196</v>
      </c>
      <c r="D637" s="5"/>
    </row>
    <row r="638" spans="1:4" x14ac:dyDescent="0.25">
      <c r="A638" s="5" t="s">
        <v>11196</v>
      </c>
      <c r="D638" s="5"/>
    </row>
    <row r="639" spans="1:4" x14ac:dyDescent="0.25">
      <c r="A639" s="5" t="s">
        <v>11196</v>
      </c>
      <c r="D639" s="5"/>
    </row>
    <row r="640" spans="1:4" x14ac:dyDescent="0.25">
      <c r="A640" s="5" t="s">
        <v>11196</v>
      </c>
      <c r="D640" s="5"/>
    </row>
    <row r="641" spans="1:4" x14ac:dyDescent="0.25">
      <c r="A641" s="5" t="s">
        <v>11196</v>
      </c>
      <c r="D641" s="5"/>
    </row>
    <row r="642" spans="1:4" x14ac:dyDescent="0.25">
      <c r="A642" s="5" t="s">
        <v>11196</v>
      </c>
      <c r="D642" s="5"/>
    </row>
    <row r="643" spans="1:4" x14ac:dyDescent="0.25">
      <c r="A643" s="5" t="s">
        <v>11196</v>
      </c>
      <c r="D643" s="5"/>
    </row>
    <row r="644" spans="1:4" x14ac:dyDescent="0.25">
      <c r="A644" s="5" t="s">
        <v>11196</v>
      </c>
      <c r="D644" s="5"/>
    </row>
    <row r="645" spans="1:4" x14ac:dyDescent="0.25">
      <c r="A645" s="5" t="s">
        <v>11196</v>
      </c>
      <c r="D645" s="5"/>
    </row>
    <row r="646" spans="1:4" x14ac:dyDescent="0.25">
      <c r="A646" s="5" t="s">
        <v>11196</v>
      </c>
      <c r="D646" s="5"/>
    </row>
    <row r="647" spans="1:4" x14ac:dyDescent="0.25">
      <c r="A647" s="5" t="s">
        <v>11196</v>
      </c>
      <c r="D647" s="5"/>
    </row>
    <row r="648" spans="1:4" x14ac:dyDescent="0.25">
      <c r="A648" s="5" t="s">
        <v>11196</v>
      </c>
      <c r="D648" s="5"/>
    </row>
    <row r="649" spans="1:4" x14ac:dyDescent="0.25">
      <c r="A649" s="5" t="s">
        <v>11196</v>
      </c>
      <c r="D649" s="5"/>
    </row>
    <row r="650" spans="1:4" x14ac:dyDescent="0.25">
      <c r="A650" s="5" t="s">
        <v>11196</v>
      </c>
      <c r="D650" s="5"/>
    </row>
    <row r="651" spans="1:4" x14ac:dyDescent="0.25">
      <c r="A651" s="5" t="s">
        <v>11196</v>
      </c>
      <c r="D651" s="5"/>
    </row>
    <row r="652" spans="1:4" x14ac:dyDescent="0.25">
      <c r="A652" s="5" t="s">
        <v>11196</v>
      </c>
      <c r="D652" s="5"/>
    </row>
    <row r="653" spans="1:4" x14ac:dyDescent="0.25">
      <c r="A653" s="5" t="s">
        <v>11196</v>
      </c>
      <c r="D653" s="5"/>
    </row>
    <row r="654" spans="1:4" x14ac:dyDescent="0.25">
      <c r="A654" s="5" t="s">
        <v>11196</v>
      </c>
      <c r="D654" s="5"/>
    </row>
    <row r="655" spans="1:4" x14ac:dyDescent="0.25">
      <c r="A655" s="5" t="s">
        <v>11196</v>
      </c>
      <c r="D655" s="5"/>
    </row>
    <row r="656" spans="1:4" x14ac:dyDescent="0.25">
      <c r="A656" s="5" t="s">
        <v>11196</v>
      </c>
      <c r="D656" s="5"/>
    </row>
    <row r="657" spans="1:4" x14ac:dyDescent="0.25">
      <c r="A657" s="5" t="s">
        <v>11196</v>
      </c>
      <c r="D657" s="5"/>
    </row>
    <row r="658" spans="1:4" x14ac:dyDescent="0.25">
      <c r="A658" s="5" t="s">
        <v>11196</v>
      </c>
      <c r="D658" s="5"/>
    </row>
    <row r="659" spans="1:4" x14ac:dyDescent="0.25">
      <c r="A659" s="5" t="s">
        <v>11196</v>
      </c>
      <c r="D659" s="5"/>
    </row>
    <row r="660" spans="1:4" x14ac:dyDescent="0.25">
      <c r="A660" s="5" t="s">
        <v>11196</v>
      </c>
      <c r="D660" s="5"/>
    </row>
    <row r="661" spans="1:4" x14ac:dyDescent="0.25">
      <c r="A661" s="5" t="s">
        <v>11196</v>
      </c>
      <c r="D661" s="5"/>
    </row>
    <row r="662" spans="1:4" x14ac:dyDescent="0.25">
      <c r="A662" s="5" t="s">
        <v>11196</v>
      </c>
      <c r="D662" s="5"/>
    </row>
    <row r="663" spans="1:4" x14ac:dyDescent="0.25">
      <c r="A663" s="5" t="s">
        <v>11196</v>
      </c>
      <c r="D663" s="5"/>
    </row>
    <row r="664" spans="1:4" x14ac:dyDescent="0.25">
      <c r="A664" s="5" t="s">
        <v>11285</v>
      </c>
      <c r="D664" s="5"/>
    </row>
    <row r="665" spans="1:4" x14ac:dyDescent="0.25">
      <c r="A665" s="5" t="s">
        <v>11285</v>
      </c>
      <c r="D665" s="5"/>
    </row>
    <row r="666" spans="1:4" x14ac:dyDescent="0.25">
      <c r="A666" s="5" t="s">
        <v>11285</v>
      </c>
      <c r="D666" s="5"/>
    </row>
    <row r="667" spans="1:4" x14ac:dyDescent="0.25">
      <c r="A667" s="5" t="s">
        <v>11285</v>
      </c>
      <c r="D667" s="5"/>
    </row>
    <row r="668" spans="1:4" x14ac:dyDescent="0.25">
      <c r="A668" s="5" t="s">
        <v>11285</v>
      </c>
      <c r="D668" s="5"/>
    </row>
    <row r="669" spans="1:4" x14ac:dyDescent="0.25">
      <c r="A669" s="5" t="s">
        <v>11285</v>
      </c>
      <c r="D669" s="5"/>
    </row>
    <row r="670" spans="1:4" x14ac:dyDescent="0.25">
      <c r="A670" s="5" t="s">
        <v>11285</v>
      </c>
      <c r="D670" s="5"/>
    </row>
    <row r="671" spans="1:4" x14ac:dyDescent="0.25">
      <c r="A671" s="5" t="s">
        <v>11285</v>
      </c>
      <c r="D671" s="5"/>
    </row>
    <row r="672" spans="1:4" x14ac:dyDescent="0.25">
      <c r="A672" s="5" t="s">
        <v>11285</v>
      </c>
      <c r="D672" s="5"/>
    </row>
    <row r="673" spans="1:4" x14ac:dyDescent="0.25">
      <c r="A673" s="5" t="s">
        <v>11285</v>
      </c>
      <c r="D673" s="5"/>
    </row>
    <row r="674" spans="1:4" x14ac:dyDescent="0.25">
      <c r="A674" s="5" t="s">
        <v>11285</v>
      </c>
      <c r="D674" s="5"/>
    </row>
    <row r="675" spans="1:4" x14ac:dyDescent="0.25">
      <c r="A675" s="5" t="s">
        <v>11285</v>
      </c>
      <c r="D675" s="5"/>
    </row>
    <row r="676" spans="1:4" x14ac:dyDescent="0.25">
      <c r="A676" s="5" t="s">
        <v>11285</v>
      </c>
      <c r="D676" s="5"/>
    </row>
    <row r="677" spans="1:4" x14ac:dyDescent="0.25">
      <c r="A677" s="5" t="s">
        <v>11285</v>
      </c>
      <c r="D677" s="5"/>
    </row>
    <row r="678" spans="1:4" x14ac:dyDescent="0.25">
      <c r="A678" s="5" t="s">
        <v>11285</v>
      </c>
      <c r="D678" s="5"/>
    </row>
    <row r="679" spans="1:4" x14ac:dyDescent="0.25">
      <c r="A679" s="5" t="s">
        <v>11285</v>
      </c>
      <c r="D679" s="5"/>
    </row>
    <row r="680" spans="1:4" x14ac:dyDescent="0.25">
      <c r="A680" s="5" t="s">
        <v>11285</v>
      </c>
      <c r="D680" s="5"/>
    </row>
    <row r="681" spans="1:4" x14ac:dyDescent="0.25">
      <c r="A681" s="5" t="s">
        <v>11285</v>
      </c>
      <c r="D681" s="5"/>
    </row>
    <row r="682" spans="1:4" x14ac:dyDescent="0.25">
      <c r="A682" s="5" t="s">
        <v>11285</v>
      </c>
      <c r="D682" s="5"/>
    </row>
    <row r="683" spans="1:4" x14ac:dyDescent="0.25">
      <c r="A683" s="5" t="s">
        <v>11285</v>
      </c>
      <c r="D683" s="5"/>
    </row>
    <row r="684" spans="1:4" x14ac:dyDescent="0.25">
      <c r="A684" s="5" t="s">
        <v>11285</v>
      </c>
      <c r="D684" s="5"/>
    </row>
    <row r="685" spans="1:4" x14ac:dyDescent="0.25">
      <c r="A685" s="5" t="s">
        <v>11285</v>
      </c>
      <c r="D685" s="5"/>
    </row>
    <row r="686" spans="1:4" x14ac:dyDescent="0.25">
      <c r="A686" s="5" t="s">
        <v>11285</v>
      </c>
      <c r="D686" s="5"/>
    </row>
    <row r="687" spans="1:4" x14ac:dyDescent="0.25">
      <c r="A687" s="5" t="s">
        <v>11285</v>
      </c>
      <c r="D687" s="5"/>
    </row>
    <row r="688" spans="1:4" x14ac:dyDescent="0.25">
      <c r="A688" s="5" t="s">
        <v>11285</v>
      </c>
      <c r="D688" s="5"/>
    </row>
    <row r="689" spans="1:4" x14ac:dyDescent="0.25">
      <c r="A689" s="5" t="s">
        <v>11285</v>
      </c>
      <c r="D689" s="5"/>
    </row>
    <row r="690" spans="1:4" x14ac:dyDescent="0.25">
      <c r="A690" s="5" t="s">
        <v>11285</v>
      </c>
      <c r="D690" s="5"/>
    </row>
    <row r="691" spans="1:4" x14ac:dyDescent="0.25">
      <c r="A691" s="5" t="s">
        <v>11285</v>
      </c>
      <c r="D691" s="5"/>
    </row>
    <row r="692" spans="1:4" x14ac:dyDescent="0.25">
      <c r="A692" s="5" t="s">
        <v>11285</v>
      </c>
      <c r="D692" s="5"/>
    </row>
    <row r="693" spans="1:4" x14ac:dyDescent="0.25">
      <c r="A693" s="5" t="s">
        <v>11285</v>
      </c>
      <c r="D693" s="5"/>
    </row>
    <row r="694" spans="1:4" x14ac:dyDescent="0.25">
      <c r="A694" s="5" t="s">
        <v>11285</v>
      </c>
      <c r="D694" s="5"/>
    </row>
    <row r="695" spans="1:4" x14ac:dyDescent="0.25">
      <c r="A695" s="5" t="s">
        <v>11285</v>
      </c>
      <c r="D695" s="5"/>
    </row>
    <row r="696" spans="1:4" x14ac:dyDescent="0.25">
      <c r="A696" s="5" t="s">
        <v>11285</v>
      </c>
      <c r="D696" s="5"/>
    </row>
    <row r="697" spans="1:4" x14ac:dyDescent="0.25">
      <c r="A697" s="5" t="s">
        <v>11285</v>
      </c>
      <c r="D697" s="5"/>
    </row>
    <row r="698" spans="1:4" x14ac:dyDescent="0.25">
      <c r="A698" s="5" t="s">
        <v>11285</v>
      </c>
      <c r="D698" s="5"/>
    </row>
    <row r="699" spans="1:4" x14ac:dyDescent="0.25">
      <c r="A699" s="5" t="s">
        <v>11285</v>
      </c>
      <c r="D699" s="5"/>
    </row>
    <row r="700" spans="1:4" x14ac:dyDescent="0.25">
      <c r="A700" s="5" t="s">
        <v>11285</v>
      </c>
      <c r="D700" s="5"/>
    </row>
    <row r="701" spans="1:4" x14ac:dyDescent="0.25">
      <c r="A701" s="5" t="s">
        <v>11285</v>
      </c>
      <c r="D701" s="5"/>
    </row>
    <row r="702" spans="1:4" x14ac:dyDescent="0.25">
      <c r="A702" s="5" t="s">
        <v>11285</v>
      </c>
      <c r="D702" s="5"/>
    </row>
    <row r="703" spans="1:4" x14ac:dyDescent="0.25">
      <c r="A703" s="5" t="s">
        <v>11285</v>
      </c>
      <c r="D703" s="5"/>
    </row>
    <row r="704" spans="1:4" x14ac:dyDescent="0.25">
      <c r="A704" s="5" t="s">
        <v>11285</v>
      </c>
      <c r="D704" s="5"/>
    </row>
    <row r="705" spans="1:4" x14ac:dyDescent="0.25">
      <c r="A705" s="5" t="s">
        <v>11285</v>
      </c>
      <c r="D705" s="5"/>
    </row>
    <row r="706" spans="1:4" x14ac:dyDescent="0.25">
      <c r="A706" s="5" t="s">
        <v>11285</v>
      </c>
      <c r="D706" s="5"/>
    </row>
    <row r="707" spans="1:4" x14ac:dyDescent="0.25">
      <c r="A707" s="5" t="s">
        <v>11285</v>
      </c>
      <c r="D707" s="5"/>
    </row>
    <row r="708" spans="1:4" x14ac:dyDescent="0.25">
      <c r="A708" s="5" t="s">
        <v>11285</v>
      </c>
      <c r="D708" s="5"/>
    </row>
    <row r="709" spans="1:4" x14ac:dyDescent="0.25">
      <c r="A709" s="5" t="s">
        <v>11285</v>
      </c>
      <c r="D709" s="5"/>
    </row>
    <row r="710" spans="1:4" x14ac:dyDescent="0.25">
      <c r="A710" s="5" t="s">
        <v>11285</v>
      </c>
      <c r="D710" s="5"/>
    </row>
    <row r="711" spans="1:4" x14ac:dyDescent="0.25">
      <c r="A711" s="5" t="s">
        <v>11285</v>
      </c>
      <c r="D711" s="5"/>
    </row>
    <row r="712" spans="1:4" x14ac:dyDescent="0.25">
      <c r="A712" s="5" t="s">
        <v>11285</v>
      </c>
      <c r="D712" s="5"/>
    </row>
    <row r="713" spans="1:4" x14ac:dyDescent="0.25">
      <c r="A713" s="5" t="s">
        <v>11285</v>
      </c>
      <c r="D713" s="5"/>
    </row>
    <row r="714" spans="1:4" x14ac:dyDescent="0.25">
      <c r="A714" s="5" t="s">
        <v>11285</v>
      </c>
      <c r="D714" s="5"/>
    </row>
    <row r="715" spans="1:4" x14ac:dyDescent="0.25">
      <c r="A715" s="5" t="s">
        <v>11285</v>
      </c>
      <c r="D715" s="5"/>
    </row>
    <row r="716" spans="1:4" x14ac:dyDescent="0.25">
      <c r="A716" s="5" t="s">
        <v>11285</v>
      </c>
      <c r="D716" s="5"/>
    </row>
    <row r="717" spans="1:4" x14ac:dyDescent="0.25">
      <c r="A717" s="5" t="s">
        <v>11285</v>
      </c>
      <c r="D717" s="5"/>
    </row>
    <row r="718" spans="1:4" x14ac:dyDescent="0.25">
      <c r="A718" s="5" t="s">
        <v>11285</v>
      </c>
      <c r="D718" s="5"/>
    </row>
    <row r="719" spans="1:4" x14ac:dyDescent="0.25">
      <c r="A719" s="5" t="s">
        <v>11285</v>
      </c>
      <c r="D719" s="5"/>
    </row>
    <row r="720" spans="1:4" x14ac:dyDescent="0.25">
      <c r="A720" s="5" t="s">
        <v>11285</v>
      </c>
      <c r="D720" s="5"/>
    </row>
    <row r="721" spans="1:4" x14ac:dyDescent="0.25">
      <c r="A721" s="5" t="s">
        <v>11285</v>
      </c>
      <c r="D721" s="5"/>
    </row>
    <row r="722" spans="1:4" x14ac:dyDescent="0.25">
      <c r="A722" s="5" t="s">
        <v>11285</v>
      </c>
      <c r="D722" s="5"/>
    </row>
    <row r="723" spans="1:4" x14ac:dyDescent="0.25">
      <c r="A723" s="5" t="s">
        <v>11285</v>
      </c>
      <c r="D723" s="5"/>
    </row>
    <row r="724" spans="1:4" x14ac:dyDescent="0.25">
      <c r="A724" s="5" t="s">
        <v>11285</v>
      </c>
      <c r="D724" s="5"/>
    </row>
    <row r="725" spans="1:4" x14ac:dyDescent="0.25">
      <c r="A725" s="5" t="s">
        <v>11285</v>
      </c>
      <c r="D725" s="5"/>
    </row>
    <row r="726" spans="1:4" x14ac:dyDescent="0.25">
      <c r="A726" s="5" t="s">
        <v>11285</v>
      </c>
      <c r="D726" s="5"/>
    </row>
    <row r="727" spans="1:4" x14ac:dyDescent="0.25">
      <c r="A727" s="5" t="s">
        <v>11285</v>
      </c>
      <c r="D727" s="5"/>
    </row>
    <row r="728" spans="1:4" x14ac:dyDescent="0.25">
      <c r="A728" s="5" t="s">
        <v>11285</v>
      </c>
      <c r="D728" s="5"/>
    </row>
    <row r="729" spans="1:4" x14ac:dyDescent="0.25">
      <c r="A729" s="5" t="s">
        <v>11285</v>
      </c>
      <c r="D729" s="5"/>
    </row>
    <row r="730" spans="1:4" x14ac:dyDescent="0.25">
      <c r="A730" s="5" t="s">
        <v>11285</v>
      </c>
      <c r="D730" s="5"/>
    </row>
    <row r="731" spans="1:4" x14ac:dyDescent="0.25">
      <c r="A731" s="5" t="s">
        <v>11285</v>
      </c>
      <c r="D731" s="5"/>
    </row>
    <row r="732" spans="1:4" x14ac:dyDescent="0.25">
      <c r="A732" s="5" t="s">
        <v>11285</v>
      </c>
      <c r="D732" s="5"/>
    </row>
    <row r="733" spans="1:4" x14ac:dyDescent="0.25">
      <c r="A733" s="5" t="s">
        <v>11285</v>
      </c>
      <c r="D733" s="5"/>
    </row>
    <row r="734" spans="1:4" x14ac:dyDescent="0.25">
      <c r="A734" s="5" t="s">
        <v>11285</v>
      </c>
      <c r="D734" s="5"/>
    </row>
    <row r="735" spans="1:4" x14ac:dyDescent="0.25">
      <c r="A735" s="5" t="s">
        <v>11285</v>
      </c>
      <c r="D735" s="5"/>
    </row>
    <row r="736" spans="1:4" x14ac:dyDescent="0.25">
      <c r="A736" s="5" t="s">
        <v>11285</v>
      </c>
      <c r="D736" s="5"/>
    </row>
    <row r="737" spans="1:4" x14ac:dyDescent="0.25">
      <c r="A737" s="5" t="s">
        <v>11285</v>
      </c>
      <c r="D737" s="5"/>
    </row>
    <row r="738" spans="1:4" x14ac:dyDescent="0.25">
      <c r="A738" s="5" t="s">
        <v>11285</v>
      </c>
      <c r="D738" s="5"/>
    </row>
    <row r="739" spans="1:4" x14ac:dyDescent="0.25">
      <c r="A739" s="5" t="s">
        <v>11285</v>
      </c>
      <c r="D739" s="5"/>
    </row>
    <row r="740" spans="1:4" x14ac:dyDescent="0.25">
      <c r="A740" s="5" t="s">
        <v>11285</v>
      </c>
      <c r="D740" s="5"/>
    </row>
    <row r="741" spans="1:4" x14ac:dyDescent="0.25">
      <c r="A741" s="5" t="s">
        <v>11285</v>
      </c>
      <c r="D741" s="5"/>
    </row>
    <row r="742" spans="1:4" x14ac:dyDescent="0.25">
      <c r="A742" s="5" t="s">
        <v>11285</v>
      </c>
      <c r="D742" s="5"/>
    </row>
    <row r="743" spans="1:4" x14ac:dyDescent="0.25">
      <c r="A743" s="5" t="s">
        <v>11285</v>
      </c>
      <c r="D743" s="5"/>
    </row>
    <row r="744" spans="1:4" x14ac:dyDescent="0.25">
      <c r="A744" s="5" t="s">
        <v>11285</v>
      </c>
      <c r="D744" s="5"/>
    </row>
    <row r="745" spans="1:4" x14ac:dyDescent="0.25">
      <c r="A745" s="5" t="s">
        <v>11285</v>
      </c>
      <c r="D745" s="5"/>
    </row>
    <row r="746" spans="1:4" x14ac:dyDescent="0.25">
      <c r="A746" s="5" t="s">
        <v>11285</v>
      </c>
      <c r="D746" s="5"/>
    </row>
    <row r="747" spans="1:4" x14ac:dyDescent="0.25">
      <c r="A747" s="5" t="s">
        <v>11206</v>
      </c>
      <c r="D747" s="5"/>
    </row>
    <row r="748" spans="1:4" x14ac:dyDescent="0.25">
      <c r="A748" s="5" t="s">
        <v>11206</v>
      </c>
      <c r="D748" s="5"/>
    </row>
    <row r="749" spans="1:4" x14ac:dyDescent="0.25">
      <c r="A749" s="5" t="s">
        <v>11206</v>
      </c>
      <c r="D749" s="5"/>
    </row>
    <row r="750" spans="1:4" x14ac:dyDescent="0.25">
      <c r="A750" s="5" t="s">
        <v>11206</v>
      </c>
      <c r="D750" s="5"/>
    </row>
    <row r="751" spans="1:4" x14ac:dyDescent="0.25">
      <c r="A751" s="5" t="s">
        <v>11206</v>
      </c>
      <c r="D751" s="5"/>
    </row>
    <row r="752" spans="1:4" x14ac:dyDescent="0.25">
      <c r="A752" s="5" t="s">
        <v>11206</v>
      </c>
      <c r="D752" s="5"/>
    </row>
    <row r="753" spans="1:4" x14ac:dyDescent="0.25">
      <c r="A753" s="5" t="s">
        <v>11206</v>
      </c>
      <c r="D753" s="5"/>
    </row>
    <row r="754" spans="1:4" x14ac:dyDescent="0.25">
      <c r="A754" s="5" t="s">
        <v>11206</v>
      </c>
      <c r="D754" s="5"/>
    </row>
    <row r="755" spans="1:4" x14ac:dyDescent="0.25">
      <c r="A755" s="5" t="s">
        <v>11206</v>
      </c>
      <c r="D755" s="5"/>
    </row>
    <row r="756" spans="1:4" x14ac:dyDescent="0.25">
      <c r="A756" s="5" t="s">
        <v>11206</v>
      </c>
      <c r="D756" s="5"/>
    </row>
    <row r="757" spans="1:4" x14ac:dyDescent="0.25">
      <c r="A757" s="5" t="s">
        <v>11206</v>
      </c>
      <c r="D757" s="5"/>
    </row>
    <row r="758" spans="1:4" x14ac:dyDescent="0.25">
      <c r="A758" s="5" t="s">
        <v>11206</v>
      </c>
      <c r="D758" s="5"/>
    </row>
    <row r="759" spans="1:4" x14ac:dyDescent="0.25">
      <c r="A759" s="5" t="s">
        <v>11206</v>
      </c>
      <c r="D759" s="5"/>
    </row>
    <row r="760" spans="1:4" x14ac:dyDescent="0.25">
      <c r="A760" s="5" t="s">
        <v>11206</v>
      </c>
      <c r="D760" s="5"/>
    </row>
    <row r="761" spans="1:4" x14ac:dyDescent="0.25">
      <c r="A761" s="5" t="s">
        <v>11206</v>
      </c>
      <c r="D761" s="5"/>
    </row>
    <row r="762" spans="1:4" x14ac:dyDescent="0.25">
      <c r="A762" s="5" t="s">
        <v>11206</v>
      </c>
      <c r="D762" s="5"/>
    </row>
    <row r="763" spans="1:4" x14ac:dyDescent="0.25">
      <c r="A763" s="5" t="s">
        <v>11206</v>
      </c>
      <c r="D763" s="5"/>
    </row>
    <row r="764" spans="1:4" x14ac:dyDescent="0.25">
      <c r="A764" s="5" t="s">
        <v>11206</v>
      </c>
      <c r="D764" s="5"/>
    </row>
    <row r="765" spans="1:4" x14ac:dyDescent="0.25">
      <c r="A765" s="5" t="s">
        <v>11206</v>
      </c>
      <c r="D765" s="5"/>
    </row>
    <row r="766" spans="1:4" x14ac:dyDescent="0.25">
      <c r="A766" s="5" t="s">
        <v>11206</v>
      </c>
      <c r="D766" s="5"/>
    </row>
    <row r="767" spans="1:4" x14ac:dyDescent="0.25">
      <c r="A767" s="5" t="s">
        <v>11206</v>
      </c>
      <c r="D767" s="5"/>
    </row>
    <row r="768" spans="1:4" x14ac:dyDescent="0.25">
      <c r="A768" s="5" t="s">
        <v>11206</v>
      </c>
      <c r="D768" s="5"/>
    </row>
    <row r="769" spans="1:4" x14ac:dyDescent="0.25">
      <c r="A769" s="5" t="s">
        <v>11206</v>
      </c>
      <c r="D769" s="5"/>
    </row>
    <row r="770" spans="1:4" x14ac:dyDescent="0.25">
      <c r="A770" s="5" t="s">
        <v>11206</v>
      </c>
      <c r="D770" s="5"/>
    </row>
    <row r="771" spans="1:4" x14ac:dyDescent="0.25">
      <c r="A771" s="5" t="s">
        <v>11206</v>
      </c>
      <c r="D771" s="5"/>
    </row>
    <row r="772" spans="1:4" x14ac:dyDescent="0.25">
      <c r="A772" s="5" t="s">
        <v>11206</v>
      </c>
      <c r="D772" s="5"/>
    </row>
    <row r="773" spans="1:4" x14ac:dyDescent="0.25">
      <c r="A773" s="5" t="s">
        <v>11206</v>
      </c>
      <c r="D773" s="5"/>
    </row>
    <row r="774" spans="1:4" x14ac:dyDescent="0.25">
      <c r="A774" s="5" t="s">
        <v>11206</v>
      </c>
      <c r="D774" s="5"/>
    </row>
    <row r="775" spans="1:4" x14ac:dyDescent="0.25">
      <c r="A775" s="5" t="s">
        <v>11191</v>
      </c>
      <c r="D775" s="5"/>
    </row>
    <row r="776" spans="1:4" x14ac:dyDescent="0.25">
      <c r="A776" s="5" t="s">
        <v>11191</v>
      </c>
      <c r="D776" s="5"/>
    </row>
    <row r="777" spans="1:4" x14ac:dyDescent="0.25">
      <c r="A777" s="5" t="s">
        <v>11191</v>
      </c>
      <c r="D777" s="5"/>
    </row>
    <row r="778" spans="1:4" x14ac:dyDescent="0.25">
      <c r="A778" s="5" t="s">
        <v>11191</v>
      </c>
      <c r="D778" s="5"/>
    </row>
    <row r="779" spans="1:4" x14ac:dyDescent="0.25">
      <c r="A779" s="5" t="s">
        <v>11191</v>
      </c>
      <c r="D779" s="5"/>
    </row>
    <row r="780" spans="1:4" x14ac:dyDescent="0.25">
      <c r="A780" s="5" t="s">
        <v>11191</v>
      </c>
      <c r="D780" s="5"/>
    </row>
    <row r="781" spans="1:4" x14ac:dyDescent="0.25">
      <c r="A781" s="5" t="s">
        <v>11191</v>
      </c>
      <c r="D781" s="5"/>
    </row>
    <row r="782" spans="1:4" x14ac:dyDescent="0.25">
      <c r="A782" s="5" t="s">
        <v>11191</v>
      </c>
      <c r="D782" s="5"/>
    </row>
    <row r="783" spans="1:4" x14ac:dyDescent="0.25">
      <c r="A783" s="5" t="s">
        <v>11191</v>
      </c>
      <c r="D783" s="5"/>
    </row>
    <row r="784" spans="1:4" x14ac:dyDescent="0.25">
      <c r="A784" s="5" t="s">
        <v>11191</v>
      </c>
      <c r="D784" s="5"/>
    </row>
    <row r="785" spans="1:4" x14ac:dyDescent="0.25">
      <c r="A785" s="5" t="s">
        <v>11191</v>
      </c>
      <c r="D785" s="5"/>
    </row>
    <row r="786" spans="1:4" x14ac:dyDescent="0.25">
      <c r="A786" s="5" t="s">
        <v>11191</v>
      </c>
      <c r="D786" s="5"/>
    </row>
    <row r="787" spans="1:4" x14ac:dyDescent="0.25">
      <c r="A787" s="5" t="s">
        <v>11191</v>
      </c>
      <c r="D787" s="5"/>
    </row>
    <row r="788" spans="1:4" x14ac:dyDescent="0.25">
      <c r="A788" s="5" t="s">
        <v>11191</v>
      </c>
      <c r="D788" s="5"/>
    </row>
    <row r="789" spans="1:4" x14ac:dyDescent="0.25">
      <c r="A789" s="5" t="s">
        <v>11191</v>
      </c>
      <c r="D789" s="5"/>
    </row>
    <row r="790" spans="1:4" x14ac:dyDescent="0.25">
      <c r="A790" s="5" t="s">
        <v>11191</v>
      </c>
      <c r="D790" s="5"/>
    </row>
    <row r="791" spans="1:4" x14ac:dyDescent="0.25">
      <c r="A791" s="5" t="s">
        <v>11191</v>
      </c>
      <c r="D791" s="5"/>
    </row>
    <row r="792" spans="1:4" x14ac:dyDescent="0.25">
      <c r="A792" s="5" t="s">
        <v>11261</v>
      </c>
      <c r="D792" s="5"/>
    </row>
    <row r="793" spans="1:4" x14ac:dyDescent="0.25">
      <c r="A793" s="5" t="s">
        <v>11261</v>
      </c>
      <c r="D793" s="5"/>
    </row>
    <row r="794" spans="1:4" x14ac:dyDescent="0.25">
      <c r="A794" s="5" t="s">
        <v>11261</v>
      </c>
      <c r="D794" s="5"/>
    </row>
    <row r="795" spans="1:4" x14ac:dyDescent="0.25">
      <c r="A795" s="5" t="s">
        <v>11261</v>
      </c>
      <c r="D795" s="5"/>
    </row>
    <row r="796" spans="1:4" x14ac:dyDescent="0.25">
      <c r="A796" s="5" t="s">
        <v>11261</v>
      </c>
      <c r="D796" s="5"/>
    </row>
    <row r="797" spans="1:4" x14ac:dyDescent="0.25">
      <c r="A797" s="5" t="s">
        <v>11261</v>
      </c>
      <c r="D797" s="5"/>
    </row>
    <row r="798" spans="1:4" x14ac:dyDescent="0.25">
      <c r="A798" s="5" t="s">
        <v>11261</v>
      </c>
      <c r="D798" s="5"/>
    </row>
    <row r="799" spans="1:4" x14ac:dyDescent="0.25">
      <c r="A799" s="5" t="s">
        <v>11261</v>
      </c>
      <c r="D799" s="5"/>
    </row>
    <row r="800" spans="1:4" x14ac:dyDescent="0.25">
      <c r="A800" s="5" t="s">
        <v>11261</v>
      </c>
      <c r="D800" s="5"/>
    </row>
    <row r="801" spans="1:4" x14ac:dyDescent="0.25">
      <c r="A801" s="5" t="s">
        <v>11261</v>
      </c>
      <c r="D801" s="5"/>
    </row>
    <row r="802" spans="1:4" x14ac:dyDescent="0.25">
      <c r="A802" s="5" t="s">
        <v>11261</v>
      </c>
      <c r="D802" s="5"/>
    </row>
    <row r="803" spans="1:4" x14ac:dyDescent="0.25">
      <c r="A803" s="5" t="s">
        <v>11261</v>
      </c>
      <c r="D803" s="5"/>
    </row>
    <row r="804" spans="1:4" x14ac:dyDescent="0.25">
      <c r="A804" s="5" t="s">
        <v>11261</v>
      </c>
      <c r="D804" s="5"/>
    </row>
    <row r="805" spans="1:4" x14ac:dyDescent="0.25">
      <c r="A805" s="5" t="s">
        <v>11261</v>
      </c>
      <c r="D805" s="5"/>
    </row>
    <row r="806" spans="1:4" x14ac:dyDescent="0.25">
      <c r="A806" s="5" t="s">
        <v>11261</v>
      </c>
      <c r="D806" s="5"/>
    </row>
    <row r="807" spans="1:4" x14ac:dyDescent="0.25">
      <c r="A807" s="5" t="s">
        <v>11261</v>
      </c>
      <c r="D807" s="5"/>
    </row>
    <row r="808" spans="1:4" x14ac:dyDescent="0.25">
      <c r="A808" s="5" t="s">
        <v>11261</v>
      </c>
      <c r="D808" s="5"/>
    </row>
    <row r="809" spans="1:4" x14ac:dyDescent="0.25">
      <c r="A809" s="5" t="s">
        <v>11261</v>
      </c>
      <c r="D809" s="5"/>
    </row>
    <row r="810" spans="1:4" x14ac:dyDescent="0.25">
      <c r="A810" s="5" t="s">
        <v>11261</v>
      </c>
      <c r="D810" s="5"/>
    </row>
    <row r="811" spans="1:4" x14ac:dyDescent="0.25">
      <c r="A811" s="5" t="s">
        <v>11261</v>
      </c>
      <c r="D811" s="5"/>
    </row>
    <row r="812" spans="1:4" x14ac:dyDescent="0.25">
      <c r="A812" s="5" t="s">
        <v>11261</v>
      </c>
      <c r="D812" s="5"/>
    </row>
    <row r="813" spans="1:4" x14ac:dyDescent="0.25">
      <c r="A813" s="5" t="s">
        <v>11261</v>
      </c>
      <c r="D813" s="5"/>
    </row>
    <row r="814" spans="1:4" x14ac:dyDescent="0.25">
      <c r="A814" s="5" t="s">
        <v>11261</v>
      </c>
      <c r="D814" s="5"/>
    </row>
    <row r="815" spans="1:4" x14ac:dyDescent="0.25">
      <c r="A815" s="5" t="s">
        <v>11261</v>
      </c>
      <c r="D815" s="5"/>
    </row>
    <row r="816" spans="1:4" x14ac:dyDescent="0.25">
      <c r="A816" s="5" t="s">
        <v>11261</v>
      </c>
      <c r="D816" s="5"/>
    </row>
    <row r="817" spans="1:4" x14ac:dyDescent="0.25">
      <c r="A817" s="5" t="s">
        <v>11261</v>
      </c>
      <c r="D817" s="5"/>
    </row>
    <row r="818" spans="1:4" x14ac:dyDescent="0.25">
      <c r="A818" s="5" t="s">
        <v>11261</v>
      </c>
      <c r="D818" s="5"/>
    </row>
    <row r="819" spans="1:4" x14ac:dyDescent="0.25">
      <c r="A819" s="5" t="s">
        <v>11261</v>
      </c>
      <c r="D819" s="5"/>
    </row>
    <row r="820" spans="1:4" x14ac:dyDescent="0.25">
      <c r="A820" s="5" t="s">
        <v>11261</v>
      </c>
      <c r="D820" s="5"/>
    </row>
    <row r="821" spans="1:4" x14ac:dyDescent="0.25">
      <c r="A821" s="5" t="s">
        <v>11261</v>
      </c>
      <c r="D821" s="5"/>
    </row>
    <row r="822" spans="1:4" x14ac:dyDescent="0.25">
      <c r="A822" s="5" t="s">
        <v>11261</v>
      </c>
      <c r="D822" s="5"/>
    </row>
    <row r="823" spans="1:4" x14ac:dyDescent="0.25">
      <c r="A823" s="5" t="s">
        <v>11261</v>
      </c>
      <c r="D823" s="5"/>
    </row>
    <row r="824" spans="1:4" x14ac:dyDescent="0.25">
      <c r="A824" s="5" t="s">
        <v>11261</v>
      </c>
      <c r="D824" s="5"/>
    </row>
    <row r="825" spans="1:4" x14ac:dyDescent="0.25">
      <c r="A825" s="5" t="s">
        <v>11261</v>
      </c>
      <c r="D825" s="5"/>
    </row>
    <row r="826" spans="1:4" x14ac:dyDescent="0.25">
      <c r="A826" s="5" t="s">
        <v>11261</v>
      </c>
      <c r="D826" s="5"/>
    </row>
    <row r="827" spans="1:4" x14ac:dyDescent="0.25">
      <c r="A827" s="5" t="s">
        <v>11261</v>
      </c>
      <c r="D827" s="5"/>
    </row>
    <row r="828" spans="1:4" x14ac:dyDescent="0.25">
      <c r="A828" s="5" t="s">
        <v>11261</v>
      </c>
      <c r="D828" s="5"/>
    </row>
    <row r="829" spans="1:4" x14ac:dyDescent="0.25">
      <c r="A829" s="5" t="s">
        <v>11261</v>
      </c>
      <c r="D829" s="5"/>
    </row>
    <row r="830" spans="1:4" x14ac:dyDescent="0.25">
      <c r="A830" s="5" t="s">
        <v>11261</v>
      </c>
      <c r="D830" s="5"/>
    </row>
    <row r="831" spans="1:4" x14ac:dyDescent="0.25">
      <c r="A831" s="5" t="s">
        <v>11261</v>
      </c>
      <c r="D831" s="5"/>
    </row>
    <row r="832" spans="1:4" x14ac:dyDescent="0.25">
      <c r="A832" s="5" t="s">
        <v>11261</v>
      </c>
      <c r="D832" s="5"/>
    </row>
    <row r="833" spans="1:4" x14ac:dyDescent="0.25">
      <c r="A833" s="5" t="s">
        <v>11261</v>
      </c>
      <c r="D833" s="5"/>
    </row>
    <row r="834" spans="1:4" x14ac:dyDescent="0.25">
      <c r="A834" s="5" t="s">
        <v>11261</v>
      </c>
      <c r="D834" s="5"/>
    </row>
    <row r="835" spans="1:4" x14ac:dyDescent="0.25">
      <c r="A835" s="5" t="s">
        <v>11261</v>
      </c>
      <c r="D835" s="5"/>
    </row>
    <row r="836" spans="1:4" x14ac:dyDescent="0.25">
      <c r="A836" s="5" t="s">
        <v>11261</v>
      </c>
      <c r="D836" s="5"/>
    </row>
    <row r="837" spans="1:4" x14ac:dyDescent="0.25">
      <c r="A837" s="5" t="s">
        <v>11261</v>
      </c>
      <c r="D837" s="5"/>
    </row>
    <row r="838" spans="1:4" x14ac:dyDescent="0.25">
      <c r="A838" s="5" t="s">
        <v>11261</v>
      </c>
      <c r="D838" s="5"/>
    </row>
    <row r="839" spans="1:4" x14ac:dyDescent="0.25">
      <c r="A839" s="5" t="s">
        <v>11261</v>
      </c>
      <c r="D839" s="5"/>
    </row>
    <row r="840" spans="1:4" x14ac:dyDescent="0.25">
      <c r="A840" s="5" t="s">
        <v>11261</v>
      </c>
      <c r="D840" s="5"/>
    </row>
    <row r="841" spans="1:4" x14ac:dyDescent="0.25">
      <c r="A841" s="5" t="s">
        <v>11261</v>
      </c>
      <c r="D841" s="5"/>
    </row>
    <row r="842" spans="1:4" x14ac:dyDescent="0.25">
      <c r="A842" s="5" t="s">
        <v>11261</v>
      </c>
      <c r="D842" s="5"/>
    </row>
    <row r="843" spans="1:4" x14ac:dyDescent="0.25">
      <c r="A843" s="5" t="s">
        <v>11261</v>
      </c>
      <c r="D843" s="5"/>
    </row>
    <row r="844" spans="1:4" x14ac:dyDescent="0.25">
      <c r="A844" s="5" t="s">
        <v>11261</v>
      </c>
      <c r="D844" s="5"/>
    </row>
    <row r="845" spans="1:4" x14ac:dyDescent="0.25">
      <c r="A845" s="5" t="s">
        <v>11261</v>
      </c>
      <c r="D845" s="5"/>
    </row>
    <row r="846" spans="1:4" x14ac:dyDescent="0.25">
      <c r="A846" s="5" t="s">
        <v>11261</v>
      </c>
      <c r="D846" s="5"/>
    </row>
    <row r="847" spans="1:4" x14ac:dyDescent="0.25">
      <c r="A847" s="5" t="s">
        <v>11261</v>
      </c>
      <c r="D847" s="5"/>
    </row>
    <row r="848" spans="1:4" x14ac:dyDescent="0.25">
      <c r="A848" s="5" t="s">
        <v>11261</v>
      </c>
      <c r="D848" s="5"/>
    </row>
    <row r="849" spans="1:4" x14ac:dyDescent="0.25">
      <c r="A849" s="5" t="s">
        <v>11261</v>
      </c>
      <c r="D849" s="5"/>
    </row>
    <row r="850" spans="1:4" x14ac:dyDescent="0.25">
      <c r="A850" s="5" t="s">
        <v>11261</v>
      </c>
      <c r="D850" s="5"/>
    </row>
    <row r="851" spans="1:4" x14ac:dyDescent="0.25">
      <c r="A851" s="5" t="s">
        <v>11261</v>
      </c>
      <c r="D851" s="5"/>
    </row>
    <row r="852" spans="1:4" x14ac:dyDescent="0.25">
      <c r="A852" s="5" t="s">
        <v>11261</v>
      </c>
      <c r="D852" s="5"/>
    </row>
    <row r="853" spans="1:4" x14ac:dyDescent="0.25">
      <c r="A853" s="5" t="s">
        <v>11261</v>
      </c>
      <c r="D853" s="5"/>
    </row>
    <row r="854" spans="1:4" x14ac:dyDescent="0.25">
      <c r="A854" s="5" t="s">
        <v>11261</v>
      </c>
      <c r="D854" s="5"/>
    </row>
    <row r="855" spans="1:4" x14ac:dyDescent="0.25">
      <c r="A855" s="5" t="s">
        <v>11261</v>
      </c>
      <c r="D855" s="5"/>
    </row>
    <row r="856" spans="1:4" x14ac:dyDescent="0.25">
      <c r="A856" s="5" t="s">
        <v>11261</v>
      </c>
      <c r="D856" s="5"/>
    </row>
    <row r="857" spans="1:4" x14ac:dyDescent="0.25">
      <c r="A857" s="5" t="s">
        <v>11261</v>
      </c>
      <c r="D857" s="5"/>
    </row>
    <row r="858" spans="1:4" x14ac:dyDescent="0.25">
      <c r="A858" s="5" t="s">
        <v>11261</v>
      </c>
      <c r="D858" s="5"/>
    </row>
    <row r="859" spans="1:4" x14ac:dyDescent="0.25">
      <c r="A859" s="5" t="s">
        <v>11261</v>
      </c>
      <c r="D859" s="5"/>
    </row>
    <row r="860" spans="1:4" x14ac:dyDescent="0.25">
      <c r="A860" s="5" t="s">
        <v>11261</v>
      </c>
      <c r="D860" s="5"/>
    </row>
    <row r="861" spans="1:4" x14ac:dyDescent="0.25">
      <c r="A861" s="5" t="s">
        <v>11261</v>
      </c>
      <c r="D861" s="5"/>
    </row>
    <row r="862" spans="1:4" x14ac:dyDescent="0.25">
      <c r="A862" s="5" t="s">
        <v>11261</v>
      </c>
      <c r="D862" s="5"/>
    </row>
    <row r="863" spans="1:4" x14ac:dyDescent="0.25">
      <c r="A863" s="5" t="s">
        <v>11261</v>
      </c>
      <c r="D863" s="5"/>
    </row>
    <row r="864" spans="1:4" x14ac:dyDescent="0.25">
      <c r="A864" s="5" t="s">
        <v>11261</v>
      </c>
      <c r="D864" s="5"/>
    </row>
    <row r="865" spans="1:4" x14ac:dyDescent="0.25">
      <c r="A865" s="5" t="s">
        <v>11261</v>
      </c>
      <c r="D865" s="5"/>
    </row>
    <row r="866" spans="1:4" x14ac:dyDescent="0.25">
      <c r="A866" s="5" t="s">
        <v>11261</v>
      </c>
      <c r="D866" s="5"/>
    </row>
    <row r="867" spans="1:4" x14ac:dyDescent="0.25">
      <c r="A867" s="5" t="s">
        <v>11261</v>
      </c>
      <c r="D867" s="5"/>
    </row>
    <row r="868" spans="1:4" x14ac:dyDescent="0.25">
      <c r="A868" s="5" t="s">
        <v>11261</v>
      </c>
      <c r="D868" s="5"/>
    </row>
    <row r="869" spans="1:4" x14ac:dyDescent="0.25">
      <c r="A869" s="5" t="s">
        <v>11261</v>
      </c>
      <c r="D869" s="5"/>
    </row>
    <row r="870" spans="1:4" x14ac:dyDescent="0.25">
      <c r="A870" s="5" t="s">
        <v>11261</v>
      </c>
      <c r="D870" s="5"/>
    </row>
    <row r="871" spans="1:4" x14ac:dyDescent="0.25">
      <c r="A871" s="5" t="s">
        <v>11261</v>
      </c>
      <c r="D871" s="5"/>
    </row>
    <row r="872" spans="1:4" x14ac:dyDescent="0.25">
      <c r="A872" s="5" t="s">
        <v>11261</v>
      </c>
      <c r="D872" s="5"/>
    </row>
    <row r="873" spans="1:4" x14ac:dyDescent="0.25">
      <c r="A873" s="5" t="s">
        <v>11261</v>
      </c>
      <c r="D873" s="5"/>
    </row>
    <row r="874" spans="1:4" x14ac:dyDescent="0.25">
      <c r="A874" s="5" t="s">
        <v>11261</v>
      </c>
      <c r="D874" s="5"/>
    </row>
    <row r="875" spans="1:4" x14ac:dyDescent="0.25">
      <c r="A875" s="5" t="s">
        <v>11261</v>
      </c>
      <c r="D875" s="5"/>
    </row>
    <row r="876" spans="1:4" x14ac:dyDescent="0.25">
      <c r="A876" s="5" t="s">
        <v>11261</v>
      </c>
      <c r="D876" s="5"/>
    </row>
    <row r="877" spans="1:4" x14ac:dyDescent="0.25">
      <c r="A877" s="5" t="s">
        <v>11261</v>
      </c>
      <c r="D877" s="5"/>
    </row>
    <row r="878" spans="1:4" x14ac:dyDescent="0.25">
      <c r="A878" s="5" t="s">
        <v>11261</v>
      </c>
      <c r="D878" s="5"/>
    </row>
    <row r="879" spans="1:4" x14ac:dyDescent="0.25">
      <c r="A879" s="5" t="s">
        <v>11261</v>
      </c>
      <c r="D879" s="5"/>
    </row>
    <row r="880" spans="1:4" x14ac:dyDescent="0.25">
      <c r="A880" s="5" t="s">
        <v>11261</v>
      </c>
      <c r="D880" s="5"/>
    </row>
    <row r="881" spans="1:4" x14ac:dyDescent="0.25">
      <c r="A881" s="5" t="s">
        <v>11261</v>
      </c>
      <c r="D881" s="5"/>
    </row>
    <row r="882" spans="1:4" x14ac:dyDescent="0.25">
      <c r="A882" s="5" t="s">
        <v>11261</v>
      </c>
      <c r="D882" s="5"/>
    </row>
    <row r="883" spans="1:4" x14ac:dyDescent="0.25">
      <c r="A883" s="5" t="s">
        <v>11261</v>
      </c>
      <c r="D883" s="5"/>
    </row>
    <row r="884" spans="1:4" x14ac:dyDescent="0.25">
      <c r="A884" s="5" t="s">
        <v>11261</v>
      </c>
      <c r="D884" s="5"/>
    </row>
    <row r="885" spans="1:4" x14ac:dyDescent="0.25">
      <c r="A885" s="5" t="s">
        <v>11261</v>
      </c>
      <c r="D885" s="5"/>
    </row>
    <row r="886" spans="1:4" x14ac:dyDescent="0.25">
      <c r="A886" s="5" t="s">
        <v>11261</v>
      </c>
      <c r="D886" s="5"/>
    </row>
    <row r="887" spans="1:4" x14ac:dyDescent="0.25">
      <c r="A887" s="5" t="s">
        <v>11261</v>
      </c>
      <c r="D887" s="5"/>
    </row>
    <row r="888" spans="1:4" x14ac:dyDescent="0.25">
      <c r="A888" s="5" t="s">
        <v>11261</v>
      </c>
      <c r="D888" s="5"/>
    </row>
    <row r="889" spans="1:4" x14ac:dyDescent="0.25">
      <c r="A889" s="5" t="s">
        <v>11261</v>
      </c>
      <c r="D889" s="5"/>
    </row>
    <row r="890" spans="1:4" x14ac:dyDescent="0.25">
      <c r="A890" s="5" t="s">
        <v>11261</v>
      </c>
      <c r="D890" s="5"/>
    </row>
    <row r="891" spans="1:4" x14ac:dyDescent="0.25">
      <c r="A891" s="5" t="s">
        <v>11261</v>
      </c>
      <c r="D891" s="5"/>
    </row>
    <row r="892" spans="1:4" x14ac:dyDescent="0.25">
      <c r="A892" s="5" t="s">
        <v>11261</v>
      </c>
      <c r="D892" s="5"/>
    </row>
    <row r="893" spans="1:4" x14ac:dyDescent="0.25">
      <c r="A893" s="5" t="s">
        <v>11261</v>
      </c>
      <c r="D893" s="5"/>
    </row>
    <row r="894" spans="1:4" x14ac:dyDescent="0.25">
      <c r="A894" s="5" t="s">
        <v>11261</v>
      </c>
      <c r="D894" s="5"/>
    </row>
    <row r="895" spans="1:4" x14ac:dyDescent="0.25">
      <c r="A895" s="5" t="s">
        <v>11261</v>
      </c>
      <c r="D895" s="5"/>
    </row>
    <row r="896" spans="1:4" x14ac:dyDescent="0.25">
      <c r="A896" s="5" t="s">
        <v>11261</v>
      </c>
      <c r="D896" s="5"/>
    </row>
    <row r="897" spans="1:4" x14ac:dyDescent="0.25">
      <c r="A897" s="5" t="s">
        <v>11261</v>
      </c>
      <c r="D897" s="5"/>
    </row>
    <row r="898" spans="1:4" x14ac:dyDescent="0.25">
      <c r="A898" s="5" t="s">
        <v>11261</v>
      </c>
      <c r="D898" s="5"/>
    </row>
    <row r="899" spans="1:4" x14ac:dyDescent="0.25">
      <c r="A899" s="5" t="s">
        <v>11261</v>
      </c>
      <c r="D899" s="5"/>
    </row>
    <row r="900" spans="1:4" x14ac:dyDescent="0.25">
      <c r="A900" s="5" t="s">
        <v>11261</v>
      </c>
      <c r="D900" s="5"/>
    </row>
    <row r="901" spans="1:4" x14ac:dyDescent="0.25">
      <c r="A901" s="5" t="s">
        <v>11261</v>
      </c>
      <c r="D901" s="5"/>
    </row>
    <row r="902" spans="1:4" x14ac:dyDescent="0.25">
      <c r="A902" s="5" t="s">
        <v>11261</v>
      </c>
      <c r="D902" s="5"/>
    </row>
    <row r="903" spans="1:4" x14ac:dyDescent="0.25">
      <c r="A903" s="5" t="s">
        <v>11261</v>
      </c>
      <c r="D903" s="5"/>
    </row>
    <row r="904" spans="1:4" x14ac:dyDescent="0.25">
      <c r="A904" s="5" t="s">
        <v>11261</v>
      </c>
      <c r="D904" s="5"/>
    </row>
    <row r="905" spans="1:4" x14ac:dyDescent="0.25">
      <c r="A905" s="5" t="s">
        <v>11261</v>
      </c>
      <c r="D905" s="5"/>
    </row>
    <row r="906" spans="1:4" x14ac:dyDescent="0.25">
      <c r="A906" s="5" t="s">
        <v>11261</v>
      </c>
      <c r="D906" s="5"/>
    </row>
    <row r="907" spans="1:4" x14ac:dyDescent="0.25">
      <c r="A907" s="5" t="s">
        <v>11261</v>
      </c>
      <c r="D907" s="5"/>
    </row>
    <row r="908" spans="1:4" x14ac:dyDescent="0.25">
      <c r="A908" s="5" t="s">
        <v>11261</v>
      </c>
      <c r="D908" s="5"/>
    </row>
    <row r="909" spans="1:4" x14ac:dyDescent="0.25">
      <c r="A909" s="5" t="s">
        <v>11491</v>
      </c>
      <c r="D909" s="5"/>
    </row>
    <row r="910" spans="1:4" x14ac:dyDescent="0.25">
      <c r="A910" s="5" t="s">
        <v>11491</v>
      </c>
      <c r="D910" s="5"/>
    </row>
    <row r="911" spans="1:4" x14ac:dyDescent="0.25">
      <c r="A911" s="5" t="s">
        <v>11246</v>
      </c>
      <c r="D911" s="5"/>
    </row>
    <row r="912" spans="1:4" x14ac:dyDescent="0.25">
      <c r="A912" s="5" t="s">
        <v>11246</v>
      </c>
      <c r="D912" s="5"/>
    </row>
    <row r="913" spans="1:4" x14ac:dyDescent="0.25">
      <c r="A913" s="5" t="s">
        <v>11246</v>
      </c>
      <c r="D913" s="5"/>
    </row>
    <row r="914" spans="1:4" x14ac:dyDescent="0.25">
      <c r="A914" s="5" t="s">
        <v>11246</v>
      </c>
      <c r="D914" s="5"/>
    </row>
    <row r="915" spans="1:4" x14ac:dyDescent="0.25">
      <c r="A915" s="5" t="s">
        <v>11246</v>
      </c>
      <c r="D915" s="5"/>
    </row>
    <row r="916" spans="1:4" x14ac:dyDescent="0.25">
      <c r="A916" s="5" t="s">
        <v>11246</v>
      </c>
      <c r="D916" s="5"/>
    </row>
    <row r="917" spans="1:4" x14ac:dyDescent="0.25">
      <c r="A917" s="5" t="s">
        <v>11246</v>
      </c>
      <c r="D917" s="5"/>
    </row>
    <row r="918" spans="1:4" x14ac:dyDescent="0.25">
      <c r="A918" s="5" t="s">
        <v>11246</v>
      </c>
      <c r="D918" s="5"/>
    </row>
    <row r="919" spans="1:4" x14ac:dyDescent="0.25">
      <c r="A919" s="5" t="s">
        <v>11246</v>
      </c>
      <c r="D919" s="5"/>
    </row>
    <row r="920" spans="1:4" x14ac:dyDescent="0.25">
      <c r="A920" s="5" t="s">
        <v>11246</v>
      </c>
      <c r="D920" s="5"/>
    </row>
    <row r="921" spans="1:4" x14ac:dyDescent="0.25">
      <c r="A921" s="5" t="s">
        <v>11246</v>
      </c>
      <c r="D921" s="5"/>
    </row>
    <row r="922" spans="1:4" x14ac:dyDescent="0.25">
      <c r="A922" s="5" t="s">
        <v>11246</v>
      </c>
      <c r="D922" s="5"/>
    </row>
    <row r="923" spans="1:4" x14ac:dyDescent="0.25">
      <c r="A923" s="5" t="s">
        <v>11246</v>
      </c>
      <c r="D923" s="5"/>
    </row>
    <row r="924" spans="1:4" x14ac:dyDescent="0.25">
      <c r="A924" s="5" t="s">
        <v>11246</v>
      </c>
      <c r="D924" s="5"/>
    </row>
    <row r="925" spans="1:4" x14ac:dyDescent="0.25">
      <c r="A925" s="5" t="s">
        <v>11246</v>
      </c>
      <c r="D925" s="5"/>
    </row>
    <row r="926" spans="1:4" x14ac:dyDescent="0.25">
      <c r="A926" s="5" t="s">
        <v>11246</v>
      </c>
      <c r="D926" s="5"/>
    </row>
    <row r="927" spans="1:4" x14ac:dyDescent="0.25">
      <c r="A927" s="5" t="s">
        <v>11246</v>
      </c>
      <c r="D927" s="5"/>
    </row>
    <row r="928" spans="1:4" x14ac:dyDescent="0.25">
      <c r="A928" s="5" t="s">
        <v>11246</v>
      </c>
      <c r="D928" s="5"/>
    </row>
    <row r="929" spans="1:4" x14ac:dyDescent="0.25">
      <c r="A929" s="5" t="s">
        <v>11246</v>
      </c>
      <c r="D929" s="5"/>
    </row>
    <row r="930" spans="1:4" x14ac:dyDescent="0.25">
      <c r="A930" s="5" t="s">
        <v>11246</v>
      </c>
      <c r="D930" s="5"/>
    </row>
    <row r="931" spans="1:4" x14ac:dyDescent="0.25">
      <c r="A931" s="5" t="s">
        <v>11246</v>
      </c>
      <c r="D931" s="5"/>
    </row>
    <row r="932" spans="1:4" x14ac:dyDescent="0.25">
      <c r="A932" s="5" t="s">
        <v>11246</v>
      </c>
      <c r="D932" s="5"/>
    </row>
    <row r="933" spans="1:4" x14ac:dyDescent="0.25">
      <c r="A933" s="5" t="s">
        <v>11246</v>
      </c>
      <c r="D933" s="5"/>
    </row>
    <row r="934" spans="1:4" x14ac:dyDescent="0.25">
      <c r="A934" s="5" t="s">
        <v>11246</v>
      </c>
      <c r="D934" s="5"/>
    </row>
    <row r="935" spans="1:4" x14ac:dyDescent="0.25">
      <c r="A935" s="5" t="s">
        <v>11246</v>
      </c>
      <c r="D935" s="5"/>
    </row>
    <row r="936" spans="1:4" x14ac:dyDescent="0.25">
      <c r="A936" s="5" t="s">
        <v>11246</v>
      </c>
      <c r="D936" s="5"/>
    </row>
    <row r="937" spans="1:4" x14ac:dyDescent="0.25">
      <c r="A937" s="5" t="s">
        <v>11246</v>
      </c>
      <c r="D937" s="5"/>
    </row>
    <row r="938" spans="1:4" x14ac:dyDescent="0.25">
      <c r="A938" s="5" t="s">
        <v>11246</v>
      </c>
      <c r="D938" s="5"/>
    </row>
    <row r="939" spans="1:4" x14ac:dyDescent="0.25">
      <c r="A939" s="5" t="s">
        <v>11246</v>
      </c>
      <c r="D939" s="5"/>
    </row>
    <row r="940" spans="1:4" x14ac:dyDescent="0.25">
      <c r="A940" s="5" t="s">
        <v>11246</v>
      </c>
      <c r="D940" s="5"/>
    </row>
    <row r="941" spans="1:4" x14ac:dyDescent="0.25">
      <c r="A941" s="5" t="s">
        <v>11246</v>
      </c>
      <c r="D941" s="5"/>
    </row>
    <row r="942" spans="1:4" x14ac:dyDescent="0.25">
      <c r="A942" s="5" t="s">
        <v>11246</v>
      </c>
      <c r="D942" s="5"/>
    </row>
    <row r="943" spans="1:4" x14ac:dyDescent="0.25">
      <c r="A943" s="5" t="s">
        <v>11246</v>
      </c>
      <c r="D943" s="5"/>
    </row>
    <row r="944" spans="1:4" x14ac:dyDescent="0.25">
      <c r="A944" s="5" t="s">
        <v>11246</v>
      </c>
      <c r="D944" s="5"/>
    </row>
    <row r="945" spans="1:4" x14ac:dyDescent="0.25">
      <c r="A945" s="5" t="s">
        <v>11246</v>
      </c>
      <c r="D945" s="5"/>
    </row>
    <row r="946" spans="1:4" x14ac:dyDescent="0.25">
      <c r="A946" s="5" t="s">
        <v>11246</v>
      </c>
      <c r="D946" s="5"/>
    </row>
    <row r="947" spans="1:4" x14ac:dyDescent="0.25">
      <c r="A947" s="5" t="s">
        <v>11246</v>
      </c>
      <c r="D947" s="5"/>
    </row>
    <row r="948" spans="1:4" x14ac:dyDescent="0.25">
      <c r="A948" s="5" t="s">
        <v>11246</v>
      </c>
      <c r="D948" s="5"/>
    </row>
    <row r="949" spans="1:4" x14ac:dyDescent="0.25">
      <c r="A949" s="5" t="s">
        <v>11246</v>
      </c>
      <c r="D949" s="5"/>
    </row>
    <row r="950" spans="1:4" x14ac:dyDescent="0.25">
      <c r="A950" s="5" t="s">
        <v>11246</v>
      </c>
      <c r="D950" s="5"/>
    </row>
    <row r="951" spans="1:4" x14ac:dyDescent="0.25">
      <c r="A951" s="5" t="s">
        <v>11246</v>
      </c>
      <c r="D951" s="5"/>
    </row>
    <row r="952" spans="1:4" x14ac:dyDescent="0.25">
      <c r="A952" s="5" t="s">
        <v>11246</v>
      </c>
      <c r="D952" s="5"/>
    </row>
    <row r="953" spans="1:4" x14ac:dyDescent="0.25">
      <c r="A953" s="5" t="s">
        <v>11246</v>
      </c>
      <c r="D953" s="5"/>
    </row>
    <row r="954" spans="1:4" x14ac:dyDescent="0.25">
      <c r="A954" s="5" t="s">
        <v>11246</v>
      </c>
      <c r="D954" s="5"/>
    </row>
    <row r="955" spans="1:4" x14ac:dyDescent="0.25">
      <c r="A955" s="5" t="s">
        <v>11246</v>
      </c>
      <c r="D955" s="5"/>
    </row>
    <row r="956" spans="1:4" x14ac:dyDescent="0.25">
      <c r="A956" s="5" t="s">
        <v>11246</v>
      </c>
      <c r="D956" s="5"/>
    </row>
    <row r="957" spans="1:4" x14ac:dyDescent="0.25">
      <c r="A957" s="5" t="s">
        <v>11246</v>
      </c>
      <c r="D957" s="5"/>
    </row>
    <row r="958" spans="1:4" x14ac:dyDescent="0.25">
      <c r="A958" s="5" t="s">
        <v>11246</v>
      </c>
      <c r="D958" s="5"/>
    </row>
    <row r="959" spans="1:4" x14ac:dyDescent="0.25">
      <c r="A959" s="5" t="s">
        <v>11246</v>
      </c>
      <c r="D959" s="5"/>
    </row>
    <row r="960" spans="1:4" x14ac:dyDescent="0.25">
      <c r="A960" s="5" t="s">
        <v>11246</v>
      </c>
      <c r="D960" s="5"/>
    </row>
    <row r="961" spans="1:4" x14ac:dyDescent="0.25">
      <c r="A961" s="5" t="s">
        <v>11246</v>
      </c>
      <c r="D961" s="5"/>
    </row>
    <row r="962" spans="1:4" x14ac:dyDescent="0.25">
      <c r="A962" s="5" t="s">
        <v>11246</v>
      </c>
      <c r="D962" s="5"/>
    </row>
    <row r="963" spans="1:4" x14ac:dyDescent="0.25">
      <c r="A963" s="5" t="s">
        <v>11246</v>
      </c>
      <c r="D963" s="5"/>
    </row>
    <row r="964" spans="1:4" x14ac:dyDescent="0.25">
      <c r="A964" s="5" t="s">
        <v>11246</v>
      </c>
      <c r="D964" s="5"/>
    </row>
    <row r="965" spans="1:4" x14ac:dyDescent="0.25">
      <c r="A965" s="5" t="s">
        <v>11246</v>
      </c>
      <c r="D965" s="5"/>
    </row>
    <row r="966" spans="1:4" x14ac:dyDescent="0.25">
      <c r="A966" s="5" t="s">
        <v>11246</v>
      </c>
      <c r="D966" s="5"/>
    </row>
    <row r="967" spans="1:4" x14ac:dyDescent="0.25">
      <c r="A967" s="5" t="s">
        <v>11251</v>
      </c>
      <c r="D967" s="5"/>
    </row>
    <row r="968" spans="1:4" x14ac:dyDescent="0.25">
      <c r="A968" s="5" t="s">
        <v>11251</v>
      </c>
      <c r="D968" s="5"/>
    </row>
    <row r="969" spans="1:4" x14ac:dyDescent="0.25">
      <c r="A969" s="5" t="s">
        <v>11251</v>
      </c>
      <c r="D969" s="5"/>
    </row>
    <row r="970" spans="1:4" x14ac:dyDescent="0.25">
      <c r="A970" s="5" t="s">
        <v>11251</v>
      </c>
      <c r="D970" s="5"/>
    </row>
    <row r="971" spans="1:4" x14ac:dyDescent="0.25">
      <c r="A971" s="5" t="s">
        <v>11251</v>
      </c>
      <c r="D971" s="5"/>
    </row>
    <row r="972" spans="1:4" x14ac:dyDescent="0.25">
      <c r="A972" s="5" t="s">
        <v>11251</v>
      </c>
      <c r="D972" s="5"/>
    </row>
    <row r="973" spans="1:4" x14ac:dyDescent="0.25">
      <c r="A973" s="5" t="s">
        <v>11251</v>
      </c>
      <c r="D973" s="5"/>
    </row>
    <row r="974" spans="1:4" x14ac:dyDescent="0.25">
      <c r="A974" s="5" t="s">
        <v>11251</v>
      </c>
      <c r="D974" s="5"/>
    </row>
    <row r="975" spans="1:4" x14ac:dyDescent="0.25">
      <c r="A975" s="5" t="s">
        <v>11251</v>
      </c>
      <c r="D975" s="5"/>
    </row>
    <row r="976" spans="1:4" x14ac:dyDescent="0.25">
      <c r="A976" s="5" t="s">
        <v>11251</v>
      </c>
      <c r="D976" s="5"/>
    </row>
    <row r="977" spans="1:4" x14ac:dyDescent="0.25">
      <c r="A977" s="5" t="s">
        <v>11251</v>
      </c>
      <c r="D977" s="5"/>
    </row>
    <row r="978" spans="1:4" x14ac:dyDescent="0.25">
      <c r="A978" s="5" t="s">
        <v>11251</v>
      </c>
      <c r="D978" s="5"/>
    </row>
    <row r="979" spans="1:4" x14ac:dyDescent="0.25">
      <c r="A979" s="5" t="s">
        <v>11251</v>
      </c>
      <c r="D979" s="5"/>
    </row>
    <row r="980" spans="1:4" x14ac:dyDescent="0.25">
      <c r="A980" s="5" t="s">
        <v>11251</v>
      </c>
      <c r="D980" s="5"/>
    </row>
    <row r="981" spans="1:4" x14ac:dyDescent="0.25">
      <c r="A981" s="5" t="s">
        <v>11251</v>
      </c>
      <c r="D981" s="5"/>
    </row>
    <row r="982" spans="1:4" x14ac:dyDescent="0.25">
      <c r="A982" s="5" t="s">
        <v>11251</v>
      </c>
      <c r="D982" s="5"/>
    </row>
    <row r="983" spans="1:4" x14ac:dyDescent="0.25">
      <c r="A983" s="5" t="s">
        <v>11251</v>
      </c>
      <c r="D983" s="5"/>
    </row>
    <row r="984" spans="1:4" x14ac:dyDescent="0.25">
      <c r="A984" s="5" t="s">
        <v>11251</v>
      </c>
      <c r="D984" s="5"/>
    </row>
    <row r="985" spans="1:4" x14ac:dyDescent="0.25">
      <c r="A985" s="5" t="s">
        <v>11251</v>
      </c>
      <c r="D985" s="5"/>
    </row>
    <row r="986" spans="1:4" x14ac:dyDescent="0.25">
      <c r="A986" s="5" t="s">
        <v>11251</v>
      </c>
      <c r="D986" s="5"/>
    </row>
    <row r="987" spans="1:4" x14ac:dyDescent="0.25">
      <c r="A987" s="5" t="s">
        <v>11251</v>
      </c>
      <c r="D987" s="5"/>
    </row>
    <row r="988" spans="1:4" x14ac:dyDescent="0.25">
      <c r="A988" s="5" t="s">
        <v>11251</v>
      </c>
      <c r="D988" s="5"/>
    </row>
    <row r="989" spans="1:4" x14ac:dyDescent="0.25">
      <c r="A989" s="5" t="s">
        <v>11251</v>
      </c>
      <c r="D989" s="5"/>
    </row>
    <row r="990" spans="1:4" x14ac:dyDescent="0.25">
      <c r="A990" s="5" t="s">
        <v>11251</v>
      </c>
      <c r="D990" s="5"/>
    </row>
    <row r="991" spans="1:4" x14ac:dyDescent="0.25">
      <c r="A991" s="5" t="s">
        <v>11251</v>
      </c>
      <c r="D991" s="5"/>
    </row>
    <row r="992" spans="1:4" x14ac:dyDescent="0.25">
      <c r="A992" s="5" t="s">
        <v>11251</v>
      </c>
      <c r="D992" s="5"/>
    </row>
    <row r="993" spans="1:4" x14ac:dyDescent="0.25">
      <c r="A993" s="5" t="s">
        <v>11251</v>
      </c>
      <c r="D993" s="5"/>
    </row>
    <row r="994" spans="1:4" x14ac:dyDescent="0.25">
      <c r="A994" s="5" t="s">
        <v>11251</v>
      </c>
      <c r="D994" s="5"/>
    </row>
    <row r="995" spans="1:4" x14ac:dyDescent="0.25">
      <c r="A995" s="5" t="s">
        <v>11251</v>
      </c>
      <c r="D995" s="5"/>
    </row>
    <row r="996" spans="1:4" x14ac:dyDescent="0.25">
      <c r="A996" s="5" t="s">
        <v>11251</v>
      </c>
      <c r="D996" s="5"/>
    </row>
    <row r="997" spans="1:4" x14ac:dyDescent="0.25">
      <c r="A997" s="5" t="s">
        <v>11251</v>
      </c>
      <c r="D997" s="5"/>
    </row>
    <row r="998" spans="1:4" x14ac:dyDescent="0.25">
      <c r="A998" s="5" t="s">
        <v>11251</v>
      </c>
      <c r="D998" s="5"/>
    </row>
    <row r="999" spans="1:4" x14ac:dyDescent="0.25">
      <c r="A999" s="5" t="s">
        <v>11251</v>
      </c>
      <c r="D999" s="5"/>
    </row>
    <row r="1000" spans="1:4" x14ac:dyDescent="0.25">
      <c r="A1000" s="5" t="s">
        <v>11251</v>
      </c>
      <c r="D1000" s="5"/>
    </row>
    <row r="1001" spans="1:4" x14ac:dyDescent="0.25">
      <c r="A1001" s="5" t="s">
        <v>11251</v>
      </c>
      <c r="D1001" s="5"/>
    </row>
    <row r="1002" spans="1:4" x14ac:dyDescent="0.25">
      <c r="A1002" s="5" t="s">
        <v>11251</v>
      </c>
      <c r="D1002" s="5"/>
    </row>
    <row r="1003" spans="1:4" x14ac:dyDescent="0.25">
      <c r="A1003" s="5" t="s">
        <v>11251</v>
      </c>
      <c r="D1003" s="5"/>
    </row>
    <row r="1004" spans="1:4" x14ac:dyDescent="0.25">
      <c r="A1004" s="5" t="s">
        <v>11251</v>
      </c>
      <c r="D1004" s="5"/>
    </row>
    <row r="1005" spans="1:4" x14ac:dyDescent="0.25">
      <c r="A1005" s="5" t="s">
        <v>11251</v>
      </c>
      <c r="D1005" s="5"/>
    </row>
    <row r="1006" spans="1:4" x14ac:dyDescent="0.25">
      <c r="A1006" s="5" t="s">
        <v>11251</v>
      </c>
      <c r="D1006" s="5"/>
    </row>
    <row r="1007" spans="1:4" x14ac:dyDescent="0.25">
      <c r="A1007" s="5" t="s">
        <v>11251</v>
      </c>
      <c r="D1007" s="5"/>
    </row>
    <row r="1008" spans="1:4" x14ac:dyDescent="0.25">
      <c r="A1008" s="5" t="s">
        <v>11251</v>
      </c>
      <c r="D1008" s="5"/>
    </row>
    <row r="1009" spans="1:4" x14ac:dyDescent="0.25">
      <c r="A1009" s="5" t="s">
        <v>11251</v>
      </c>
      <c r="D1009" s="5"/>
    </row>
    <row r="1010" spans="1:4" x14ac:dyDescent="0.25">
      <c r="A1010" s="5" t="s">
        <v>11251</v>
      </c>
      <c r="D1010" s="5"/>
    </row>
    <row r="1011" spans="1:4" x14ac:dyDescent="0.25">
      <c r="A1011" s="5" t="s">
        <v>11251</v>
      </c>
      <c r="D1011" s="5"/>
    </row>
    <row r="1012" spans="1:4" x14ac:dyDescent="0.25">
      <c r="A1012" s="5" t="s">
        <v>11251</v>
      </c>
      <c r="D1012" s="5"/>
    </row>
    <row r="1013" spans="1:4" x14ac:dyDescent="0.25">
      <c r="A1013" s="5" t="s">
        <v>11251</v>
      </c>
      <c r="D1013" s="5"/>
    </row>
    <row r="1014" spans="1:4" x14ac:dyDescent="0.25">
      <c r="A1014" s="5" t="s">
        <v>11251</v>
      </c>
      <c r="D1014" s="5"/>
    </row>
    <row r="1015" spans="1:4" x14ac:dyDescent="0.25">
      <c r="A1015" s="5" t="s">
        <v>11251</v>
      </c>
      <c r="D1015" s="5"/>
    </row>
    <row r="1016" spans="1:4" x14ac:dyDescent="0.25">
      <c r="A1016" s="5" t="s">
        <v>11251</v>
      </c>
      <c r="D1016" s="5"/>
    </row>
    <row r="1017" spans="1:4" x14ac:dyDescent="0.25">
      <c r="A1017" s="5" t="s">
        <v>11251</v>
      </c>
      <c r="D1017" s="5"/>
    </row>
    <row r="1018" spans="1:4" x14ac:dyDescent="0.25">
      <c r="A1018" s="5" t="s">
        <v>11251</v>
      </c>
      <c r="D1018" s="5"/>
    </row>
    <row r="1019" spans="1:4" x14ac:dyDescent="0.25">
      <c r="A1019" s="5" t="s">
        <v>11251</v>
      </c>
      <c r="D1019" s="5"/>
    </row>
    <row r="1020" spans="1:4" x14ac:dyDescent="0.25">
      <c r="A1020" s="5" t="s">
        <v>11251</v>
      </c>
      <c r="D1020" s="5"/>
    </row>
    <row r="1021" spans="1:4" x14ac:dyDescent="0.25">
      <c r="A1021" s="5" t="s">
        <v>11251</v>
      </c>
      <c r="D1021" s="5"/>
    </row>
    <row r="1022" spans="1:4" x14ac:dyDescent="0.25">
      <c r="A1022" s="5" t="s">
        <v>11251</v>
      </c>
      <c r="D1022" s="5"/>
    </row>
    <row r="1023" spans="1:4" x14ac:dyDescent="0.25">
      <c r="A1023" s="5" t="s">
        <v>11251</v>
      </c>
      <c r="D1023" s="5"/>
    </row>
    <row r="1024" spans="1:4" x14ac:dyDescent="0.25">
      <c r="A1024" s="5" t="s">
        <v>11251</v>
      </c>
      <c r="D1024" s="5"/>
    </row>
    <row r="1025" spans="1:4" x14ac:dyDescent="0.25">
      <c r="A1025" s="5" t="s">
        <v>11251</v>
      </c>
      <c r="D1025" s="5"/>
    </row>
    <row r="1026" spans="1:4" x14ac:dyDescent="0.25">
      <c r="A1026" s="5" t="s">
        <v>11251</v>
      </c>
      <c r="D1026" s="5"/>
    </row>
    <row r="1027" spans="1:4" x14ac:dyDescent="0.25">
      <c r="A1027" s="5" t="s">
        <v>11251</v>
      </c>
      <c r="D1027" s="5"/>
    </row>
    <row r="1028" spans="1:4" x14ac:dyDescent="0.25">
      <c r="A1028" s="5" t="s">
        <v>11251</v>
      </c>
      <c r="D1028" s="5"/>
    </row>
    <row r="1029" spans="1:4" x14ac:dyDescent="0.25">
      <c r="A1029" s="5" t="s">
        <v>11251</v>
      </c>
      <c r="D1029" s="5"/>
    </row>
    <row r="1030" spans="1:4" x14ac:dyDescent="0.25">
      <c r="A1030" s="5" t="s">
        <v>11533</v>
      </c>
      <c r="D1030" s="5"/>
    </row>
    <row r="1031" spans="1:4" x14ac:dyDescent="0.25">
      <c r="A1031" s="5" t="s">
        <v>11533</v>
      </c>
      <c r="D1031" s="5"/>
    </row>
    <row r="1032" spans="1:4" x14ac:dyDescent="0.25">
      <c r="A1032" s="5" t="s">
        <v>11533</v>
      </c>
      <c r="D1032" s="5"/>
    </row>
    <row r="1033" spans="1:4" x14ac:dyDescent="0.25">
      <c r="A1033" s="5" t="s">
        <v>11533</v>
      </c>
      <c r="D1033" s="5"/>
    </row>
    <row r="1034" spans="1:4" x14ac:dyDescent="0.25">
      <c r="A1034" s="5" t="s">
        <v>11533</v>
      </c>
      <c r="D1034" s="5"/>
    </row>
    <row r="1035" spans="1:4" x14ac:dyDescent="0.25">
      <c r="A1035" s="5" t="s">
        <v>11533</v>
      </c>
      <c r="D1035" s="5"/>
    </row>
    <row r="1036" spans="1:4" x14ac:dyDescent="0.25">
      <c r="A1036" s="5" t="s">
        <v>11533</v>
      </c>
      <c r="D1036" s="5"/>
    </row>
    <row r="1037" spans="1:4" x14ac:dyDescent="0.25">
      <c r="A1037" s="5" t="s">
        <v>11533</v>
      </c>
      <c r="D1037" s="5"/>
    </row>
    <row r="1038" spans="1:4" x14ac:dyDescent="0.25">
      <c r="A1038" s="5" t="s">
        <v>11533</v>
      </c>
      <c r="D1038" s="5"/>
    </row>
    <row r="1039" spans="1:4" x14ac:dyDescent="0.25">
      <c r="A1039" s="5" t="s">
        <v>11533</v>
      </c>
      <c r="D1039" s="5"/>
    </row>
    <row r="1040" spans="1:4" x14ac:dyDescent="0.25">
      <c r="A1040" s="5" t="s">
        <v>11533</v>
      </c>
      <c r="D1040" s="5"/>
    </row>
    <row r="1041" spans="1:4" x14ac:dyDescent="0.25">
      <c r="A1041" s="5" t="s">
        <v>11533</v>
      </c>
      <c r="D1041" s="5"/>
    </row>
    <row r="1042" spans="1:4" x14ac:dyDescent="0.25">
      <c r="A1042" s="5" t="s">
        <v>11249</v>
      </c>
      <c r="D1042" s="5"/>
    </row>
    <row r="1043" spans="1:4" x14ac:dyDescent="0.25">
      <c r="A1043" s="5" t="s">
        <v>11249</v>
      </c>
      <c r="D1043" s="5"/>
    </row>
    <row r="1044" spans="1:4" x14ac:dyDescent="0.25">
      <c r="A1044" s="5" t="s">
        <v>11249</v>
      </c>
      <c r="D1044" s="5"/>
    </row>
    <row r="1045" spans="1:4" x14ac:dyDescent="0.25">
      <c r="A1045" s="5" t="s">
        <v>11249</v>
      </c>
      <c r="D1045" s="5"/>
    </row>
    <row r="1046" spans="1:4" x14ac:dyDescent="0.25">
      <c r="A1046" s="5" t="s">
        <v>11249</v>
      </c>
      <c r="D1046" s="5"/>
    </row>
    <row r="1047" spans="1:4" x14ac:dyDescent="0.25">
      <c r="A1047" s="5" t="s">
        <v>11249</v>
      </c>
      <c r="D1047" s="5"/>
    </row>
    <row r="1048" spans="1:4" x14ac:dyDescent="0.25">
      <c r="A1048" s="5" t="s">
        <v>11249</v>
      </c>
      <c r="D1048" s="5"/>
    </row>
    <row r="1049" spans="1:4" x14ac:dyDescent="0.25">
      <c r="A1049" s="5" t="s">
        <v>11249</v>
      </c>
      <c r="D1049" s="5"/>
    </row>
    <row r="1050" spans="1:4" x14ac:dyDescent="0.25">
      <c r="A1050" s="5" t="s">
        <v>11249</v>
      </c>
      <c r="D1050" s="5"/>
    </row>
    <row r="1051" spans="1:4" x14ac:dyDescent="0.25">
      <c r="A1051" s="5" t="s">
        <v>11249</v>
      </c>
      <c r="D1051" s="5"/>
    </row>
    <row r="1052" spans="1:4" x14ac:dyDescent="0.25">
      <c r="A1052" s="5" t="s">
        <v>11249</v>
      </c>
      <c r="D1052" s="5"/>
    </row>
    <row r="1053" spans="1:4" x14ac:dyDescent="0.25">
      <c r="A1053" s="5" t="s">
        <v>11249</v>
      </c>
      <c r="D1053" s="5"/>
    </row>
    <row r="1054" spans="1:4" x14ac:dyDescent="0.25">
      <c r="A1054" s="5" t="s">
        <v>11249</v>
      </c>
      <c r="D1054" s="5"/>
    </row>
    <row r="1055" spans="1:4" x14ac:dyDescent="0.25">
      <c r="A1055" s="5" t="s">
        <v>11249</v>
      </c>
      <c r="D1055" s="5"/>
    </row>
    <row r="1056" spans="1:4" x14ac:dyDescent="0.25">
      <c r="A1056" s="5" t="s">
        <v>11249</v>
      </c>
      <c r="D1056" s="5"/>
    </row>
    <row r="1057" spans="1:4" x14ac:dyDescent="0.25">
      <c r="A1057" s="5" t="s">
        <v>11249</v>
      </c>
      <c r="D1057" s="5"/>
    </row>
    <row r="1058" spans="1:4" x14ac:dyDescent="0.25">
      <c r="A1058" s="5" t="s">
        <v>11249</v>
      </c>
      <c r="D1058" s="5"/>
    </row>
    <row r="1059" spans="1:4" x14ac:dyDescent="0.25">
      <c r="A1059" s="5" t="s">
        <v>11249</v>
      </c>
      <c r="D1059" s="5"/>
    </row>
    <row r="1060" spans="1:4" x14ac:dyDescent="0.25">
      <c r="A1060" s="5" t="s">
        <v>11249</v>
      </c>
      <c r="D1060" s="5"/>
    </row>
    <row r="1061" spans="1:4" x14ac:dyDescent="0.25">
      <c r="A1061" s="5" t="s">
        <v>11249</v>
      </c>
      <c r="D1061" s="5"/>
    </row>
    <row r="1062" spans="1:4" x14ac:dyDescent="0.25">
      <c r="A1062" s="5" t="s">
        <v>11249</v>
      </c>
      <c r="D1062" s="5"/>
    </row>
    <row r="1063" spans="1:4" x14ac:dyDescent="0.25">
      <c r="A1063" s="5" t="s">
        <v>11249</v>
      </c>
      <c r="D1063" s="5"/>
    </row>
    <row r="1064" spans="1:4" x14ac:dyDescent="0.25">
      <c r="A1064" s="5" t="s">
        <v>11249</v>
      </c>
      <c r="D1064" s="5"/>
    </row>
    <row r="1065" spans="1:4" x14ac:dyDescent="0.25">
      <c r="A1065" s="5" t="s">
        <v>11249</v>
      </c>
      <c r="D1065" s="5"/>
    </row>
    <row r="1066" spans="1:4" x14ac:dyDescent="0.25">
      <c r="A1066" s="5" t="s">
        <v>11249</v>
      </c>
      <c r="D1066" s="5"/>
    </row>
    <row r="1067" spans="1:4" x14ac:dyDescent="0.25">
      <c r="A1067" s="5" t="s">
        <v>11249</v>
      </c>
      <c r="D1067" s="5"/>
    </row>
    <row r="1068" spans="1:4" x14ac:dyDescent="0.25">
      <c r="A1068" s="5" t="s">
        <v>11249</v>
      </c>
      <c r="D1068" s="5"/>
    </row>
    <row r="1069" spans="1:4" x14ac:dyDescent="0.25">
      <c r="A1069" s="5" t="s">
        <v>11249</v>
      </c>
      <c r="D1069" s="5"/>
    </row>
    <row r="1070" spans="1:4" x14ac:dyDescent="0.25">
      <c r="A1070" s="5" t="s">
        <v>11249</v>
      </c>
      <c r="D1070" s="5"/>
    </row>
    <row r="1071" spans="1:4" x14ac:dyDescent="0.25">
      <c r="A1071" s="5" t="s">
        <v>11249</v>
      </c>
      <c r="D1071" s="5"/>
    </row>
    <row r="1072" spans="1:4" x14ac:dyDescent="0.25">
      <c r="A1072" s="5" t="s">
        <v>11249</v>
      </c>
      <c r="D1072" s="5"/>
    </row>
    <row r="1073" spans="1:4" x14ac:dyDescent="0.25">
      <c r="A1073" s="5" t="s">
        <v>11249</v>
      </c>
      <c r="D1073" s="5"/>
    </row>
    <row r="1074" spans="1:4" x14ac:dyDescent="0.25">
      <c r="A1074" s="5" t="s">
        <v>11249</v>
      </c>
      <c r="D1074" s="5"/>
    </row>
    <row r="1075" spans="1:4" x14ac:dyDescent="0.25">
      <c r="A1075" s="5" t="s">
        <v>11249</v>
      </c>
      <c r="D1075" s="5"/>
    </row>
    <row r="1076" spans="1:4" x14ac:dyDescent="0.25">
      <c r="A1076" s="5" t="s">
        <v>11249</v>
      </c>
      <c r="D1076" s="5"/>
    </row>
    <row r="1077" spans="1:4" x14ac:dyDescent="0.25">
      <c r="A1077" s="5" t="s">
        <v>11249</v>
      </c>
      <c r="D1077" s="5"/>
    </row>
    <row r="1078" spans="1:4" x14ac:dyDescent="0.25">
      <c r="A1078" s="5" t="s">
        <v>11249</v>
      </c>
      <c r="D1078" s="5"/>
    </row>
    <row r="1079" spans="1:4" x14ac:dyDescent="0.25">
      <c r="A1079" s="5" t="s">
        <v>11249</v>
      </c>
      <c r="D1079" s="5"/>
    </row>
    <row r="1080" spans="1:4" x14ac:dyDescent="0.25">
      <c r="A1080" s="5" t="s">
        <v>11249</v>
      </c>
      <c r="D1080" s="5"/>
    </row>
    <row r="1081" spans="1:4" x14ac:dyDescent="0.25">
      <c r="A1081" s="5" t="s">
        <v>11249</v>
      </c>
      <c r="D1081" s="5"/>
    </row>
    <row r="1082" spans="1:4" x14ac:dyDescent="0.25">
      <c r="A1082" s="5" t="s">
        <v>11249</v>
      </c>
      <c r="D1082" s="5"/>
    </row>
    <row r="1083" spans="1:4" x14ac:dyDescent="0.25">
      <c r="A1083" s="5" t="s">
        <v>11249</v>
      </c>
      <c r="D1083" s="5"/>
    </row>
    <row r="1084" spans="1:4" x14ac:dyDescent="0.25">
      <c r="A1084" s="5" t="s">
        <v>11249</v>
      </c>
      <c r="D1084" s="5"/>
    </row>
    <row r="1085" spans="1:4" x14ac:dyDescent="0.25">
      <c r="A1085" s="5" t="s">
        <v>11249</v>
      </c>
      <c r="D1085" s="5"/>
    </row>
    <row r="1086" spans="1:4" x14ac:dyDescent="0.25">
      <c r="A1086" s="5" t="s">
        <v>11249</v>
      </c>
      <c r="D1086" s="5"/>
    </row>
    <row r="1087" spans="1:4" x14ac:dyDescent="0.25">
      <c r="A1087" s="5" t="s">
        <v>11249</v>
      </c>
      <c r="D1087" s="5"/>
    </row>
    <row r="1088" spans="1:4" x14ac:dyDescent="0.25">
      <c r="A1088" s="5" t="s">
        <v>11249</v>
      </c>
      <c r="D1088" s="5"/>
    </row>
    <row r="1089" spans="1:4" x14ac:dyDescent="0.25">
      <c r="A1089" s="5" t="s">
        <v>11249</v>
      </c>
      <c r="D1089" s="5"/>
    </row>
    <row r="1090" spans="1:4" x14ac:dyDescent="0.25">
      <c r="A1090" s="5" t="s">
        <v>11249</v>
      </c>
      <c r="D1090" s="5"/>
    </row>
    <row r="1091" spans="1:4" x14ac:dyDescent="0.25">
      <c r="A1091" s="5" t="s">
        <v>11249</v>
      </c>
      <c r="D1091" s="5"/>
    </row>
    <row r="1092" spans="1:4" x14ac:dyDescent="0.25">
      <c r="A1092" s="5" t="s">
        <v>11249</v>
      </c>
      <c r="D1092" s="5"/>
    </row>
    <row r="1093" spans="1:4" x14ac:dyDescent="0.25">
      <c r="A1093" s="5" t="s">
        <v>11249</v>
      </c>
      <c r="D1093" s="5"/>
    </row>
    <row r="1094" spans="1:4" x14ac:dyDescent="0.25">
      <c r="A1094" s="5" t="s">
        <v>11249</v>
      </c>
      <c r="D1094" s="5"/>
    </row>
    <row r="1095" spans="1:4" x14ac:dyDescent="0.25">
      <c r="A1095" s="5" t="s">
        <v>11249</v>
      </c>
      <c r="D1095" s="5"/>
    </row>
    <row r="1096" spans="1:4" x14ac:dyDescent="0.25">
      <c r="A1096" s="5" t="s">
        <v>11249</v>
      </c>
      <c r="D1096" s="5"/>
    </row>
    <row r="1097" spans="1:4" x14ac:dyDescent="0.25">
      <c r="A1097" s="5" t="s">
        <v>11249</v>
      </c>
      <c r="D1097" s="5"/>
    </row>
    <row r="1098" spans="1:4" x14ac:dyDescent="0.25">
      <c r="A1098" s="5" t="s">
        <v>11249</v>
      </c>
      <c r="D1098" s="5"/>
    </row>
    <row r="1099" spans="1:4" x14ac:dyDescent="0.25">
      <c r="A1099" s="5" t="s">
        <v>11249</v>
      </c>
      <c r="D1099" s="5"/>
    </row>
    <row r="1100" spans="1:4" x14ac:dyDescent="0.25">
      <c r="A1100" s="5" t="s">
        <v>11249</v>
      </c>
      <c r="D1100" s="5"/>
    </row>
    <row r="1101" spans="1:4" x14ac:dyDescent="0.25">
      <c r="A1101" s="5" t="s">
        <v>11249</v>
      </c>
      <c r="D1101" s="5"/>
    </row>
    <row r="1102" spans="1:4" x14ac:dyDescent="0.25">
      <c r="A1102" s="5" t="s">
        <v>11249</v>
      </c>
      <c r="D1102" s="5"/>
    </row>
    <row r="1103" spans="1:4" x14ac:dyDescent="0.25">
      <c r="A1103" s="5" t="s">
        <v>11249</v>
      </c>
      <c r="D1103" s="5"/>
    </row>
    <row r="1104" spans="1:4" x14ac:dyDescent="0.25">
      <c r="A1104" s="5" t="s">
        <v>11249</v>
      </c>
      <c r="D1104" s="5"/>
    </row>
    <row r="1105" spans="1:4" x14ac:dyDescent="0.25">
      <c r="A1105" s="5" t="s">
        <v>11249</v>
      </c>
      <c r="D1105" s="5"/>
    </row>
    <row r="1106" spans="1:4" x14ac:dyDescent="0.25">
      <c r="A1106" s="5" t="s">
        <v>11249</v>
      </c>
      <c r="D1106" s="5"/>
    </row>
    <row r="1107" spans="1:4" x14ac:dyDescent="0.25">
      <c r="A1107" s="5" t="s">
        <v>11249</v>
      </c>
      <c r="D1107" s="5"/>
    </row>
    <row r="1108" spans="1:4" x14ac:dyDescent="0.25">
      <c r="A1108" s="5" t="s">
        <v>11249</v>
      </c>
      <c r="D1108" s="5"/>
    </row>
    <row r="1109" spans="1:4" x14ac:dyDescent="0.25">
      <c r="A1109" s="5" t="s">
        <v>11249</v>
      </c>
      <c r="D1109" s="5"/>
    </row>
    <row r="1110" spans="1:4" x14ac:dyDescent="0.25">
      <c r="A1110" s="5" t="s">
        <v>11249</v>
      </c>
      <c r="D1110" s="5"/>
    </row>
    <row r="1111" spans="1:4" x14ac:dyDescent="0.25">
      <c r="A1111" s="5" t="s">
        <v>11249</v>
      </c>
      <c r="D1111" s="5"/>
    </row>
    <row r="1112" spans="1:4" x14ac:dyDescent="0.25">
      <c r="A1112" s="5" t="s">
        <v>11249</v>
      </c>
      <c r="D1112" s="5"/>
    </row>
    <row r="1113" spans="1:4" x14ac:dyDescent="0.25">
      <c r="A1113" s="5" t="s">
        <v>11249</v>
      </c>
      <c r="D1113" s="5"/>
    </row>
    <row r="1114" spans="1:4" x14ac:dyDescent="0.25">
      <c r="A1114" s="5" t="s">
        <v>11249</v>
      </c>
      <c r="D1114" s="5"/>
    </row>
    <row r="1115" spans="1:4" x14ac:dyDescent="0.25">
      <c r="A1115" s="5" t="s">
        <v>11249</v>
      </c>
      <c r="D1115" s="5"/>
    </row>
    <row r="1116" spans="1:4" x14ac:dyDescent="0.25">
      <c r="A1116" s="5" t="s">
        <v>11249</v>
      </c>
      <c r="D1116" s="5"/>
    </row>
    <row r="1117" spans="1:4" x14ac:dyDescent="0.25">
      <c r="A1117" s="5" t="s">
        <v>11249</v>
      </c>
      <c r="D1117" s="5"/>
    </row>
    <row r="1118" spans="1:4" x14ac:dyDescent="0.25">
      <c r="A1118" s="5" t="s">
        <v>11249</v>
      </c>
      <c r="D1118" s="5"/>
    </row>
    <row r="1119" spans="1:4" x14ac:dyDescent="0.25">
      <c r="A1119" s="5" t="s">
        <v>11249</v>
      </c>
      <c r="D1119" s="5"/>
    </row>
    <row r="1120" spans="1:4" x14ac:dyDescent="0.25">
      <c r="A1120" s="5" t="s">
        <v>11249</v>
      </c>
      <c r="D1120" s="5"/>
    </row>
    <row r="1121" spans="1:4" x14ac:dyDescent="0.25">
      <c r="A1121" s="5" t="s">
        <v>11249</v>
      </c>
      <c r="D1121" s="5"/>
    </row>
    <row r="1122" spans="1:4" x14ac:dyDescent="0.25">
      <c r="A1122" s="5" t="s">
        <v>11249</v>
      </c>
      <c r="D1122" s="5"/>
    </row>
    <row r="1123" spans="1:4" x14ac:dyDescent="0.25">
      <c r="A1123" s="5" t="s">
        <v>11249</v>
      </c>
      <c r="D1123" s="5"/>
    </row>
    <row r="1124" spans="1:4" x14ac:dyDescent="0.25">
      <c r="A1124" s="5" t="s">
        <v>11249</v>
      </c>
      <c r="D1124" s="5"/>
    </row>
    <row r="1125" spans="1:4" x14ac:dyDescent="0.25">
      <c r="A1125" s="5" t="s">
        <v>11249</v>
      </c>
      <c r="D1125" s="5"/>
    </row>
    <row r="1126" spans="1:4" x14ac:dyDescent="0.25">
      <c r="A1126" s="5" t="s">
        <v>11249</v>
      </c>
      <c r="D1126" s="5"/>
    </row>
    <row r="1127" spans="1:4" x14ac:dyDescent="0.25">
      <c r="A1127" s="5" t="s">
        <v>11249</v>
      </c>
      <c r="D1127" s="5"/>
    </row>
    <row r="1128" spans="1:4" x14ac:dyDescent="0.25">
      <c r="A1128" s="5" t="s">
        <v>11441</v>
      </c>
      <c r="D1128" s="5"/>
    </row>
    <row r="1129" spans="1:4" x14ac:dyDescent="0.25">
      <c r="A1129" s="5" t="s">
        <v>11441</v>
      </c>
      <c r="D1129" s="5"/>
    </row>
    <row r="1130" spans="1:4" x14ac:dyDescent="0.25">
      <c r="A1130" s="5" t="s">
        <v>11441</v>
      </c>
      <c r="D1130" s="5"/>
    </row>
    <row r="1131" spans="1:4" x14ac:dyDescent="0.25">
      <c r="A1131" s="5" t="s">
        <v>11441</v>
      </c>
      <c r="D1131" s="5"/>
    </row>
    <row r="1132" spans="1:4" x14ac:dyDescent="0.25">
      <c r="A1132" s="5" t="s">
        <v>11441</v>
      </c>
      <c r="D1132" s="5"/>
    </row>
    <row r="1133" spans="1:4" x14ac:dyDescent="0.25">
      <c r="A1133" s="5" t="s">
        <v>11441</v>
      </c>
      <c r="D1133" s="5"/>
    </row>
    <row r="1134" spans="1:4" x14ac:dyDescent="0.25">
      <c r="A1134" s="5" t="s">
        <v>11441</v>
      </c>
      <c r="D1134" s="5"/>
    </row>
    <row r="1135" spans="1:4" x14ac:dyDescent="0.25">
      <c r="A1135" s="5" t="s">
        <v>11441</v>
      </c>
      <c r="D1135" s="5"/>
    </row>
    <row r="1136" spans="1:4" x14ac:dyDescent="0.25">
      <c r="A1136" s="5" t="s">
        <v>11441</v>
      </c>
      <c r="D1136" s="5"/>
    </row>
    <row r="1137" spans="1:4" x14ac:dyDescent="0.25">
      <c r="A1137" s="5" t="s">
        <v>11441</v>
      </c>
      <c r="D1137" s="5"/>
    </row>
    <row r="1138" spans="1:4" x14ac:dyDescent="0.25">
      <c r="A1138" s="5" t="s">
        <v>11441</v>
      </c>
      <c r="D1138" s="5"/>
    </row>
    <row r="1139" spans="1:4" x14ac:dyDescent="0.25">
      <c r="A1139" s="5" t="s">
        <v>11441</v>
      </c>
      <c r="D1139" s="5"/>
    </row>
    <row r="1140" spans="1:4" x14ac:dyDescent="0.25">
      <c r="A1140" s="5" t="s">
        <v>11441</v>
      </c>
      <c r="D1140" s="5"/>
    </row>
    <row r="1141" spans="1:4" x14ac:dyDescent="0.25">
      <c r="A1141" s="5" t="s">
        <v>11441</v>
      </c>
      <c r="D1141" s="5"/>
    </row>
    <row r="1142" spans="1:4" x14ac:dyDescent="0.25">
      <c r="A1142" s="5" t="s">
        <v>11441</v>
      </c>
      <c r="D1142" s="5"/>
    </row>
    <row r="1143" spans="1:4" x14ac:dyDescent="0.25">
      <c r="A1143" s="5" t="s">
        <v>11441</v>
      </c>
      <c r="D1143" s="5"/>
    </row>
    <row r="1144" spans="1:4" x14ac:dyDescent="0.25">
      <c r="A1144" s="5" t="s">
        <v>11441</v>
      </c>
      <c r="D1144" s="5"/>
    </row>
    <row r="1145" spans="1:4" x14ac:dyDescent="0.25">
      <c r="A1145" s="5" t="s">
        <v>11441</v>
      </c>
      <c r="D1145" s="5"/>
    </row>
    <row r="1146" spans="1:4" x14ac:dyDescent="0.25">
      <c r="A1146" s="5" t="s">
        <v>11441</v>
      </c>
      <c r="D1146" s="5"/>
    </row>
    <row r="1147" spans="1:4" x14ac:dyDescent="0.25">
      <c r="A1147" s="5" t="s">
        <v>11441</v>
      </c>
      <c r="D1147" s="5"/>
    </row>
    <row r="1148" spans="1:4" x14ac:dyDescent="0.25">
      <c r="A1148" s="5" t="s">
        <v>11441</v>
      </c>
      <c r="D1148" s="5"/>
    </row>
    <row r="1149" spans="1:4" x14ac:dyDescent="0.25">
      <c r="A1149" s="5" t="s">
        <v>11441</v>
      </c>
      <c r="D1149" s="5"/>
    </row>
    <row r="1150" spans="1:4" x14ac:dyDescent="0.25">
      <c r="A1150" s="5" t="s">
        <v>11441</v>
      </c>
      <c r="D1150" s="5"/>
    </row>
    <row r="1151" spans="1:4" x14ac:dyDescent="0.25">
      <c r="A1151" s="5" t="s">
        <v>11441</v>
      </c>
      <c r="D1151" s="5"/>
    </row>
    <row r="1152" spans="1:4" x14ac:dyDescent="0.25">
      <c r="A1152" s="5" t="s">
        <v>11441</v>
      </c>
      <c r="D1152" s="5"/>
    </row>
    <row r="1153" spans="1:4" x14ac:dyDescent="0.25">
      <c r="A1153" s="5" t="s">
        <v>11441</v>
      </c>
      <c r="D1153" s="5"/>
    </row>
    <row r="1154" spans="1:4" x14ac:dyDescent="0.25">
      <c r="A1154" s="5" t="s">
        <v>11441</v>
      </c>
      <c r="D1154" s="5"/>
    </row>
    <row r="1155" spans="1:4" x14ac:dyDescent="0.25">
      <c r="A1155" s="5" t="s">
        <v>11441</v>
      </c>
      <c r="D1155" s="5"/>
    </row>
    <row r="1156" spans="1:4" x14ac:dyDescent="0.25">
      <c r="A1156" s="5" t="s">
        <v>11441</v>
      </c>
      <c r="D1156" s="5"/>
    </row>
    <row r="1157" spans="1:4" x14ac:dyDescent="0.25">
      <c r="A1157" s="5" t="s">
        <v>11441</v>
      </c>
      <c r="D1157" s="5"/>
    </row>
    <row r="1158" spans="1:4" x14ac:dyDescent="0.25">
      <c r="A1158" s="5" t="s">
        <v>11441</v>
      </c>
      <c r="D1158" s="5"/>
    </row>
    <row r="1159" spans="1:4" x14ac:dyDescent="0.25">
      <c r="A1159" s="5" t="s">
        <v>11441</v>
      </c>
      <c r="D1159" s="5"/>
    </row>
    <row r="1160" spans="1:4" x14ac:dyDescent="0.25">
      <c r="A1160" s="5" t="s">
        <v>11441</v>
      </c>
      <c r="D1160" s="5"/>
    </row>
    <row r="1161" spans="1:4" x14ac:dyDescent="0.25">
      <c r="A1161" s="5" t="s">
        <v>11441</v>
      </c>
      <c r="D1161" s="5"/>
    </row>
    <row r="1162" spans="1:4" x14ac:dyDescent="0.25">
      <c r="A1162" s="5" t="s">
        <v>11441</v>
      </c>
      <c r="D1162" s="5"/>
    </row>
    <row r="1163" spans="1:4" x14ac:dyDescent="0.25">
      <c r="A1163" s="5" t="s">
        <v>11441</v>
      </c>
      <c r="D1163" s="5"/>
    </row>
    <row r="1164" spans="1:4" x14ac:dyDescent="0.25">
      <c r="A1164" s="5" t="s">
        <v>11441</v>
      </c>
      <c r="D1164" s="5"/>
    </row>
    <row r="1165" spans="1:4" x14ac:dyDescent="0.25">
      <c r="A1165" s="5" t="s">
        <v>11441</v>
      </c>
      <c r="D1165" s="5"/>
    </row>
    <row r="1166" spans="1:4" x14ac:dyDescent="0.25">
      <c r="A1166" s="5" t="s">
        <v>11441</v>
      </c>
      <c r="D1166" s="5"/>
    </row>
    <row r="1167" spans="1:4" x14ac:dyDescent="0.25">
      <c r="A1167" s="5" t="s">
        <v>11441</v>
      </c>
      <c r="D1167" s="5"/>
    </row>
    <row r="1168" spans="1:4" x14ac:dyDescent="0.25">
      <c r="A1168" s="5" t="s">
        <v>11441</v>
      </c>
      <c r="D1168" s="5"/>
    </row>
    <row r="1169" spans="1:4" x14ac:dyDescent="0.25">
      <c r="A1169" s="5" t="s">
        <v>11441</v>
      </c>
      <c r="D1169" s="5"/>
    </row>
    <row r="1170" spans="1:4" x14ac:dyDescent="0.25">
      <c r="A1170" s="5" t="s">
        <v>11441</v>
      </c>
      <c r="D1170" s="5"/>
    </row>
    <row r="1171" spans="1:4" x14ac:dyDescent="0.25">
      <c r="A1171" s="5" t="s">
        <v>11441</v>
      </c>
      <c r="D1171" s="5"/>
    </row>
    <row r="1172" spans="1:4" x14ac:dyDescent="0.25">
      <c r="A1172" s="5" t="s">
        <v>11441</v>
      </c>
      <c r="D1172" s="5"/>
    </row>
    <row r="1173" spans="1:4" x14ac:dyDescent="0.25">
      <c r="A1173" s="5" t="s">
        <v>11441</v>
      </c>
      <c r="D1173" s="5"/>
    </row>
    <row r="1174" spans="1:4" x14ac:dyDescent="0.25">
      <c r="A1174" s="5" t="s">
        <v>11441</v>
      </c>
      <c r="D1174" s="5"/>
    </row>
    <row r="1175" spans="1:4" x14ac:dyDescent="0.25">
      <c r="A1175" s="5" t="s">
        <v>11441</v>
      </c>
      <c r="D1175" s="5"/>
    </row>
    <row r="1176" spans="1:4" x14ac:dyDescent="0.25">
      <c r="A1176" s="5" t="s">
        <v>11441</v>
      </c>
      <c r="D1176" s="5"/>
    </row>
    <row r="1177" spans="1:4" x14ac:dyDescent="0.25">
      <c r="A1177" s="5" t="s">
        <v>11441</v>
      </c>
      <c r="D1177" s="5"/>
    </row>
    <row r="1178" spans="1:4" x14ac:dyDescent="0.25">
      <c r="A1178" s="5" t="s">
        <v>11441</v>
      </c>
      <c r="D1178" s="5"/>
    </row>
    <row r="1179" spans="1:4" x14ac:dyDescent="0.25">
      <c r="A1179" s="5" t="s">
        <v>11441</v>
      </c>
      <c r="D1179" s="5"/>
    </row>
    <row r="1180" spans="1:4" x14ac:dyDescent="0.25">
      <c r="A1180" s="5" t="s">
        <v>11441</v>
      </c>
      <c r="D1180" s="5"/>
    </row>
    <row r="1181" spans="1:4" x14ac:dyDescent="0.25">
      <c r="A1181" s="5" t="s">
        <v>11441</v>
      </c>
      <c r="D1181" s="5"/>
    </row>
    <row r="1182" spans="1:4" x14ac:dyDescent="0.25">
      <c r="A1182" s="5" t="s">
        <v>11441</v>
      </c>
      <c r="D1182" s="5"/>
    </row>
    <row r="1183" spans="1:4" x14ac:dyDescent="0.25">
      <c r="A1183" s="5" t="s">
        <v>11441</v>
      </c>
      <c r="D1183" s="5"/>
    </row>
    <row r="1184" spans="1:4" x14ac:dyDescent="0.25">
      <c r="A1184" s="5" t="s">
        <v>11441</v>
      </c>
      <c r="D1184" s="5"/>
    </row>
    <row r="1185" spans="1:4" x14ac:dyDescent="0.25">
      <c r="A1185" s="5" t="s">
        <v>11441</v>
      </c>
      <c r="D1185" s="5"/>
    </row>
    <row r="1186" spans="1:4" x14ac:dyDescent="0.25">
      <c r="A1186" s="5" t="s">
        <v>11441</v>
      </c>
      <c r="D1186" s="5"/>
    </row>
    <row r="1187" spans="1:4" x14ac:dyDescent="0.25">
      <c r="A1187" s="5" t="s">
        <v>11441</v>
      </c>
      <c r="D1187" s="5"/>
    </row>
    <row r="1188" spans="1:4" x14ac:dyDescent="0.25">
      <c r="A1188" s="5" t="s">
        <v>11441</v>
      </c>
      <c r="D1188" s="5"/>
    </row>
    <row r="1189" spans="1:4" x14ac:dyDescent="0.25">
      <c r="A1189" s="5" t="s">
        <v>11441</v>
      </c>
      <c r="D1189" s="5"/>
    </row>
    <row r="1190" spans="1:4" x14ac:dyDescent="0.25">
      <c r="A1190" s="5" t="s">
        <v>11441</v>
      </c>
      <c r="D1190" s="5"/>
    </row>
    <row r="1191" spans="1:4" x14ac:dyDescent="0.25">
      <c r="A1191" s="5" t="s">
        <v>11441</v>
      </c>
      <c r="D1191" s="5"/>
    </row>
    <row r="1192" spans="1:4" x14ac:dyDescent="0.25">
      <c r="A1192" s="5" t="s">
        <v>11441</v>
      </c>
      <c r="D1192" s="5"/>
    </row>
    <row r="1193" spans="1:4" x14ac:dyDescent="0.25">
      <c r="A1193" s="5" t="s">
        <v>11441</v>
      </c>
      <c r="D1193" s="5"/>
    </row>
    <row r="1194" spans="1:4" x14ac:dyDescent="0.25">
      <c r="A1194" s="5" t="s">
        <v>11441</v>
      </c>
      <c r="D1194" s="5"/>
    </row>
    <row r="1195" spans="1:4" x14ac:dyDescent="0.25">
      <c r="A1195" s="5" t="s">
        <v>11441</v>
      </c>
      <c r="D1195" s="5"/>
    </row>
    <row r="1196" spans="1:4" x14ac:dyDescent="0.25">
      <c r="A1196" s="5" t="s">
        <v>11441</v>
      </c>
      <c r="D1196" s="5"/>
    </row>
    <row r="1197" spans="1:4" x14ac:dyDescent="0.25">
      <c r="A1197" s="5" t="s">
        <v>11441</v>
      </c>
      <c r="D1197" s="5"/>
    </row>
    <row r="1198" spans="1:4" x14ac:dyDescent="0.25">
      <c r="A1198" s="5" t="s">
        <v>11441</v>
      </c>
      <c r="D1198" s="5"/>
    </row>
    <row r="1199" spans="1:4" x14ac:dyDescent="0.25">
      <c r="A1199" s="5" t="s">
        <v>11441</v>
      </c>
      <c r="D1199" s="5"/>
    </row>
    <row r="1200" spans="1:4" x14ac:dyDescent="0.25">
      <c r="A1200" s="5" t="s">
        <v>11441</v>
      </c>
      <c r="D1200" s="5"/>
    </row>
    <row r="1201" spans="1:4" x14ac:dyDescent="0.25">
      <c r="A1201" s="5" t="s">
        <v>11441</v>
      </c>
      <c r="D1201" s="5"/>
    </row>
    <row r="1202" spans="1:4" x14ac:dyDescent="0.25">
      <c r="A1202" s="5" t="s">
        <v>11441</v>
      </c>
      <c r="D1202" s="5"/>
    </row>
    <row r="1203" spans="1:4" x14ac:dyDescent="0.25">
      <c r="A1203" s="5" t="s">
        <v>11441</v>
      </c>
      <c r="D1203" s="5"/>
    </row>
    <row r="1204" spans="1:4" x14ac:dyDescent="0.25">
      <c r="A1204" s="5" t="s">
        <v>11441</v>
      </c>
      <c r="D1204" s="5"/>
    </row>
    <row r="1205" spans="1:4" x14ac:dyDescent="0.25">
      <c r="A1205" s="5" t="s">
        <v>11441</v>
      </c>
      <c r="D1205" s="5"/>
    </row>
    <row r="1206" spans="1:4" x14ac:dyDescent="0.25">
      <c r="A1206" s="5" t="s">
        <v>11441</v>
      </c>
      <c r="D1206" s="5"/>
    </row>
    <row r="1207" spans="1:4" x14ac:dyDescent="0.25">
      <c r="A1207" s="5" t="s">
        <v>11441</v>
      </c>
      <c r="D1207" s="5"/>
    </row>
    <row r="1208" spans="1:4" x14ac:dyDescent="0.25">
      <c r="A1208" s="5" t="s">
        <v>11441</v>
      </c>
      <c r="D1208" s="5"/>
    </row>
    <row r="1209" spans="1:4" x14ac:dyDescent="0.25">
      <c r="A1209" s="5" t="s">
        <v>11441</v>
      </c>
      <c r="D1209" s="5"/>
    </row>
    <row r="1210" spans="1:4" x14ac:dyDescent="0.25">
      <c r="A1210" s="5" t="s">
        <v>11441</v>
      </c>
      <c r="D1210" s="5"/>
    </row>
    <row r="1211" spans="1:4" x14ac:dyDescent="0.25">
      <c r="A1211" s="5" t="s">
        <v>11441</v>
      </c>
      <c r="D1211" s="5"/>
    </row>
    <row r="1212" spans="1:4" x14ac:dyDescent="0.25">
      <c r="A1212" s="5" t="s">
        <v>11441</v>
      </c>
      <c r="D1212" s="5"/>
    </row>
    <row r="1213" spans="1:4" x14ac:dyDescent="0.25">
      <c r="A1213" s="5" t="s">
        <v>11441</v>
      </c>
      <c r="D1213" s="5"/>
    </row>
    <row r="1214" spans="1:4" x14ac:dyDescent="0.25">
      <c r="A1214" s="5" t="s">
        <v>11441</v>
      </c>
      <c r="D1214" s="5"/>
    </row>
    <row r="1215" spans="1:4" x14ac:dyDescent="0.25">
      <c r="A1215" s="5" t="s">
        <v>11441</v>
      </c>
      <c r="D1215" s="5"/>
    </row>
    <row r="1216" spans="1:4" x14ac:dyDescent="0.25">
      <c r="A1216" s="5" t="s">
        <v>11441</v>
      </c>
      <c r="D1216" s="5"/>
    </row>
    <row r="1217" spans="1:4" x14ac:dyDescent="0.25">
      <c r="A1217" s="5" t="s">
        <v>11441</v>
      </c>
      <c r="D1217" s="5"/>
    </row>
    <row r="1218" spans="1:4" x14ac:dyDescent="0.25">
      <c r="A1218" s="5" t="s">
        <v>11441</v>
      </c>
      <c r="D1218" s="5"/>
    </row>
    <row r="1219" spans="1:4" x14ac:dyDescent="0.25">
      <c r="A1219" s="5" t="s">
        <v>11441</v>
      </c>
      <c r="D1219" s="5"/>
    </row>
    <row r="1220" spans="1:4" x14ac:dyDescent="0.25">
      <c r="A1220" s="5" t="s">
        <v>11441</v>
      </c>
      <c r="D1220" s="5"/>
    </row>
    <row r="1221" spans="1:4" x14ac:dyDescent="0.25">
      <c r="A1221" s="5" t="s">
        <v>11441</v>
      </c>
      <c r="D1221" s="5"/>
    </row>
    <row r="1222" spans="1:4" x14ac:dyDescent="0.25">
      <c r="A1222" s="5" t="s">
        <v>11441</v>
      </c>
      <c r="D1222" s="5"/>
    </row>
    <row r="1223" spans="1:4" x14ac:dyDescent="0.25">
      <c r="A1223" s="5" t="s">
        <v>11441</v>
      </c>
      <c r="D1223" s="5"/>
    </row>
    <row r="1224" spans="1:4" x14ac:dyDescent="0.25">
      <c r="A1224" s="5" t="s">
        <v>11441</v>
      </c>
      <c r="D1224" s="5"/>
    </row>
    <row r="1225" spans="1:4" x14ac:dyDescent="0.25">
      <c r="A1225" s="5" t="s">
        <v>11441</v>
      </c>
      <c r="D1225" s="5"/>
    </row>
    <row r="1226" spans="1:4" x14ac:dyDescent="0.25">
      <c r="A1226" s="5" t="s">
        <v>11441</v>
      </c>
      <c r="D1226" s="5"/>
    </row>
    <row r="1227" spans="1:4" x14ac:dyDescent="0.25">
      <c r="A1227" s="5" t="s">
        <v>11441</v>
      </c>
      <c r="D1227" s="5"/>
    </row>
    <row r="1228" spans="1:4" x14ac:dyDescent="0.25">
      <c r="A1228" s="5" t="s">
        <v>11441</v>
      </c>
      <c r="D1228" s="5"/>
    </row>
    <row r="1229" spans="1:4" x14ac:dyDescent="0.25">
      <c r="A1229" s="5" t="s">
        <v>11441</v>
      </c>
      <c r="D1229" s="5"/>
    </row>
    <row r="1230" spans="1:4" x14ac:dyDescent="0.25">
      <c r="A1230" s="5" t="s">
        <v>11441</v>
      </c>
      <c r="D1230" s="5"/>
    </row>
    <row r="1231" spans="1:4" x14ac:dyDescent="0.25">
      <c r="A1231" s="5" t="s">
        <v>11441</v>
      </c>
      <c r="D1231" s="5"/>
    </row>
    <row r="1232" spans="1:4" x14ac:dyDescent="0.25">
      <c r="A1232" s="5" t="s">
        <v>11441</v>
      </c>
      <c r="D1232" s="5"/>
    </row>
    <row r="1233" spans="1:4" x14ac:dyDescent="0.25">
      <c r="A1233" s="5" t="s">
        <v>11441</v>
      </c>
      <c r="D1233" s="5"/>
    </row>
    <row r="1234" spans="1:4" x14ac:dyDescent="0.25">
      <c r="A1234" s="5" t="s">
        <v>11441</v>
      </c>
      <c r="D1234" s="5"/>
    </row>
    <row r="1235" spans="1:4" x14ac:dyDescent="0.25">
      <c r="A1235" s="5" t="s">
        <v>11441</v>
      </c>
      <c r="D1235" s="5"/>
    </row>
    <row r="1236" spans="1:4" x14ac:dyDescent="0.25">
      <c r="A1236" s="5" t="s">
        <v>11441</v>
      </c>
      <c r="D1236" s="5"/>
    </row>
    <row r="1237" spans="1:4" x14ac:dyDescent="0.25">
      <c r="A1237" s="5" t="s">
        <v>11441</v>
      </c>
      <c r="D1237" s="5"/>
    </row>
    <row r="1238" spans="1:4" x14ac:dyDescent="0.25">
      <c r="A1238" s="5" t="s">
        <v>11269</v>
      </c>
      <c r="D1238" s="5"/>
    </row>
    <row r="1239" spans="1:4" x14ac:dyDescent="0.25">
      <c r="A1239" s="5" t="s">
        <v>11269</v>
      </c>
      <c r="D1239" s="5"/>
    </row>
    <row r="1240" spans="1:4" x14ac:dyDescent="0.25">
      <c r="A1240" s="5" t="s">
        <v>11269</v>
      </c>
      <c r="D1240" s="5"/>
    </row>
    <row r="1241" spans="1:4" x14ac:dyDescent="0.25">
      <c r="A1241" s="5" t="s">
        <v>11269</v>
      </c>
      <c r="D1241" s="5"/>
    </row>
    <row r="1242" spans="1:4" x14ac:dyDescent="0.25">
      <c r="A1242" s="5" t="s">
        <v>11269</v>
      </c>
      <c r="D1242" s="5"/>
    </row>
    <row r="1243" spans="1:4" x14ac:dyDescent="0.25">
      <c r="A1243" s="5" t="s">
        <v>11269</v>
      </c>
      <c r="D1243" s="5"/>
    </row>
    <row r="1244" spans="1:4" x14ac:dyDescent="0.25">
      <c r="A1244" s="5" t="s">
        <v>11269</v>
      </c>
      <c r="D1244" s="5"/>
    </row>
    <row r="1245" spans="1:4" x14ac:dyDescent="0.25">
      <c r="A1245" s="5" t="s">
        <v>11269</v>
      </c>
      <c r="D1245" s="5"/>
    </row>
    <row r="1246" spans="1:4" x14ac:dyDescent="0.25">
      <c r="A1246" s="5" t="s">
        <v>11269</v>
      </c>
      <c r="D1246" s="5"/>
    </row>
    <row r="1247" spans="1:4" x14ac:dyDescent="0.25">
      <c r="A1247" s="5" t="s">
        <v>11269</v>
      </c>
      <c r="D1247" s="5"/>
    </row>
    <row r="1248" spans="1:4" x14ac:dyDescent="0.25">
      <c r="A1248" s="5" t="s">
        <v>11269</v>
      </c>
      <c r="D1248" s="5"/>
    </row>
    <row r="1249" spans="1:4" x14ac:dyDescent="0.25">
      <c r="A1249" s="5" t="s">
        <v>11269</v>
      </c>
      <c r="D1249" s="5"/>
    </row>
    <row r="1250" spans="1:4" x14ac:dyDescent="0.25">
      <c r="A1250" s="5" t="s">
        <v>11269</v>
      </c>
      <c r="D1250" s="5"/>
    </row>
    <row r="1251" spans="1:4" x14ac:dyDescent="0.25">
      <c r="A1251" s="5" t="s">
        <v>11269</v>
      </c>
      <c r="D1251" s="5"/>
    </row>
    <row r="1252" spans="1:4" x14ac:dyDescent="0.25">
      <c r="A1252" s="5" t="s">
        <v>11269</v>
      </c>
      <c r="D1252" s="5"/>
    </row>
    <row r="1253" spans="1:4" x14ac:dyDescent="0.25">
      <c r="A1253" s="5" t="s">
        <v>11269</v>
      </c>
      <c r="D1253" s="5"/>
    </row>
    <row r="1254" spans="1:4" x14ac:dyDescent="0.25">
      <c r="A1254" s="5" t="s">
        <v>11269</v>
      </c>
      <c r="D1254" s="5"/>
    </row>
    <row r="1255" spans="1:4" x14ac:dyDescent="0.25">
      <c r="A1255" s="5" t="s">
        <v>11269</v>
      </c>
      <c r="D1255" s="5"/>
    </row>
    <row r="1256" spans="1:4" x14ac:dyDescent="0.25">
      <c r="A1256" s="5" t="s">
        <v>11269</v>
      </c>
      <c r="D1256" s="5"/>
    </row>
    <row r="1257" spans="1:4" x14ac:dyDescent="0.25">
      <c r="A1257" s="5" t="s">
        <v>11269</v>
      </c>
      <c r="D1257" s="5"/>
    </row>
    <row r="1258" spans="1:4" x14ac:dyDescent="0.25">
      <c r="A1258" s="5" t="s">
        <v>11269</v>
      </c>
      <c r="D1258" s="5"/>
    </row>
    <row r="1259" spans="1:4" x14ac:dyDescent="0.25">
      <c r="A1259" s="5" t="s">
        <v>11269</v>
      </c>
      <c r="D1259" s="5"/>
    </row>
    <row r="1260" spans="1:4" x14ac:dyDescent="0.25">
      <c r="A1260" s="5" t="s">
        <v>11269</v>
      </c>
      <c r="D1260" s="5"/>
    </row>
    <row r="1261" spans="1:4" x14ac:dyDescent="0.25">
      <c r="A1261" s="5" t="s">
        <v>11269</v>
      </c>
      <c r="D1261" s="5"/>
    </row>
    <row r="1262" spans="1:4" x14ac:dyDescent="0.25">
      <c r="A1262" s="5" t="s">
        <v>11269</v>
      </c>
      <c r="D1262" s="5"/>
    </row>
    <row r="1263" spans="1:4" x14ac:dyDescent="0.25">
      <c r="A1263" s="5" t="s">
        <v>11269</v>
      </c>
      <c r="D1263" s="5"/>
    </row>
    <row r="1264" spans="1:4" x14ac:dyDescent="0.25">
      <c r="A1264" s="5" t="s">
        <v>11269</v>
      </c>
      <c r="D1264" s="5"/>
    </row>
    <row r="1265" spans="1:4" x14ac:dyDescent="0.25">
      <c r="A1265" s="5" t="s">
        <v>11269</v>
      </c>
      <c r="D1265" s="5"/>
    </row>
    <row r="1266" spans="1:4" x14ac:dyDescent="0.25">
      <c r="A1266" s="5" t="s">
        <v>11269</v>
      </c>
      <c r="D1266" s="5"/>
    </row>
    <row r="1267" spans="1:4" x14ac:dyDescent="0.25">
      <c r="A1267" s="5" t="s">
        <v>11269</v>
      </c>
      <c r="D1267" s="5"/>
    </row>
    <row r="1268" spans="1:4" x14ac:dyDescent="0.25">
      <c r="A1268" s="5" t="s">
        <v>11269</v>
      </c>
      <c r="D1268" s="5"/>
    </row>
    <row r="1269" spans="1:4" x14ac:dyDescent="0.25">
      <c r="A1269" s="5" t="s">
        <v>11269</v>
      </c>
      <c r="D1269" s="5"/>
    </row>
    <row r="1270" spans="1:4" x14ac:dyDescent="0.25">
      <c r="A1270" s="5" t="s">
        <v>11269</v>
      </c>
      <c r="D1270" s="5"/>
    </row>
    <row r="1271" spans="1:4" x14ac:dyDescent="0.25">
      <c r="A1271" s="5" t="s">
        <v>11269</v>
      </c>
      <c r="D1271" s="5"/>
    </row>
    <row r="1272" spans="1:4" x14ac:dyDescent="0.25">
      <c r="A1272" s="5" t="s">
        <v>11269</v>
      </c>
      <c r="D1272" s="5"/>
    </row>
    <row r="1273" spans="1:4" x14ac:dyDescent="0.25">
      <c r="A1273" s="5" t="s">
        <v>11269</v>
      </c>
      <c r="D1273" s="5"/>
    </row>
    <row r="1274" spans="1:4" x14ac:dyDescent="0.25">
      <c r="A1274" s="5" t="s">
        <v>11269</v>
      </c>
      <c r="D1274" s="5"/>
    </row>
    <row r="1275" spans="1:4" x14ac:dyDescent="0.25">
      <c r="A1275" s="5" t="s">
        <v>11269</v>
      </c>
      <c r="D1275" s="5"/>
    </row>
    <row r="1276" spans="1:4" x14ac:dyDescent="0.25">
      <c r="A1276" s="5" t="s">
        <v>11269</v>
      </c>
      <c r="D1276" s="5"/>
    </row>
    <row r="1277" spans="1:4" x14ac:dyDescent="0.25">
      <c r="A1277" s="5" t="s">
        <v>11269</v>
      </c>
      <c r="D1277" s="5"/>
    </row>
    <row r="1278" spans="1:4" x14ac:dyDescent="0.25">
      <c r="A1278" s="5" t="s">
        <v>11269</v>
      </c>
      <c r="D1278" s="5"/>
    </row>
    <row r="1279" spans="1:4" x14ac:dyDescent="0.25">
      <c r="A1279" s="5" t="s">
        <v>11269</v>
      </c>
      <c r="D1279" s="5"/>
    </row>
    <row r="1280" spans="1:4" x14ac:dyDescent="0.25">
      <c r="A1280" s="5" t="s">
        <v>11269</v>
      </c>
      <c r="D1280" s="5"/>
    </row>
    <row r="1281" spans="1:4" x14ac:dyDescent="0.25">
      <c r="A1281" s="5" t="s">
        <v>11269</v>
      </c>
      <c r="D1281" s="5"/>
    </row>
    <row r="1282" spans="1:4" x14ac:dyDescent="0.25">
      <c r="A1282" s="5" t="s">
        <v>11269</v>
      </c>
      <c r="D1282" s="5"/>
    </row>
    <row r="1283" spans="1:4" x14ac:dyDescent="0.25">
      <c r="A1283" s="5" t="s">
        <v>11269</v>
      </c>
      <c r="D1283" s="5"/>
    </row>
    <row r="1284" spans="1:4" x14ac:dyDescent="0.25">
      <c r="A1284" s="5" t="s">
        <v>11269</v>
      </c>
      <c r="D1284" s="5"/>
    </row>
    <row r="1285" spans="1:4" x14ac:dyDescent="0.25">
      <c r="A1285" s="5" t="s">
        <v>11269</v>
      </c>
      <c r="D1285" s="5"/>
    </row>
    <row r="1286" spans="1:4" x14ac:dyDescent="0.25">
      <c r="A1286" s="5" t="s">
        <v>11269</v>
      </c>
      <c r="D1286" s="5"/>
    </row>
    <row r="1287" spans="1:4" x14ac:dyDescent="0.25">
      <c r="A1287" s="5" t="s">
        <v>11269</v>
      </c>
      <c r="D1287" s="5"/>
    </row>
    <row r="1288" spans="1:4" x14ac:dyDescent="0.25">
      <c r="A1288" s="5" t="s">
        <v>11269</v>
      </c>
      <c r="D1288" s="5"/>
    </row>
    <row r="1289" spans="1:4" x14ac:dyDescent="0.25">
      <c r="A1289" s="5" t="s">
        <v>11269</v>
      </c>
      <c r="D1289" s="5"/>
    </row>
    <row r="1290" spans="1:4" x14ac:dyDescent="0.25">
      <c r="A1290" s="5" t="s">
        <v>11269</v>
      </c>
      <c r="D1290" s="5"/>
    </row>
    <row r="1291" spans="1:4" x14ac:dyDescent="0.25">
      <c r="A1291" s="5" t="s">
        <v>11269</v>
      </c>
      <c r="D1291" s="5"/>
    </row>
    <row r="1292" spans="1:4" x14ac:dyDescent="0.25">
      <c r="A1292" s="5" t="s">
        <v>11269</v>
      </c>
      <c r="D1292" s="5"/>
    </row>
    <row r="1293" spans="1:4" x14ac:dyDescent="0.25">
      <c r="A1293" s="5" t="s">
        <v>11269</v>
      </c>
      <c r="D1293" s="5"/>
    </row>
    <row r="1294" spans="1:4" x14ac:dyDescent="0.25">
      <c r="A1294" s="5" t="s">
        <v>11287</v>
      </c>
      <c r="D1294" s="5"/>
    </row>
    <row r="1295" spans="1:4" x14ac:dyDescent="0.25">
      <c r="A1295" s="5" t="s">
        <v>11287</v>
      </c>
      <c r="D1295" s="5"/>
    </row>
    <row r="1296" spans="1:4" x14ac:dyDescent="0.25">
      <c r="A1296" s="5" t="s">
        <v>11287</v>
      </c>
      <c r="D1296" s="5"/>
    </row>
    <row r="1297" spans="1:4" x14ac:dyDescent="0.25">
      <c r="A1297" s="5" t="s">
        <v>11287</v>
      </c>
      <c r="D1297" s="5"/>
    </row>
    <row r="1298" spans="1:4" x14ac:dyDescent="0.25">
      <c r="A1298" s="5" t="s">
        <v>11287</v>
      </c>
      <c r="D1298" s="5"/>
    </row>
    <row r="1299" spans="1:4" x14ac:dyDescent="0.25">
      <c r="A1299" s="5" t="s">
        <v>11287</v>
      </c>
      <c r="D1299" s="5"/>
    </row>
    <row r="1300" spans="1:4" x14ac:dyDescent="0.25">
      <c r="A1300" s="5" t="s">
        <v>11287</v>
      </c>
      <c r="D1300" s="5"/>
    </row>
    <row r="1301" spans="1:4" x14ac:dyDescent="0.25">
      <c r="A1301" s="5" t="s">
        <v>11287</v>
      </c>
      <c r="D1301" s="5"/>
    </row>
    <row r="1302" spans="1:4" x14ac:dyDescent="0.25">
      <c r="A1302" s="5" t="s">
        <v>11287</v>
      </c>
      <c r="D1302" s="5"/>
    </row>
    <row r="1303" spans="1:4" x14ac:dyDescent="0.25">
      <c r="A1303" s="5" t="s">
        <v>11287</v>
      </c>
      <c r="D1303" s="5"/>
    </row>
    <row r="1304" spans="1:4" x14ac:dyDescent="0.25">
      <c r="A1304" s="5" t="s">
        <v>11287</v>
      </c>
      <c r="D1304" s="5"/>
    </row>
    <row r="1305" spans="1:4" x14ac:dyDescent="0.25">
      <c r="A1305" s="5" t="s">
        <v>11287</v>
      </c>
      <c r="D1305" s="5"/>
    </row>
    <row r="1306" spans="1:4" x14ac:dyDescent="0.25">
      <c r="A1306" s="5" t="s">
        <v>11287</v>
      </c>
      <c r="D1306" s="5"/>
    </row>
    <row r="1307" spans="1:4" x14ac:dyDescent="0.25">
      <c r="A1307" s="5" t="s">
        <v>11287</v>
      </c>
      <c r="D1307" s="5"/>
    </row>
    <row r="1308" spans="1:4" x14ac:dyDescent="0.25">
      <c r="A1308" s="5" t="s">
        <v>11287</v>
      </c>
      <c r="D1308" s="5"/>
    </row>
    <row r="1309" spans="1:4" x14ac:dyDescent="0.25">
      <c r="A1309" s="5" t="s">
        <v>11287</v>
      </c>
      <c r="D1309" s="5"/>
    </row>
    <row r="1310" spans="1:4" x14ac:dyDescent="0.25">
      <c r="A1310" s="5" t="s">
        <v>11287</v>
      </c>
      <c r="D1310" s="5"/>
    </row>
    <row r="1311" spans="1:4" x14ac:dyDescent="0.25">
      <c r="A1311" s="5" t="s">
        <v>11398</v>
      </c>
      <c r="D1311" s="5"/>
    </row>
    <row r="1312" spans="1:4" x14ac:dyDescent="0.25">
      <c r="A1312" s="5" t="s">
        <v>11398</v>
      </c>
      <c r="D1312" s="5"/>
    </row>
    <row r="1313" spans="1:4" x14ac:dyDescent="0.25">
      <c r="A1313" s="5" t="s">
        <v>11398</v>
      </c>
      <c r="D1313" s="5"/>
    </row>
    <row r="1314" spans="1:4" x14ac:dyDescent="0.25">
      <c r="A1314" s="5" t="s">
        <v>11398</v>
      </c>
      <c r="D1314" s="5"/>
    </row>
    <row r="1315" spans="1:4" x14ac:dyDescent="0.25">
      <c r="A1315" s="5" t="s">
        <v>11398</v>
      </c>
      <c r="D1315" s="5"/>
    </row>
    <row r="1316" spans="1:4" x14ac:dyDescent="0.25">
      <c r="A1316" s="5" t="s">
        <v>11398</v>
      </c>
      <c r="D1316" s="5"/>
    </row>
    <row r="1317" spans="1:4" x14ac:dyDescent="0.25">
      <c r="A1317" s="5" t="s">
        <v>11398</v>
      </c>
      <c r="D1317" s="5"/>
    </row>
    <row r="1318" spans="1:4" x14ac:dyDescent="0.25">
      <c r="A1318" s="5" t="s">
        <v>11398</v>
      </c>
      <c r="D1318" s="5"/>
    </row>
    <row r="1319" spans="1:4" x14ac:dyDescent="0.25">
      <c r="A1319" s="5" t="s">
        <v>11398</v>
      </c>
      <c r="D1319" s="5"/>
    </row>
    <row r="1320" spans="1:4" x14ac:dyDescent="0.25">
      <c r="A1320" s="5" t="s">
        <v>11398</v>
      </c>
      <c r="D1320" s="5"/>
    </row>
    <row r="1321" spans="1:4" x14ac:dyDescent="0.25">
      <c r="A1321" s="5" t="s">
        <v>11398</v>
      </c>
      <c r="D1321" s="5"/>
    </row>
    <row r="1322" spans="1:4" x14ac:dyDescent="0.25">
      <c r="A1322" s="5" t="s">
        <v>11398</v>
      </c>
      <c r="D1322" s="5"/>
    </row>
    <row r="1323" spans="1:4" x14ac:dyDescent="0.25">
      <c r="A1323" s="5" t="s">
        <v>11398</v>
      </c>
      <c r="D1323" s="5"/>
    </row>
    <row r="1324" spans="1:4" x14ac:dyDescent="0.25">
      <c r="A1324" s="5" t="s">
        <v>11398</v>
      </c>
      <c r="D1324" s="5"/>
    </row>
    <row r="1325" spans="1:4" x14ac:dyDescent="0.25">
      <c r="A1325" s="5" t="s">
        <v>11398</v>
      </c>
      <c r="D1325" s="5"/>
    </row>
    <row r="1326" spans="1:4" x14ac:dyDescent="0.25">
      <c r="A1326" s="5" t="s">
        <v>11398</v>
      </c>
      <c r="D1326" s="5"/>
    </row>
    <row r="1327" spans="1:4" x14ac:dyDescent="0.25">
      <c r="A1327" s="5" t="s">
        <v>11398</v>
      </c>
      <c r="D1327" s="5"/>
    </row>
    <row r="1328" spans="1:4" x14ac:dyDescent="0.25">
      <c r="A1328" s="5" t="s">
        <v>11398</v>
      </c>
      <c r="D1328" s="5"/>
    </row>
    <row r="1329" spans="1:4" x14ac:dyDescent="0.25">
      <c r="A1329" s="5" t="s">
        <v>11398</v>
      </c>
      <c r="D1329" s="5"/>
    </row>
    <row r="1330" spans="1:4" x14ac:dyDescent="0.25">
      <c r="A1330" s="5" t="s">
        <v>11398</v>
      </c>
      <c r="D1330" s="5"/>
    </row>
    <row r="1331" spans="1:4" x14ac:dyDescent="0.25">
      <c r="A1331" s="5" t="s">
        <v>11398</v>
      </c>
      <c r="D1331" s="5"/>
    </row>
    <row r="1332" spans="1:4" x14ac:dyDescent="0.25">
      <c r="A1332" s="5" t="s">
        <v>11398</v>
      </c>
      <c r="D1332" s="5"/>
    </row>
    <row r="1333" spans="1:4" x14ac:dyDescent="0.25">
      <c r="A1333" s="5" t="s">
        <v>11398</v>
      </c>
      <c r="D1333" s="5"/>
    </row>
    <row r="1334" spans="1:4" x14ac:dyDescent="0.25">
      <c r="A1334" s="5" t="s">
        <v>11398</v>
      </c>
      <c r="D1334" s="5"/>
    </row>
    <row r="1335" spans="1:4" x14ac:dyDescent="0.25">
      <c r="A1335" s="5" t="s">
        <v>11398</v>
      </c>
      <c r="D1335" s="5"/>
    </row>
    <row r="1336" spans="1:4" x14ac:dyDescent="0.25">
      <c r="A1336" s="5" t="s">
        <v>11377</v>
      </c>
      <c r="D1336" s="5"/>
    </row>
    <row r="1337" spans="1:4" x14ac:dyDescent="0.25">
      <c r="A1337" s="5" t="s">
        <v>11377</v>
      </c>
      <c r="D1337" s="5"/>
    </row>
    <row r="1338" spans="1:4" x14ac:dyDescent="0.25">
      <c r="A1338" s="5" t="s">
        <v>11377</v>
      </c>
      <c r="D1338" s="5"/>
    </row>
    <row r="1339" spans="1:4" x14ac:dyDescent="0.25">
      <c r="A1339" s="5" t="s">
        <v>11377</v>
      </c>
      <c r="D1339" s="5"/>
    </row>
    <row r="1340" spans="1:4" x14ac:dyDescent="0.25">
      <c r="A1340" s="5" t="s">
        <v>11377</v>
      </c>
      <c r="D1340" s="5"/>
    </row>
    <row r="1341" spans="1:4" x14ac:dyDescent="0.25">
      <c r="A1341" s="5" t="s">
        <v>11377</v>
      </c>
      <c r="D1341" s="5"/>
    </row>
    <row r="1342" spans="1:4" x14ac:dyDescent="0.25">
      <c r="A1342" s="5" t="s">
        <v>11377</v>
      </c>
      <c r="D1342" s="5"/>
    </row>
    <row r="1343" spans="1:4" x14ac:dyDescent="0.25">
      <c r="A1343" s="5" t="s">
        <v>11377</v>
      </c>
      <c r="D1343" s="5"/>
    </row>
    <row r="1344" spans="1:4" x14ac:dyDescent="0.25">
      <c r="A1344" s="5" t="s">
        <v>11377</v>
      </c>
      <c r="D1344" s="5"/>
    </row>
    <row r="1345" spans="1:4" x14ac:dyDescent="0.25">
      <c r="A1345" s="5" t="s">
        <v>11377</v>
      </c>
      <c r="D1345" s="5"/>
    </row>
    <row r="1346" spans="1:4" x14ac:dyDescent="0.25">
      <c r="A1346" s="5" t="s">
        <v>11377</v>
      </c>
      <c r="D1346" s="5"/>
    </row>
    <row r="1347" spans="1:4" x14ac:dyDescent="0.25">
      <c r="A1347" s="5" t="s">
        <v>11377</v>
      </c>
      <c r="D1347" s="5"/>
    </row>
    <row r="1348" spans="1:4" x14ac:dyDescent="0.25">
      <c r="A1348" s="5" t="s">
        <v>11377</v>
      </c>
      <c r="D1348" s="5"/>
    </row>
    <row r="1349" spans="1:4" x14ac:dyDescent="0.25">
      <c r="A1349" s="5" t="s">
        <v>11377</v>
      </c>
      <c r="D1349" s="5"/>
    </row>
    <row r="1350" spans="1:4" x14ac:dyDescent="0.25">
      <c r="A1350" s="5" t="s">
        <v>11377</v>
      </c>
      <c r="D1350" s="5"/>
    </row>
    <row r="1351" spans="1:4" x14ac:dyDescent="0.25">
      <c r="A1351" s="5" t="s">
        <v>11377</v>
      </c>
      <c r="D1351" s="5"/>
    </row>
    <row r="1352" spans="1:4" x14ac:dyDescent="0.25">
      <c r="A1352" s="5" t="s">
        <v>11377</v>
      </c>
      <c r="D1352" s="5"/>
    </row>
    <row r="1353" spans="1:4" x14ac:dyDescent="0.25">
      <c r="A1353" s="5" t="s">
        <v>11377</v>
      </c>
      <c r="D1353" s="5"/>
    </row>
    <row r="1354" spans="1:4" x14ac:dyDescent="0.25">
      <c r="A1354" s="5" t="s">
        <v>11377</v>
      </c>
      <c r="D1354" s="5"/>
    </row>
    <row r="1355" spans="1:4" x14ac:dyDescent="0.25">
      <c r="A1355" s="5" t="s">
        <v>11377</v>
      </c>
      <c r="D1355" s="5"/>
    </row>
    <row r="1356" spans="1:4" x14ac:dyDescent="0.25">
      <c r="A1356" s="5" t="s">
        <v>11377</v>
      </c>
      <c r="D1356" s="5"/>
    </row>
    <row r="1357" spans="1:4" x14ac:dyDescent="0.25">
      <c r="A1357" s="5" t="s">
        <v>11377</v>
      </c>
      <c r="D1357" s="5"/>
    </row>
    <row r="1358" spans="1:4" x14ac:dyDescent="0.25">
      <c r="A1358" s="5" t="s">
        <v>11377</v>
      </c>
      <c r="D1358" s="5"/>
    </row>
    <row r="1359" spans="1:4" x14ac:dyDescent="0.25">
      <c r="A1359" s="5" t="s">
        <v>11377</v>
      </c>
      <c r="D1359" s="5"/>
    </row>
    <row r="1360" spans="1:4" x14ac:dyDescent="0.25">
      <c r="A1360" s="5" t="s">
        <v>11377</v>
      </c>
      <c r="D1360" s="5"/>
    </row>
    <row r="1361" spans="1:4" x14ac:dyDescent="0.25">
      <c r="A1361" s="5" t="s">
        <v>11377</v>
      </c>
      <c r="D1361" s="5"/>
    </row>
    <row r="1362" spans="1:4" x14ac:dyDescent="0.25">
      <c r="A1362" s="5" t="s">
        <v>11377</v>
      </c>
      <c r="D1362" s="5"/>
    </row>
    <row r="1363" spans="1:4" x14ac:dyDescent="0.25">
      <c r="A1363" s="5" t="s">
        <v>11377</v>
      </c>
      <c r="D1363" s="5"/>
    </row>
    <row r="1364" spans="1:4" x14ac:dyDescent="0.25">
      <c r="A1364" s="5" t="s">
        <v>11377</v>
      </c>
      <c r="D1364" s="5"/>
    </row>
    <row r="1365" spans="1:4" x14ac:dyDescent="0.25">
      <c r="A1365" s="5" t="s">
        <v>11377</v>
      </c>
      <c r="D1365" s="5"/>
    </row>
    <row r="1366" spans="1:4" x14ac:dyDescent="0.25">
      <c r="A1366" s="5" t="s">
        <v>11377</v>
      </c>
      <c r="D1366" s="5"/>
    </row>
    <row r="1367" spans="1:4" x14ac:dyDescent="0.25">
      <c r="A1367" s="5" t="s">
        <v>11377</v>
      </c>
      <c r="D1367" s="5"/>
    </row>
    <row r="1368" spans="1:4" x14ac:dyDescent="0.25">
      <c r="A1368" s="5" t="s">
        <v>11377</v>
      </c>
      <c r="D1368" s="5"/>
    </row>
    <row r="1369" spans="1:4" x14ac:dyDescent="0.25">
      <c r="A1369" s="5" t="s">
        <v>11377</v>
      </c>
      <c r="D1369" s="5"/>
    </row>
    <row r="1370" spans="1:4" x14ac:dyDescent="0.25">
      <c r="A1370" s="5" t="s">
        <v>11377</v>
      </c>
      <c r="D1370" s="5"/>
    </row>
    <row r="1371" spans="1:4" x14ac:dyDescent="0.25">
      <c r="A1371" s="5" t="s">
        <v>11377</v>
      </c>
      <c r="D1371" s="5"/>
    </row>
    <row r="1372" spans="1:4" x14ac:dyDescent="0.25">
      <c r="A1372" s="5" t="s">
        <v>11377</v>
      </c>
      <c r="D1372" s="5"/>
    </row>
    <row r="1373" spans="1:4" x14ac:dyDescent="0.25">
      <c r="A1373" s="5" t="s">
        <v>11377</v>
      </c>
      <c r="D1373" s="5"/>
    </row>
    <row r="1374" spans="1:4" x14ac:dyDescent="0.25">
      <c r="A1374" s="5" t="s">
        <v>11377</v>
      </c>
      <c r="D1374" s="5"/>
    </row>
    <row r="1375" spans="1:4" x14ac:dyDescent="0.25">
      <c r="A1375" s="5" t="s">
        <v>11377</v>
      </c>
      <c r="D1375" s="5"/>
    </row>
    <row r="1376" spans="1:4" x14ac:dyDescent="0.25">
      <c r="A1376" s="5" t="s">
        <v>11377</v>
      </c>
      <c r="D1376" s="5"/>
    </row>
    <row r="1377" spans="1:4" x14ac:dyDescent="0.25">
      <c r="A1377" s="5" t="s">
        <v>11377</v>
      </c>
      <c r="D1377" s="5"/>
    </row>
    <row r="1378" spans="1:4" x14ac:dyDescent="0.25">
      <c r="A1378" s="5" t="s">
        <v>11377</v>
      </c>
      <c r="D1378" s="5"/>
    </row>
    <row r="1379" spans="1:4" x14ac:dyDescent="0.25">
      <c r="A1379" s="5" t="s">
        <v>11377</v>
      </c>
      <c r="D1379" s="5"/>
    </row>
    <row r="1380" spans="1:4" x14ac:dyDescent="0.25">
      <c r="A1380" s="5" t="s">
        <v>11377</v>
      </c>
      <c r="D1380" s="5"/>
    </row>
    <row r="1381" spans="1:4" x14ac:dyDescent="0.25">
      <c r="A1381" s="5" t="s">
        <v>11377</v>
      </c>
      <c r="D1381" s="5"/>
    </row>
    <row r="1382" spans="1:4" x14ac:dyDescent="0.25">
      <c r="A1382" s="5" t="s">
        <v>11377</v>
      </c>
      <c r="D1382" s="5"/>
    </row>
    <row r="1383" spans="1:4" x14ac:dyDescent="0.25">
      <c r="A1383" s="5" t="s">
        <v>11377</v>
      </c>
      <c r="D1383" s="5"/>
    </row>
    <row r="1384" spans="1:4" x14ac:dyDescent="0.25">
      <c r="A1384" s="5" t="s">
        <v>11377</v>
      </c>
      <c r="D1384" s="5"/>
    </row>
    <row r="1385" spans="1:4" x14ac:dyDescent="0.25">
      <c r="A1385" s="5" t="s">
        <v>11377</v>
      </c>
      <c r="D1385" s="5"/>
    </row>
    <row r="1386" spans="1:4" x14ac:dyDescent="0.25">
      <c r="A1386" s="5" t="s">
        <v>11377</v>
      </c>
      <c r="D1386" s="5"/>
    </row>
    <row r="1387" spans="1:4" x14ac:dyDescent="0.25">
      <c r="A1387" s="5" t="s">
        <v>11377</v>
      </c>
      <c r="D1387" s="5"/>
    </row>
    <row r="1388" spans="1:4" x14ac:dyDescent="0.25">
      <c r="A1388" s="5" t="s">
        <v>11377</v>
      </c>
      <c r="D1388" s="5"/>
    </row>
    <row r="1389" spans="1:4" x14ac:dyDescent="0.25">
      <c r="A1389" s="5" t="s">
        <v>11377</v>
      </c>
      <c r="D1389" s="5"/>
    </row>
    <row r="1390" spans="1:4" x14ac:dyDescent="0.25">
      <c r="A1390" s="5" t="s">
        <v>11377</v>
      </c>
      <c r="D1390" s="5"/>
    </row>
    <row r="1391" spans="1:4" x14ac:dyDescent="0.25">
      <c r="A1391" s="5" t="s">
        <v>11377</v>
      </c>
      <c r="D1391" s="5"/>
    </row>
    <row r="1392" spans="1:4" x14ac:dyDescent="0.25">
      <c r="A1392" s="5" t="s">
        <v>11377</v>
      </c>
      <c r="D1392" s="5"/>
    </row>
    <row r="1393" spans="1:4" x14ac:dyDescent="0.25">
      <c r="A1393" s="5" t="s">
        <v>11377</v>
      </c>
      <c r="D1393" s="5"/>
    </row>
    <row r="1394" spans="1:4" x14ac:dyDescent="0.25">
      <c r="A1394" s="5" t="s">
        <v>11377</v>
      </c>
      <c r="D1394" s="5"/>
    </row>
    <row r="1395" spans="1:4" x14ac:dyDescent="0.25">
      <c r="A1395" s="5" t="s">
        <v>11377</v>
      </c>
      <c r="D1395" s="5"/>
    </row>
    <row r="1396" spans="1:4" x14ac:dyDescent="0.25">
      <c r="A1396" s="5" t="s">
        <v>11377</v>
      </c>
      <c r="D1396" s="5"/>
    </row>
    <row r="1397" spans="1:4" x14ac:dyDescent="0.25">
      <c r="A1397" s="5" t="s">
        <v>11377</v>
      </c>
      <c r="D1397" s="5"/>
    </row>
    <row r="1398" spans="1:4" x14ac:dyDescent="0.25">
      <c r="A1398" s="5" t="s">
        <v>11377</v>
      </c>
      <c r="D1398" s="5"/>
    </row>
    <row r="1399" spans="1:4" x14ac:dyDescent="0.25">
      <c r="A1399" s="5" t="s">
        <v>11377</v>
      </c>
      <c r="D1399" s="5"/>
    </row>
    <row r="1400" spans="1:4" x14ac:dyDescent="0.25">
      <c r="A1400" s="5" t="s">
        <v>11377</v>
      </c>
      <c r="D1400" s="5"/>
    </row>
    <row r="1401" spans="1:4" x14ac:dyDescent="0.25">
      <c r="A1401" s="5" t="s">
        <v>11377</v>
      </c>
      <c r="D1401" s="5"/>
    </row>
    <row r="1402" spans="1:4" x14ac:dyDescent="0.25">
      <c r="A1402" s="5" t="s">
        <v>11377</v>
      </c>
      <c r="D1402" s="5"/>
    </row>
    <row r="1403" spans="1:4" x14ac:dyDescent="0.25">
      <c r="A1403" s="5" t="s">
        <v>11377</v>
      </c>
      <c r="D1403" s="5"/>
    </row>
    <row r="1404" spans="1:4" x14ac:dyDescent="0.25">
      <c r="A1404" s="5" t="s">
        <v>11377</v>
      </c>
      <c r="D1404" s="5"/>
    </row>
    <row r="1405" spans="1:4" x14ac:dyDescent="0.25">
      <c r="A1405" s="5" t="s">
        <v>11377</v>
      </c>
      <c r="D1405" s="5"/>
    </row>
    <row r="1406" spans="1:4" x14ac:dyDescent="0.25">
      <c r="A1406" s="5" t="s">
        <v>11377</v>
      </c>
      <c r="D1406" s="5"/>
    </row>
    <row r="1407" spans="1:4" x14ac:dyDescent="0.25">
      <c r="A1407" s="5" t="s">
        <v>11377</v>
      </c>
      <c r="D1407" s="5"/>
    </row>
    <row r="1408" spans="1:4" x14ac:dyDescent="0.25">
      <c r="A1408" s="5" t="s">
        <v>11377</v>
      </c>
      <c r="D1408" s="5"/>
    </row>
    <row r="1409" spans="1:4" x14ac:dyDescent="0.25">
      <c r="A1409" s="5" t="s">
        <v>11377</v>
      </c>
      <c r="D1409" s="5"/>
    </row>
    <row r="1410" spans="1:4" x14ac:dyDescent="0.25">
      <c r="A1410" s="5" t="s">
        <v>11377</v>
      </c>
      <c r="D1410" s="5"/>
    </row>
    <row r="1411" spans="1:4" x14ac:dyDescent="0.25">
      <c r="A1411" s="5" t="s">
        <v>11377</v>
      </c>
      <c r="D1411" s="5"/>
    </row>
    <row r="1412" spans="1:4" x14ac:dyDescent="0.25">
      <c r="A1412" s="5" t="s">
        <v>11377</v>
      </c>
      <c r="D1412" s="5"/>
    </row>
    <row r="1413" spans="1:4" x14ac:dyDescent="0.25">
      <c r="A1413" s="5" t="s">
        <v>11377</v>
      </c>
      <c r="D1413" s="5"/>
    </row>
    <row r="1414" spans="1:4" x14ac:dyDescent="0.25">
      <c r="A1414" s="5" t="s">
        <v>11377</v>
      </c>
      <c r="D1414" s="5"/>
    </row>
    <row r="1415" spans="1:4" x14ac:dyDescent="0.25">
      <c r="A1415" s="5" t="s">
        <v>11377</v>
      </c>
      <c r="D1415" s="5"/>
    </row>
    <row r="1416" spans="1:4" x14ac:dyDescent="0.25">
      <c r="A1416" s="5" t="s">
        <v>11377</v>
      </c>
      <c r="D1416" s="5"/>
    </row>
    <row r="1417" spans="1:4" x14ac:dyDescent="0.25">
      <c r="A1417" s="5" t="s">
        <v>11377</v>
      </c>
      <c r="D1417" s="5"/>
    </row>
    <row r="1418" spans="1:4" x14ac:dyDescent="0.25">
      <c r="A1418" s="5" t="s">
        <v>11377</v>
      </c>
      <c r="D1418" s="5"/>
    </row>
    <row r="1419" spans="1:4" x14ac:dyDescent="0.25">
      <c r="A1419" s="5" t="s">
        <v>11377</v>
      </c>
      <c r="D1419" s="5"/>
    </row>
    <row r="1420" spans="1:4" x14ac:dyDescent="0.25">
      <c r="A1420" s="5" t="s">
        <v>11377</v>
      </c>
      <c r="D1420" s="5"/>
    </row>
    <row r="1421" spans="1:4" x14ac:dyDescent="0.25">
      <c r="A1421" s="5" t="s">
        <v>11377</v>
      </c>
      <c r="D1421" s="5"/>
    </row>
    <row r="1422" spans="1:4" x14ac:dyDescent="0.25">
      <c r="A1422" s="5" t="s">
        <v>11377</v>
      </c>
      <c r="D1422" s="5"/>
    </row>
    <row r="1423" spans="1:4" x14ac:dyDescent="0.25">
      <c r="A1423" s="5" t="s">
        <v>11377</v>
      </c>
      <c r="D1423" s="5"/>
    </row>
    <row r="1424" spans="1:4" x14ac:dyDescent="0.25">
      <c r="A1424" s="5" t="s">
        <v>11377</v>
      </c>
      <c r="D1424" s="5"/>
    </row>
    <row r="1425" spans="1:4" x14ac:dyDescent="0.25">
      <c r="A1425" s="5" t="s">
        <v>11377</v>
      </c>
      <c r="D1425" s="5"/>
    </row>
    <row r="1426" spans="1:4" x14ac:dyDescent="0.25">
      <c r="A1426" s="5" t="s">
        <v>11377</v>
      </c>
      <c r="D1426" s="5"/>
    </row>
    <row r="1427" spans="1:4" x14ac:dyDescent="0.25">
      <c r="A1427" s="5" t="s">
        <v>11377</v>
      </c>
      <c r="D1427" s="5"/>
    </row>
    <row r="1428" spans="1:4" x14ac:dyDescent="0.25">
      <c r="A1428" s="5" t="s">
        <v>11377</v>
      </c>
      <c r="D1428" s="5"/>
    </row>
    <row r="1429" spans="1:4" x14ac:dyDescent="0.25">
      <c r="A1429" s="5" t="s">
        <v>11377</v>
      </c>
      <c r="D1429" s="5"/>
    </row>
    <row r="1430" spans="1:4" x14ac:dyDescent="0.25">
      <c r="A1430" s="5" t="s">
        <v>11377</v>
      </c>
      <c r="D1430" s="5"/>
    </row>
    <row r="1431" spans="1:4" x14ac:dyDescent="0.25">
      <c r="A1431" s="5" t="s">
        <v>11377</v>
      </c>
      <c r="D1431" s="5"/>
    </row>
    <row r="1432" spans="1:4" x14ac:dyDescent="0.25">
      <c r="A1432" s="5" t="s">
        <v>11377</v>
      </c>
      <c r="D1432" s="5"/>
    </row>
    <row r="1433" spans="1:4" x14ac:dyDescent="0.25">
      <c r="A1433" s="5" t="s">
        <v>11377</v>
      </c>
      <c r="D1433" s="5"/>
    </row>
    <row r="1434" spans="1:4" x14ac:dyDescent="0.25">
      <c r="A1434" s="5" t="s">
        <v>11377</v>
      </c>
      <c r="D1434" s="5"/>
    </row>
    <row r="1435" spans="1:4" x14ac:dyDescent="0.25">
      <c r="A1435" s="5" t="s">
        <v>11377</v>
      </c>
      <c r="D1435" s="5"/>
    </row>
    <row r="1436" spans="1:4" x14ac:dyDescent="0.25">
      <c r="A1436" s="5" t="s">
        <v>11377</v>
      </c>
      <c r="D1436" s="5"/>
    </row>
    <row r="1437" spans="1:4" x14ac:dyDescent="0.25">
      <c r="A1437" s="5" t="s">
        <v>11377</v>
      </c>
      <c r="D1437" s="5"/>
    </row>
    <row r="1438" spans="1:4" x14ac:dyDescent="0.25">
      <c r="A1438" s="5" t="s">
        <v>11377</v>
      </c>
      <c r="D1438" s="5"/>
    </row>
    <row r="1439" spans="1:4" x14ac:dyDescent="0.25">
      <c r="A1439" s="5" t="s">
        <v>11290</v>
      </c>
      <c r="D1439" s="5"/>
    </row>
    <row r="1440" spans="1:4" x14ac:dyDescent="0.25">
      <c r="A1440" s="5" t="s">
        <v>11290</v>
      </c>
      <c r="D1440" s="5"/>
    </row>
    <row r="1441" spans="1:4" x14ac:dyDescent="0.25">
      <c r="A1441" s="5" t="s">
        <v>11290</v>
      </c>
      <c r="D1441" s="5"/>
    </row>
    <row r="1442" spans="1:4" x14ac:dyDescent="0.25">
      <c r="A1442" s="5" t="s">
        <v>11290</v>
      </c>
      <c r="D1442" s="5"/>
    </row>
    <row r="1443" spans="1:4" x14ac:dyDescent="0.25">
      <c r="A1443" s="5" t="s">
        <v>11290</v>
      </c>
      <c r="D1443" s="5"/>
    </row>
    <row r="1444" spans="1:4" x14ac:dyDescent="0.25">
      <c r="A1444" s="5" t="s">
        <v>11290</v>
      </c>
      <c r="D1444" s="5"/>
    </row>
    <row r="1445" spans="1:4" x14ac:dyDescent="0.25">
      <c r="A1445" s="5" t="s">
        <v>11290</v>
      </c>
      <c r="D1445" s="5"/>
    </row>
    <row r="1446" spans="1:4" x14ac:dyDescent="0.25">
      <c r="A1446" s="5" t="s">
        <v>11290</v>
      </c>
      <c r="D1446" s="5"/>
    </row>
    <row r="1447" spans="1:4" x14ac:dyDescent="0.25">
      <c r="A1447" s="5" t="s">
        <v>11290</v>
      </c>
      <c r="D1447" s="5"/>
    </row>
    <row r="1448" spans="1:4" x14ac:dyDescent="0.25">
      <c r="A1448" s="5" t="s">
        <v>11290</v>
      </c>
      <c r="D1448" s="5"/>
    </row>
    <row r="1449" spans="1:4" x14ac:dyDescent="0.25">
      <c r="A1449" s="5" t="s">
        <v>11290</v>
      </c>
      <c r="D1449" s="5"/>
    </row>
    <row r="1450" spans="1:4" x14ac:dyDescent="0.25">
      <c r="A1450" s="5" t="s">
        <v>11290</v>
      </c>
      <c r="D1450" s="5"/>
    </row>
    <row r="1451" spans="1:4" x14ac:dyDescent="0.25">
      <c r="A1451" s="5" t="s">
        <v>11290</v>
      </c>
      <c r="D1451" s="5"/>
    </row>
    <row r="1452" spans="1:4" x14ac:dyDescent="0.25">
      <c r="A1452" s="5" t="s">
        <v>11290</v>
      </c>
      <c r="D1452" s="5"/>
    </row>
    <row r="1453" spans="1:4" x14ac:dyDescent="0.25">
      <c r="A1453" s="5" t="s">
        <v>11290</v>
      </c>
      <c r="D1453" s="5"/>
    </row>
    <row r="1454" spans="1:4" x14ac:dyDescent="0.25">
      <c r="A1454" s="5" t="s">
        <v>11290</v>
      </c>
      <c r="D1454" s="5"/>
    </row>
    <row r="1455" spans="1:4" x14ac:dyDescent="0.25">
      <c r="A1455" s="5" t="s">
        <v>11290</v>
      </c>
      <c r="D1455" s="5"/>
    </row>
    <row r="1456" spans="1:4" x14ac:dyDescent="0.25">
      <c r="A1456" s="5" t="s">
        <v>11290</v>
      </c>
      <c r="D1456" s="5"/>
    </row>
    <row r="1457" spans="1:4" x14ac:dyDescent="0.25">
      <c r="A1457" s="5" t="s">
        <v>11290</v>
      </c>
      <c r="D1457" s="5"/>
    </row>
    <row r="1458" spans="1:4" x14ac:dyDescent="0.25">
      <c r="A1458" s="5" t="s">
        <v>11290</v>
      </c>
      <c r="D1458" s="5"/>
    </row>
    <row r="1459" spans="1:4" x14ac:dyDescent="0.25">
      <c r="A1459" s="5" t="s">
        <v>11290</v>
      </c>
      <c r="D1459" s="5"/>
    </row>
    <row r="1460" spans="1:4" x14ac:dyDescent="0.25">
      <c r="A1460" s="5" t="s">
        <v>11290</v>
      </c>
      <c r="D1460" s="5"/>
    </row>
    <row r="1461" spans="1:4" x14ac:dyDescent="0.25">
      <c r="A1461" s="5" t="s">
        <v>11290</v>
      </c>
      <c r="D1461" s="5"/>
    </row>
    <row r="1462" spans="1:4" x14ac:dyDescent="0.25">
      <c r="A1462" s="5" t="s">
        <v>11290</v>
      </c>
      <c r="D1462" s="5"/>
    </row>
    <row r="1463" spans="1:4" x14ac:dyDescent="0.25">
      <c r="A1463" s="5" t="s">
        <v>11290</v>
      </c>
      <c r="D1463" s="5"/>
    </row>
    <row r="1464" spans="1:4" x14ac:dyDescent="0.25">
      <c r="A1464" s="5" t="s">
        <v>11290</v>
      </c>
      <c r="D1464" s="5"/>
    </row>
    <row r="1465" spans="1:4" x14ac:dyDescent="0.25">
      <c r="A1465" s="5" t="s">
        <v>11290</v>
      </c>
      <c r="D1465" s="5"/>
    </row>
    <row r="1466" spans="1:4" x14ac:dyDescent="0.25">
      <c r="A1466" s="5" t="s">
        <v>11290</v>
      </c>
      <c r="D1466" s="5"/>
    </row>
    <row r="1467" spans="1:4" x14ac:dyDescent="0.25">
      <c r="A1467" s="5" t="s">
        <v>11290</v>
      </c>
      <c r="D1467" s="5"/>
    </row>
    <row r="1468" spans="1:4" x14ac:dyDescent="0.25">
      <c r="A1468" s="5" t="s">
        <v>11290</v>
      </c>
      <c r="D1468" s="5"/>
    </row>
    <row r="1469" spans="1:4" x14ac:dyDescent="0.25">
      <c r="A1469" s="5" t="s">
        <v>11290</v>
      </c>
      <c r="D1469" s="5"/>
    </row>
    <row r="1470" spans="1:4" x14ac:dyDescent="0.25">
      <c r="A1470" s="5" t="s">
        <v>11290</v>
      </c>
      <c r="D1470" s="5"/>
    </row>
    <row r="1471" spans="1:4" x14ac:dyDescent="0.25">
      <c r="A1471" s="5" t="s">
        <v>11290</v>
      </c>
      <c r="D1471" s="5"/>
    </row>
    <row r="1472" spans="1:4" x14ac:dyDescent="0.25">
      <c r="A1472" s="5" t="s">
        <v>11290</v>
      </c>
      <c r="D1472" s="5"/>
    </row>
    <row r="1473" spans="1:4" x14ac:dyDescent="0.25">
      <c r="A1473" s="5" t="s">
        <v>11290</v>
      </c>
      <c r="D1473" s="5"/>
    </row>
    <row r="1474" spans="1:4" x14ac:dyDescent="0.25">
      <c r="A1474" s="5" t="s">
        <v>11290</v>
      </c>
      <c r="D1474" s="5"/>
    </row>
    <row r="1475" spans="1:4" x14ac:dyDescent="0.25">
      <c r="A1475" s="5" t="s">
        <v>11290</v>
      </c>
      <c r="D1475" s="5"/>
    </row>
    <row r="1476" spans="1:4" x14ac:dyDescent="0.25">
      <c r="A1476" s="5" t="s">
        <v>11290</v>
      </c>
      <c r="D1476" s="5"/>
    </row>
    <row r="1477" spans="1:4" x14ac:dyDescent="0.25">
      <c r="A1477" s="5" t="s">
        <v>11416</v>
      </c>
      <c r="D1477" s="5"/>
    </row>
    <row r="1478" spans="1:4" x14ac:dyDescent="0.25">
      <c r="A1478" s="5" t="s">
        <v>11416</v>
      </c>
      <c r="D1478" s="5"/>
    </row>
    <row r="1479" spans="1:4" x14ac:dyDescent="0.25">
      <c r="A1479" s="5" t="s">
        <v>11416</v>
      </c>
      <c r="D1479" s="5"/>
    </row>
    <row r="1480" spans="1:4" x14ac:dyDescent="0.25">
      <c r="A1480" s="5" t="s">
        <v>11416</v>
      </c>
      <c r="D1480" s="5"/>
    </row>
    <row r="1481" spans="1:4" x14ac:dyDescent="0.25">
      <c r="A1481" s="5" t="s">
        <v>11416</v>
      </c>
      <c r="D1481" s="5"/>
    </row>
    <row r="1482" spans="1:4" x14ac:dyDescent="0.25">
      <c r="A1482" s="5" t="s">
        <v>11416</v>
      </c>
      <c r="D1482" s="5"/>
    </row>
    <row r="1483" spans="1:4" x14ac:dyDescent="0.25">
      <c r="A1483" s="5" t="s">
        <v>11416</v>
      </c>
      <c r="D1483" s="5"/>
    </row>
    <row r="1484" spans="1:4" x14ac:dyDescent="0.25">
      <c r="A1484" s="5" t="s">
        <v>11416</v>
      </c>
      <c r="D1484" s="5"/>
    </row>
    <row r="1485" spans="1:4" x14ac:dyDescent="0.25">
      <c r="A1485" s="5" t="s">
        <v>11416</v>
      </c>
      <c r="D1485" s="5"/>
    </row>
    <row r="1486" spans="1:4" x14ac:dyDescent="0.25">
      <c r="A1486" s="5" t="s">
        <v>11416</v>
      </c>
      <c r="D1486" s="5"/>
    </row>
    <row r="1487" spans="1:4" x14ac:dyDescent="0.25">
      <c r="A1487" s="5" t="s">
        <v>11368</v>
      </c>
      <c r="D1487" s="5"/>
    </row>
    <row r="1488" spans="1:4" x14ac:dyDescent="0.25">
      <c r="A1488" s="5" t="s">
        <v>11368</v>
      </c>
      <c r="D1488" s="5"/>
    </row>
    <row r="1489" spans="1:4" x14ac:dyDescent="0.25">
      <c r="A1489" s="5" t="s">
        <v>11368</v>
      </c>
      <c r="D1489" s="5"/>
    </row>
    <row r="1490" spans="1:4" x14ac:dyDescent="0.25">
      <c r="A1490" s="5" t="s">
        <v>11368</v>
      </c>
      <c r="D1490" s="5"/>
    </row>
    <row r="1491" spans="1:4" x14ac:dyDescent="0.25">
      <c r="A1491" s="5" t="s">
        <v>11368</v>
      </c>
      <c r="D1491" s="5"/>
    </row>
    <row r="1492" spans="1:4" x14ac:dyDescent="0.25">
      <c r="A1492" s="5" t="s">
        <v>11368</v>
      </c>
      <c r="D1492" s="5"/>
    </row>
    <row r="1493" spans="1:4" x14ac:dyDescent="0.25">
      <c r="A1493" s="5" t="s">
        <v>11368</v>
      </c>
      <c r="D1493" s="5"/>
    </row>
    <row r="1494" spans="1:4" x14ac:dyDescent="0.25">
      <c r="A1494" s="5" t="s">
        <v>11368</v>
      </c>
      <c r="D1494" s="5"/>
    </row>
    <row r="1495" spans="1:4" x14ac:dyDescent="0.25">
      <c r="A1495" s="5" t="s">
        <v>11368</v>
      </c>
      <c r="D1495" s="5"/>
    </row>
    <row r="1496" spans="1:4" x14ac:dyDescent="0.25">
      <c r="A1496" s="5" t="s">
        <v>11368</v>
      </c>
      <c r="D1496" s="5"/>
    </row>
    <row r="1497" spans="1:4" x14ac:dyDescent="0.25">
      <c r="A1497" s="5" t="s">
        <v>11368</v>
      </c>
      <c r="D1497" s="5"/>
    </row>
    <row r="1498" spans="1:4" x14ac:dyDescent="0.25">
      <c r="A1498" s="5" t="s">
        <v>11368</v>
      </c>
      <c r="D1498" s="5"/>
    </row>
    <row r="1499" spans="1:4" x14ac:dyDescent="0.25">
      <c r="A1499" s="5" t="s">
        <v>11368</v>
      </c>
      <c r="D1499" s="5"/>
    </row>
    <row r="1500" spans="1:4" x14ac:dyDescent="0.25">
      <c r="A1500" s="5" t="s">
        <v>11368</v>
      </c>
      <c r="D1500" s="5"/>
    </row>
    <row r="1501" spans="1:4" x14ac:dyDescent="0.25">
      <c r="A1501" s="5" t="s">
        <v>11368</v>
      </c>
      <c r="D1501" s="5"/>
    </row>
    <row r="1502" spans="1:4" x14ac:dyDescent="0.25">
      <c r="A1502" s="5" t="s">
        <v>11368</v>
      </c>
      <c r="D1502" s="5"/>
    </row>
    <row r="1503" spans="1:4" x14ac:dyDescent="0.25">
      <c r="A1503" s="5" t="s">
        <v>11368</v>
      </c>
      <c r="D1503" s="5"/>
    </row>
    <row r="1504" spans="1:4" x14ac:dyDescent="0.25">
      <c r="A1504" s="5" t="s">
        <v>11368</v>
      </c>
      <c r="D1504" s="5"/>
    </row>
    <row r="1505" spans="1:4" x14ac:dyDescent="0.25">
      <c r="A1505" s="5" t="s">
        <v>11368</v>
      </c>
      <c r="D1505" s="5"/>
    </row>
    <row r="1506" spans="1:4" x14ac:dyDescent="0.25">
      <c r="A1506" s="5" t="s">
        <v>11368</v>
      </c>
      <c r="D1506" s="5"/>
    </row>
    <row r="1507" spans="1:4" x14ac:dyDescent="0.25">
      <c r="A1507" s="5" t="s">
        <v>11368</v>
      </c>
      <c r="D1507" s="5"/>
    </row>
    <row r="1508" spans="1:4" x14ac:dyDescent="0.25">
      <c r="A1508" s="5" t="s">
        <v>11223</v>
      </c>
      <c r="D1508" s="5"/>
    </row>
    <row r="1509" spans="1:4" x14ac:dyDescent="0.25">
      <c r="A1509" s="5" t="s">
        <v>11223</v>
      </c>
      <c r="D1509" s="5"/>
    </row>
    <row r="1510" spans="1:4" x14ac:dyDescent="0.25">
      <c r="A1510" s="5" t="s">
        <v>11223</v>
      </c>
      <c r="D1510" s="5"/>
    </row>
    <row r="1511" spans="1:4" x14ac:dyDescent="0.25">
      <c r="A1511" s="5" t="s">
        <v>11223</v>
      </c>
      <c r="D1511" s="5"/>
    </row>
    <row r="1512" spans="1:4" x14ac:dyDescent="0.25">
      <c r="A1512" s="5" t="s">
        <v>11223</v>
      </c>
      <c r="D1512" s="5"/>
    </row>
    <row r="1513" spans="1:4" x14ac:dyDescent="0.25">
      <c r="A1513" s="5" t="s">
        <v>11223</v>
      </c>
      <c r="D1513" s="5"/>
    </row>
    <row r="1514" spans="1:4" x14ac:dyDescent="0.25">
      <c r="A1514" s="5" t="s">
        <v>11223</v>
      </c>
      <c r="D1514" s="5"/>
    </row>
    <row r="1515" spans="1:4" x14ac:dyDescent="0.25">
      <c r="A1515" s="5" t="s">
        <v>11223</v>
      </c>
      <c r="D1515" s="5"/>
    </row>
    <row r="1516" spans="1:4" x14ac:dyDescent="0.25">
      <c r="A1516" s="5" t="s">
        <v>11200</v>
      </c>
      <c r="D1516" s="5"/>
    </row>
    <row r="1517" spans="1:4" x14ac:dyDescent="0.25">
      <c r="A1517" s="5" t="s">
        <v>11200</v>
      </c>
      <c r="D1517" s="5"/>
    </row>
    <row r="1518" spans="1:4" x14ac:dyDescent="0.25">
      <c r="A1518" s="5" t="s">
        <v>11200</v>
      </c>
      <c r="D1518" s="5"/>
    </row>
    <row r="1519" spans="1:4" x14ac:dyDescent="0.25">
      <c r="A1519" s="5" t="s">
        <v>11200</v>
      </c>
      <c r="D1519" s="5"/>
    </row>
    <row r="1520" spans="1:4" x14ac:dyDescent="0.25">
      <c r="A1520" s="5" t="s">
        <v>11200</v>
      </c>
      <c r="D1520" s="5"/>
    </row>
    <row r="1521" spans="1:4" x14ac:dyDescent="0.25">
      <c r="A1521" s="5" t="s">
        <v>11200</v>
      </c>
      <c r="D1521" s="5"/>
    </row>
    <row r="1522" spans="1:4" x14ac:dyDescent="0.25">
      <c r="A1522" s="5" t="s">
        <v>11200</v>
      </c>
      <c r="D1522" s="5"/>
    </row>
    <row r="1523" spans="1:4" x14ac:dyDescent="0.25">
      <c r="A1523" s="5" t="s">
        <v>11200</v>
      </c>
      <c r="D1523" s="5"/>
    </row>
    <row r="1524" spans="1:4" x14ac:dyDescent="0.25">
      <c r="A1524" s="5" t="s">
        <v>11200</v>
      </c>
      <c r="D1524" s="5"/>
    </row>
    <row r="1525" spans="1:4" x14ac:dyDescent="0.25">
      <c r="A1525" s="5" t="s">
        <v>11200</v>
      </c>
      <c r="D1525" s="5"/>
    </row>
    <row r="1526" spans="1:4" x14ac:dyDescent="0.25">
      <c r="A1526" s="5" t="s">
        <v>11200</v>
      </c>
      <c r="D1526" s="5"/>
    </row>
    <row r="1527" spans="1:4" x14ac:dyDescent="0.25">
      <c r="A1527" s="5" t="s">
        <v>11200</v>
      </c>
      <c r="D1527" s="5"/>
    </row>
    <row r="1528" spans="1:4" x14ac:dyDescent="0.25">
      <c r="A1528" s="5" t="s">
        <v>11200</v>
      </c>
      <c r="D1528" s="5"/>
    </row>
    <row r="1529" spans="1:4" x14ac:dyDescent="0.25">
      <c r="A1529" s="5" t="s">
        <v>11200</v>
      </c>
      <c r="D1529" s="5"/>
    </row>
    <row r="1530" spans="1:4" x14ac:dyDescent="0.25">
      <c r="A1530" s="5" t="s">
        <v>11200</v>
      </c>
      <c r="D1530" s="5"/>
    </row>
    <row r="1531" spans="1:4" x14ac:dyDescent="0.25">
      <c r="A1531" s="5" t="s">
        <v>11200</v>
      </c>
      <c r="D1531" s="5"/>
    </row>
    <row r="1532" spans="1:4" x14ac:dyDescent="0.25">
      <c r="A1532" s="5" t="s">
        <v>11200</v>
      </c>
      <c r="D1532" s="5"/>
    </row>
    <row r="1533" spans="1:4" x14ac:dyDescent="0.25">
      <c r="A1533" s="5" t="s">
        <v>11200</v>
      </c>
      <c r="D1533" s="5"/>
    </row>
    <row r="1534" spans="1:4" x14ac:dyDescent="0.25">
      <c r="A1534" s="5" t="s">
        <v>11200</v>
      </c>
      <c r="D1534" s="5"/>
    </row>
    <row r="1535" spans="1:4" x14ac:dyDescent="0.25">
      <c r="A1535" s="5" t="s">
        <v>11200</v>
      </c>
      <c r="D1535" s="5"/>
    </row>
    <row r="1536" spans="1:4" x14ac:dyDescent="0.25">
      <c r="A1536" s="5" t="s">
        <v>11200</v>
      </c>
      <c r="D1536" s="5"/>
    </row>
    <row r="1537" spans="1:4" x14ac:dyDescent="0.25">
      <c r="A1537" s="5" t="s">
        <v>11200</v>
      </c>
      <c r="D1537" s="5"/>
    </row>
    <row r="1538" spans="1:4" x14ac:dyDescent="0.25">
      <c r="A1538" s="5" t="s">
        <v>11200</v>
      </c>
      <c r="D1538" s="5"/>
    </row>
    <row r="1539" spans="1:4" x14ac:dyDescent="0.25">
      <c r="A1539" s="5" t="s">
        <v>11200</v>
      </c>
      <c r="D1539" s="5"/>
    </row>
    <row r="1540" spans="1:4" x14ac:dyDescent="0.25">
      <c r="A1540" s="5" t="s">
        <v>11200</v>
      </c>
      <c r="D1540" s="5"/>
    </row>
    <row r="1541" spans="1:4" x14ac:dyDescent="0.25">
      <c r="A1541" s="5" t="s">
        <v>11200</v>
      </c>
      <c r="D1541" s="5"/>
    </row>
    <row r="1542" spans="1:4" x14ac:dyDescent="0.25">
      <c r="A1542" s="5" t="s">
        <v>11200</v>
      </c>
      <c r="D1542" s="5"/>
    </row>
    <row r="1543" spans="1:4" x14ac:dyDescent="0.25">
      <c r="A1543" s="5" t="s">
        <v>11200</v>
      </c>
      <c r="D1543" s="5"/>
    </row>
    <row r="1544" spans="1:4" x14ac:dyDescent="0.25">
      <c r="A1544" s="5" t="s">
        <v>11200</v>
      </c>
      <c r="D1544" s="5"/>
    </row>
    <row r="1545" spans="1:4" x14ac:dyDescent="0.25">
      <c r="A1545" s="5" t="s">
        <v>11200</v>
      </c>
      <c r="D1545" s="5"/>
    </row>
    <row r="1546" spans="1:4" x14ac:dyDescent="0.25">
      <c r="A1546" s="5" t="s">
        <v>11200</v>
      </c>
      <c r="D1546" s="5"/>
    </row>
    <row r="1547" spans="1:4" x14ac:dyDescent="0.25">
      <c r="A1547" s="5" t="s">
        <v>11200</v>
      </c>
      <c r="D1547" s="5"/>
    </row>
    <row r="1548" spans="1:4" x14ac:dyDescent="0.25">
      <c r="A1548" s="5" t="s">
        <v>11200</v>
      </c>
      <c r="D1548" s="5"/>
    </row>
    <row r="1549" spans="1:4" x14ac:dyDescent="0.25">
      <c r="A1549" s="5" t="s">
        <v>11200</v>
      </c>
      <c r="D1549" s="5"/>
    </row>
    <row r="1550" spans="1:4" x14ac:dyDescent="0.25">
      <c r="A1550" s="5" t="s">
        <v>11200</v>
      </c>
      <c r="D1550" s="5"/>
    </row>
    <row r="1551" spans="1:4" x14ac:dyDescent="0.25">
      <c r="A1551" s="5" t="s">
        <v>11200</v>
      </c>
      <c r="D1551" s="5"/>
    </row>
    <row r="1552" spans="1:4" x14ac:dyDescent="0.25">
      <c r="A1552" s="5" t="s">
        <v>11200</v>
      </c>
      <c r="D1552" s="5"/>
    </row>
    <row r="1553" spans="1:4" x14ac:dyDescent="0.25">
      <c r="A1553" s="5" t="s">
        <v>11200</v>
      </c>
      <c r="D1553" s="5"/>
    </row>
    <row r="1554" spans="1:4" x14ac:dyDescent="0.25">
      <c r="A1554" s="5" t="s">
        <v>11200</v>
      </c>
      <c r="D1554" s="5"/>
    </row>
    <row r="1555" spans="1:4" x14ac:dyDescent="0.25">
      <c r="A1555" s="5" t="s">
        <v>11200</v>
      </c>
      <c r="D1555" s="5"/>
    </row>
    <row r="1556" spans="1:4" x14ac:dyDescent="0.25">
      <c r="A1556" s="5" t="s">
        <v>11200</v>
      </c>
      <c r="D1556" s="5"/>
    </row>
    <row r="1557" spans="1:4" x14ac:dyDescent="0.25">
      <c r="A1557" s="5" t="s">
        <v>11200</v>
      </c>
      <c r="D1557" s="5"/>
    </row>
    <row r="1558" spans="1:4" x14ac:dyDescent="0.25">
      <c r="A1558" s="5" t="s">
        <v>11200</v>
      </c>
      <c r="D1558" s="5"/>
    </row>
    <row r="1559" spans="1:4" x14ac:dyDescent="0.25">
      <c r="A1559" s="5" t="s">
        <v>11200</v>
      </c>
      <c r="D1559" s="5"/>
    </row>
    <row r="1560" spans="1:4" x14ac:dyDescent="0.25">
      <c r="A1560" s="5" t="s">
        <v>11200</v>
      </c>
      <c r="D1560" s="5"/>
    </row>
    <row r="1561" spans="1:4" x14ac:dyDescent="0.25">
      <c r="A1561" s="5" t="s">
        <v>11200</v>
      </c>
      <c r="D1561" s="5"/>
    </row>
    <row r="1562" spans="1:4" x14ac:dyDescent="0.25">
      <c r="A1562" s="5" t="s">
        <v>11200</v>
      </c>
      <c r="D1562" s="5"/>
    </row>
    <row r="1563" spans="1:4" x14ac:dyDescent="0.25">
      <c r="A1563" s="5" t="s">
        <v>11200</v>
      </c>
      <c r="D1563" s="5"/>
    </row>
    <row r="1564" spans="1:4" x14ac:dyDescent="0.25">
      <c r="A1564" s="5" t="s">
        <v>11200</v>
      </c>
      <c r="D1564" s="5"/>
    </row>
    <row r="1565" spans="1:4" x14ac:dyDescent="0.25">
      <c r="A1565" s="5" t="s">
        <v>11200</v>
      </c>
      <c r="D1565" s="5"/>
    </row>
    <row r="1566" spans="1:4" x14ac:dyDescent="0.25">
      <c r="A1566" s="5" t="s">
        <v>11200</v>
      </c>
      <c r="D1566" s="5"/>
    </row>
    <row r="1567" spans="1:4" x14ac:dyDescent="0.25">
      <c r="A1567" s="5" t="s">
        <v>11200</v>
      </c>
      <c r="D1567" s="5"/>
    </row>
    <row r="1568" spans="1:4" x14ac:dyDescent="0.25">
      <c r="A1568" s="5" t="s">
        <v>11200</v>
      </c>
      <c r="D1568" s="5"/>
    </row>
    <row r="1569" spans="1:4" x14ac:dyDescent="0.25">
      <c r="A1569" s="5" t="s">
        <v>11200</v>
      </c>
      <c r="D1569" s="5"/>
    </row>
    <row r="1570" spans="1:4" x14ac:dyDescent="0.25">
      <c r="A1570" s="5" t="s">
        <v>11200</v>
      </c>
      <c r="D1570" s="5"/>
    </row>
    <row r="1571" spans="1:4" x14ac:dyDescent="0.25">
      <c r="A1571" s="5" t="s">
        <v>11200</v>
      </c>
      <c r="D1571" s="5"/>
    </row>
    <row r="1572" spans="1:4" x14ac:dyDescent="0.25">
      <c r="A1572" s="5" t="s">
        <v>11200</v>
      </c>
      <c r="D1572" s="5"/>
    </row>
    <row r="1573" spans="1:4" x14ac:dyDescent="0.25">
      <c r="A1573" s="5" t="s">
        <v>11200</v>
      </c>
      <c r="D1573" s="5"/>
    </row>
    <row r="1574" spans="1:4" x14ac:dyDescent="0.25">
      <c r="A1574" s="5" t="s">
        <v>11200</v>
      </c>
      <c r="D1574" s="5"/>
    </row>
    <row r="1575" spans="1:4" x14ac:dyDescent="0.25">
      <c r="A1575" s="5" t="s">
        <v>11200</v>
      </c>
      <c r="D1575" s="5"/>
    </row>
    <row r="1576" spans="1:4" x14ac:dyDescent="0.25">
      <c r="A1576" s="5" t="s">
        <v>11200</v>
      </c>
      <c r="D1576" s="5"/>
    </row>
    <row r="1577" spans="1:4" x14ac:dyDescent="0.25">
      <c r="A1577" s="5" t="s">
        <v>11200</v>
      </c>
      <c r="D1577" s="5"/>
    </row>
    <row r="1578" spans="1:4" x14ac:dyDescent="0.25">
      <c r="A1578" s="5" t="s">
        <v>11200</v>
      </c>
      <c r="D1578" s="5"/>
    </row>
    <row r="1579" spans="1:4" x14ac:dyDescent="0.25">
      <c r="A1579" s="5" t="s">
        <v>11200</v>
      </c>
      <c r="D1579" s="5"/>
    </row>
    <row r="1580" spans="1:4" x14ac:dyDescent="0.25">
      <c r="A1580" s="5" t="s">
        <v>11200</v>
      </c>
      <c r="D1580" s="5"/>
    </row>
    <row r="1581" spans="1:4" x14ac:dyDescent="0.25">
      <c r="A1581" s="5" t="s">
        <v>11200</v>
      </c>
      <c r="D1581" s="5"/>
    </row>
    <row r="1582" spans="1:4" x14ac:dyDescent="0.25">
      <c r="A1582" s="5" t="s">
        <v>11200</v>
      </c>
      <c r="D1582" s="5"/>
    </row>
    <row r="1583" spans="1:4" x14ac:dyDescent="0.25">
      <c r="A1583" s="5" t="s">
        <v>11200</v>
      </c>
      <c r="D1583" s="5"/>
    </row>
    <row r="1584" spans="1:4" x14ac:dyDescent="0.25">
      <c r="A1584" s="5" t="s">
        <v>11200</v>
      </c>
      <c r="D1584" s="5"/>
    </row>
    <row r="1585" spans="1:4" x14ac:dyDescent="0.25">
      <c r="A1585" s="5" t="s">
        <v>11200</v>
      </c>
      <c r="D1585" s="5"/>
    </row>
    <row r="1586" spans="1:4" x14ac:dyDescent="0.25">
      <c r="A1586" s="5" t="s">
        <v>11200</v>
      </c>
      <c r="D1586" s="5"/>
    </row>
    <row r="1587" spans="1:4" x14ac:dyDescent="0.25">
      <c r="A1587" s="5" t="s">
        <v>11200</v>
      </c>
      <c r="D1587" s="5"/>
    </row>
    <row r="1588" spans="1:4" x14ac:dyDescent="0.25">
      <c r="A1588" s="5" t="s">
        <v>11200</v>
      </c>
      <c r="D1588" s="5"/>
    </row>
    <row r="1589" spans="1:4" x14ac:dyDescent="0.25">
      <c r="A1589" s="5" t="s">
        <v>11200</v>
      </c>
      <c r="D1589" s="5"/>
    </row>
    <row r="1590" spans="1:4" x14ac:dyDescent="0.25">
      <c r="A1590" s="5" t="s">
        <v>11200</v>
      </c>
      <c r="D1590" s="5"/>
    </row>
    <row r="1591" spans="1:4" x14ac:dyDescent="0.25">
      <c r="A1591" s="5" t="s">
        <v>11221</v>
      </c>
      <c r="D1591" s="5"/>
    </row>
    <row r="1592" spans="1:4" x14ac:dyDescent="0.25">
      <c r="A1592" s="5" t="s">
        <v>11221</v>
      </c>
      <c r="D1592" s="5"/>
    </row>
    <row r="1593" spans="1:4" x14ac:dyDescent="0.25">
      <c r="A1593" s="5" t="s">
        <v>11221</v>
      </c>
      <c r="D1593" s="5"/>
    </row>
    <row r="1594" spans="1:4" x14ac:dyDescent="0.25">
      <c r="A1594" s="5" t="s">
        <v>11221</v>
      </c>
      <c r="D1594" s="5"/>
    </row>
    <row r="1595" spans="1:4" x14ac:dyDescent="0.25">
      <c r="A1595" s="5" t="s">
        <v>11221</v>
      </c>
      <c r="D1595" s="5"/>
    </row>
    <row r="1596" spans="1:4" x14ac:dyDescent="0.25">
      <c r="A1596" s="5" t="s">
        <v>11194</v>
      </c>
      <c r="D1596" s="5"/>
    </row>
    <row r="1597" spans="1:4" x14ac:dyDescent="0.25">
      <c r="A1597" s="5" t="s">
        <v>11194</v>
      </c>
      <c r="D1597" s="5"/>
    </row>
    <row r="1598" spans="1:4" x14ac:dyDescent="0.25">
      <c r="A1598" s="5" t="s">
        <v>11194</v>
      </c>
      <c r="D1598" s="5"/>
    </row>
    <row r="1599" spans="1:4" x14ac:dyDescent="0.25">
      <c r="A1599" s="5" t="s">
        <v>11194</v>
      </c>
      <c r="D1599" s="5"/>
    </row>
    <row r="1600" spans="1:4" x14ac:dyDescent="0.25">
      <c r="A1600" s="5" t="s">
        <v>11194</v>
      </c>
      <c r="D1600" s="5"/>
    </row>
    <row r="1601" spans="1:4" x14ac:dyDescent="0.25">
      <c r="A1601" s="5" t="s">
        <v>11194</v>
      </c>
      <c r="D1601" s="5"/>
    </row>
    <row r="1602" spans="1:4" x14ac:dyDescent="0.25">
      <c r="A1602" s="5" t="s">
        <v>11194</v>
      </c>
      <c r="D1602" s="5"/>
    </row>
    <row r="1603" spans="1:4" x14ac:dyDescent="0.25">
      <c r="A1603" s="5" t="s">
        <v>11194</v>
      </c>
      <c r="D1603" s="5"/>
    </row>
    <row r="1604" spans="1:4" x14ac:dyDescent="0.25">
      <c r="A1604" s="5" t="s">
        <v>11194</v>
      </c>
      <c r="D1604" s="5"/>
    </row>
    <row r="1605" spans="1:4" x14ac:dyDescent="0.25">
      <c r="A1605" s="5" t="s">
        <v>11194</v>
      </c>
      <c r="D1605" s="5"/>
    </row>
    <row r="1606" spans="1:4" x14ac:dyDescent="0.25">
      <c r="A1606" s="5" t="s">
        <v>11194</v>
      </c>
      <c r="D1606" s="5"/>
    </row>
    <row r="1607" spans="1:4" x14ac:dyDescent="0.25">
      <c r="A1607" s="5" t="s">
        <v>11194</v>
      </c>
      <c r="D1607" s="5"/>
    </row>
    <row r="1608" spans="1:4" x14ac:dyDescent="0.25">
      <c r="A1608" s="5" t="s">
        <v>11194</v>
      </c>
      <c r="D1608" s="5"/>
    </row>
    <row r="1609" spans="1:4" x14ac:dyDescent="0.25">
      <c r="A1609" s="5" t="s">
        <v>11194</v>
      </c>
      <c r="D1609" s="5"/>
    </row>
    <row r="1610" spans="1:4" x14ac:dyDescent="0.25">
      <c r="A1610" s="5" t="s">
        <v>11194</v>
      </c>
      <c r="D1610" s="5"/>
    </row>
    <row r="1611" spans="1:4" x14ac:dyDescent="0.25">
      <c r="A1611" s="5" t="s">
        <v>11194</v>
      </c>
      <c r="D1611" s="5"/>
    </row>
    <row r="1612" spans="1:4" x14ac:dyDescent="0.25">
      <c r="A1612" s="5" t="s">
        <v>11194</v>
      </c>
      <c r="D1612" s="5"/>
    </row>
    <row r="1613" spans="1:4" x14ac:dyDescent="0.25">
      <c r="A1613" s="5" t="s">
        <v>11194</v>
      </c>
      <c r="D1613" s="5"/>
    </row>
    <row r="1614" spans="1:4" x14ac:dyDescent="0.25">
      <c r="A1614" s="5" t="s">
        <v>11194</v>
      </c>
      <c r="D1614" s="5"/>
    </row>
    <row r="1615" spans="1:4" x14ac:dyDescent="0.25">
      <c r="A1615" s="5" t="s">
        <v>11194</v>
      </c>
      <c r="D1615" s="5"/>
    </row>
    <row r="1616" spans="1:4" x14ac:dyDescent="0.25">
      <c r="A1616" s="5" t="s">
        <v>11194</v>
      </c>
      <c r="D1616" s="5"/>
    </row>
    <row r="1617" spans="1:4" x14ac:dyDescent="0.25">
      <c r="A1617" s="5" t="s">
        <v>11194</v>
      </c>
      <c r="D1617" s="5"/>
    </row>
    <row r="1618" spans="1:4" x14ac:dyDescent="0.25">
      <c r="A1618" s="5" t="s">
        <v>11194</v>
      </c>
      <c r="D1618" s="5"/>
    </row>
    <row r="1619" spans="1:4" x14ac:dyDescent="0.25">
      <c r="A1619" s="5" t="s">
        <v>11194</v>
      </c>
      <c r="D1619" s="5"/>
    </row>
    <row r="1620" spans="1:4" x14ac:dyDescent="0.25">
      <c r="A1620" s="5" t="s">
        <v>11194</v>
      </c>
      <c r="D1620" s="5"/>
    </row>
    <row r="1621" spans="1:4" x14ac:dyDescent="0.25">
      <c r="A1621" s="5" t="s">
        <v>11194</v>
      </c>
      <c r="D1621" s="5"/>
    </row>
    <row r="1622" spans="1:4" x14ac:dyDescent="0.25">
      <c r="A1622" s="5" t="s">
        <v>11194</v>
      </c>
      <c r="D1622" s="5"/>
    </row>
    <row r="1623" spans="1:4" x14ac:dyDescent="0.25">
      <c r="A1623" s="5" t="s">
        <v>11194</v>
      </c>
      <c r="D1623" s="5"/>
    </row>
    <row r="1624" spans="1:4" x14ac:dyDescent="0.25">
      <c r="A1624" s="5" t="s">
        <v>11194</v>
      </c>
      <c r="D1624" s="5"/>
    </row>
    <row r="1625" spans="1:4" x14ac:dyDescent="0.25">
      <c r="A1625" s="5" t="s">
        <v>11194</v>
      </c>
      <c r="D1625" s="5"/>
    </row>
    <row r="1626" spans="1:4" x14ac:dyDescent="0.25">
      <c r="A1626" s="5" t="s">
        <v>11194</v>
      </c>
      <c r="D1626" s="5"/>
    </row>
    <row r="1627" spans="1:4" x14ac:dyDescent="0.25">
      <c r="A1627" s="5" t="s">
        <v>11194</v>
      </c>
      <c r="D1627" s="5"/>
    </row>
    <row r="1628" spans="1:4" x14ac:dyDescent="0.25">
      <c r="A1628" s="5" t="s">
        <v>11194</v>
      </c>
      <c r="D1628" s="5"/>
    </row>
    <row r="1629" spans="1:4" x14ac:dyDescent="0.25">
      <c r="A1629" s="5" t="s">
        <v>11194</v>
      </c>
      <c r="D1629" s="5"/>
    </row>
    <row r="1630" spans="1:4" x14ac:dyDescent="0.25">
      <c r="A1630" s="5" t="s">
        <v>11194</v>
      </c>
      <c r="D1630" s="5"/>
    </row>
    <row r="1631" spans="1:4" x14ac:dyDescent="0.25">
      <c r="A1631" s="5" t="s">
        <v>11194</v>
      </c>
      <c r="D1631" s="5"/>
    </row>
    <row r="1632" spans="1:4" x14ac:dyDescent="0.25">
      <c r="A1632" s="5" t="s">
        <v>11194</v>
      </c>
      <c r="D1632" s="5"/>
    </row>
    <row r="1633" spans="1:4" x14ac:dyDescent="0.25">
      <c r="A1633" s="5" t="s">
        <v>11194</v>
      </c>
      <c r="D1633" s="5"/>
    </row>
    <row r="1634" spans="1:4" x14ac:dyDescent="0.25">
      <c r="A1634" s="5" t="s">
        <v>11194</v>
      </c>
      <c r="D1634" s="5"/>
    </row>
    <row r="1635" spans="1:4" x14ac:dyDescent="0.25">
      <c r="A1635" s="5" t="s">
        <v>11194</v>
      </c>
      <c r="D1635" s="5"/>
    </row>
    <row r="1636" spans="1:4" x14ac:dyDescent="0.25">
      <c r="A1636" s="5" t="s">
        <v>11194</v>
      </c>
      <c r="D1636" s="5"/>
    </row>
    <row r="1637" spans="1:4" x14ac:dyDescent="0.25">
      <c r="A1637" s="5" t="s">
        <v>11194</v>
      </c>
      <c r="D1637" s="5"/>
    </row>
    <row r="1638" spans="1:4" x14ac:dyDescent="0.25">
      <c r="A1638" s="5" t="s">
        <v>11194</v>
      </c>
      <c r="D1638" s="5"/>
    </row>
    <row r="1639" spans="1:4" x14ac:dyDescent="0.25">
      <c r="A1639" s="5" t="s">
        <v>11194</v>
      </c>
      <c r="D1639" s="5"/>
    </row>
    <row r="1640" spans="1:4" x14ac:dyDescent="0.25">
      <c r="A1640" s="5" t="s">
        <v>11194</v>
      </c>
      <c r="D1640" s="5"/>
    </row>
    <row r="1641" spans="1:4" x14ac:dyDescent="0.25">
      <c r="A1641" s="5" t="s">
        <v>11194</v>
      </c>
      <c r="D1641" s="5"/>
    </row>
    <row r="1642" spans="1:4" x14ac:dyDescent="0.25">
      <c r="A1642" s="5" t="s">
        <v>11194</v>
      </c>
      <c r="D1642" s="5"/>
    </row>
    <row r="1643" spans="1:4" x14ac:dyDescent="0.25">
      <c r="A1643" s="5" t="s">
        <v>11194</v>
      </c>
      <c r="D1643" s="5"/>
    </row>
    <row r="1644" spans="1:4" x14ac:dyDescent="0.25">
      <c r="A1644" s="5" t="s">
        <v>11194</v>
      </c>
      <c r="D1644" s="5"/>
    </row>
    <row r="1645" spans="1:4" x14ac:dyDescent="0.25">
      <c r="A1645" s="5" t="s">
        <v>11194</v>
      </c>
      <c r="D1645" s="5"/>
    </row>
    <row r="1646" spans="1:4" x14ac:dyDescent="0.25">
      <c r="A1646" s="5" t="s">
        <v>11194</v>
      </c>
      <c r="D1646" s="5"/>
    </row>
    <row r="1647" spans="1:4" x14ac:dyDescent="0.25">
      <c r="A1647" s="5" t="s">
        <v>11194</v>
      </c>
      <c r="D1647" s="5"/>
    </row>
    <row r="1648" spans="1:4" x14ac:dyDescent="0.25">
      <c r="A1648" s="5" t="s">
        <v>11194</v>
      </c>
      <c r="D1648" s="5"/>
    </row>
    <row r="1649" spans="1:4" x14ac:dyDescent="0.25">
      <c r="A1649" s="5" t="s">
        <v>11194</v>
      </c>
      <c r="D1649" s="5"/>
    </row>
    <row r="1650" spans="1:4" x14ac:dyDescent="0.25">
      <c r="A1650" s="5" t="s">
        <v>11194</v>
      </c>
      <c r="D1650" s="5"/>
    </row>
    <row r="1651" spans="1:4" x14ac:dyDescent="0.25">
      <c r="A1651" s="5" t="s">
        <v>11194</v>
      </c>
      <c r="D1651" s="5"/>
    </row>
    <row r="1652" spans="1:4" x14ac:dyDescent="0.25">
      <c r="A1652" s="5" t="s">
        <v>11194</v>
      </c>
      <c r="D1652" s="5"/>
    </row>
    <row r="1653" spans="1:4" x14ac:dyDescent="0.25">
      <c r="A1653" s="5" t="s">
        <v>11194</v>
      </c>
      <c r="D1653" s="5"/>
    </row>
    <row r="1654" spans="1:4" x14ac:dyDescent="0.25">
      <c r="A1654" s="5" t="s">
        <v>11194</v>
      </c>
      <c r="D1654" s="5"/>
    </row>
    <row r="1655" spans="1:4" x14ac:dyDescent="0.25">
      <c r="A1655" s="5" t="s">
        <v>11194</v>
      </c>
      <c r="D1655" s="5"/>
    </row>
    <row r="1656" spans="1:4" x14ac:dyDescent="0.25">
      <c r="A1656" s="5" t="s">
        <v>11194</v>
      </c>
      <c r="D1656" s="5"/>
    </row>
    <row r="1657" spans="1:4" x14ac:dyDescent="0.25">
      <c r="A1657" s="5" t="s">
        <v>11194</v>
      </c>
      <c r="D1657" s="5"/>
    </row>
    <row r="1658" spans="1:4" x14ac:dyDescent="0.25">
      <c r="A1658" s="5" t="s">
        <v>11194</v>
      </c>
      <c r="D1658" s="5"/>
    </row>
    <row r="1659" spans="1:4" x14ac:dyDescent="0.25">
      <c r="A1659" s="5" t="s">
        <v>11194</v>
      </c>
      <c r="D1659" s="5"/>
    </row>
    <row r="1660" spans="1:4" x14ac:dyDescent="0.25">
      <c r="A1660" s="5" t="s">
        <v>11194</v>
      </c>
      <c r="D1660" s="5"/>
    </row>
    <row r="1661" spans="1:4" x14ac:dyDescent="0.25">
      <c r="A1661" s="5" t="s">
        <v>11194</v>
      </c>
      <c r="D1661" s="5"/>
    </row>
    <row r="1662" spans="1:4" x14ac:dyDescent="0.25">
      <c r="A1662" s="5" t="s">
        <v>11194</v>
      </c>
      <c r="D1662" s="5"/>
    </row>
    <row r="1663" spans="1:4" x14ac:dyDescent="0.25">
      <c r="A1663" s="5" t="s">
        <v>11194</v>
      </c>
      <c r="D1663" s="5"/>
    </row>
    <row r="1664" spans="1:4" x14ac:dyDescent="0.25">
      <c r="A1664" s="5" t="s">
        <v>11194</v>
      </c>
      <c r="D1664" s="5"/>
    </row>
    <row r="1665" spans="1:4" x14ac:dyDescent="0.25">
      <c r="A1665" s="5" t="s">
        <v>11194</v>
      </c>
      <c r="D1665" s="5"/>
    </row>
    <row r="1666" spans="1:4" x14ac:dyDescent="0.25">
      <c r="A1666" s="5" t="s">
        <v>11194</v>
      </c>
      <c r="D1666" s="5"/>
    </row>
    <row r="1667" spans="1:4" x14ac:dyDescent="0.25">
      <c r="A1667" s="5" t="s">
        <v>11194</v>
      </c>
      <c r="D1667" s="5"/>
    </row>
    <row r="1668" spans="1:4" x14ac:dyDescent="0.25">
      <c r="A1668" s="5" t="s">
        <v>11194</v>
      </c>
      <c r="D1668" s="5"/>
    </row>
    <row r="1669" spans="1:4" x14ac:dyDescent="0.25">
      <c r="A1669" s="5" t="s">
        <v>11194</v>
      </c>
      <c r="D1669" s="5"/>
    </row>
    <row r="1670" spans="1:4" x14ac:dyDescent="0.25">
      <c r="A1670" s="5" t="s">
        <v>11194</v>
      </c>
      <c r="D1670" s="5"/>
    </row>
    <row r="1671" spans="1:4" x14ac:dyDescent="0.25">
      <c r="A1671" s="5" t="s">
        <v>11194</v>
      </c>
      <c r="D1671" s="5"/>
    </row>
    <row r="1672" spans="1:4" x14ac:dyDescent="0.25">
      <c r="A1672" s="5" t="s">
        <v>11194</v>
      </c>
      <c r="D1672" s="5"/>
    </row>
    <row r="1673" spans="1:4" x14ac:dyDescent="0.25">
      <c r="A1673" s="5" t="s">
        <v>11194</v>
      </c>
      <c r="D1673" s="5"/>
    </row>
    <row r="1674" spans="1:4" x14ac:dyDescent="0.25">
      <c r="A1674" s="5" t="s">
        <v>11194</v>
      </c>
      <c r="D1674" s="5"/>
    </row>
    <row r="1675" spans="1:4" x14ac:dyDescent="0.25">
      <c r="A1675" s="5" t="s">
        <v>11194</v>
      </c>
      <c r="D1675" s="5"/>
    </row>
    <row r="1676" spans="1:4" x14ac:dyDescent="0.25">
      <c r="A1676" s="5" t="s">
        <v>11194</v>
      </c>
      <c r="D1676" s="5"/>
    </row>
    <row r="1677" spans="1:4" x14ac:dyDescent="0.25">
      <c r="A1677" s="5" t="s">
        <v>11194</v>
      </c>
      <c r="D1677" s="5"/>
    </row>
    <row r="1678" spans="1:4" x14ac:dyDescent="0.25">
      <c r="A1678" s="5" t="s">
        <v>11194</v>
      </c>
      <c r="D1678" s="5"/>
    </row>
    <row r="1679" spans="1:4" x14ac:dyDescent="0.25">
      <c r="A1679" s="5" t="s">
        <v>11194</v>
      </c>
      <c r="D1679" s="5"/>
    </row>
    <row r="1680" spans="1:4" x14ac:dyDescent="0.25">
      <c r="A1680" s="5" t="s">
        <v>11194</v>
      </c>
      <c r="D1680" s="5"/>
    </row>
    <row r="1681" spans="1:4" x14ac:dyDescent="0.25">
      <c r="A1681" s="5" t="s">
        <v>11204</v>
      </c>
      <c r="D1681" s="5"/>
    </row>
    <row r="1682" spans="1:4" x14ac:dyDescent="0.25">
      <c r="A1682" s="5" t="s">
        <v>11204</v>
      </c>
      <c r="D1682" s="5"/>
    </row>
    <row r="1683" spans="1:4" x14ac:dyDescent="0.25">
      <c r="A1683" s="5" t="s">
        <v>11204</v>
      </c>
      <c r="D1683" s="5"/>
    </row>
    <row r="1684" spans="1:4" x14ac:dyDescent="0.25">
      <c r="A1684" s="5" t="s">
        <v>11204</v>
      </c>
      <c r="D1684" s="5"/>
    </row>
    <row r="1685" spans="1:4" x14ac:dyDescent="0.25">
      <c r="A1685" s="5" t="s">
        <v>11204</v>
      </c>
      <c r="D1685" s="5"/>
    </row>
    <row r="1686" spans="1:4" x14ac:dyDescent="0.25">
      <c r="A1686" s="5" t="s">
        <v>11204</v>
      </c>
      <c r="D1686" s="5"/>
    </row>
    <row r="1687" spans="1:4" x14ac:dyDescent="0.25">
      <c r="A1687" s="5" t="s">
        <v>11204</v>
      </c>
      <c r="D1687" s="5"/>
    </row>
    <row r="1688" spans="1:4" x14ac:dyDescent="0.25">
      <c r="A1688" s="5" t="s">
        <v>11204</v>
      </c>
      <c r="D1688" s="5"/>
    </row>
    <row r="1689" spans="1:4" x14ac:dyDescent="0.25">
      <c r="A1689" s="5" t="s">
        <v>11204</v>
      </c>
      <c r="D1689" s="5"/>
    </row>
    <row r="1690" spans="1:4" x14ac:dyDescent="0.25">
      <c r="A1690" s="5" t="s">
        <v>11204</v>
      </c>
      <c r="D1690" s="5"/>
    </row>
    <row r="1691" spans="1:4" x14ac:dyDescent="0.25">
      <c r="A1691" s="5" t="s">
        <v>11204</v>
      </c>
      <c r="D1691" s="5"/>
    </row>
    <row r="1692" spans="1:4" x14ac:dyDescent="0.25">
      <c r="A1692" s="5" t="s">
        <v>11204</v>
      </c>
      <c r="D1692" s="5"/>
    </row>
    <row r="1693" spans="1:4" x14ac:dyDescent="0.25">
      <c r="A1693" s="5" t="s">
        <v>11204</v>
      </c>
      <c r="D1693" s="5"/>
    </row>
    <row r="1694" spans="1:4" x14ac:dyDescent="0.25">
      <c r="A1694" s="5" t="s">
        <v>11204</v>
      </c>
      <c r="D1694" s="5"/>
    </row>
    <row r="1695" spans="1:4" x14ac:dyDescent="0.25">
      <c r="A1695" s="5" t="s">
        <v>11204</v>
      </c>
      <c r="D1695" s="5"/>
    </row>
    <row r="1696" spans="1:4" x14ac:dyDescent="0.25">
      <c r="A1696" s="5" t="s">
        <v>11204</v>
      </c>
      <c r="D1696" s="5"/>
    </row>
    <row r="1697" spans="1:4" x14ac:dyDescent="0.25">
      <c r="A1697" s="5" t="s">
        <v>11204</v>
      </c>
      <c r="D1697" s="5"/>
    </row>
    <row r="1698" spans="1:4" x14ac:dyDescent="0.25">
      <c r="A1698" s="5" t="s">
        <v>11204</v>
      </c>
      <c r="D1698" s="5"/>
    </row>
    <row r="1699" spans="1:4" x14ac:dyDescent="0.25">
      <c r="A1699" s="5" t="s">
        <v>11204</v>
      </c>
      <c r="D1699" s="5"/>
    </row>
    <row r="1700" spans="1:4" x14ac:dyDescent="0.25">
      <c r="A1700" s="5" t="s">
        <v>11204</v>
      </c>
      <c r="D1700" s="5"/>
    </row>
    <row r="1701" spans="1:4" x14ac:dyDescent="0.25">
      <c r="A1701" s="5" t="s">
        <v>11204</v>
      </c>
      <c r="D1701" s="5"/>
    </row>
    <row r="1702" spans="1:4" x14ac:dyDescent="0.25">
      <c r="A1702" s="5" t="s">
        <v>11204</v>
      </c>
      <c r="D1702" s="5"/>
    </row>
    <row r="1703" spans="1:4" x14ac:dyDescent="0.25">
      <c r="A1703" s="5" t="s">
        <v>11204</v>
      </c>
      <c r="D1703" s="5"/>
    </row>
    <row r="1704" spans="1:4" x14ac:dyDescent="0.25">
      <c r="A1704" s="5" t="s">
        <v>11204</v>
      </c>
      <c r="D1704" s="5"/>
    </row>
    <row r="1705" spans="1:4" x14ac:dyDescent="0.25">
      <c r="A1705" s="5" t="s">
        <v>11204</v>
      </c>
      <c r="D1705" s="5"/>
    </row>
    <row r="1706" spans="1:4" x14ac:dyDescent="0.25">
      <c r="A1706" s="5" t="s">
        <v>11204</v>
      </c>
      <c r="D1706" s="5"/>
    </row>
    <row r="1707" spans="1:4" x14ac:dyDescent="0.25">
      <c r="A1707" s="5" t="s">
        <v>11204</v>
      </c>
      <c r="D1707" s="5"/>
    </row>
    <row r="1708" spans="1:4" x14ac:dyDescent="0.25">
      <c r="A1708" s="5" t="s">
        <v>11204</v>
      </c>
      <c r="D1708" s="5"/>
    </row>
    <row r="1709" spans="1:4" x14ac:dyDescent="0.25">
      <c r="A1709" s="5" t="s">
        <v>11204</v>
      </c>
      <c r="D1709" s="5"/>
    </row>
    <row r="1710" spans="1:4" x14ac:dyDescent="0.25">
      <c r="A1710" s="5" t="s">
        <v>11204</v>
      </c>
      <c r="D1710" s="5"/>
    </row>
    <row r="1711" spans="1:4" x14ac:dyDescent="0.25">
      <c r="A1711" s="5" t="s">
        <v>11204</v>
      </c>
      <c r="D1711" s="5"/>
    </row>
    <row r="1712" spans="1:4" x14ac:dyDescent="0.25">
      <c r="A1712" s="5" t="s">
        <v>11204</v>
      </c>
      <c r="D1712" s="5"/>
    </row>
    <row r="1713" spans="1:4" x14ac:dyDescent="0.25">
      <c r="A1713" s="5" t="s">
        <v>11204</v>
      </c>
      <c r="D1713" s="5"/>
    </row>
    <row r="1714" spans="1:4" x14ac:dyDescent="0.25">
      <c r="A1714" s="5" t="s">
        <v>11204</v>
      </c>
      <c r="D1714" s="5"/>
    </row>
    <row r="1715" spans="1:4" x14ac:dyDescent="0.25">
      <c r="A1715" s="5" t="s">
        <v>11204</v>
      </c>
      <c r="D1715" s="5"/>
    </row>
    <row r="1716" spans="1:4" x14ac:dyDescent="0.25">
      <c r="A1716" s="5" t="s">
        <v>11204</v>
      </c>
      <c r="D1716" s="5"/>
    </row>
    <row r="1717" spans="1:4" x14ac:dyDescent="0.25">
      <c r="A1717" s="5" t="s">
        <v>11204</v>
      </c>
      <c r="D1717" s="5"/>
    </row>
    <row r="1718" spans="1:4" x14ac:dyDescent="0.25">
      <c r="A1718" s="5" t="s">
        <v>11204</v>
      </c>
      <c r="D1718" s="5"/>
    </row>
    <row r="1719" spans="1:4" x14ac:dyDescent="0.25">
      <c r="A1719" s="5" t="s">
        <v>11204</v>
      </c>
      <c r="D1719" s="5"/>
    </row>
    <row r="1720" spans="1:4" x14ac:dyDescent="0.25">
      <c r="A1720" s="5" t="s">
        <v>11204</v>
      </c>
      <c r="D1720" s="5"/>
    </row>
    <row r="1721" spans="1:4" x14ac:dyDescent="0.25">
      <c r="A1721" s="5" t="s">
        <v>11204</v>
      </c>
      <c r="D1721" s="5"/>
    </row>
    <row r="1722" spans="1:4" x14ac:dyDescent="0.25">
      <c r="A1722" s="5" t="s">
        <v>11204</v>
      </c>
      <c r="D1722" s="5"/>
    </row>
    <row r="1723" spans="1:4" x14ac:dyDescent="0.25">
      <c r="A1723" s="5" t="s">
        <v>11204</v>
      </c>
      <c r="D1723" s="5"/>
    </row>
    <row r="1724" spans="1:4" x14ac:dyDescent="0.25">
      <c r="A1724" s="5" t="s">
        <v>11204</v>
      </c>
      <c r="D1724" s="5"/>
    </row>
    <row r="1725" spans="1:4" x14ac:dyDescent="0.25">
      <c r="A1725" s="5" t="s">
        <v>11204</v>
      </c>
      <c r="D1725" s="5"/>
    </row>
    <row r="1726" spans="1:4" x14ac:dyDescent="0.25">
      <c r="A1726" s="5" t="s">
        <v>11204</v>
      </c>
      <c r="D1726" s="5"/>
    </row>
    <row r="1727" spans="1:4" x14ac:dyDescent="0.25">
      <c r="A1727" s="5" t="s">
        <v>11204</v>
      </c>
      <c r="D1727" s="5"/>
    </row>
    <row r="1728" spans="1:4" x14ac:dyDescent="0.25">
      <c r="A1728" s="5" t="s">
        <v>11204</v>
      </c>
      <c r="D1728" s="5"/>
    </row>
    <row r="1729" spans="1:4" x14ac:dyDescent="0.25">
      <c r="A1729" s="5" t="s">
        <v>11204</v>
      </c>
      <c r="D1729" s="5"/>
    </row>
    <row r="1730" spans="1:4" x14ac:dyDescent="0.25">
      <c r="A1730" s="5" t="s">
        <v>11204</v>
      </c>
      <c r="D1730" s="5"/>
    </row>
    <row r="1731" spans="1:4" x14ac:dyDescent="0.25">
      <c r="A1731" s="5" t="s">
        <v>11204</v>
      </c>
      <c r="D1731" s="5"/>
    </row>
    <row r="1732" spans="1:4" x14ac:dyDescent="0.25">
      <c r="A1732" s="5" t="s">
        <v>11204</v>
      </c>
      <c r="D1732" s="5"/>
    </row>
    <row r="1733" spans="1:4" x14ac:dyDescent="0.25">
      <c r="A1733" s="5" t="s">
        <v>11204</v>
      </c>
      <c r="D1733" s="5"/>
    </row>
    <row r="1734" spans="1:4" x14ac:dyDescent="0.25">
      <c r="A1734" s="5" t="s">
        <v>11204</v>
      </c>
      <c r="D1734" s="5"/>
    </row>
    <row r="1735" spans="1:4" x14ac:dyDescent="0.25">
      <c r="A1735" s="5" t="s">
        <v>11204</v>
      </c>
      <c r="D1735" s="5"/>
    </row>
    <row r="1736" spans="1:4" x14ac:dyDescent="0.25">
      <c r="A1736" s="5" t="s">
        <v>11204</v>
      </c>
      <c r="D1736" s="5"/>
    </row>
    <row r="1737" spans="1:4" x14ac:dyDescent="0.25">
      <c r="A1737" s="5" t="s">
        <v>11204</v>
      </c>
      <c r="D1737" s="5"/>
    </row>
    <row r="1738" spans="1:4" x14ac:dyDescent="0.25">
      <c r="A1738" s="5" t="s">
        <v>11204</v>
      </c>
      <c r="D1738" s="5"/>
    </row>
    <row r="1739" spans="1:4" x14ac:dyDescent="0.25">
      <c r="A1739" s="5" t="s">
        <v>11204</v>
      </c>
      <c r="D1739" s="5"/>
    </row>
    <row r="1740" spans="1:4" x14ac:dyDescent="0.25">
      <c r="A1740" s="5" t="s">
        <v>11204</v>
      </c>
      <c r="D1740" s="5"/>
    </row>
    <row r="1741" spans="1:4" x14ac:dyDescent="0.25">
      <c r="A1741" s="5" t="s">
        <v>11204</v>
      </c>
      <c r="D1741" s="5"/>
    </row>
    <row r="1742" spans="1:4" x14ac:dyDescent="0.25">
      <c r="A1742" s="5" t="s">
        <v>11204</v>
      </c>
      <c r="D1742" s="5"/>
    </row>
    <row r="1743" spans="1:4" x14ac:dyDescent="0.25">
      <c r="A1743" s="5" t="s">
        <v>11204</v>
      </c>
      <c r="D1743" s="5"/>
    </row>
    <row r="1744" spans="1:4" x14ac:dyDescent="0.25">
      <c r="A1744" s="5" t="s">
        <v>11204</v>
      </c>
      <c r="D1744" s="5"/>
    </row>
    <row r="1745" spans="1:4" x14ac:dyDescent="0.25">
      <c r="A1745" s="5" t="s">
        <v>11204</v>
      </c>
      <c r="D1745" s="5"/>
    </row>
    <row r="1746" spans="1:4" x14ac:dyDescent="0.25">
      <c r="A1746" s="5" t="s">
        <v>11204</v>
      </c>
      <c r="D1746" s="5"/>
    </row>
    <row r="1747" spans="1:4" x14ac:dyDescent="0.25">
      <c r="A1747" s="5" t="s">
        <v>11204</v>
      </c>
      <c r="D1747" s="5"/>
    </row>
    <row r="1748" spans="1:4" x14ac:dyDescent="0.25">
      <c r="A1748" s="5" t="s">
        <v>11204</v>
      </c>
      <c r="D1748" s="5"/>
    </row>
    <row r="1749" spans="1:4" x14ac:dyDescent="0.25">
      <c r="A1749" s="5" t="s">
        <v>11204</v>
      </c>
      <c r="D1749" s="5"/>
    </row>
    <row r="1750" spans="1:4" x14ac:dyDescent="0.25">
      <c r="A1750" s="5" t="s">
        <v>11198</v>
      </c>
      <c r="D1750" s="5"/>
    </row>
    <row r="1751" spans="1:4" x14ac:dyDescent="0.25">
      <c r="A1751" s="5" t="s">
        <v>11198</v>
      </c>
      <c r="D1751" s="5"/>
    </row>
    <row r="1752" spans="1:4" x14ac:dyDescent="0.25">
      <c r="A1752" s="5" t="s">
        <v>11198</v>
      </c>
      <c r="D1752" s="5"/>
    </row>
    <row r="1753" spans="1:4" x14ac:dyDescent="0.25">
      <c r="A1753" s="5" t="s">
        <v>11198</v>
      </c>
      <c r="D1753" s="5"/>
    </row>
    <row r="1754" spans="1:4" x14ac:dyDescent="0.25">
      <c r="A1754" s="5" t="s">
        <v>11198</v>
      </c>
      <c r="D1754" s="5"/>
    </row>
    <row r="1755" spans="1:4" x14ac:dyDescent="0.25">
      <c r="A1755" s="5" t="s">
        <v>11198</v>
      </c>
      <c r="D1755" s="5"/>
    </row>
    <row r="1756" spans="1:4" x14ac:dyDescent="0.25">
      <c r="A1756" s="5" t="s">
        <v>11198</v>
      </c>
      <c r="D1756" s="5"/>
    </row>
    <row r="1757" spans="1:4" x14ac:dyDescent="0.25">
      <c r="A1757" s="5" t="s">
        <v>11198</v>
      </c>
      <c r="D1757" s="5"/>
    </row>
    <row r="1758" spans="1:4" x14ac:dyDescent="0.25">
      <c r="A1758" s="5" t="s">
        <v>11198</v>
      </c>
      <c r="D1758" s="5"/>
    </row>
    <row r="1759" spans="1:4" x14ac:dyDescent="0.25">
      <c r="A1759" s="5" t="s">
        <v>11198</v>
      </c>
      <c r="D1759" s="5"/>
    </row>
    <row r="1760" spans="1:4" x14ac:dyDescent="0.25">
      <c r="A1760" s="5" t="s">
        <v>11198</v>
      </c>
      <c r="D1760" s="5"/>
    </row>
    <row r="1761" spans="1:4" x14ac:dyDescent="0.25">
      <c r="A1761" s="5" t="s">
        <v>11198</v>
      </c>
      <c r="D1761" s="5"/>
    </row>
    <row r="1762" spans="1:4" x14ac:dyDescent="0.25">
      <c r="A1762" s="5" t="s">
        <v>11198</v>
      </c>
      <c r="D1762" s="5"/>
    </row>
    <row r="1763" spans="1:4" x14ac:dyDescent="0.25">
      <c r="A1763" s="5" t="s">
        <v>11198</v>
      </c>
      <c r="D1763" s="5"/>
    </row>
    <row r="1764" spans="1:4" x14ac:dyDescent="0.25">
      <c r="A1764" s="5" t="s">
        <v>11198</v>
      </c>
      <c r="D1764" s="5"/>
    </row>
    <row r="1765" spans="1:4" x14ac:dyDescent="0.25">
      <c r="A1765" s="5" t="s">
        <v>11198</v>
      </c>
      <c r="D1765" s="5"/>
    </row>
    <row r="1766" spans="1:4" x14ac:dyDescent="0.25">
      <c r="A1766" s="5" t="s">
        <v>11198</v>
      </c>
      <c r="D1766" s="5"/>
    </row>
    <row r="1767" spans="1:4" x14ac:dyDescent="0.25">
      <c r="A1767" s="5" t="s">
        <v>11198</v>
      </c>
      <c r="D1767" s="5"/>
    </row>
    <row r="1768" spans="1:4" x14ac:dyDescent="0.25">
      <c r="A1768" s="5" t="s">
        <v>11198</v>
      </c>
      <c r="D1768" s="5"/>
    </row>
    <row r="1769" spans="1:4" x14ac:dyDescent="0.25">
      <c r="A1769" s="5" t="s">
        <v>11198</v>
      </c>
      <c r="D1769" s="5"/>
    </row>
    <row r="1770" spans="1:4" x14ac:dyDescent="0.25">
      <c r="A1770" s="5" t="s">
        <v>11198</v>
      </c>
      <c r="D1770" s="5"/>
    </row>
    <row r="1771" spans="1:4" x14ac:dyDescent="0.25">
      <c r="A1771" s="5" t="s">
        <v>11198</v>
      </c>
      <c r="D1771" s="5"/>
    </row>
    <row r="1772" spans="1:4" x14ac:dyDescent="0.25">
      <c r="A1772" s="5" t="s">
        <v>11198</v>
      </c>
      <c r="D1772" s="5"/>
    </row>
    <row r="1773" spans="1:4" x14ac:dyDescent="0.25">
      <c r="A1773" s="5" t="s">
        <v>11198</v>
      </c>
      <c r="D1773" s="5"/>
    </row>
    <row r="1774" spans="1:4" x14ac:dyDescent="0.25">
      <c r="A1774" s="5" t="s">
        <v>11198</v>
      </c>
      <c r="D1774" s="5"/>
    </row>
    <row r="1775" spans="1:4" x14ac:dyDescent="0.25">
      <c r="A1775" s="5" t="s">
        <v>11198</v>
      </c>
      <c r="D1775" s="5"/>
    </row>
    <row r="1776" spans="1:4" x14ac:dyDescent="0.25">
      <c r="A1776" s="5" t="s">
        <v>11198</v>
      </c>
      <c r="D1776" s="5"/>
    </row>
    <row r="1777" spans="1:4" x14ac:dyDescent="0.25">
      <c r="A1777" s="5" t="s">
        <v>11198</v>
      </c>
      <c r="D1777" s="5"/>
    </row>
    <row r="1778" spans="1:4" x14ac:dyDescent="0.25">
      <c r="A1778" s="5" t="s">
        <v>11198</v>
      </c>
      <c r="D1778" s="5"/>
    </row>
    <row r="1779" spans="1:4" x14ac:dyDescent="0.25">
      <c r="A1779" s="5" t="s">
        <v>11198</v>
      </c>
      <c r="D1779" s="5"/>
    </row>
    <row r="1780" spans="1:4" x14ac:dyDescent="0.25">
      <c r="A1780" s="5" t="s">
        <v>11198</v>
      </c>
      <c r="D1780" s="5"/>
    </row>
    <row r="1781" spans="1:4" x14ac:dyDescent="0.25">
      <c r="A1781" s="5" t="s">
        <v>11198</v>
      </c>
      <c r="D1781" s="5"/>
    </row>
    <row r="1782" spans="1:4" x14ac:dyDescent="0.25">
      <c r="A1782" s="5" t="s">
        <v>11198</v>
      </c>
      <c r="D1782" s="5"/>
    </row>
    <row r="1783" spans="1:4" x14ac:dyDescent="0.25">
      <c r="A1783" s="5" t="s">
        <v>11198</v>
      </c>
      <c r="D1783" s="5"/>
    </row>
    <row r="1784" spans="1:4" x14ac:dyDescent="0.25">
      <c r="A1784" s="5" t="s">
        <v>11198</v>
      </c>
      <c r="D1784" s="5"/>
    </row>
    <row r="1785" spans="1:4" x14ac:dyDescent="0.25">
      <c r="A1785" s="5" t="s">
        <v>11198</v>
      </c>
      <c r="D1785" s="5"/>
    </row>
    <row r="1786" spans="1:4" x14ac:dyDescent="0.25">
      <c r="A1786" s="5" t="s">
        <v>11198</v>
      </c>
      <c r="D1786" s="5"/>
    </row>
    <row r="1787" spans="1:4" x14ac:dyDescent="0.25">
      <c r="A1787" s="5" t="s">
        <v>11198</v>
      </c>
      <c r="D1787" s="5"/>
    </row>
    <row r="1788" spans="1:4" x14ac:dyDescent="0.25">
      <c r="A1788" s="5" t="s">
        <v>11198</v>
      </c>
      <c r="D1788" s="5"/>
    </row>
    <row r="1789" spans="1:4" x14ac:dyDescent="0.25">
      <c r="A1789" s="5" t="s">
        <v>11198</v>
      </c>
      <c r="D1789" s="5"/>
    </row>
    <row r="1790" spans="1:4" x14ac:dyDescent="0.25">
      <c r="A1790" s="5" t="s">
        <v>11198</v>
      </c>
      <c r="D1790" s="5"/>
    </row>
    <row r="1791" spans="1:4" x14ac:dyDescent="0.25">
      <c r="A1791" s="5" t="s">
        <v>11198</v>
      </c>
      <c r="D1791" s="5"/>
    </row>
    <row r="1792" spans="1:4" x14ac:dyDescent="0.25">
      <c r="A1792" s="5" t="s">
        <v>11198</v>
      </c>
      <c r="D1792" s="5"/>
    </row>
    <row r="1793" spans="1:4" x14ac:dyDescent="0.25">
      <c r="A1793" s="5" t="s">
        <v>11198</v>
      </c>
      <c r="D1793" s="5"/>
    </row>
    <row r="1794" spans="1:4" x14ac:dyDescent="0.25">
      <c r="A1794" s="5" t="s">
        <v>11198</v>
      </c>
      <c r="D1794" s="5"/>
    </row>
    <row r="1795" spans="1:4" x14ac:dyDescent="0.25">
      <c r="A1795" s="5" t="s">
        <v>11198</v>
      </c>
      <c r="D1795" s="5"/>
    </row>
    <row r="1796" spans="1:4" x14ac:dyDescent="0.25">
      <c r="A1796" s="5" t="s">
        <v>11198</v>
      </c>
      <c r="D1796" s="5"/>
    </row>
    <row r="1797" spans="1:4" x14ac:dyDescent="0.25">
      <c r="A1797" s="5" t="s">
        <v>11198</v>
      </c>
      <c r="D1797" s="5"/>
    </row>
    <row r="1798" spans="1:4" x14ac:dyDescent="0.25">
      <c r="A1798" s="5" t="s">
        <v>11198</v>
      </c>
      <c r="D1798" s="5"/>
    </row>
    <row r="1799" spans="1:4" x14ac:dyDescent="0.25">
      <c r="A1799" s="5" t="s">
        <v>11198</v>
      </c>
      <c r="D1799" s="5"/>
    </row>
    <row r="1800" spans="1:4" x14ac:dyDescent="0.25">
      <c r="A1800" s="5" t="s">
        <v>11198</v>
      </c>
      <c r="D1800" s="5"/>
    </row>
    <row r="1801" spans="1:4" x14ac:dyDescent="0.25">
      <c r="A1801" s="5" t="s">
        <v>11198</v>
      </c>
      <c r="D1801" s="5"/>
    </row>
    <row r="1802" spans="1:4" x14ac:dyDescent="0.25">
      <c r="A1802" s="5" t="s">
        <v>11198</v>
      </c>
      <c r="D1802" s="5"/>
    </row>
    <row r="1803" spans="1:4" x14ac:dyDescent="0.25">
      <c r="A1803" s="5" t="s">
        <v>11198</v>
      </c>
      <c r="D1803" s="5"/>
    </row>
    <row r="1804" spans="1:4" x14ac:dyDescent="0.25">
      <c r="A1804" s="5" t="s">
        <v>11198</v>
      </c>
      <c r="D1804" s="5"/>
    </row>
    <row r="1805" spans="1:4" x14ac:dyDescent="0.25">
      <c r="A1805" s="5" t="s">
        <v>11198</v>
      </c>
      <c r="D1805" s="5"/>
    </row>
    <row r="1806" spans="1:4" x14ac:dyDescent="0.25">
      <c r="A1806" s="5" t="s">
        <v>11198</v>
      </c>
      <c r="D1806" s="5"/>
    </row>
    <row r="1807" spans="1:4" x14ac:dyDescent="0.25">
      <c r="A1807" s="5" t="s">
        <v>11198</v>
      </c>
      <c r="D1807" s="5"/>
    </row>
    <row r="1808" spans="1:4" x14ac:dyDescent="0.25">
      <c r="A1808" s="5" t="s">
        <v>11198</v>
      </c>
      <c r="D1808" s="5"/>
    </row>
    <row r="1809" spans="1:4" x14ac:dyDescent="0.25">
      <c r="A1809" s="5" t="s">
        <v>11198</v>
      </c>
      <c r="D1809" s="5"/>
    </row>
    <row r="1810" spans="1:4" x14ac:dyDescent="0.25">
      <c r="A1810" s="5" t="s">
        <v>11198</v>
      </c>
      <c r="D1810" s="5"/>
    </row>
    <row r="1811" spans="1:4" x14ac:dyDescent="0.25">
      <c r="A1811" s="5" t="s">
        <v>11198</v>
      </c>
      <c r="D1811" s="5"/>
    </row>
    <row r="1812" spans="1:4" x14ac:dyDescent="0.25">
      <c r="A1812" s="5" t="s">
        <v>11198</v>
      </c>
      <c r="D1812" s="5"/>
    </row>
    <row r="1813" spans="1:4" x14ac:dyDescent="0.25">
      <c r="A1813" s="5" t="s">
        <v>11198</v>
      </c>
      <c r="D1813" s="5"/>
    </row>
    <row r="1814" spans="1:4" x14ac:dyDescent="0.25">
      <c r="A1814" s="5" t="s">
        <v>11198</v>
      </c>
      <c r="D1814" s="5"/>
    </row>
    <row r="1815" spans="1:4" x14ac:dyDescent="0.25">
      <c r="A1815" s="5" t="s">
        <v>11198</v>
      </c>
      <c r="D1815" s="5"/>
    </row>
    <row r="1816" spans="1:4" x14ac:dyDescent="0.25">
      <c r="A1816" s="5" t="s">
        <v>11198</v>
      </c>
      <c r="D1816" s="5"/>
    </row>
    <row r="1817" spans="1:4" x14ac:dyDescent="0.25">
      <c r="A1817" s="5" t="s">
        <v>11198</v>
      </c>
      <c r="D1817" s="5"/>
    </row>
    <row r="1818" spans="1:4" x14ac:dyDescent="0.25">
      <c r="A1818" s="5" t="s">
        <v>11198</v>
      </c>
      <c r="D1818" s="5"/>
    </row>
    <row r="1819" spans="1:4" x14ac:dyDescent="0.25">
      <c r="A1819" s="5" t="s">
        <v>11198</v>
      </c>
      <c r="D1819" s="5"/>
    </row>
    <row r="1820" spans="1:4" x14ac:dyDescent="0.25">
      <c r="A1820" s="5" t="s">
        <v>11198</v>
      </c>
      <c r="D1820" s="5"/>
    </row>
    <row r="1821" spans="1:4" x14ac:dyDescent="0.25">
      <c r="A1821" s="5" t="s">
        <v>11198</v>
      </c>
      <c r="D1821" s="5"/>
    </row>
    <row r="1822" spans="1:4" x14ac:dyDescent="0.25">
      <c r="A1822" s="5" t="s">
        <v>11198</v>
      </c>
      <c r="D1822" s="5"/>
    </row>
    <row r="1823" spans="1:4" x14ac:dyDescent="0.25">
      <c r="A1823" s="5" t="s">
        <v>11198</v>
      </c>
      <c r="D1823" s="5"/>
    </row>
    <row r="1824" spans="1:4" x14ac:dyDescent="0.25">
      <c r="A1824" s="5" t="s">
        <v>11198</v>
      </c>
      <c r="D1824" s="5"/>
    </row>
    <row r="1825" spans="1:4" x14ac:dyDescent="0.25">
      <c r="A1825" s="5" t="s">
        <v>11198</v>
      </c>
      <c r="D1825" s="5"/>
    </row>
    <row r="1826" spans="1:4" x14ac:dyDescent="0.25">
      <c r="A1826" s="5" t="s">
        <v>11198</v>
      </c>
      <c r="D1826" s="5"/>
    </row>
    <row r="1827" spans="1:4" x14ac:dyDescent="0.25">
      <c r="A1827" s="5" t="s">
        <v>11198</v>
      </c>
      <c r="D1827" s="5"/>
    </row>
    <row r="1828" spans="1:4" x14ac:dyDescent="0.25">
      <c r="A1828" s="5" t="s">
        <v>11198</v>
      </c>
      <c r="D1828" s="5"/>
    </row>
    <row r="1829" spans="1:4" x14ac:dyDescent="0.25">
      <c r="A1829" s="5" t="s">
        <v>11198</v>
      </c>
      <c r="D1829" s="5"/>
    </row>
    <row r="1830" spans="1:4" x14ac:dyDescent="0.25">
      <c r="A1830" s="5" t="s">
        <v>11198</v>
      </c>
      <c r="D1830" s="5"/>
    </row>
    <row r="1831" spans="1:4" x14ac:dyDescent="0.25">
      <c r="A1831" s="5" t="s">
        <v>11198</v>
      </c>
      <c r="D1831" s="5"/>
    </row>
    <row r="1832" spans="1:4" x14ac:dyDescent="0.25">
      <c r="A1832" s="5" t="s">
        <v>11198</v>
      </c>
      <c r="D1832" s="5"/>
    </row>
    <row r="1833" spans="1:4" x14ac:dyDescent="0.25">
      <c r="A1833" s="5" t="s">
        <v>11198</v>
      </c>
      <c r="D1833" s="5"/>
    </row>
    <row r="1834" spans="1:4" x14ac:dyDescent="0.25">
      <c r="A1834" s="5" t="s">
        <v>11198</v>
      </c>
      <c r="D1834" s="5"/>
    </row>
    <row r="1835" spans="1:4" x14ac:dyDescent="0.25">
      <c r="A1835" s="5" t="s">
        <v>11198</v>
      </c>
      <c r="D1835" s="5"/>
    </row>
    <row r="1836" spans="1:4" x14ac:dyDescent="0.25">
      <c r="A1836" s="5" t="s">
        <v>11198</v>
      </c>
      <c r="D1836" s="5"/>
    </row>
    <row r="1837" spans="1:4" x14ac:dyDescent="0.25">
      <c r="A1837" s="5" t="s">
        <v>11198</v>
      </c>
      <c r="D1837" s="5"/>
    </row>
    <row r="1838" spans="1:4" x14ac:dyDescent="0.25">
      <c r="A1838" s="5" t="s">
        <v>11198</v>
      </c>
      <c r="D1838" s="5"/>
    </row>
    <row r="1839" spans="1:4" x14ac:dyDescent="0.25">
      <c r="A1839" s="5" t="s">
        <v>11198</v>
      </c>
      <c r="D1839" s="5"/>
    </row>
    <row r="1840" spans="1:4" x14ac:dyDescent="0.25">
      <c r="A1840" s="5" t="s">
        <v>11198</v>
      </c>
      <c r="D1840" s="5"/>
    </row>
    <row r="1841" spans="1:4" x14ac:dyDescent="0.25">
      <c r="A1841" s="5" t="s">
        <v>11198</v>
      </c>
      <c r="D1841" s="5"/>
    </row>
    <row r="1842" spans="1:4" x14ac:dyDescent="0.25">
      <c r="A1842" s="5" t="s">
        <v>11198</v>
      </c>
      <c r="D1842" s="5"/>
    </row>
    <row r="1843" spans="1:4" x14ac:dyDescent="0.25">
      <c r="A1843" s="5" t="s">
        <v>11198</v>
      </c>
      <c r="D1843" s="5"/>
    </row>
    <row r="1844" spans="1:4" x14ac:dyDescent="0.25">
      <c r="A1844" s="5" t="s">
        <v>11198</v>
      </c>
      <c r="D1844" s="5"/>
    </row>
    <row r="1845" spans="1:4" x14ac:dyDescent="0.25">
      <c r="A1845" s="5" t="s">
        <v>11198</v>
      </c>
      <c r="D1845" s="5"/>
    </row>
    <row r="1846" spans="1:4" x14ac:dyDescent="0.25">
      <c r="A1846" s="5" t="s">
        <v>11198</v>
      </c>
      <c r="D1846" s="5"/>
    </row>
    <row r="1847" spans="1:4" x14ac:dyDescent="0.25">
      <c r="A1847" s="5" t="s">
        <v>11198</v>
      </c>
      <c r="D1847" s="5"/>
    </row>
    <row r="1848" spans="1:4" x14ac:dyDescent="0.25">
      <c r="A1848" s="5" t="s">
        <v>11198</v>
      </c>
      <c r="D1848" s="5"/>
    </row>
    <row r="1849" spans="1:4" x14ac:dyDescent="0.25">
      <c r="A1849" s="5" t="s">
        <v>11198</v>
      </c>
      <c r="D1849" s="5"/>
    </row>
    <row r="1850" spans="1:4" x14ac:dyDescent="0.25">
      <c r="A1850" s="5" t="s">
        <v>11198</v>
      </c>
      <c r="D1850" s="5"/>
    </row>
    <row r="1851" spans="1:4" x14ac:dyDescent="0.25">
      <c r="A1851" s="5" t="s">
        <v>11198</v>
      </c>
      <c r="D1851" s="5"/>
    </row>
    <row r="1852" spans="1:4" x14ac:dyDescent="0.25">
      <c r="A1852" s="5" t="s">
        <v>11226</v>
      </c>
      <c r="D1852" s="5"/>
    </row>
    <row r="1853" spans="1:4" x14ac:dyDescent="0.25">
      <c r="A1853" s="5" t="s">
        <v>11226</v>
      </c>
      <c r="D1853" s="5"/>
    </row>
    <row r="1854" spans="1:4" x14ac:dyDescent="0.25">
      <c r="A1854" s="5" t="s">
        <v>11226</v>
      </c>
      <c r="D1854" s="5"/>
    </row>
    <row r="1855" spans="1:4" x14ac:dyDescent="0.25">
      <c r="A1855" s="5" t="s">
        <v>11226</v>
      </c>
      <c r="D1855" s="5"/>
    </row>
    <row r="1856" spans="1:4" x14ac:dyDescent="0.25">
      <c r="A1856" s="5" t="s">
        <v>11226</v>
      </c>
      <c r="D1856" s="5"/>
    </row>
    <row r="1857" spans="1:4" x14ac:dyDescent="0.25">
      <c r="A1857" s="5" t="s">
        <v>11226</v>
      </c>
      <c r="D1857" s="5"/>
    </row>
    <row r="1858" spans="1:4" x14ac:dyDescent="0.25">
      <c r="A1858" s="5" t="s">
        <v>11226</v>
      </c>
      <c r="D1858" s="5"/>
    </row>
    <row r="1859" spans="1:4" x14ac:dyDescent="0.25">
      <c r="A1859" s="5" t="s">
        <v>11226</v>
      </c>
      <c r="D1859" s="5"/>
    </row>
    <row r="1860" spans="1:4" x14ac:dyDescent="0.25">
      <c r="A1860" s="5" t="s">
        <v>11226</v>
      </c>
      <c r="D1860" s="5"/>
    </row>
    <row r="1861" spans="1:4" x14ac:dyDescent="0.25">
      <c r="A1861" s="5" t="s">
        <v>11226</v>
      </c>
      <c r="D1861" s="5"/>
    </row>
    <row r="1862" spans="1:4" x14ac:dyDescent="0.25">
      <c r="A1862" s="5" t="s">
        <v>11226</v>
      </c>
      <c r="D1862" s="5"/>
    </row>
    <row r="1863" spans="1:4" x14ac:dyDescent="0.25">
      <c r="A1863" s="5" t="s">
        <v>11226</v>
      </c>
      <c r="D1863" s="5"/>
    </row>
    <row r="1864" spans="1:4" x14ac:dyDescent="0.25">
      <c r="A1864" s="5" t="s">
        <v>11226</v>
      </c>
      <c r="D1864" s="5"/>
    </row>
    <row r="1865" spans="1:4" x14ac:dyDescent="0.25">
      <c r="A1865" s="5" t="s">
        <v>11226</v>
      </c>
      <c r="D1865" s="5"/>
    </row>
    <row r="1866" spans="1:4" x14ac:dyDescent="0.25">
      <c r="A1866" s="5" t="s">
        <v>11226</v>
      </c>
      <c r="D1866" s="5"/>
    </row>
    <row r="1867" spans="1:4" x14ac:dyDescent="0.25">
      <c r="A1867" s="5" t="s">
        <v>11226</v>
      </c>
      <c r="D1867" s="5"/>
    </row>
    <row r="1868" spans="1:4" x14ac:dyDescent="0.25">
      <c r="A1868" s="5" t="s">
        <v>11226</v>
      </c>
      <c r="D1868" s="5"/>
    </row>
    <row r="1869" spans="1:4" x14ac:dyDescent="0.25">
      <c r="A1869" s="5" t="s">
        <v>11226</v>
      </c>
      <c r="D1869" s="5"/>
    </row>
    <row r="1870" spans="1:4" x14ac:dyDescent="0.25">
      <c r="A1870" s="5" t="s">
        <v>11226</v>
      </c>
      <c r="D1870" s="5"/>
    </row>
    <row r="1871" spans="1:4" x14ac:dyDescent="0.25">
      <c r="A1871" s="5" t="s">
        <v>11226</v>
      </c>
      <c r="D1871" s="5"/>
    </row>
    <row r="1872" spans="1:4" x14ac:dyDescent="0.25">
      <c r="A1872" s="5" t="s">
        <v>11226</v>
      </c>
      <c r="D1872" s="5"/>
    </row>
    <row r="1873" spans="1:4" x14ac:dyDescent="0.25">
      <c r="A1873" s="5" t="s">
        <v>11226</v>
      </c>
      <c r="D1873" s="5"/>
    </row>
    <row r="1874" spans="1:4" x14ac:dyDescent="0.25">
      <c r="A1874" s="5" t="s">
        <v>11226</v>
      </c>
      <c r="D1874" s="5"/>
    </row>
    <row r="1875" spans="1:4" x14ac:dyDescent="0.25">
      <c r="A1875" s="5" t="s">
        <v>11226</v>
      </c>
      <c r="D1875" s="5"/>
    </row>
    <row r="1876" spans="1:4" x14ac:dyDescent="0.25">
      <c r="A1876" s="5" t="s">
        <v>11226</v>
      </c>
      <c r="D1876" s="5"/>
    </row>
    <row r="1877" spans="1:4" x14ac:dyDescent="0.25">
      <c r="A1877" s="5" t="s">
        <v>11226</v>
      </c>
      <c r="D1877" s="5"/>
    </row>
    <row r="1878" spans="1:4" x14ac:dyDescent="0.25">
      <c r="A1878" s="5" t="s">
        <v>11226</v>
      </c>
      <c r="D1878" s="5"/>
    </row>
    <row r="1879" spans="1:4" x14ac:dyDescent="0.25">
      <c r="A1879" s="5" t="s">
        <v>11226</v>
      </c>
      <c r="D1879" s="5"/>
    </row>
    <row r="1880" spans="1:4" x14ac:dyDescent="0.25">
      <c r="A1880" s="5" t="s">
        <v>11226</v>
      </c>
      <c r="D1880" s="5"/>
    </row>
    <row r="1881" spans="1:4" x14ac:dyDescent="0.25">
      <c r="A1881" s="5" t="s">
        <v>11226</v>
      </c>
      <c r="D1881" s="5"/>
    </row>
    <row r="1882" spans="1:4" x14ac:dyDescent="0.25">
      <c r="A1882" s="5" t="s">
        <v>11226</v>
      </c>
      <c r="D1882" s="5"/>
    </row>
    <row r="1883" spans="1:4" x14ac:dyDescent="0.25">
      <c r="A1883" s="5" t="s">
        <v>11226</v>
      </c>
      <c r="D1883" s="5"/>
    </row>
    <row r="1884" spans="1:4" x14ac:dyDescent="0.25">
      <c r="A1884" s="5" t="s">
        <v>11226</v>
      </c>
      <c r="D1884" s="5"/>
    </row>
    <row r="1885" spans="1:4" x14ac:dyDescent="0.25">
      <c r="A1885" s="5" t="s">
        <v>11226</v>
      </c>
      <c r="D1885" s="5"/>
    </row>
    <row r="1886" spans="1:4" x14ac:dyDescent="0.25">
      <c r="A1886" s="5" t="s">
        <v>11226</v>
      </c>
      <c r="D1886" s="5"/>
    </row>
    <row r="1887" spans="1:4" x14ac:dyDescent="0.25">
      <c r="A1887" s="5" t="s">
        <v>11226</v>
      </c>
      <c r="D1887" s="5"/>
    </row>
    <row r="1888" spans="1:4" x14ac:dyDescent="0.25">
      <c r="A1888" s="5" t="s">
        <v>11231</v>
      </c>
      <c r="D1888" s="5"/>
    </row>
    <row r="1889" spans="1:4" x14ac:dyDescent="0.25">
      <c r="A1889" s="5" t="s">
        <v>11231</v>
      </c>
      <c r="D1889" s="5"/>
    </row>
    <row r="1890" spans="1:4" x14ac:dyDescent="0.25">
      <c r="A1890" s="5" t="s">
        <v>11231</v>
      </c>
      <c r="D1890" s="5"/>
    </row>
    <row r="1891" spans="1:4" x14ac:dyDescent="0.25">
      <c r="A1891" s="5" t="s">
        <v>11231</v>
      </c>
      <c r="D1891" s="5"/>
    </row>
    <row r="1892" spans="1:4" x14ac:dyDescent="0.25">
      <c r="A1892" s="5" t="s">
        <v>11231</v>
      </c>
      <c r="D1892" s="5"/>
    </row>
    <row r="1893" spans="1:4" x14ac:dyDescent="0.25">
      <c r="A1893" s="5" t="s">
        <v>11231</v>
      </c>
      <c r="D1893" s="5"/>
    </row>
    <row r="1894" spans="1:4" x14ac:dyDescent="0.25">
      <c r="A1894" s="5" t="s">
        <v>11231</v>
      </c>
      <c r="D1894" s="5"/>
    </row>
    <row r="1895" spans="1:4" x14ac:dyDescent="0.25">
      <c r="A1895" s="5" t="s">
        <v>11231</v>
      </c>
      <c r="D1895" s="5"/>
    </row>
    <row r="1896" spans="1:4" x14ac:dyDescent="0.25">
      <c r="A1896" s="5" t="s">
        <v>11231</v>
      </c>
      <c r="D1896" s="5"/>
    </row>
    <row r="1897" spans="1:4" x14ac:dyDescent="0.25">
      <c r="A1897" s="5" t="s">
        <v>11231</v>
      </c>
      <c r="D1897" s="5"/>
    </row>
    <row r="1898" spans="1:4" x14ac:dyDescent="0.25">
      <c r="A1898" s="5" t="s">
        <v>11231</v>
      </c>
      <c r="D1898" s="5"/>
    </row>
    <row r="1899" spans="1:4" x14ac:dyDescent="0.25">
      <c r="A1899" s="5" t="s">
        <v>11231</v>
      </c>
      <c r="D1899" s="5"/>
    </row>
    <row r="1900" spans="1:4" x14ac:dyDescent="0.25">
      <c r="A1900" s="5" t="s">
        <v>11231</v>
      </c>
      <c r="D1900" s="5"/>
    </row>
    <row r="1901" spans="1:4" x14ac:dyDescent="0.25">
      <c r="A1901" s="5" t="s">
        <v>11231</v>
      </c>
      <c r="D1901" s="5"/>
    </row>
    <row r="1902" spans="1:4" x14ac:dyDescent="0.25">
      <c r="A1902" s="5" t="s">
        <v>11231</v>
      </c>
      <c r="D1902" s="5"/>
    </row>
    <row r="1903" spans="1:4" x14ac:dyDescent="0.25">
      <c r="A1903" s="5" t="s">
        <v>11231</v>
      </c>
      <c r="D1903" s="5"/>
    </row>
    <row r="1904" spans="1:4" x14ac:dyDescent="0.25">
      <c r="A1904" s="5" t="s">
        <v>11231</v>
      </c>
      <c r="D1904" s="5"/>
    </row>
    <row r="1905" spans="1:4" x14ac:dyDescent="0.25">
      <c r="A1905" s="5" t="s">
        <v>11231</v>
      </c>
      <c r="D1905" s="5"/>
    </row>
    <row r="1906" spans="1:4" x14ac:dyDescent="0.25">
      <c r="A1906" s="5" t="s">
        <v>11231</v>
      </c>
      <c r="D1906" s="5"/>
    </row>
    <row r="1907" spans="1:4" x14ac:dyDescent="0.25">
      <c r="A1907" s="5" t="s">
        <v>11231</v>
      </c>
      <c r="D1907" s="5"/>
    </row>
    <row r="1908" spans="1:4" x14ac:dyDescent="0.25">
      <c r="A1908" s="5" t="s">
        <v>11231</v>
      </c>
      <c r="D1908" s="5"/>
    </row>
    <row r="1909" spans="1:4" x14ac:dyDescent="0.25">
      <c r="A1909" s="5" t="s">
        <v>11231</v>
      </c>
      <c r="D1909" s="5"/>
    </row>
    <row r="1910" spans="1:4" x14ac:dyDescent="0.25">
      <c r="A1910" s="5" t="s">
        <v>11231</v>
      </c>
      <c r="D1910" s="5"/>
    </row>
    <row r="1911" spans="1:4" x14ac:dyDescent="0.25">
      <c r="A1911" s="5" t="s">
        <v>11231</v>
      </c>
      <c r="D1911" s="5"/>
    </row>
    <row r="1912" spans="1:4" x14ac:dyDescent="0.25">
      <c r="A1912" s="5" t="s">
        <v>11231</v>
      </c>
      <c r="D1912" s="5"/>
    </row>
    <row r="1913" spans="1:4" x14ac:dyDescent="0.25">
      <c r="A1913" s="5" t="s">
        <v>11363</v>
      </c>
      <c r="D1913" s="5"/>
    </row>
    <row r="1914" spans="1:4" x14ac:dyDescent="0.25">
      <c r="A1914" s="5" t="s">
        <v>11363</v>
      </c>
      <c r="D1914" s="5"/>
    </row>
    <row r="1915" spans="1:4" x14ac:dyDescent="0.25">
      <c r="A1915" s="5" t="s">
        <v>11363</v>
      </c>
      <c r="D1915" s="5"/>
    </row>
    <row r="1916" spans="1:4" x14ac:dyDescent="0.25">
      <c r="A1916" s="5" t="s">
        <v>11363</v>
      </c>
      <c r="D1916" s="5"/>
    </row>
    <row r="1917" spans="1:4" x14ac:dyDescent="0.25">
      <c r="A1917" s="5" t="s">
        <v>11363</v>
      </c>
      <c r="D1917" s="5"/>
    </row>
    <row r="1918" spans="1:4" x14ac:dyDescent="0.25">
      <c r="A1918" s="5" t="s">
        <v>11363</v>
      </c>
      <c r="D1918" s="5"/>
    </row>
    <row r="1919" spans="1:4" x14ac:dyDescent="0.25">
      <c r="A1919" s="5" t="s">
        <v>11363</v>
      </c>
      <c r="D1919" s="5"/>
    </row>
    <row r="1920" spans="1:4" x14ac:dyDescent="0.25">
      <c r="A1920" s="5" t="s">
        <v>11363</v>
      </c>
      <c r="D1920" s="5"/>
    </row>
    <row r="1921" spans="1:4" x14ac:dyDescent="0.25">
      <c r="A1921" s="5" t="s">
        <v>11363</v>
      </c>
      <c r="D1921" s="5"/>
    </row>
    <row r="1922" spans="1:4" x14ac:dyDescent="0.25">
      <c r="A1922" s="5" t="s">
        <v>11363</v>
      </c>
      <c r="D1922" s="5"/>
    </row>
    <row r="1923" spans="1:4" x14ac:dyDescent="0.25">
      <c r="A1923" s="5" t="s">
        <v>11363</v>
      </c>
      <c r="D1923" s="5"/>
    </row>
    <row r="1924" spans="1:4" x14ac:dyDescent="0.25">
      <c r="A1924" s="5" t="s">
        <v>11363</v>
      </c>
      <c r="D1924" s="5"/>
    </row>
    <row r="1925" spans="1:4" x14ac:dyDescent="0.25">
      <c r="A1925" s="5" t="s">
        <v>11363</v>
      </c>
      <c r="D1925" s="5"/>
    </row>
    <row r="1926" spans="1:4" x14ac:dyDescent="0.25">
      <c r="A1926" s="5" t="s">
        <v>11363</v>
      </c>
      <c r="D1926" s="5"/>
    </row>
    <row r="1927" spans="1:4" x14ac:dyDescent="0.25">
      <c r="A1927" s="5" t="s">
        <v>11363</v>
      </c>
      <c r="D1927" s="5"/>
    </row>
    <row r="1928" spans="1:4" x14ac:dyDescent="0.25">
      <c r="A1928" s="5" t="s">
        <v>11363</v>
      </c>
      <c r="D1928" s="5"/>
    </row>
    <row r="1929" spans="1:4" x14ac:dyDescent="0.25">
      <c r="A1929" s="5" t="s">
        <v>11363</v>
      </c>
      <c r="D1929" s="5"/>
    </row>
    <row r="1930" spans="1:4" x14ac:dyDescent="0.25">
      <c r="A1930" s="5" t="s">
        <v>11363</v>
      </c>
      <c r="D1930" s="5"/>
    </row>
    <row r="1931" spans="1:4" x14ac:dyDescent="0.25">
      <c r="A1931" s="5" t="s">
        <v>11233</v>
      </c>
      <c r="D1931" s="5"/>
    </row>
    <row r="1932" spans="1:4" x14ac:dyDescent="0.25">
      <c r="A1932" s="5" t="s">
        <v>11233</v>
      </c>
      <c r="D1932" s="5"/>
    </row>
    <row r="1933" spans="1:4" x14ac:dyDescent="0.25">
      <c r="A1933" s="5" t="s">
        <v>11233</v>
      </c>
      <c r="D1933" s="5"/>
    </row>
    <row r="1934" spans="1:4" x14ac:dyDescent="0.25">
      <c r="A1934" s="5" t="s">
        <v>11233</v>
      </c>
      <c r="D1934" s="5"/>
    </row>
    <row r="1935" spans="1:4" x14ac:dyDescent="0.25">
      <c r="A1935" s="5" t="s">
        <v>11233</v>
      </c>
      <c r="D1935" s="5"/>
    </row>
    <row r="1936" spans="1:4" x14ac:dyDescent="0.25">
      <c r="A1936" s="5" t="s">
        <v>11233</v>
      </c>
      <c r="D1936" s="5"/>
    </row>
    <row r="1937" spans="1:4" x14ac:dyDescent="0.25">
      <c r="A1937" s="5" t="s">
        <v>11233</v>
      </c>
      <c r="D1937" s="5"/>
    </row>
    <row r="1938" spans="1:4" x14ac:dyDescent="0.25">
      <c r="A1938" s="5" t="s">
        <v>11233</v>
      </c>
      <c r="D1938" s="5"/>
    </row>
    <row r="1939" spans="1:4" x14ac:dyDescent="0.25">
      <c r="A1939" s="5" t="s">
        <v>11233</v>
      </c>
      <c r="D1939" s="5"/>
    </row>
    <row r="1940" spans="1:4" x14ac:dyDescent="0.25">
      <c r="A1940" s="5" t="s">
        <v>11233</v>
      </c>
      <c r="D1940" s="5"/>
    </row>
    <row r="1941" spans="1:4" x14ac:dyDescent="0.25">
      <c r="A1941" s="5" t="s">
        <v>11233</v>
      </c>
      <c r="D1941" s="5"/>
    </row>
    <row r="1942" spans="1:4" x14ac:dyDescent="0.25">
      <c r="A1942" s="5" t="s">
        <v>11233</v>
      </c>
      <c r="D1942" s="5"/>
    </row>
    <row r="1943" spans="1:4" x14ac:dyDescent="0.25">
      <c r="A1943" s="5" t="s">
        <v>11233</v>
      </c>
      <c r="D1943" s="5"/>
    </row>
    <row r="1944" spans="1:4" x14ac:dyDescent="0.25">
      <c r="A1944" s="5" t="s">
        <v>11233</v>
      </c>
      <c r="D1944" s="5"/>
    </row>
    <row r="1945" spans="1:4" x14ac:dyDescent="0.25">
      <c r="A1945" s="5" t="s">
        <v>11233</v>
      </c>
      <c r="D1945" s="5"/>
    </row>
    <row r="1946" spans="1:4" x14ac:dyDescent="0.25">
      <c r="A1946" s="5" t="s">
        <v>11233</v>
      </c>
      <c r="D1946" s="5"/>
    </row>
    <row r="1947" spans="1:4" x14ac:dyDescent="0.25">
      <c r="A1947" s="5" t="s">
        <v>11233</v>
      </c>
      <c r="D1947" s="5"/>
    </row>
    <row r="1948" spans="1:4" x14ac:dyDescent="0.25">
      <c r="A1948" s="5" t="s">
        <v>11233</v>
      </c>
      <c r="D1948" s="5"/>
    </row>
    <row r="1949" spans="1:4" x14ac:dyDescent="0.25">
      <c r="A1949" s="5" t="s">
        <v>11233</v>
      </c>
      <c r="D1949" s="5"/>
    </row>
    <row r="1950" spans="1:4" x14ac:dyDescent="0.25">
      <c r="A1950" s="5" t="s">
        <v>11233</v>
      </c>
      <c r="D1950" s="5"/>
    </row>
    <row r="1951" spans="1:4" x14ac:dyDescent="0.25">
      <c r="A1951" s="5" t="s">
        <v>11233</v>
      </c>
      <c r="D1951" s="5"/>
    </row>
    <row r="1952" spans="1:4" x14ac:dyDescent="0.25">
      <c r="A1952" s="5" t="s">
        <v>11233</v>
      </c>
      <c r="D1952" s="5"/>
    </row>
    <row r="1953" spans="1:4" x14ac:dyDescent="0.25">
      <c r="A1953" s="5" t="s">
        <v>11467</v>
      </c>
      <c r="D1953" s="5"/>
    </row>
    <row r="1954" spans="1:4" x14ac:dyDescent="0.25">
      <c r="A1954" s="5" t="s">
        <v>11467</v>
      </c>
      <c r="D1954" s="5"/>
    </row>
    <row r="1955" spans="1:4" x14ac:dyDescent="0.25">
      <c r="A1955" s="5" t="s">
        <v>11467</v>
      </c>
      <c r="D1955" s="5"/>
    </row>
    <row r="1956" spans="1:4" x14ac:dyDescent="0.25">
      <c r="A1956" s="5" t="s">
        <v>11467</v>
      </c>
      <c r="D1956" s="5"/>
    </row>
    <row r="1957" spans="1:4" x14ac:dyDescent="0.25">
      <c r="A1957" s="5" t="s">
        <v>11467</v>
      </c>
      <c r="D1957" s="5"/>
    </row>
    <row r="1958" spans="1:4" x14ac:dyDescent="0.25">
      <c r="A1958" s="5" t="s">
        <v>11467</v>
      </c>
      <c r="D1958" s="5"/>
    </row>
    <row r="1959" spans="1:4" x14ac:dyDescent="0.25">
      <c r="A1959" s="5" t="s">
        <v>11467</v>
      </c>
      <c r="D1959" s="5"/>
    </row>
    <row r="1960" spans="1:4" x14ac:dyDescent="0.25">
      <c r="A1960" s="5" t="s">
        <v>11467</v>
      </c>
      <c r="D1960" s="5"/>
    </row>
    <row r="1961" spans="1:4" x14ac:dyDescent="0.25">
      <c r="A1961" s="5" t="s">
        <v>11467</v>
      </c>
      <c r="D1961" s="5"/>
    </row>
    <row r="1962" spans="1:4" x14ac:dyDescent="0.25">
      <c r="A1962" s="5" t="s">
        <v>11467</v>
      </c>
      <c r="D1962" s="5"/>
    </row>
    <row r="1963" spans="1:4" x14ac:dyDescent="0.25">
      <c r="A1963" s="5" t="s">
        <v>11467</v>
      </c>
      <c r="D1963" s="5"/>
    </row>
    <row r="1964" spans="1:4" x14ac:dyDescent="0.25">
      <c r="A1964" s="5" t="s">
        <v>11467</v>
      </c>
      <c r="D1964" s="5"/>
    </row>
    <row r="1965" spans="1:4" x14ac:dyDescent="0.25">
      <c r="A1965" s="5" t="s">
        <v>11467</v>
      </c>
      <c r="D1965" s="5"/>
    </row>
    <row r="1966" spans="1:4" x14ac:dyDescent="0.25">
      <c r="A1966" s="5" t="s">
        <v>11467</v>
      </c>
      <c r="D1966" s="5"/>
    </row>
    <row r="1967" spans="1:4" x14ac:dyDescent="0.25">
      <c r="A1967" s="5" t="s">
        <v>11467</v>
      </c>
      <c r="D1967" s="5"/>
    </row>
    <row r="1968" spans="1:4" x14ac:dyDescent="0.25">
      <c r="A1968" s="5" t="s">
        <v>11467</v>
      </c>
      <c r="D1968" s="5"/>
    </row>
    <row r="1969" spans="1:4" x14ac:dyDescent="0.25">
      <c r="A1969" s="5" t="s">
        <v>11467</v>
      </c>
      <c r="D1969" s="5"/>
    </row>
    <row r="1970" spans="1:4" x14ac:dyDescent="0.25">
      <c r="A1970" s="5" t="s">
        <v>11467</v>
      </c>
      <c r="D1970" s="5"/>
    </row>
    <row r="1971" spans="1:4" x14ac:dyDescent="0.25">
      <c r="A1971" s="5" t="s">
        <v>11467</v>
      </c>
      <c r="D1971" s="5"/>
    </row>
    <row r="1972" spans="1:4" x14ac:dyDescent="0.25">
      <c r="A1972" s="5" t="s">
        <v>11467</v>
      </c>
      <c r="D1972" s="5"/>
    </row>
    <row r="1973" spans="1:4" x14ac:dyDescent="0.25">
      <c r="A1973" s="5" t="s">
        <v>11467</v>
      </c>
      <c r="D1973" s="5"/>
    </row>
    <row r="1974" spans="1:4" x14ac:dyDescent="0.25">
      <c r="A1974" s="5" t="s">
        <v>11467</v>
      </c>
      <c r="D1974" s="5"/>
    </row>
    <row r="1975" spans="1:4" x14ac:dyDescent="0.25">
      <c r="A1975" s="5" t="s">
        <v>11467</v>
      </c>
      <c r="D1975" s="5"/>
    </row>
    <row r="1976" spans="1:4" x14ac:dyDescent="0.25">
      <c r="A1976" s="5" t="s">
        <v>11467</v>
      </c>
      <c r="D1976" s="5"/>
    </row>
    <row r="1977" spans="1:4" x14ac:dyDescent="0.25">
      <c r="A1977" s="5" t="s">
        <v>11467</v>
      </c>
      <c r="D1977" s="5"/>
    </row>
    <row r="1978" spans="1:4" x14ac:dyDescent="0.25">
      <c r="A1978" s="5" t="s">
        <v>11467</v>
      </c>
      <c r="D1978" s="5"/>
    </row>
    <row r="1979" spans="1:4" x14ac:dyDescent="0.25">
      <c r="A1979" s="5" t="s">
        <v>11467</v>
      </c>
      <c r="D1979" s="5"/>
    </row>
    <row r="1980" spans="1:4" x14ac:dyDescent="0.25">
      <c r="A1980" s="5" t="s">
        <v>11467</v>
      </c>
      <c r="D1980" s="5"/>
    </row>
    <row r="1981" spans="1:4" x14ac:dyDescent="0.25">
      <c r="A1981" s="5" t="s">
        <v>11467</v>
      </c>
      <c r="D1981" s="5"/>
    </row>
    <row r="1982" spans="1:4" x14ac:dyDescent="0.25">
      <c r="A1982" s="5" t="s">
        <v>11467</v>
      </c>
      <c r="D1982" s="5"/>
    </row>
    <row r="1983" spans="1:4" x14ac:dyDescent="0.25">
      <c r="A1983" s="5" t="s">
        <v>11467</v>
      </c>
      <c r="D1983" s="5"/>
    </row>
    <row r="1984" spans="1:4" x14ac:dyDescent="0.25">
      <c r="A1984" s="5" t="s">
        <v>11467</v>
      </c>
      <c r="D1984" s="5"/>
    </row>
    <row r="1985" spans="1:4" x14ac:dyDescent="0.25">
      <c r="A1985" s="5" t="s">
        <v>11467</v>
      </c>
      <c r="D1985" s="5"/>
    </row>
    <row r="1986" spans="1:4" x14ac:dyDescent="0.25">
      <c r="A1986" s="5" t="s">
        <v>11467</v>
      </c>
      <c r="D1986" s="5"/>
    </row>
    <row r="1987" spans="1:4" x14ac:dyDescent="0.25">
      <c r="A1987" s="5" t="s">
        <v>11467</v>
      </c>
      <c r="D1987" s="5"/>
    </row>
    <row r="1988" spans="1:4" x14ac:dyDescent="0.25">
      <c r="A1988" s="5" t="s">
        <v>11316</v>
      </c>
      <c r="D1988" s="5"/>
    </row>
    <row r="1989" spans="1:4" x14ac:dyDescent="0.25">
      <c r="A1989" s="5" t="s">
        <v>11298</v>
      </c>
      <c r="D1989" s="5"/>
    </row>
    <row r="1990" spans="1:4" x14ac:dyDescent="0.25">
      <c r="A1990" s="5" t="s">
        <v>11298</v>
      </c>
      <c r="D1990" s="5"/>
    </row>
    <row r="1991" spans="1:4" x14ac:dyDescent="0.25">
      <c r="A1991" s="5" t="s">
        <v>11298</v>
      </c>
      <c r="D1991" s="5"/>
    </row>
    <row r="1992" spans="1:4" x14ac:dyDescent="0.25">
      <c r="A1992" s="5" t="s">
        <v>11298</v>
      </c>
      <c r="D1992" s="5"/>
    </row>
    <row r="1993" spans="1:4" x14ac:dyDescent="0.25">
      <c r="A1993" s="5" t="s">
        <v>11298</v>
      </c>
      <c r="D1993" s="5"/>
    </row>
    <row r="1994" spans="1:4" x14ac:dyDescent="0.25">
      <c r="A1994" s="5" t="s">
        <v>11298</v>
      </c>
      <c r="D1994" s="5"/>
    </row>
    <row r="1995" spans="1:4" x14ac:dyDescent="0.25">
      <c r="A1995" s="5" t="s">
        <v>11298</v>
      </c>
      <c r="D1995" s="5"/>
    </row>
    <row r="1996" spans="1:4" x14ac:dyDescent="0.25">
      <c r="A1996" s="5" t="s">
        <v>11298</v>
      </c>
      <c r="D1996" s="5"/>
    </row>
    <row r="1997" spans="1:4" x14ac:dyDescent="0.25">
      <c r="A1997" s="5" t="s">
        <v>11298</v>
      </c>
      <c r="D1997" s="5"/>
    </row>
    <row r="1998" spans="1:4" x14ac:dyDescent="0.25">
      <c r="A1998" s="5" t="s">
        <v>11298</v>
      </c>
      <c r="D1998" s="5"/>
    </row>
    <row r="1999" spans="1:4" x14ac:dyDescent="0.25">
      <c r="A1999" s="5" t="s">
        <v>11298</v>
      </c>
      <c r="D1999" s="5"/>
    </row>
    <row r="2000" spans="1:4" x14ac:dyDescent="0.25">
      <c r="A2000" s="5" t="s">
        <v>11298</v>
      </c>
      <c r="D2000" s="5"/>
    </row>
    <row r="2001" spans="1:4" x14ac:dyDescent="0.25">
      <c r="A2001" s="5" t="s">
        <v>11298</v>
      </c>
      <c r="D2001" s="5"/>
    </row>
    <row r="2002" spans="1:4" x14ac:dyDescent="0.25">
      <c r="A2002" s="5" t="s">
        <v>11298</v>
      </c>
      <c r="D2002" s="5"/>
    </row>
    <row r="2003" spans="1:4" x14ac:dyDescent="0.25">
      <c r="A2003" s="5" t="s">
        <v>11298</v>
      </c>
      <c r="D2003" s="5"/>
    </row>
    <row r="2004" spans="1:4" x14ac:dyDescent="0.25">
      <c r="A2004" s="5" t="s">
        <v>11298</v>
      </c>
      <c r="D2004" s="5"/>
    </row>
    <row r="2005" spans="1:4" x14ac:dyDescent="0.25">
      <c r="A2005" s="5" t="s">
        <v>11298</v>
      </c>
      <c r="D2005" s="5"/>
    </row>
    <row r="2006" spans="1:4" x14ac:dyDescent="0.25">
      <c r="A2006" s="5" t="s">
        <v>11298</v>
      </c>
      <c r="D2006" s="5"/>
    </row>
    <row r="2007" spans="1:4" x14ac:dyDescent="0.25">
      <c r="A2007" s="5" t="s">
        <v>11298</v>
      </c>
      <c r="D2007" s="5"/>
    </row>
    <row r="2008" spans="1:4" x14ac:dyDescent="0.25">
      <c r="A2008" s="5" t="s">
        <v>11298</v>
      </c>
      <c r="D2008" s="5"/>
    </row>
    <row r="2009" spans="1:4" x14ac:dyDescent="0.25">
      <c r="A2009" s="5" t="s">
        <v>11298</v>
      </c>
      <c r="D2009" s="5"/>
    </row>
    <row r="2010" spans="1:4" x14ac:dyDescent="0.25">
      <c r="A2010" s="5" t="s">
        <v>11298</v>
      </c>
      <c r="D2010" s="5"/>
    </row>
    <row r="2011" spans="1:4" x14ac:dyDescent="0.25">
      <c r="A2011" s="5" t="s">
        <v>11298</v>
      </c>
      <c r="D2011" s="5"/>
    </row>
    <row r="2012" spans="1:4" x14ac:dyDescent="0.25">
      <c r="A2012" s="5" t="s">
        <v>11298</v>
      </c>
      <c r="D2012" s="5"/>
    </row>
    <row r="2013" spans="1:4" x14ac:dyDescent="0.25">
      <c r="A2013" s="5" t="s">
        <v>11298</v>
      </c>
      <c r="D2013" s="5"/>
    </row>
    <row r="2014" spans="1:4" x14ac:dyDescent="0.25">
      <c r="A2014" s="5" t="s">
        <v>11298</v>
      </c>
      <c r="D2014" s="5"/>
    </row>
    <row r="2015" spans="1:4" x14ac:dyDescent="0.25">
      <c r="A2015" s="5" t="s">
        <v>11298</v>
      </c>
      <c r="D2015" s="5"/>
    </row>
    <row r="2016" spans="1:4" x14ac:dyDescent="0.25">
      <c r="A2016" s="5" t="s">
        <v>11298</v>
      </c>
      <c r="D2016" s="5"/>
    </row>
    <row r="2017" spans="1:4" x14ac:dyDescent="0.25">
      <c r="A2017" s="5" t="s">
        <v>11298</v>
      </c>
      <c r="D2017" s="5"/>
    </row>
    <row r="2018" spans="1:4" x14ac:dyDescent="0.25">
      <c r="A2018" s="5" t="s">
        <v>11298</v>
      </c>
      <c r="D2018" s="5"/>
    </row>
    <row r="2019" spans="1:4" x14ac:dyDescent="0.25">
      <c r="A2019" s="5" t="s">
        <v>11298</v>
      </c>
      <c r="D2019" s="5"/>
    </row>
    <row r="2020" spans="1:4" x14ac:dyDescent="0.25">
      <c r="A2020" s="5" t="s">
        <v>11298</v>
      </c>
      <c r="D2020" s="5"/>
    </row>
    <row r="2021" spans="1:4" x14ac:dyDescent="0.25">
      <c r="A2021" s="5" t="s">
        <v>11298</v>
      </c>
      <c r="D2021" s="5"/>
    </row>
    <row r="2022" spans="1:4" x14ac:dyDescent="0.25">
      <c r="A2022" s="5" t="s">
        <v>11298</v>
      </c>
      <c r="D2022" s="5"/>
    </row>
    <row r="2023" spans="1:4" x14ac:dyDescent="0.25">
      <c r="A2023" s="5" t="s">
        <v>11298</v>
      </c>
      <c r="D2023" s="5"/>
    </row>
    <row r="2024" spans="1:4" x14ac:dyDescent="0.25">
      <c r="A2024" s="5" t="s">
        <v>11298</v>
      </c>
      <c r="D2024" s="5"/>
    </row>
    <row r="2025" spans="1:4" x14ac:dyDescent="0.25">
      <c r="A2025" s="5" t="s">
        <v>11298</v>
      </c>
      <c r="D2025" s="5"/>
    </row>
    <row r="2026" spans="1:4" x14ac:dyDescent="0.25">
      <c r="A2026" s="5" t="s">
        <v>11298</v>
      </c>
      <c r="D2026" s="5"/>
    </row>
    <row r="2027" spans="1:4" x14ac:dyDescent="0.25">
      <c r="A2027" s="5" t="s">
        <v>11298</v>
      </c>
      <c r="D2027" s="5"/>
    </row>
    <row r="2028" spans="1:4" x14ac:dyDescent="0.25">
      <c r="A2028" s="5" t="s">
        <v>11298</v>
      </c>
      <c r="D2028" s="5"/>
    </row>
    <row r="2029" spans="1:4" x14ac:dyDescent="0.25">
      <c r="A2029" s="5" t="s">
        <v>11298</v>
      </c>
      <c r="D2029" s="5"/>
    </row>
    <row r="2030" spans="1:4" x14ac:dyDescent="0.25">
      <c r="A2030" s="5" t="s">
        <v>11298</v>
      </c>
      <c r="D2030" s="5"/>
    </row>
    <row r="2031" spans="1:4" x14ac:dyDescent="0.25">
      <c r="A2031" s="5" t="s">
        <v>11298</v>
      </c>
      <c r="D2031" s="5"/>
    </row>
    <row r="2032" spans="1:4" x14ac:dyDescent="0.25">
      <c r="A2032" s="5" t="s">
        <v>11298</v>
      </c>
      <c r="D2032" s="5"/>
    </row>
    <row r="2033" spans="1:4" x14ac:dyDescent="0.25">
      <c r="A2033" s="5" t="s">
        <v>11298</v>
      </c>
      <c r="D2033" s="5"/>
    </row>
    <row r="2034" spans="1:4" x14ac:dyDescent="0.25">
      <c r="A2034" s="5" t="s">
        <v>11298</v>
      </c>
      <c r="D2034" s="5"/>
    </row>
    <row r="2035" spans="1:4" x14ac:dyDescent="0.25">
      <c r="A2035" s="5" t="s">
        <v>11298</v>
      </c>
      <c r="D2035" s="5"/>
    </row>
    <row r="2036" spans="1:4" x14ac:dyDescent="0.25">
      <c r="A2036" s="5" t="s">
        <v>11298</v>
      </c>
      <c r="D2036" s="5"/>
    </row>
    <row r="2037" spans="1:4" x14ac:dyDescent="0.25">
      <c r="A2037" s="5" t="s">
        <v>11298</v>
      </c>
      <c r="D2037" s="5"/>
    </row>
    <row r="2038" spans="1:4" x14ac:dyDescent="0.25">
      <c r="A2038" s="5" t="s">
        <v>11298</v>
      </c>
      <c r="D2038" s="5"/>
    </row>
    <row r="2039" spans="1:4" x14ac:dyDescent="0.25">
      <c r="A2039" s="5" t="s">
        <v>11298</v>
      </c>
      <c r="D2039" s="5"/>
    </row>
    <row r="2040" spans="1:4" x14ac:dyDescent="0.25">
      <c r="A2040" s="5" t="s">
        <v>11298</v>
      </c>
      <c r="D2040" s="5"/>
    </row>
    <row r="2041" spans="1:4" x14ac:dyDescent="0.25">
      <c r="A2041" s="5" t="s">
        <v>11298</v>
      </c>
      <c r="D2041" s="5"/>
    </row>
    <row r="2042" spans="1:4" x14ac:dyDescent="0.25">
      <c r="A2042" s="5" t="s">
        <v>11298</v>
      </c>
      <c r="D2042" s="5"/>
    </row>
    <row r="2043" spans="1:4" x14ac:dyDescent="0.25">
      <c r="A2043" s="5" t="s">
        <v>11298</v>
      </c>
      <c r="D2043" s="5"/>
    </row>
    <row r="2044" spans="1:4" x14ac:dyDescent="0.25">
      <c r="A2044" s="5" t="s">
        <v>11298</v>
      </c>
      <c r="D2044" s="5"/>
    </row>
    <row r="2045" spans="1:4" x14ac:dyDescent="0.25">
      <c r="A2045" s="5" t="s">
        <v>11298</v>
      </c>
      <c r="D2045" s="5"/>
    </row>
    <row r="2046" spans="1:4" x14ac:dyDescent="0.25">
      <c r="A2046" s="5" t="s">
        <v>11298</v>
      </c>
      <c r="D2046" s="5"/>
    </row>
    <row r="2047" spans="1:4" x14ac:dyDescent="0.25">
      <c r="A2047" s="5" t="s">
        <v>11298</v>
      </c>
      <c r="D2047" s="5"/>
    </row>
    <row r="2048" spans="1:4" x14ac:dyDescent="0.25">
      <c r="A2048" s="5" t="s">
        <v>11298</v>
      </c>
      <c r="D2048" s="5"/>
    </row>
    <row r="2049" spans="1:4" x14ac:dyDescent="0.25">
      <c r="A2049" s="5" t="s">
        <v>11298</v>
      </c>
      <c r="D2049" s="5"/>
    </row>
    <row r="2050" spans="1:4" x14ac:dyDescent="0.25">
      <c r="A2050" s="5" t="s">
        <v>11259</v>
      </c>
      <c r="D2050" s="5"/>
    </row>
    <row r="2051" spans="1:4" x14ac:dyDescent="0.25">
      <c r="A2051" s="5" t="s">
        <v>11259</v>
      </c>
      <c r="D2051" s="5"/>
    </row>
    <row r="2052" spans="1:4" x14ac:dyDescent="0.25">
      <c r="A2052" s="5" t="s">
        <v>11259</v>
      </c>
      <c r="D2052" s="5"/>
    </row>
    <row r="2053" spans="1:4" x14ac:dyDescent="0.25">
      <c r="A2053" s="5" t="s">
        <v>11259</v>
      </c>
      <c r="D2053" s="5"/>
    </row>
    <row r="2054" spans="1:4" x14ac:dyDescent="0.25">
      <c r="A2054" s="5" t="s">
        <v>11259</v>
      </c>
      <c r="D2054" s="5"/>
    </row>
    <row r="2055" spans="1:4" x14ac:dyDescent="0.25">
      <c r="A2055" s="5" t="s">
        <v>11259</v>
      </c>
      <c r="D2055" s="5"/>
    </row>
    <row r="2056" spans="1:4" x14ac:dyDescent="0.25">
      <c r="A2056" s="5" t="s">
        <v>11259</v>
      </c>
      <c r="D2056" s="5"/>
    </row>
    <row r="2057" spans="1:4" x14ac:dyDescent="0.25">
      <c r="A2057" s="5" t="s">
        <v>11259</v>
      </c>
      <c r="D2057" s="5"/>
    </row>
    <row r="2058" spans="1:4" x14ac:dyDescent="0.25">
      <c r="A2058" s="5" t="s">
        <v>11259</v>
      </c>
      <c r="D2058" s="5"/>
    </row>
    <row r="2059" spans="1:4" x14ac:dyDescent="0.25">
      <c r="A2059" s="5" t="s">
        <v>11259</v>
      </c>
      <c r="D2059" s="5"/>
    </row>
    <row r="2060" spans="1:4" x14ac:dyDescent="0.25">
      <c r="A2060" s="5" t="s">
        <v>11259</v>
      </c>
      <c r="D2060" s="5"/>
    </row>
    <row r="2061" spans="1:4" x14ac:dyDescent="0.25">
      <c r="A2061" s="5" t="s">
        <v>11259</v>
      </c>
      <c r="D2061" s="5"/>
    </row>
    <row r="2062" spans="1:4" x14ac:dyDescent="0.25">
      <c r="A2062" s="5" t="s">
        <v>11259</v>
      </c>
      <c r="D2062" s="5"/>
    </row>
    <row r="2063" spans="1:4" x14ac:dyDescent="0.25">
      <c r="A2063" s="5" t="s">
        <v>11259</v>
      </c>
      <c r="D2063" s="5"/>
    </row>
    <row r="2064" spans="1:4" x14ac:dyDescent="0.25">
      <c r="A2064" s="5" t="s">
        <v>11259</v>
      </c>
      <c r="D2064" s="5"/>
    </row>
    <row r="2065" spans="1:4" x14ac:dyDescent="0.25">
      <c r="A2065" s="5" t="s">
        <v>11259</v>
      </c>
      <c r="D2065" s="5"/>
    </row>
    <row r="2066" spans="1:4" x14ac:dyDescent="0.25">
      <c r="A2066" s="5" t="s">
        <v>11259</v>
      </c>
      <c r="D2066" s="5"/>
    </row>
    <row r="2067" spans="1:4" x14ac:dyDescent="0.25">
      <c r="A2067" s="5" t="s">
        <v>11259</v>
      </c>
      <c r="D2067" s="5"/>
    </row>
    <row r="2068" spans="1:4" x14ac:dyDescent="0.25">
      <c r="A2068" s="5" t="s">
        <v>11259</v>
      </c>
      <c r="D2068" s="5"/>
    </row>
    <row r="2069" spans="1:4" x14ac:dyDescent="0.25">
      <c r="A2069" s="5" t="s">
        <v>11259</v>
      </c>
      <c r="D2069" s="5"/>
    </row>
    <row r="2070" spans="1:4" x14ac:dyDescent="0.25">
      <c r="A2070" s="5" t="s">
        <v>11259</v>
      </c>
      <c r="D2070" s="5"/>
    </row>
    <row r="2071" spans="1:4" x14ac:dyDescent="0.25">
      <c r="A2071" s="5" t="s">
        <v>11259</v>
      </c>
      <c r="D2071" s="5"/>
    </row>
    <row r="2072" spans="1:4" x14ac:dyDescent="0.25">
      <c r="A2072" s="5" t="s">
        <v>11259</v>
      </c>
      <c r="D2072" s="5"/>
    </row>
    <row r="2073" spans="1:4" x14ac:dyDescent="0.25">
      <c r="A2073" s="5" t="s">
        <v>11259</v>
      </c>
      <c r="D2073" s="5"/>
    </row>
    <row r="2074" spans="1:4" x14ac:dyDescent="0.25">
      <c r="A2074" s="5" t="s">
        <v>11259</v>
      </c>
      <c r="D2074" s="5"/>
    </row>
    <row r="2075" spans="1:4" x14ac:dyDescent="0.25">
      <c r="A2075" s="5" t="s">
        <v>11259</v>
      </c>
      <c r="D2075" s="5"/>
    </row>
    <row r="2076" spans="1:4" x14ac:dyDescent="0.25">
      <c r="A2076" s="5" t="s">
        <v>11259</v>
      </c>
      <c r="D2076" s="5"/>
    </row>
    <row r="2077" spans="1:4" x14ac:dyDescent="0.25">
      <c r="A2077" s="5" t="s">
        <v>11259</v>
      </c>
      <c r="D2077" s="5"/>
    </row>
    <row r="2078" spans="1:4" x14ac:dyDescent="0.25">
      <c r="A2078" s="5" t="s">
        <v>11259</v>
      </c>
      <c r="D2078" s="5"/>
    </row>
    <row r="2079" spans="1:4" x14ac:dyDescent="0.25">
      <c r="A2079" s="5" t="s">
        <v>11259</v>
      </c>
      <c r="D2079" s="5"/>
    </row>
    <row r="2080" spans="1:4" x14ac:dyDescent="0.25">
      <c r="A2080" s="5" t="s">
        <v>11259</v>
      </c>
      <c r="D2080" s="5"/>
    </row>
    <row r="2081" spans="1:4" x14ac:dyDescent="0.25">
      <c r="A2081" s="5" t="s">
        <v>11259</v>
      </c>
      <c r="D2081" s="5"/>
    </row>
    <row r="2082" spans="1:4" x14ac:dyDescent="0.25">
      <c r="A2082" s="5" t="s">
        <v>11259</v>
      </c>
      <c r="D2082" s="5"/>
    </row>
    <row r="2083" spans="1:4" x14ac:dyDescent="0.25">
      <c r="A2083" s="5" t="s">
        <v>11259</v>
      </c>
      <c r="D2083" s="5"/>
    </row>
    <row r="2084" spans="1:4" x14ac:dyDescent="0.25">
      <c r="A2084" s="5" t="s">
        <v>11259</v>
      </c>
      <c r="D2084" s="5"/>
    </row>
    <row r="2085" spans="1:4" x14ac:dyDescent="0.25">
      <c r="A2085" s="5" t="s">
        <v>11259</v>
      </c>
      <c r="D2085" s="5"/>
    </row>
    <row r="2086" spans="1:4" x14ac:dyDescent="0.25">
      <c r="A2086" s="5" t="s">
        <v>11259</v>
      </c>
      <c r="D2086" s="5"/>
    </row>
    <row r="2087" spans="1:4" x14ac:dyDescent="0.25">
      <c r="A2087" s="5" t="s">
        <v>11259</v>
      </c>
      <c r="D2087" s="5"/>
    </row>
    <row r="2088" spans="1:4" x14ac:dyDescent="0.25">
      <c r="A2088" s="5" t="s">
        <v>11259</v>
      </c>
      <c r="D2088" s="5"/>
    </row>
    <row r="2089" spans="1:4" x14ac:dyDescent="0.25">
      <c r="A2089" s="5" t="s">
        <v>11259</v>
      </c>
      <c r="D2089" s="5"/>
    </row>
    <row r="2090" spans="1:4" x14ac:dyDescent="0.25">
      <c r="A2090" s="5" t="s">
        <v>11259</v>
      </c>
      <c r="D2090" s="5"/>
    </row>
    <row r="2091" spans="1:4" x14ac:dyDescent="0.25">
      <c r="A2091" s="5" t="s">
        <v>11259</v>
      </c>
      <c r="D2091" s="5"/>
    </row>
    <row r="2092" spans="1:4" x14ac:dyDescent="0.25">
      <c r="A2092" s="5" t="s">
        <v>11259</v>
      </c>
      <c r="D2092" s="5"/>
    </row>
    <row r="2093" spans="1:4" x14ac:dyDescent="0.25">
      <c r="A2093" s="5" t="s">
        <v>11259</v>
      </c>
      <c r="D2093" s="5"/>
    </row>
    <row r="2094" spans="1:4" x14ac:dyDescent="0.25">
      <c r="A2094" s="5" t="s">
        <v>11259</v>
      </c>
      <c r="D2094" s="5"/>
    </row>
    <row r="2095" spans="1:4" x14ac:dyDescent="0.25">
      <c r="A2095" s="5" t="s">
        <v>11259</v>
      </c>
      <c r="D2095" s="5"/>
    </row>
    <row r="2096" spans="1:4" x14ac:dyDescent="0.25">
      <c r="A2096" s="5" t="s">
        <v>11259</v>
      </c>
      <c r="D2096" s="5"/>
    </row>
    <row r="2097" spans="1:4" x14ac:dyDescent="0.25">
      <c r="A2097" s="5" t="s">
        <v>11259</v>
      </c>
      <c r="D2097" s="5"/>
    </row>
    <row r="2098" spans="1:4" x14ac:dyDescent="0.25">
      <c r="A2098" s="5" t="s">
        <v>11259</v>
      </c>
      <c r="D2098" s="5"/>
    </row>
    <row r="2099" spans="1:4" x14ac:dyDescent="0.25">
      <c r="A2099" s="5" t="s">
        <v>11259</v>
      </c>
      <c r="D2099" s="5"/>
    </row>
    <row r="2100" spans="1:4" x14ac:dyDescent="0.25">
      <c r="A2100" s="5" t="s">
        <v>11627</v>
      </c>
      <c r="D2100" s="5"/>
    </row>
    <row r="2101" spans="1:4" x14ac:dyDescent="0.25">
      <c r="A2101" s="5" t="s">
        <v>11627</v>
      </c>
      <c r="D2101" s="5"/>
    </row>
    <row r="2102" spans="1:4" x14ac:dyDescent="0.25">
      <c r="A2102" s="5" t="s">
        <v>11627</v>
      </c>
      <c r="D2102" s="5"/>
    </row>
    <row r="2103" spans="1:4" x14ac:dyDescent="0.25">
      <c r="A2103" s="5" t="s">
        <v>11213</v>
      </c>
      <c r="D2103" s="5"/>
    </row>
    <row r="2104" spans="1:4" x14ac:dyDescent="0.25">
      <c r="A2104" s="5" t="s">
        <v>11213</v>
      </c>
      <c r="D2104" s="5"/>
    </row>
    <row r="2105" spans="1:4" x14ac:dyDescent="0.25">
      <c r="A2105" s="5" t="s">
        <v>11213</v>
      </c>
      <c r="D2105" s="5"/>
    </row>
    <row r="2106" spans="1:4" x14ac:dyDescent="0.25">
      <c r="A2106" s="5" t="s">
        <v>11213</v>
      </c>
      <c r="D2106" s="5"/>
    </row>
    <row r="2107" spans="1:4" x14ac:dyDescent="0.25">
      <c r="A2107" s="5" t="s">
        <v>11213</v>
      </c>
      <c r="D2107" s="5"/>
    </row>
    <row r="2108" spans="1:4" x14ac:dyDescent="0.25">
      <c r="A2108" s="5" t="s">
        <v>11213</v>
      </c>
      <c r="D2108" s="5"/>
    </row>
    <row r="2109" spans="1:4" x14ac:dyDescent="0.25">
      <c r="A2109" s="5" t="s">
        <v>11213</v>
      </c>
      <c r="D2109" s="5"/>
    </row>
    <row r="2110" spans="1:4" x14ac:dyDescent="0.25">
      <c r="A2110" s="5" t="s">
        <v>11213</v>
      </c>
      <c r="D2110" s="5"/>
    </row>
    <row r="2111" spans="1:4" x14ac:dyDescent="0.25">
      <c r="A2111" s="5" t="s">
        <v>11213</v>
      </c>
      <c r="D2111" s="5"/>
    </row>
    <row r="2112" spans="1:4" x14ac:dyDescent="0.25">
      <c r="A2112" s="5" t="s">
        <v>11213</v>
      </c>
      <c r="D2112" s="5"/>
    </row>
    <row r="2113" spans="1:4" x14ac:dyDescent="0.25">
      <c r="A2113" s="5" t="s">
        <v>11213</v>
      </c>
      <c r="D2113" s="5"/>
    </row>
    <row r="2114" spans="1:4" x14ac:dyDescent="0.25">
      <c r="A2114" s="5" t="s">
        <v>11213</v>
      </c>
      <c r="D2114" s="5"/>
    </row>
    <row r="2115" spans="1:4" x14ac:dyDescent="0.25">
      <c r="A2115" s="5" t="s">
        <v>11213</v>
      </c>
      <c r="D2115" s="5"/>
    </row>
    <row r="2116" spans="1:4" x14ac:dyDescent="0.25">
      <c r="A2116" s="5" t="s">
        <v>11213</v>
      </c>
      <c r="D2116" s="5"/>
    </row>
    <row r="2117" spans="1:4" x14ac:dyDescent="0.25">
      <c r="A2117" s="5" t="s">
        <v>11213</v>
      </c>
      <c r="D2117" s="5"/>
    </row>
    <row r="2118" spans="1:4" x14ac:dyDescent="0.25">
      <c r="A2118" s="5" t="s">
        <v>11213</v>
      </c>
      <c r="D2118" s="5"/>
    </row>
    <row r="2119" spans="1:4" x14ac:dyDescent="0.25">
      <c r="A2119" s="5" t="s">
        <v>11213</v>
      </c>
      <c r="D2119" s="5"/>
    </row>
    <row r="2120" spans="1:4" x14ac:dyDescent="0.25">
      <c r="A2120" s="5" t="s">
        <v>11213</v>
      </c>
      <c r="D2120" s="5"/>
    </row>
    <row r="2121" spans="1:4" x14ac:dyDescent="0.25">
      <c r="A2121" s="5" t="s">
        <v>11213</v>
      </c>
      <c r="D2121" s="5"/>
    </row>
    <row r="2122" spans="1:4" x14ac:dyDescent="0.25">
      <c r="A2122" s="5" t="s">
        <v>11213</v>
      </c>
      <c r="D2122" s="5"/>
    </row>
    <row r="2123" spans="1:4" x14ac:dyDescent="0.25">
      <c r="A2123" s="5" t="s">
        <v>11213</v>
      </c>
      <c r="D2123" s="5"/>
    </row>
    <row r="2124" spans="1:4" x14ac:dyDescent="0.25">
      <c r="A2124" s="5" t="s">
        <v>11213</v>
      </c>
      <c r="D2124" s="5"/>
    </row>
    <row r="2125" spans="1:4" x14ac:dyDescent="0.25">
      <c r="A2125" s="5" t="s">
        <v>11213</v>
      </c>
      <c r="D2125" s="5"/>
    </row>
    <row r="2126" spans="1:4" x14ac:dyDescent="0.25">
      <c r="A2126" s="5" t="s">
        <v>11213</v>
      </c>
      <c r="D2126" s="5"/>
    </row>
    <row r="2127" spans="1:4" x14ac:dyDescent="0.25">
      <c r="A2127" s="5" t="s">
        <v>11213</v>
      </c>
      <c r="D2127" s="5"/>
    </row>
    <row r="2128" spans="1:4" x14ac:dyDescent="0.25">
      <c r="A2128" s="5" t="s">
        <v>11213</v>
      </c>
      <c r="D2128" s="5"/>
    </row>
    <row r="2129" spans="1:4" x14ac:dyDescent="0.25">
      <c r="A2129" s="5" t="s">
        <v>11213</v>
      </c>
      <c r="D2129" s="5"/>
    </row>
    <row r="2130" spans="1:4" x14ac:dyDescent="0.25">
      <c r="A2130" s="5" t="s">
        <v>11213</v>
      </c>
      <c r="D2130" s="5"/>
    </row>
    <row r="2131" spans="1:4" x14ac:dyDescent="0.25">
      <c r="A2131" s="5" t="s">
        <v>11213</v>
      </c>
      <c r="D2131" s="5"/>
    </row>
    <row r="2132" spans="1:4" x14ac:dyDescent="0.25">
      <c r="A2132" s="5" t="s">
        <v>11213</v>
      </c>
      <c r="D2132" s="5"/>
    </row>
    <row r="2133" spans="1:4" x14ac:dyDescent="0.25">
      <c r="A2133" s="5" t="s">
        <v>11213</v>
      </c>
      <c r="D2133" s="5"/>
    </row>
    <row r="2134" spans="1:4" x14ac:dyDescent="0.25">
      <c r="A2134" s="5" t="s">
        <v>11213</v>
      </c>
      <c r="D2134" s="5"/>
    </row>
    <row r="2135" spans="1:4" x14ac:dyDescent="0.25">
      <c r="A2135" s="5" t="s">
        <v>11213</v>
      </c>
      <c r="D2135" s="5"/>
    </row>
    <row r="2136" spans="1:4" x14ac:dyDescent="0.25">
      <c r="A2136" s="5" t="s">
        <v>11213</v>
      </c>
      <c r="D2136" s="5"/>
    </row>
    <row r="2137" spans="1:4" x14ac:dyDescent="0.25">
      <c r="A2137" s="5" t="s">
        <v>11213</v>
      </c>
      <c r="D2137" s="5"/>
    </row>
    <row r="2138" spans="1:4" x14ac:dyDescent="0.25">
      <c r="A2138" s="5" t="s">
        <v>11213</v>
      </c>
      <c r="D2138" s="5"/>
    </row>
    <row r="2139" spans="1:4" x14ac:dyDescent="0.25">
      <c r="A2139" s="5" t="s">
        <v>11213</v>
      </c>
      <c r="D2139" s="5"/>
    </row>
    <row r="2140" spans="1:4" x14ac:dyDescent="0.25">
      <c r="A2140" s="5" t="s">
        <v>11213</v>
      </c>
      <c r="D2140" s="5"/>
    </row>
    <row r="2141" spans="1:4" x14ac:dyDescent="0.25">
      <c r="A2141" s="5" t="s">
        <v>11213</v>
      </c>
      <c r="D2141" s="5"/>
    </row>
    <row r="2142" spans="1:4" x14ac:dyDescent="0.25">
      <c r="A2142" s="5" t="s">
        <v>11213</v>
      </c>
      <c r="D2142" s="5"/>
    </row>
    <row r="2143" spans="1:4" x14ac:dyDescent="0.25">
      <c r="A2143" s="5" t="s">
        <v>11213</v>
      </c>
      <c r="D2143" s="5"/>
    </row>
    <row r="2144" spans="1:4" x14ac:dyDescent="0.25">
      <c r="A2144" s="5" t="s">
        <v>11213</v>
      </c>
      <c r="D2144" s="5"/>
    </row>
    <row r="2145" spans="1:4" x14ac:dyDescent="0.25">
      <c r="A2145" s="5" t="s">
        <v>11213</v>
      </c>
      <c r="D2145" s="5"/>
    </row>
    <row r="2146" spans="1:4" x14ac:dyDescent="0.25">
      <c r="A2146" s="5" t="s">
        <v>11213</v>
      </c>
      <c r="D2146" s="5"/>
    </row>
    <row r="2147" spans="1:4" x14ac:dyDescent="0.25">
      <c r="A2147" s="5" t="s">
        <v>11213</v>
      </c>
      <c r="D2147" s="5"/>
    </row>
    <row r="2148" spans="1:4" x14ac:dyDescent="0.25">
      <c r="A2148" s="5" t="s">
        <v>11213</v>
      </c>
      <c r="D2148" s="5"/>
    </row>
    <row r="2149" spans="1:4" x14ac:dyDescent="0.25">
      <c r="A2149" s="5" t="s">
        <v>11213</v>
      </c>
      <c r="D2149" s="5"/>
    </row>
    <row r="2150" spans="1:4" x14ac:dyDescent="0.25">
      <c r="A2150" s="5" t="s">
        <v>11213</v>
      </c>
      <c r="D2150" s="5"/>
    </row>
    <row r="2151" spans="1:4" x14ac:dyDescent="0.25">
      <c r="A2151" s="5" t="s">
        <v>11213</v>
      </c>
      <c r="D2151" s="5"/>
    </row>
    <row r="2152" spans="1:4" x14ac:dyDescent="0.25">
      <c r="A2152" s="5" t="s">
        <v>11213</v>
      </c>
      <c r="D2152" s="5"/>
    </row>
    <row r="2153" spans="1:4" x14ac:dyDescent="0.25">
      <c r="A2153" s="5" t="s">
        <v>11213</v>
      </c>
      <c r="D2153" s="5"/>
    </row>
    <row r="2154" spans="1:4" x14ac:dyDescent="0.25">
      <c r="A2154" s="5" t="s">
        <v>11213</v>
      </c>
      <c r="D2154" s="5"/>
    </row>
    <row r="2155" spans="1:4" x14ac:dyDescent="0.25">
      <c r="A2155" s="5" t="s">
        <v>11213</v>
      </c>
      <c r="D2155" s="5"/>
    </row>
    <row r="2156" spans="1:4" x14ac:dyDescent="0.25">
      <c r="A2156" s="5" t="s">
        <v>11213</v>
      </c>
      <c r="D2156" s="5"/>
    </row>
    <row r="2157" spans="1:4" x14ac:dyDescent="0.25">
      <c r="A2157" s="5" t="s">
        <v>11213</v>
      </c>
      <c r="D2157" s="5"/>
    </row>
    <row r="2158" spans="1:4" x14ac:dyDescent="0.25">
      <c r="A2158" s="5" t="s">
        <v>11213</v>
      </c>
      <c r="D2158" s="5"/>
    </row>
    <row r="2159" spans="1:4" x14ac:dyDescent="0.25">
      <c r="A2159" s="5" t="s">
        <v>11213</v>
      </c>
      <c r="D2159" s="5"/>
    </row>
    <row r="2160" spans="1:4" x14ac:dyDescent="0.25">
      <c r="A2160" s="5" t="s">
        <v>11213</v>
      </c>
      <c r="D2160" s="5"/>
    </row>
    <row r="2161" spans="1:4" x14ac:dyDescent="0.25">
      <c r="A2161" s="5" t="s">
        <v>11213</v>
      </c>
      <c r="D2161" s="5"/>
    </row>
    <row r="2162" spans="1:4" x14ac:dyDescent="0.25">
      <c r="A2162" s="5" t="s">
        <v>11213</v>
      </c>
      <c r="D2162" s="5"/>
    </row>
    <row r="2163" spans="1:4" x14ac:dyDescent="0.25">
      <c r="A2163" s="5" t="s">
        <v>11213</v>
      </c>
      <c r="D2163" s="5"/>
    </row>
    <row r="2164" spans="1:4" x14ac:dyDescent="0.25">
      <c r="A2164" s="5" t="s">
        <v>11213</v>
      </c>
      <c r="D2164" s="5"/>
    </row>
    <row r="2165" spans="1:4" x14ac:dyDescent="0.25">
      <c r="A2165" s="5" t="s">
        <v>11213</v>
      </c>
      <c r="D2165" s="5"/>
    </row>
    <row r="2166" spans="1:4" x14ac:dyDescent="0.25">
      <c r="A2166" s="5" t="s">
        <v>11213</v>
      </c>
      <c r="D2166" s="5"/>
    </row>
    <row r="2167" spans="1:4" x14ac:dyDescent="0.25">
      <c r="A2167" s="5" t="s">
        <v>11213</v>
      </c>
      <c r="D2167" s="5"/>
    </row>
    <row r="2168" spans="1:4" x14ac:dyDescent="0.25">
      <c r="A2168" s="5" t="s">
        <v>11213</v>
      </c>
      <c r="D2168" s="5"/>
    </row>
    <row r="2169" spans="1:4" x14ac:dyDescent="0.25">
      <c r="A2169" s="5" t="s">
        <v>11213</v>
      </c>
      <c r="D2169" s="5"/>
    </row>
    <row r="2170" spans="1:4" x14ac:dyDescent="0.25">
      <c r="A2170" s="5" t="s">
        <v>11213</v>
      </c>
      <c r="D2170" s="5"/>
    </row>
    <row r="2171" spans="1:4" x14ac:dyDescent="0.25">
      <c r="A2171" s="5" t="s">
        <v>11213</v>
      </c>
      <c r="D2171" s="5"/>
    </row>
    <row r="2172" spans="1:4" x14ac:dyDescent="0.25">
      <c r="A2172" s="5" t="s">
        <v>11213</v>
      </c>
      <c r="D2172" s="5"/>
    </row>
    <row r="2173" spans="1:4" x14ac:dyDescent="0.25">
      <c r="A2173" s="5" t="s">
        <v>11213</v>
      </c>
      <c r="D2173" s="5"/>
    </row>
    <row r="2174" spans="1:4" x14ac:dyDescent="0.25">
      <c r="A2174" s="5" t="s">
        <v>11213</v>
      </c>
      <c r="D2174" s="5"/>
    </row>
    <row r="2175" spans="1:4" x14ac:dyDescent="0.25">
      <c r="A2175" s="5" t="s">
        <v>11213</v>
      </c>
      <c r="D2175" s="5"/>
    </row>
    <row r="2176" spans="1:4" x14ac:dyDescent="0.25">
      <c r="A2176" s="5" t="s">
        <v>11213</v>
      </c>
      <c r="D2176" s="5"/>
    </row>
    <row r="2177" spans="1:4" x14ac:dyDescent="0.25">
      <c r="A2177" s="5" t="s">
        <v>11213</v>
      </c>
      <c r="D2177" s="5"/>
    </row>
    <row r="2178" spans="1:4" x14ac:dyDescent="0.25">
      <c r="A2178" s="5" t="s">
        <v>11213</v>
      </c>
      <c r="D2178" s="5"/>
    </row>
    <row r="2179" spans="1:4" x14ac:dyDescent="0.25">
      <c r="A2179" s="5" t="s">
        <v>11213</v>
      </c>
      <c r="D2179" s="5"/>
    </row>
    <row r="2180" spans="1:4" x14ac:dyDescent="0.25">
      <c r="A2180" s="5" t="s">
        <v>11213</v>
      </c>
      <c r="D2180" s="5"/>
    </row>
    <row r="2181" spans="1:4" x14ac:dyDescent="0.25">
      <c r="A2181" s="5" t="s">
        <v>11213</v>
      </c>
      <c r="D2181" s="5"/>
    </row>
    <row r="2182" spans="1:4" x14ac:dyDescent="0.25">
      <c r="A2182" s="5" t="s">
        <v>11213</v>
      </c>
      <c r="D2182" s="5"/>
    </row>
    <row r="2183" spans="1:4" x14ac:dyDescent="0.25">
      <c r="A2183" s="5" t="s">
        <v>11213</v>
      </c>
      <c r="D2183" s="5"/>
    </row>
    <row r="2184" spans="1:4" x14ac:dyDescent="0.25">
      <c r="A2184" s="5" t="s">
        <v>11213</v>
      </c>
      <c r="D2184" s="5"/>
    </row>
    <row r="2185" spans="1:4" x14ac:dyDescent="0.25">
      <c r="A2185" s="5" t="s">
        <v>11213</v>
      </c>
      <c r="D2185" s="5"/>
    </row>
    <row r="2186" spans="1:4" x14ac:dyDescent="0.25">
      <c r="A2186" s="5" t="s">
        <v>11213</v>
      </c>
      <c r="D2186" s="5"/>
    </row>
    <row r="2187" spans="1:4" x14ac:dyDescent="0.25">
      <c r="A2187" s="5" t="s">
        <v>11213</v>
      </c>
      <c r="D2187" s="5"/>
    </row>
    <row r="2188" spans="1:4" x14ac:dyDescent="0.25">
      <c r="A2188" s="5" t="s">
        <v>11213</v>
      </c>
      <c r="D2188" s="5"/>
    </row>
    <row r="2189" spans="1:4" x14ac:dyDescent="0.25">
      <c r="A2189" s="5" t="s">
        <v>11213</v>
      </c>
      <c r="D2189" s="5"/>
    </row>
    <row r="2190" spans="1:4" x14ac:dyDescent="0.25">
      <c r="A2190" s="5" t="s">
        <v>11213</v>
      </c>
      <c r="D2190" s="5"/>
    </row>
    <row r="2191" spans="1:4" x14ac:dyDescent="0.25">
      <c r="A2191" s="5" t="s">
        <v>11213</v>
      </c>
      <c r="D2191" s="5"/>
    </row>
    <row r="2192" spans="1:4" x14ac:dyDescent="0.25">
      <c r="A2192" s="5" t="s">
        <v>11213</v>
      </c>
      <c r="D2192" s="5"/>
    </row>
    <row r="2193" spans="1:4" x14ac:dyDescent="0.25">
      <c r="A2193" s="5" t="s">
        <v>11213</v>
      </c>
      <c r="D2193" s="5"/>
    </row>
    <row r="2194" spans="1:4" x14ac:dyDescent="0.25">
      <c r="A2194" s="5" t="s">
        <v>11213</v>
      </c>
      <c r="D2194" s="5"/>
    </row>
    <row r="2195" spans="1:4" x14ac:dyDescent="0.25">
      <c r="A2195" s="5" t="s">
        <v>11213</v>
      </c>
      <c r="D2195" s="5"/>
    </row>
    <row r="2196" spans="1:4" x14ac:dyDescent="0.25">
      <c r="A2196" s="5" t="s">
        <v>11213</v>
      </c>
      <c r="D2196" s="5"/>
    </row>
    <row r="2197" spans="1:4" x14ac:dyDescent="0.25">
      <c r="A2197" s="5" t="s">
        <v>11213</v>
      </c>
      <c r="D2197" s="5"/>
    </row>
    <row r="2198" spans="1:4" x14ac:dyDescent="0.25">
      <c r="A2198" s="5" t="s">
        <v>11213</v>
      </c>
      <c r="D2198" s="5"/>
    </row>
    <row r="2199" spans="1:4" x14ac:dyDescent="0.25">
      <c r="A2199" s="5" t="s">
        <v>11213</v>
      </c>
      <c r="D2199" s="5"/>
    </row>
    <row r="2200" spans="1:4" x14ac:dyDescent="0.25">
      <c r="A2200" s="5" t="s">
        <v>11213</v>
      </c>
      <c r="D2200" s="5"/>
    </row>
    <row r="2201" spans="1:4" x14ac:dyDescent="0.25">
      <c r="A2201" s="5" t="s">
        <v>11213</v>
      </c>
      <c r="D2201" s="5"/>
    </row>
    <row r="2202" spans="1:4" x14ac:dyDescent="0.25">
      <c r="A2202" s="5" t="s">
        <v>11213</v>
      </c>
      <c r="D2202" s="5"/>
    </row>
    <row r="2203" spans="1:4" x14ac:dyDescent="0.25">
      <c r="A2203" s="5" t="s">
        <v>11213</v>
      </c>
      <c r="D2203" s="5"/>
    </row>
    <row r="2204" spans="1:4" x14ac:dyDescent="0.25">
      <c r="A2204" s="5" t="s">
        <v>11213</v>
      </c>
      <c r="D2204" s="5"/>
    </row>
    <row r="2205" spans="1:4" x14ac:dyDescent="0.25">
      <c r="A2205" s="5" t="s">
        <v>11213</v>
      </c>
      <c r="D2205" s="5"/>
    </row>
    <row r="2206" spans="1:4" x14ac:dyDescent="0.25">
      <c r="A2206" s="5" t="s">
        <v>11213</v>
      </c>
      <c r="D2206" s="5"/>
    </row>
    <row r="2207" spans="1:4" x14ac:dyDescent="0.25">
      <c r="A2207" s="5" t="s">
        <v>11213</v>
      </c>
      <c r="D2207" s="5"/>
    </row>
    <row r="2208" spans="1:4" x14ac:dyDescent="0.25">
      <c r="A2208" s="5" t="s">
        <v>11213</v>
      </c>
      <c r="D2208" s="5"/>
    </row>
    <row r="2209" spans="1:4" x14ac:dyDescent="0.25">
      <c r="A2209" s="5" t="s">
        <v>11213</v>
      </c>
      <c r="D2209" s="5"/>
    </row>
    <row r="2210" spans="1:4" x14ac:dyDescent="0.25">
      <c r="A2210" s="5" t="s">
        <v>11213</v>
      </c>
      <c r="D2210" s="5"/>
    </row>
    <row r="2211" spans="1:4" x14ac:dyDescent="0.25">
      <c r="A2211" s="5" t="s">
        <v>11213</v>
      </c>
      <c r="D2211" s="5"/>
    </row>
    <row r="2212" spans="1:4" x14ac:dyDescent="0.25">
      <c r="A2212" s="5" t="s">
        <v>11301</v>
      </c>
      <c r="D2212" s="5"/>
    </row>
    <row r="2213" spans="1:4" x14ac:dyDescent="0.25">
      <c r="A2213" s="5" t="s">
        <v>11301</v>
      </c>
      <c r="D2213" s="5"/>
    </row>
    <row r="2214" spans="1:4" x14ac:dyDescent="0.25">
      <c r="A2214" s="5" t="s">
        <v>11301</v>
      </c>
      <c r="D2214" s="5"/>
    </row>
    <row r="2215" spans="1:4" x14ac:dyDescent="0.25">
      <c r="A2215" s="5" t="s">
        <v>11301</v>
      </c>
      <c r="D2215" s="5"/>
    </row>
    <row r="2216" spans="1:4" x14ac:dyDescent="0.25">
      <c r="A2216" s="5" t="s">
        <v>11301</v>
      </c>
      <c r="D2216" s="5"/>
    </row>
    <row r="2217" spans="1:4" x14ac:dyDescent="0.25">
      <c r="A2217" s="5" t="s">
        <v>11301</v>
      </c>
      <c r="D2217" s="5"/>
    </row>
    <row r="2218" spans="1:4" x14ac:dyDescent="0.25">
      <c r="A2218" s="5" t="s">
        <v>11301</v>
      </c>
      <c r="D2218" s="5"/>
    </row>
    <row r="2219" spans="1:4" x14ac:dyDescent="0.25">
      <c r="A2219" s="5" t="s">
        <v>11301</v>
      </c>
      <c r="D2219" s="5"/>
    </row>
    <row r="2220" spans="1:4" x14ac:dyDescent="0.25">
      <c r="A2220" s="5" t="s">
        <v>11301</v>
      </c>
      <c r="D2220" s="5"/>
    </row>
    <row r="2221" spans="1:4" x14ac:dyDescent="0.25">
      <c r="A2221" s="5" t="s">
        <v>11301</v>
      </c>
      <c r="D2221" s="5"/>
    </row>
    <row r="2222" spans="1:4" x14ac:dyDescent="0.25">
      <c r="A2222" s="5" t="s">
        <v>11301</v>
      </c>
      <c r="D2222" s="5"/>
    </row>
    <row r="2223" spans="1:4" x14ac:dyDescent="0.25">
      <c r="A2223" s="5" t="s">
        <v>11301</v>
      </c>
      <c r="D2223" s="5"/>
    </row>
    <row r="2224" spans="1:4" x14ac:dyDescent="0.25">
      <c r="A2224" s="5" t="s">
        <v>11301</v>
      </c>
      <c r="D2224" s="5"/>
    </row>
    <row r="2225" spans="1:4" x14ac:dyDescent="0.25">
      <c r="A2225" s="5" t="s">
        <v>11301</v>
      </c>
      <c r="D2225" s="5"/>
    </row>
    <row r="2226" spans="1:4" x14ac:dyDescent="0.25">
      <c r="A2226" s="5" t="s">
        <v>11301</v>
      </c>
      <c r="D2226" s="5"/>
    </row>
    <row r="2227" spans="1:4" x14ac:dyDescent="0.25">
      <c r="A2227" s="5" t="s">
        <v>11301</v>
      </c>
      <c r="D2227" s="5"/>
    </row>
    <row r="2228" spans="1:4" x14ac:dyDescent="0.25">
      <c r="A2228" s="5" t="s">
        <v>11301</v>
      </c>
      <c r="D2228" s="5"/>
    </row>
    <row r="2229" spans="1:4" x14ac:dyDescent="0.25">
      <c r="A2229" s="5" t="s">
        <v>11301</v>
      </c>
      <c r="D2229" s="5"/>
    </row>
    <row r="2230" spans="1:4" x14ac:dyDescent="0.25">
      <c r="A2230" s="5" t="s">
        <v>11301</v>
      </c>
      <c r="D2230" s="5"/>
    </row>
    <row r="2231" spans="1:4" x14ac:dyDescent="0.25">
      <c r="A2231" s="5" t="s">
        <v>11301</v>
      </c>
      <c r="D2231" s="5"/>
    </row>
    <row r="2232" spans="1:4" x14ac:dyDescent="0.25">
      <c r="A2232" s="5" t="s">
        <v>11301</v>
      </c>
      <c r="D2232" s="5"/>
    </row>
    <row r="2233" spans="1:4" x14ac:dyDescent="0.25">
      <c r="A2233" s="5" t="s">
        <v>11301</v>
      </c>
      <c r="D2233" s="5"/>
    </row>
    <row r="2234" spans="1:4" x14ac:dyDescent="0.25">
      <c r="A2234" s="5" t="s">
        <v>11301</v>
      </c>
      <c r="D2234" s="5"/>
    </row>
    <row r="2235" spans="1:4" x14ac:dyDescent="0.25">
      <c r="A2235" s="5" t="s">
        <v>11301</v>
      </c>
      <c r="D2235" s="5"/>
    </row>
    <row r="2236" spans="1:4" x14ac:dyDescent="0.25">
      <c r="A2236" s="5" t="s">
        <v>11301</v>
      </c>
      <c r="D2236" s="5"/>
    </row>
    <row r="2237" spans="1:4" x14ac:dyDescent="0.25">
      <c r="A2237" s="5" t="s">
        <v>11301</v>
      </c>
      <c r="D2237" s="5"/>
    </row>
    <row r="2238" spans="1:4" x14ac:dyDescent="0.25">
      <c r="A2238" s="5" t="s">
        <v>11301</v>
      </c>
      <c r="D2238" s="5"/>
    </row>
    <row r="2239" spans="1:4" x14ac:dyDescent="0.25">
      <c r="A2239" s="5" t="s">
        <v>11301</v>
      </c>
      <c r="D2239" s="5"/>
    </row>
    <row r="2240" spans="1:4" x14ac:dyDescent="0.25">
      <c r="A2240" s="5" t="s">
        <v>11301</v>
      </c>
      <c r="D2240" s="5"/>
    </row>
    <row r="2241" spans="1:4" x14ac:dyDescent="0.25">
      <c r="A2241" s="5" t="s">
        <v>11301</v>
      </c>
      <c r="D2241" s="5"/>
    </row>
    <row r="2242" spans="1:4" x14ac:dyDescent="0.25">
      <c r="A2242" s="5" t="s">
        <v>11301</v>
      </c>
      <c r="D2242" s="5"/>
    </row>
    <row r="2243" spans="1:4" x14ac:dyDescent="0.25">
      <c r="A2243" s="5" t="s">
        <v>11301</v>
      </c>
      <c r="D2243" s="5"/>
    </row>
    <row r="2244" spans="1:4" x14ac:dyDescent="0.25">
      <c r="A2244" s="5" t="s">
        <v>11301</v>
      </c>
      <c r="D2244" s="5"/>
    </row>
    <row r="2245" spans="1:4" x14ac:dyDescent="0.25">
      <c r="A2245" s="5" t="s">
        <v>11301</v>
      </c>
      <c r="D2245" s="5"/>
    </row>
    <row r="2246" spans="1:4" x14ac:dyDescent="0.25">
      <c r="A2246" s="5" t="s">
        <v>11301</v>
      </c>
      <c r="D2246" s="5"/>
    </row>
    <row r="2247" spans="1:4" x14ac:dyDescent="0.25">
      <c r="A2247" s="5" t="s">
        <v>11301</v>
      </c>
      <c r="D2247" s="5"/>
    </row>
    <row r="2248" spans="1:4" x14ac:dyDescent="0.25">
      <c r="A2248" s="5" t="s">
        <v>11301</v>
      </c>
      <c r="D2248" s="5"/>
    </row>
    <row r="2249" spans="1:4" x14ac:dyDescent="0.25">
      <c r="A2249" s="5" t="s">
        <v>11301</v>
      </c>
      <c r="D2249" s="5"/>
    </row>
    <row r="2250" spans="1:4" x14ac:dyDescent="0.25">
      <c r="A2250" s="5" t="s">
        <v>11301</v>
      </c>
      <c r="D2250" s="5"/>
    </row>
    <row r="2251" spans="1:4" x14ac:dyDescent="0.25">
      <c r="A2251" s="5" t="s">
        <v>11301</v>
      </c>
      <c r="D2251" s="5"/>
    </row>
    <row r="2252" spans="1:4" x14ac:dyDescent="0.25">
      <c r="A2252" s="5" t="s">
        <v>11301</v>
      </c>
      <c r="D2252" s="5"/>
    </row>
    <row r="2253" spans="1:4" x14ac:dyDescent="0.25">
      <c r="A2253" s="5" t="s">
        <v>11301</v>
      </c>
      <c r="D2253" s="5"/>
    </row>
    <row r="2254" spans="1:4" x14ac:dyDescent="0.25">
      <c r="A2254" s="5" t="s">
        <v>11301</v>
      </c>
      <c r="D2254" s="5"/>
    </row>
    <row r="2255" spans="1:4" x14ac:dyDescent="0.25">
      <c r="A2255" s="5" t="s">
        <v>11301</v>
      </c>
      <c r="D2255" s="5"/>
    </row>
    <row r="2256" spans="1:4" x14ac:dyDescent="0.25">
      <c r="A2256" s="5" t="s">
        <v>11301</v>
      </c>
      <c r="D2256" s="5"/>
    </row>
    <row r="2257" spans="1:4" x14ac:dyDescent="0.25">
      <c r="A2257" s="5" t="s">
        <v>11301</v>
      </c>
      <c r="D2257" s="5"/>
    </row>
    <row r="2258" spans="1:4" x14ac:dyDescent="0.25">
      <c r="A2258" s="5" t="s">
        <v>11301</v>
      </c>
      <c r="D2258" s="5"/>
    </row>
    <row r="2259" spans="1:4" x14ac:dyDescent="0.25">
      <c r="A2259" s="5" t="s">
        <v>11301</v>
      </c>
      <c r="D2259" s="5"/>
    </row>
    <row r="2260" spans="1:4" x14ac:dyDescent="0.25">
      <c r="A2260" s="5" t="s">
        <v>11301</v>
      </c>
      <c r="D2260" s="5"/>
    </row>
    <row r="2261" spans="1:4" x14ac:dyDescent="0.25">
      <c r="A2261" s="5" t="s">
        <v>11301</v>
      </c>
      <c r="D2261" s="5"/>
    </row>
    <row r="2262" spans="1:4" x14ac:dyDescent="0.25">
      <c r="A2262" s="5" t="s">
        <v>11301</v>
      </c>
      <c r="D2262" s="5"/>
    </row>
    <row r="2263" spans="1:4" x14ac:dyDescent="0.25">
      <c r="A2263" s="5" t="s">
        <v>11301</v>
      </c>
      <c r="D2263" s="5"/>
    </row>
    <row r="2264" spans="1:4" x14ac:dyDescent="0.25">
      <c r="A2264" s="5" t="s">
        <v>11301</v>
      </c>
      <c r="D2264" s="5"/>
    </row>
    <row r="2265" spans="1:4" x14ac:dyDescent="0.25">
      <c r="A2265" s="5" t="s">
        <v>11301</v>
      </c>
      <c r="D2265" s="5"/>
    </row>
    <row r="2266" spans="1:4" x14ac:dyDescent="0.25">
      <c r="A2266" s="5" t="s">
        <v>11301</v>
      </c>
      <c r="D2266" s="5"/>
    </row>
    <row r="2267" spans="1:4" x14ac:dyDescent="0.25">
      <c r="A2267" s="5" t="s">
        <v>11301</v>
      </c>
      <c r="D2267" s="5"/>
    </row>
    <row r="2268" spans="1:4" x14ac:dyDescent="0.25">
      <c r="A2268" s="5" t="s">
        <v>11301</v>
      </c>
      <c r="D2268" s="5"/>
    </row>
    <row r="2269" spans="1:4" x14ac:dyDescent="0.25">
      <c r="A2269" s="5" t="s">
        <v>11301</v>
      </c>
      <c r="D2269" s="5"/>
    </row>
    <row r="2270" spans="1:4" x14ac:dyDescent="0.25">
      <c r="A2270" s="5" t="s">
        <v>11301</v>
      </c>
      <c r="D2270" s="5"/>
    </row>
    <row r="2271" spans="1:4" x14ac:dyDescent="0.25">
      <c r="A2271" s="5" t="s">
        <v>11301</v>
      </c>
      <c r="D2271" s="5"/>
    </row>
    <row r="2272" spans="1:4" x14ac:dyDescent="0.25">
      <c r="A2272" s="5" t="s">
        <v>11301</v>
      </c>
      <c r="D2272" s="5"/>
    </row>
    <row r="2273" spans="1:4" x14ac:dyDescent="0.25">
      <c r="A2273" s="5" t="s">
        <v>11301</v>
      </c>
      <c r="D2273" s="5"/>
    </row>
    <row r="2274" spans="1:4" x14ac:dyDescent="0.25">
      <c r="A2274" s="5" t="s">
        <v>11301</v>
      </c>
      <c r="D2274" s="5"/>
    </row>
    <row r="2275" spans="1:4" x14ac:dyDescent="0.25">
      <c r="A2275" s="5" t="s">
        <v>11301</v>
      </c>
      <c r="D2275" s="5"/>
    </row>
    <row r="2276" spans="1:4" x14ac:dyDescent="0.25">
      <c r="A2276" s="5" t="s">
        <v>11301</v>
      </c>
      <c r="D2276" s="5"/>
    </row>
    <row r="2277" spans="1:4" x14ac:dyDescent="0.25">
      <c r="A2277" s="5" t="s">
        <v>11301</v>
      </c>
      <c r="D2277" s="5"/>
    </row>
    <row r="2278" spans="1:4" x14ac:dyDescent="0.25">
      <c r="A2278" s="5" t="s">
        <v>11301</v>
      </c>
      <c r="D2278" s="5"/>
    </row>
    <row r="2279" spans="1:4" x14ac:dyDescent="0.25">
      <c r="A2279" s="5" t="s">
        <v>11301</v>
      </c>
      <c r="D2279" s="5"/>
    </row>
    <row r="2280" spans="1:4" x14ac:dyDescent="0.25">
      <c r="A2280" s="5" t="s">
        <v>11301</v>
      </c>
      <c r="D2280" s="5"/>
    </row>
    <row r="2281" spans="1:4" x14ac:dyDescent="0.25">
      <c r="A2281" s="5" t="s">
        <v>11301</v>
      </c>
      <c r="D2281" s="5"/>
    </row>
    <row r="2282" spans="1:4" x14ac:dyDescent="0.25">
      <c r="A2282" s="5" t="s">
        <v>11301</v>
      </c>
      <c r="D2282" s="5"/>
    </row>
    <row r="2283" spans="1:4" x14ac:dyDescent="0.25">
      <c r="A2283" s="5" t="s">
        <v>11301</v>
      </c>
      <c r="D2283" s="5"/>
    </row>
    <row r="2284" spans="1:4" x14ac:dyDescent="0.25">
      <c r="A2284" s="5" t="s">
        <v>11301</v>
      </c>
      <c r="D2284" s="5"/>
    </row>
    <row r="2285" spans="1:4" x14ac:dyDescent="0.25">
      <c r="A2285" s="5" t="s">
        <v>11301</v>
      </c>
      <c r="D2285" s="5"/>
    </row>
    <row r="2286" spans="1:4" x14ac:dyDescent="0.25">
      <c r="A2286" s="5" t="s">
        <v>11301</v>
      </c>
      <c r="D2286" s="5"/>
    </row>
    <row r="2287" spans="1:4" x14ac:dyDescent="0.25">
      <c r="A2287" s="5" t="s">
        <v>11301</v>
      </c>
      <c r="D2287" s="5"/>
    </row>
    <row r="2288" spans="1:4" x14ac:dyDescent="0.25">
      <c r="A2288" s="5" t="s">
        <v>11301</v>
      </c>
      <c r="D2288" s="5"/>
    </row>
    <row r="2289" spans="1:4" x14ac:dyDescent="0.25">
      <c r="A2289" s="5" t="s">
        <v>11301</v>
      </c>
      <c r="D2289" s="5"/>
    </row>
    <row r="2290" spans="1:4" x14ac:dyDescent="0.25">
      <c r="A2290" s="5" t="s">
        <v>11301</v>
      </c>
      <c r="D2290" s="5"/>
    </row>
    <row r="2291" spans="1:4" x14ac:dyDescent="0.25">
      <c r="A2291" s="5" t="s">
        <v>11301</v>
      </c>
      <c r="D2291" s="5"/>
    </row>
    <row r="2292" spans="1:4" x14ac:dyDescent="0.25">
      <c r="A2292" s="5" t="s">
        <v>11301</v>
      </c>
      <c r="D2292" s="5"/>
    </row>
    <row r="2293" spans="1:4" x14ac:dyDescent="0.25">
      <c r="A2293" s="5" t="s">
        <v>11301</v>
      </c>
      <c r="D2293" s="5"/>
    </row>
    <row r="2294" spans="1:4" x14ac:dyDescent="0.25">
      <c r="A2294" s="5" t="s">
        <v>11301</v>
      </c>
      <c r="D2294" s="5"/>
    </row>
    <row r="2295" spans="1:4" x14ac:dyDescent="0.25">
      <c r="A2295" s="5" t="s">
        <v>11301</v>
      </c>
      <c r="D2295" s="5"/>
    </row>
    <row r="2296" spans="1:4" x14ac:dyDescent="0.25">
      <c r="A2296" s="5" t="s">
        <v>11301</v>
      </c>
      <c r="D2296" s="5"/>
    </row>
    <row r="2297" spans="1:4" x14ac:dyDescent="0.25">
      <c r="A2297" s="5" t="s">
        <v>11301</v>
      </c>
      <c r="D2297" s="5"/>
    </row>
    <row r="2298" spans="1:4" x14ac:dyDescent="0.25">
      <c r="A2298" s="5" t="s">
        <v>11301</v>
      </c>
      <c r="D2298" s="5"/>
    </row>
    <row r="2299" spans="1:4" x14ac:dyDescent="0.25">
      <c r="A2299" s="5" t="s">
        <v>11301</v>
      </c>
      <c r="D2299" s="5"/>
    </row>
    <row r="2300" spans="1:4" x14ac:dyDescent="0.25">
      <c r="A2300" s="5" t="s">
        <v>11301</v>
      </c>
      <c r="D2300" s="5"/>
    </row>
    <row r="2301" spans="1:4" x14ac:dyDescent="0.25">
      <c r="A2301" s="5" t="s">
        <v>11301</v>
      </c>
      <c r="D2301" s="5"/>
    </row>
    <row r="2302" spans="1:4" x14ac:dyDescent="0.25">
      <c r="A2302" s="5" t="s">
        <v>11301</v>
      </c>
      <c r="D2302" s="5"/>
    </row>
    <row r="2303" spans="1:4" x14ac:dyDescent="0.25">
      <c r="A2303" s="5" t="s">
        <v>11301</v>
      </c>
      <c r="D2303" s="5"/>
    </row>
    <row r="2304" spans="1:4" x14ac:dyDescent="0.25">
      <c r="A2304" s="5" t="s">
        <v>11301</v>
      </c>
      <c r="D2304" s="5"/>
    </row>
    <row r="2305" spans="1:4" x14ac:dyDescent="0.25">
      <c r="A2305" s="5" t="s">
        <v>11301</v>
      </c>
      <c r="D2305" s="5"/>
    </row>
    <row r="2306" spans="1:4" x14ac:dyDescent="0.25">
      <c r="A2306" s="5" t="s">
        <v>11301</v>
      </c>
      <c r="D2306" s="5"/>
    </row>
    <row r="2307" spans="1:4" x14ac:dyDescent="0.25">
      <c r="A2307" s="5" t="s">
        <v>11301</v>
      </c>
      <c r="D2307" s="5"/>
    </row>
    <row r="2308" spans="1:4" x14ac:dyDescent="0.25">
      <c r="A2308" s="5" t="s">
        <v>11301</v>
      </c>
      <c r="D2308" s="5"/>
    </row>
    <row r="2309" spans="1:4" x14ac:dyDescent="0.25">
      <c r="A2309" s="5" t="s">
        <v>11301</v>
      </c>
      <c r="D2309" s="5"/>
    </row>
    <row r="2310" spans="1:4" x14ac:dyDescent="0.25">
      <c r="A2310" s="5" t="s">
        <v>11301</v>
      </c>
      <c r="D2310" s="5"/>
    </row>
    <row r="2311" spans="1:4" x14ac:dyDescent="0.25">
      <c r="A2311" s="5" t="s">
        <v>11301</v>
      </c>
      <c r="D2311" s="5"/>
    </row>
    <row r="2312" spans="1:4" x14ac:dyDescent="0.25">
      <c r="A2312" s="5" t="s">
        <v>11301</v>
      </c>
      <c r="D2312" s="5"/>
    </row>
    <row r="2313" spans="1:4" x14ac:dyDescent="0.25">
      <c r="A2313" s="5" t="s">
        <v>11301</v>
      </c>
      <c r="D2313" s="5"/>
    </row>
    <row r="2314" spans="1:4" x14ac:dyDescent="0.25">
      <c r="A2314" s="5" t="s">
        <v>11301</v>
      </c>
      <c r="D2314" s="5"/>
    </row>
    <row r="2315" spans="1:4" x14ac:dyDescent="0.25">
      <c r="A2315" s="5" t="s">
        <v>11301</v>
      </c>
      <c r="D2315" s="5"/>
    </row>
    <row r="2316" spans="1:4" x14ac:dyDescent="0.25">
      <c r="A2316" s="5" t="s">
        <v>11301</v>
      </c>
      <c r="D2316" s="5"/>
    </row>
    <row r="2317" spans="1:4" x14ac:dyDescent="0.25">
      <c r="A2317" s="5" t="s">
        <v>11301</v>
      </c>
      <c r="D2317" s="5"/>
    </row>
    <row r="2318" spans="1:4" x14ac:dyDescent="0.25">
      <c r="A2318" s="5" t="s">
        <v>11301</v>
      </c>
      <c r="D2318" s="5"/>
    </row>
    <row r="2319" spans="1:4" x14ac:dyDescent="0.25">
      <c r="A2319" s="5" t="s">
        <v>11301</v>
      </c>
      <c r="D2319" s="5"/>
    </row>
    <row r="2320" spans="1:4" x14ac:dyDescent="0.25">
      <c r="A2320" s="5" t="s">
        <v>11301</v>
      </c>
      <c r="D2320" s="5"/>
    </row>
    <row r="2321" spans="1:4" x14ac:dyDescent="0.25">
      <c r="A2321" s="5" t="s">
        <v>11301</v>
      </c>
      <c r="D2321" s="5"/>
    </row>
    <row r="2322" spans="1:4" x14ac:dyDescent="0.25">
      <c r="A2322" s="5" t="s">
        <v>11301</v>
      </c>
      <c r="D2322" s="5"/>
    </row>
    <row r="2323" spans="1:4" x14ac:dyDescent="0.25">
      <c r="A2323" s="5" t="s">
        <v>11301</v>
      </c>
      <c r="D2323" s="5"/>
    </row>
    <row r="2324" spans="1:4" x14ac:dyDescent="0.25">
      <c r="A2324" s="5" t="s">
        <v>11301</v>
      </c>
      <c r="D2324" s="5"/>
    </row>
    <row r="2325" spans="1:4" x14ac:dyDescent="0.25">
      <c r="A2325" s="5" t="s">
        <v>11301</v>
      </c>
      <c r="D2325" s="5"/>
    </row>
    <row r="2326" spans="1:4" x14ac:dyDescent="0.25">
      <c r="A2326" s="5" t="s">
        <v>11301</v>
      </c>
      <c r="D2326" s="5"/>
    </row>
    <row r="2327" spans="1:4" x14ac:dyDescent="0.25">
      <c r="A2327" s="5" t="s">
        <v>11301</v>
      </c>
      <c r="D2327" s="5"/>
    </row>
    <row r="2328" spans="1:4" x14ac:dyDescent="0.25">
      <c r="A2328" s="5" t="s">
        <v>11301</v>
      </c>
      <c r="D2328" s="5"/>
    </row>
    <row r="2329" spans="1:4" x14ac:dyDescent="0.25">
      <c r="A2329" s="5" t="s">
        <v>11301</v>
      </c>
      <c r="D2329" s="5"/>
    </row>
    <row r="2330" spans="1:4" x14ac:dyDescent="0.25">
      <c r="A2330" s="5" t="s">
        <v>11301</v>
      </c>
      <c r="D2330" s="5"/>
    </row>
    <row r="2331" spans="1:4" x14ac:dyDescent="0.25">
      <c r="A2331" s="5" t="s">
        <v>11301</v>
      </c>
      <c r="D2331" s="5"/>
    </row>
    <row r="2332" spans="1:4" x14ac:dyDescent="0.25">
      <c r="A2332" s="5" t="s">
        <v>11301</v>
      </c>
      <c r="D2332" s="5"/>
    </row>
    <row r="2333" spans="1:4" x14ac:dyDescent="0.25">
      <c r="A2333" s="5" t="s">
        <v>11301</v>
      </c>
      <c r="D2333" s="5"/>
    </row>
    <row r="2334" spans="1:4" x14ac:dyDescent="0.25">
      <c r="A2334" s="5" t="s">
        <v>11301</v>
      </c>
      <c r="D2334" s="5"/>
    </row>
    <row r="2335" spans="1:4" x14ac:dyDescent="0.25">
      <c r="A2335" s="5" t="s">
        <v>11301</v>
      </c>
      <c r="D2335" s="5"/>
    </row>
    <row r="2336" spans="1:4" x14ac:dyDescent="0.25">
      <c r="A2336" s="5" t="s">
        <v>11301</v>
      </c>
      <c r="D2336" s="5"/>
    </row>
    <row r="2337" spans="1:4" x14ac:dyDescent="0.25">
      <c r="A2337" s="5" t="s">
        <v>11301</v>
      </c>
      <c r="D2337" s="5"/>
    </row>
    <row r="2338" spans="1:4" x14ac:dyDescent="0.25">
      <c r="A2338" s="5" t="s">
        <v>11301</v>
      </c>
      <c r="D2338" s="5"/>
    </row>
    <row r="2339" spans="1:4" x14ac:dyDescent="0.25">
      <c r="A2339" s="5" t="s">
        <v>11301</v>
      </c>
      <c r="D2339" s="5"/>
    </row>
    <row r="2340" spans="1:4" x14ac:dyDescent="0.25">
      <c r="A2340" s="5" t="s">
        <v>11301</v>
      </c>
      <c r="D2340" s="5"/>
    </row>
    <row r="2341" spans="1:4" x14ac:dyDescent="0.25">
      <c r="A2341" s="5" t="s">
        <v>11301</v>
      </c>
      <c r="D2341" s="5"/>
    </row>
    <row r="2342" spans="1:4" x14ac:dyDescent="0.25">
      <c r="A2342" s="5" t="s">
        <v>11301</v>
      </c>
      <c r="D2342" s="5"/>
    </row>
    <row r="2343" spans="1:4" x14ac:dyDescent="0.25">
      <c r="A2343" s="5" t="s">
        <v>11301</v>
      </c>
      <c r="D2343" s="5"/>
    </row>
    <row r="2344" spans="1:4" x14ac:dyDescent="0.25">
      <c r="A2344" s="5" t="s">
        <v>11301</v>
      </c>
      <c r="D2344" s="5"/>
    </row>
    <row r="2345" spans="1:4" x14ac:dyDescent="0.25">
      <c r="A2345" s="5" t="s">
        <v>11301</v>
      </c>
      <c r="D2345" s="5"/>
    </row>
    <row r="2346" spans="1:4" x14ac:dyDescent="0.25">
      <c r="A2346" s="5" t="s">
        <v>11301</v>
      </c>
      <c r="D2346" s="5"/>
    </row>
    <row r="2347" spans="1:4" x14ac:dyDescent="0.25">
      <c r="A2347" s="5" t="s">
        <v>11301</v>
      </c>
      <c r="D2347" s="5"/>
    </row>
    <row r="2348" spans="1:4" x14ac:dyDescent="0.25">
      <c r="A2348" s="5" t="s">
        <v>11301</v>
      </c>
      <c r="D2348" s="5"/>
    </row>
    <row r="2349" spans="1:4" x14ac:dyDescent="0.25">
      <c r="A2349" s="5" t="s">
        <v>11301</v>
      </c>
      <c r="D2349" s="5"/>
    </row>
    <row r="2350" spans="1:4" x14ac:dyDescent="0.25">
      <c r="A2350" s="5" t="s">
        <v>11301</v>
      </c>
      <c r="D2350" s="5"/>
    </row>
    <row r="2351" spans="1:4" x14ac:dyDescent="0.25">
      <c r="A2351" s="5" t="s">
        <v>11301</v>
      </c>
      <c r="D2351" s="5"/>
    </row>
    <row r="2352" spans="1:4" x14ac:dyDescent="0.25">
      <c r="A2352" s="5" t="s">
        <v>11301</v>
      </c>
      <c r="D2352" s="5"/>
    </row>
    <row r="2353" spans="1:4" x14ac:dyDescent="0.25">
      <c r="A2353" s="5" t="s">
        <v>11301</v>
      </c>
      <c r="D2353" s="5"/>
    </row>
    <row r="2354" spans="1:4" x14ac:dyDescent="0.25">
      <c r="A2354" s="5" t="s">
        <v>11301</v>
      </c>
      <c r="D2354" s="5"/>
    </row>
    <row r="2355" spans="1:4" x14ac:dyDescent="0.25">
      <c r="A2355" s="5" t="s">
        <v>11301</v>
      </c>
      <c r="D2355" s="5"/>
    </row>
    <row r="2356" spans="1:4" x14ac:dyDescent="0.25">
      <c r="A2356" s="5" t="s">
        <v>11301</v>
      </c>
      <c r="D2356" s="5"/>
    </row>
    <row r="2357" spans="1:4" x14ac:dyDescent="0.25">
      <c r="A2357" s="5" t="s">
        <v>11301</v>
      </c>
      <c r="D2357" s="5"/>
    </row>
    <row r="2358" spans="1:4" x14ac:dyDescent="0.25">
      <c r="A2358" s="5" t="s">
        <v>11301</v>
      </c>
      <c r="D2358" s="5"/>
    </row>
    <row r="2359" spans="1:4" x14ac:dyDescent="0.25">
      <c r="A2359" s="5" t="s">
        <v>11301</v>
      </c>
      <c r="D2359" s="5"/>
    </row>
    <row r="2360" spans="1:4" x14ac:dyDescent="0.25">
      <c r="A2360" s="5" t="s">
        <v>11301</v>
      </c>
      <c r="D2360" s="5"/>
    </row>
    <row r="2361" spans="1:4" x14ac:dyDescent="0.25">
      <c r="A2361" s="5" t="s">
        <v>11301</v>
      </c>
      <c r="D2361" s="5"/>
    </row>
    <row r="2362" spans="1:4" x14ac:dyDescent="0.25">
      <c r="A2362" s="5" t="s">
        <v>11199</v>
      </c>
      <c r="D2362" s="5"/>
    </row>
    <row r="2363" spans="1:4" x14ac:dyDescent="0.25">
      <c r="A2363" s="5" t="s">
        <v>11199</v>
      </c>
      <c r="D2363" s="5"/>
    </row>
    <row r="2364" spans="1:4" x14ac:dyDescent="0.25">
      <c r="A2364" s="5" t="s">
        <v>11199</v>
      </c>
      <c r="D2364" s="5"/>
    </row>
    <row r="2365" spans="1:4" x14ac:dyDescent="0.25">
      <c r="A2365" s="5" t="s">
        <v>11199</v>
      </c>
      <c r="D2365" s="5"/>
    </row>
    <row r="2366" spans="1:4" x14ac:dyDescent="0.25">
      <c r="A2366" s="5" t="s">
        <v>11199</v>
      </c>
      <c r="D2366" s="5"/>
    </row>
    <row r="2367" spans="1:4" x14ac:dyDescent="0.25">
      <c r="A2367" s="5" t="s">
        <v>11199</v>
      </c>
      <c r="D2367" s="5"/>
    </row>
    <row r="2368" spans="1:4" x14ac:dyDescent="0.25">
      <c r="A2368" s="5" t="s">
        <v>11199</v>
      </c>
      <c r="D2368" s="5"/>
    </row>
    <row r="2369" spans="1:4" x14ac:dyDescent="0.25">
      <c r="A2369" s="5" t="s">
        <v>11199</v>
      </c>
      <c r="D2369" s="5"/>
    </row>
    <row r="2370" spans="1:4" x14ac:dyDescent="0.25">
      <c r="A2370" s="5" t="s">
        <v>11199</v>
      </c>
      <c r="D2370" s="5"/>
    </row>
    <row r="2371" spans="1:4" x14ac:dyDescent="0.25">
      <c r="A2371" s="5" t="s">
        <v>11199</v>
      </c>
      <c r="D2371" s="5"/>
    </row>
    <row r="2372" spans="1:4" x14ac:dyDescent="0.25">
      <c r="A2372" s="5" t="s">
        <v>11199</v>
      </c>
      <c r="D2372" s="5"/>
    </row>
    <row r="2373" spans="1:4" x14ac:dyDescent="0.25">
      <c r="A2373" s="5" t="s">
        <v>11199</v>
      </c>
      <c r="D2373" s="5"/>
    </row>
    <row r="2374" spans="1:4" x14ac:dyDescent="0.25">
      <c r="A2374" s="5" t="s">
        <v>11199</v>
      </c>
      <c r="D2374" s="5"/>
    </row>
    <row r="2375" spans="1:4" x14ac:dyDescent="0.25">
      <c r="A2375" s="5" t="s">
        <v>11199</v>
      </c>
      <c r="D2375" s="5"/>
    </row>
    <row r="2376" spans="1:4" x14ac:dyDescent="0.25">
      <c r="A2376" s="5" t="s">
        <v>11199</v>
      </c>
      <c r="D2376" s="5"/>
    </row>
    <row r="2377" spans="1:4" x14ac:dyDescent="0.25">
      <c r="A2377" s="5" t="s">
        <v>11199</v>
      </c>
      <c r="D2377" s="5"/>
    </row>
    <row r="2378" spans="1:4" x14ac:dyDescent="0.25">
      <c r="A2378" s="5" t="s">
        <v>11199</v>
      </c>
      <c r="D2378" s="5"/>
    </row>
    <row r="2379" spans="1:4" x14ac:dyDescent="0.25">
      <c r="A2379" s="5" t="s">
        <v>11199</v>
      </c>
      <c r="D2379" s="5"/>
    </row>
    <row r="2380" spans="1:4" x14ac:dyDescent="0.25">
      <c r="A2380" s="5" t="s">
        <v>11199</v>
      </c>
      <c r="D2380" s="5"/>
    </row>
    <row r="2381" spans="1:4" x14ac:dyDescent="0.25">
      <c r="A2381" s="5" t="s">
        <v>11199</v>
      </c>
      <c r="D2381" s="5"/>
    </row>
    <row r="2382" spans="1:4" x14ac:dyDescent="0.25">
      <c r="A2382" s="5" t="s">
        <v>11199</v>
      </c>
      <c r="D2382" s="5"/>
    </row>
    <row r="2383" spans="1:4" x14ac:dyDescent="0.25">
      <c r="A2383" s="5" t="s">
        <v>11199</v>
      </c>
      <c r="D2383" s="5"/>
    </row>
    <row r="2384" spans="1:4" x14ac:dyDescent="0.25">
      <c r="A2384" s="5" t="s">
        <v>11199</v>
      </c>
      <c r="D2384" s="5"/>
    </row>
    <row r="2385" spans="1:4" x14ac:dyDescent="0.25">
      <c r="A2385" s="5" t="s">
        <v>11199</v>
      </c>
      <c r="D2385" s="5"/>
    </row>
    <row r="2386" spans="1:4" x14ac:dyDescent="0.25">
      <c r="A2386" s="5" t="s">
        <v>11199</v>
      </c>
      <c r="D2386" s="5"/>
    </row>
    <row r="2387" spans="1:4" x14ac:dyDescent="0.25">
      <c r="A2387" s="5" t="s">
        <v>11199</v>
      </c>
      <c r="D2387" s="5"/>
    </row>
    <row r="2388" spans="1:4" x14ac:dyDescent="0.25">
      <c r="A2388" s="5" t="s">
        <v>11199</v>
      </c>
      <c r="D2388" s="5"/>
    </row>
    <row r="2389" spans="1:4" x14ac:dyDescent="0.25">
      <c r="A2389" s="5" t="s">
        <v>11199</v>
      </c>
      <c r="D2389" s="5"/>
    </row>
    <row r="2390" spans="1:4" x14ac:dyDescent="0.25">
      <c r="A2390" s="5" t="s">
        <v>11199</v>
      </c>
      <c r="D2390" s="5"/>
    </row>
    <row r="2391" spans="1:4" x14ac:dyDescent="0.25">
      <c r="A2391" s="5" t="s">
        <v>11199</v>
      </c>
      <c r="D2391" s="5"/>
    </row>
    <row r="2392" spans="1:4" x14ac:dyDescent="0.25">
      <c r="A2392" s="5" t="s">
        <v>11199</v>
      </c>
      <c r="D2392" s="5"/>
    </row>
    <row r="2393" spans="1:4" x14ac:dyDescent="0.25">
      <c r="A2393" s="5" t="s">
        <v>11199</v>
      </c>
      <c r="D2393" s="5"/>
    </row>
    <row r="2394" spans="1:4" x14ac:dyDescent="0.25">
      <c r="A2394" s="5" t="s">
        <v>11199</v>
      </c>
      <c r="D2394" s="5"/>
    </row>
    <row r="2395" spans="1:4" x14ac:dyDescent="0.25">
      <c r="A2395" s="5" t="s">
        <v>11199</v>
      </c>
      <c r="D2395" s="5"/>
    </row>
    <row r="2396" spans="1:4" x14ac:dyDescent="0.25">
      <c r="A2396" s="5" t="s">
        <v>11199</v>
      </c>
      <c r="D2396" s="5"/>
    </row>
    <row r="2397" spans="1:4" x14ac:dyDescent="0.25">
      <c r="A2397" s="5" t="s">
        <v>11199</v>
      </c>
      <c r="D2397" s="5"/>
    </row>
    <row r="2398" spans="1:4" x14ac:dyDescent="0.25">
      <c r="A2398" s="5" t="s">
        <v>11199</v>
      </c>
      <c r="D2398" s="5"/>
    </row>
    <row r="2399" spans="1:4" x14ac:dyDescent="0.25">
      <c r="A2399" s="5" t="s">
        <v>11199</v>
      </c>
      <c r="D2399" s="5"/>
    </row>
    <row r="2400" spans="1:4" x14ac:dyDescent="0.25">
      <c r="A2400" s="5" t="s">
        <v>11199</v>
      </c>
      <c r="D2400" s="5"/>
    </row>
    <row r="2401" spans="1:4" x14ac:dyDescent="0.25">
      <c r="A2401" s="5" t="s">
        <v>11199</v>
      </c>
      <c r="D2401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workbookViewId="0"/>
  </sheetViews>
  <sheetFormatPr defaultRowHeight="15" x14ac:dyDescent="0.25"/>
  <cols>
    <col min="2" max="2" width="12.85546875" bestFit="1" customWidth="1"/>
    <col min="3" max="3" width="29.28515625" bestFit="1" customWidth="1"/>
    <col min="4" max="4" width="8" bestFit="1" customWidth="1"/>
    <col min="5" max="5" width="39.5703125" bestFit="1" customWidth="1"/>
    <col min="6" max="6" width="20.42578125" bestFit="1" customWidth="1"/>
    <col min="7" max="7" width="12.140625" bestFit="1" customWidth="1"/>
    <col min="8" max="8" width="11.42578125" bestFit="1" customWidth="1"/>
    <col min="9" max="9" width="7.5703125" bestFit="1" customWidth="1"/>
    <col min="10" max="10" width="101.85546875" bestFit="1" customWidth="1"/>
  </cols>
  <sheetData>
    <row r="1" spans="1:10" ht="16.5" thickTop="1" thickBot="1" x14ac:dyDescent="0.3">
      <c r="A1" s="7" t="s">
        <v>11891</v>
      </c>
      <c r="B1" s="8" t="s">
        <v>11892</v>
      </c>
      <c r="C1" s="8" t="s">
        <v>11893</v>
      </c>
      <c r="D1" s="8" t="s">
        <v>11894</v>
      </c>
      <c r="E1" s="8" t="s">
        <v>11895</v>
      </c>
      <c r="F1" s="8" t="s">
        <v>11896</v>
      </c>
      <c r="G1" s="9" t="s">
        <v>11897</v>
      </c>
      <c r="H1" s="9" t="s">
        <v>11898</v>
      </c>
      <c r="I1" s="4" t="str">
        <f>B1</f>
        <v>make</v>
      </c>
      <c r="J1" s="2" t="s">
        <v>11893</v>
      </c>
    </row>
    <row r="2" spans="1:10" ht="15.75" thickTop="1" x14ac:dyDescent="0.25">
      <c r="A2">
        <v>1</v>
      </c>
      <c r="B2" s="5" t="s">
        <v>11345</v>
      </c>
      <c r="C2" t="s">
        <v>11546</v>
      </c>
      <c r="D2">
        <v>2015</v>
      </c>
      <c r="E2" t="s">
        <v>11193</v>
      </c>
      <c r="F2" t="s">
        <v>11888</v>
      </c>
      <c r="G2" s="5">
        <v>150</v>
      </c>
      <c r="H2">
        <v>31750</v>
      </c>
      <c r="I2" t="str">
        <f>IF(AND($B1=$B2,$C1=$C2,$E1=$E2,$F1=$F2),A1,"|n")</f>
        <v>|n</v>
      </c>
      <c r="J2" s="5" t="str">
        <f>A2&amp;","&amp;B2&amp;","&amp;C2&amp;","&amp;D2&amp;","&amp;E2&amp;","&amp;F2&amp;","&amp;G2&amp;","&amp;H2&amp;","&amp;I2</f>
        <v>1,Acura,ILX,2015,premium unleaded (recommended),AUTOMATIC,150,31750,|n</v>
      </c>
    </row>
    <row r="3" spans="1:10" x14ac:dyDescent="0.25">
      <c r="A3" s="5">
        <v>2</v>
      </c>
      <c r="B3" s="5" t="s">
        <v>11345</v>
      </c>
      <c r="C3" t="s">
        <v>11546</v>
      </c>
      <c r="D3">
        <v>2015</v>
      </c>
      <c r="E3" t="s">
        <v>11193</v>
      </c>
      <c r="F3" t="s">
        <v>11887</v>
      </c>
      <c r="G3" s="5">
        <v>201</v>
      </c>
      <c r="H3">
        <v>29350</v>
      </c>
      <c r="I3" s="5" t="str">
        <f t="shared" ref="I3:I66" si="0">IF(AND($B2=$B3,$C2=$C3,$E2=$E3,$F2=$F3),A2,"|n")</f>
        <v>|n</v>
      </c>
      <c r="J3" s="5" t="str">
        <f t="shared" ref="J3:J66" si="1">A3&amp;","&amp;B3&amp;","&amp;C3&amp;","&amp;D3&amp;","&amp;E3&amp;","&amp;F3&amp;","&amp;G3&amp;","&amp;H3&amp;","&amp;I3</f>
        <v>2,Acura,ILX,2015,premium unleaded (recommended),MANUAL,201,29350,|n</v>
      </c>
    </row>
    <row r="4" spans="1:10" x14ac:dyDescent="0.25">
      <c r="A4">
        <v>3</v>
      </c>
      <c r="B4" s="5" t="s">
        <v>11345</v>
      </c>
      <c r="C4" t="s">
        <v>11546</v>
      </c>
      <c r="D4">
        <v>2016</v>
      </c>
      <c r="E4" t="s">
        <v>11193</v>
      </c>
      <c r="F4" t="s">
        <v>11889</v>
      </c>
      <c r="G4" s="5">
        <v>201</v>
      </c>
      <c r="H4">
        <v>34890</v>
      </c>
      <c r="I4" s="5" t="str">
        <f t="shared" si="0"/>
        <v>|n</v>
      </c>
      <c r="J4" s="5" t="str">
        <f t="shared" si="1"/>
        <v>3,Acura,ILX,2016,premium unleaded (recommended),AUTOMATED_MANUAL,201,34890,|n</v>
      </c>
    </row>
    <row r="5" spans="1:10" x14ac:dyDescent="0.25">
      <c r="A5" s="5">
        <v>4</v>
      </c>
      <c r="B5" s="5" t="s">
        <v>11345</v>
      </c>
      <c r="C5" t="s">
        <v>11546</v>
      </c>
      <c r="D5">
        <v>2017</v>
      </c>
      <c r="E5" t="s">
        <v>11193</v>
      </c>
      <c r="F5" t="s">
        <v>11889</v>
      </c>
      <c r="G5" s="5">
        <v>201</v>
      </c>
      <c r="H5">
        <v>34980</v>
      </c>
      <c r="I5" s="5">
        <f t="shared" si="0"/>
        <v>3</v>
      </c>
      <c r="J5" s="5" t="str">
        <f t="shared" si="1"/>
        <v>4,Acura,ILX,2017,premium unleaded (recommended),AUTOMATED_MANUAL,201,34980,3</v>
      </c>
    </row>
    <row r="6" spans="1:10" x14ac:dyDescent="0.25">
      <c r="A6" s="5">
        <v>5</v>
      </c>
      <c r="B6" s="5" t="s">
        <v>11345</v>
      </c>
      <c r="C6" t="s">
        <v>11545</v>
      </c>
      <c r="D6">
        <v>2014</v>
      </c>
      <c r="E6" t="s">
        <v>11193</v>
      </c>
      <c r="F6" t="s">
        <v>11888</v>
      </c>
      <c r="G6" s="5">
        <v>111</v>
      </c>
      <c r="H6">
        <v>34600</v>
      </c>
      <c r="I6" s="5" t="str">
        <f t="shared" si="0"/>
        <v>|n</v>
      </c>
      <c r="J6" s="5" t="str">
        <f t="shared" si="1"/>
        <v>5,Acura,ILX Hybrid,2014,premium unleaded (recommended),AUTOMATIC,111,34600,|n</v>
      </c>
    </row>
    <row r="7" spans="1:10" x14ac:dyDescent="0.25">
      <c r="A7" s="5">
        <v>6</v>
      </c>
      <c r="B7" s="5" t="s">
        <v>11345</v>
      </c>
      <c r="C7" t="s">
        <v>11617</v>
      </c>
      <c r="D7">
        <v>2015</v>
      </c>
      <c r="E7" t="s">
        <v>11193</v>
      </c>
      <c r="F7" t="s">
        <v>11888</v>
      </c>
      <c r="G7" s="5">
        <v>290</v>
      </c>
      <c r="H7">
        <v>56780</v>
      </c>
      <c r="I7" s="5" t="str">
        <f t="shared" si="0"/>
        <v>|n</v>
      </c>
      <c r="J7" s="5" t="str">
        <f t="shared" si="1"/>
        <v>6,Acura,MDX,2015,premium unleaded (recommended),AUTOMATIC,290,56780,|n</v>
      </c>
    </row>
    <row r="8" spans="1:10" x14ac:dyDescent="0.25">
      <c r="A8" s="5">
        <v>7</v>
      </c>
      <c r="B8" s="5" t="s">
        <v>11345</v>
      </c>
      <c r="C8" t="s">
        <v>11617</v>
      </c>
      <c r="D8">
        <v>2016</v>
      </c>
      <c r="E8" t="s">
        <v>11193</v>
      </c>
      <c r="F8" t="s">
        <v>11888</v>
      </c>
      <c r="G8" s="5">
        <v>290</v>
      </c>
      <c r="H8">
        <v>57230</v>
      </c>
      <c r="I8" s="5">
        <f t="shared" si="0"/>
        <v>6</v>
      </c>
      <c r="J8" s="5" t="str">
        <f t="shared" si="1"/>
        <v>7,Acura,MDX,2016,premium unleaded (recommended),AUTOMATIC,290,57230,6</v>
      </c>
    </row>
    <row r="9" spans="1:10" x14ac:dyDescent="0.25">
      <c r="A9" s="5">
        <v>8</v>
      </c>
      <c r="B9" s="5" t="s">
        <v>11345</v>
      </c>
      <c r="C9" t="s">
        <v>11617</v>
      </c>
      <c r="D9">
        <v>2017</v>
      </c>
      <c r="E9" t="s">
        <v>11193</v>
      </c>
      <c r="F9" t="s">
        <v>11888</v>
      </c>
      <c r="G9" s="5">
        <v>290</v>
      </c>
      <c r="H9">
        <v>58400</v>
      </c>
      <c r="I9" s="5">
        <f t="shared" si="0"/>
        <v>7</v>
      </c>
      <c r="J9" s="5" t="str">
        <f t="shared" si="1"/>
        <v>8,Acura,MDX,2017,premium unleaded (recommended),AUTOMATIC,290,58400,7</v>
      </c>
    </row>
    <row r="10" spans="1:10" x14ac:dyDescent="0.25">
      <c r="A10" s="5">
        <v>9</v>
      </c>
      <c r="B10" s="5" t="s">
        <v>11345</v>
      </c>
      <c r="C10" t="s">
        <v>11646</v>
      </c>
      <c r="D10">
        <v>2005</v>
      </c>
      <c r="E10" t="s">
        <v>11190</v>
      </c>
      <c r="F10" t="s">
        <v>11888</v>
      </c>
      <c r="G10" s="5">
        <v>252</v>
      </c>
      <c r="H10">
        <v>89000</v>
      </c>
      <c r="I10" s="5" t="str">
        <f t="shared" si="0"/>
        <v>|n</v>
      </c>
      <c r="J10" s="5" t="str">
        <f t="shared" si="1"/>
        <v>9,Acura,NSX,2005,regular unleaded,AUTOMATIC,252,89000,|n</v>
      </c>
    </row>
    <row r="11" spans="1:10" x14ac:dyDescent="0.25">
      <c r="A11" s="5">
        <v>10</v>
      </c>
      <c r="B11" s="5" t="s">
        <v>11345</v>
      </c>
      <c r="C11" t="s">
        <v>11646</v>
      </c>
      <c r="D11">
        <v>2005</v>
      </c>
      <c r="E11" t="s">
        <v>11190</v>
      </c>
      <c r="F11" t="s">
        <v>11887</v>
      </c>
      <c r="G11" s="5">
        <v>290</v>
      </c>
      <c r="H11">
        <v>89000</v>
      </c>
      <c r="I11" s="5" t="str">
        <f t="shared" si="0"/>
        <v>|n</v>
      </c>
      <c r="J11" s="5" t="str">
        <f t="shared" si="1"/>
        <v>10,Acura,NSX,2005,regular unleaded,MANUAL,290,89000,|n</v>
      </c>
    </row>
    <row r="12" spans="1:10" x14ac:dyDescent="0.25">
      <c r="A12" s="5">
        <v>11</v>
      </c>
      <c r="B12" s="5" t="s">
        <v>11345</v>
      </c>
      <c r="C12" t="s">
        <v>11646</v>
      </c>
      <c r="D12">
        <v>2017</v>
      </c>
      <c r="E12" t="s">
        <v>11186</v>
      </c>
      <c r="F12" t="s">
        <v>11889</v>
      </c>
      <c r="G12" s="5">
        <v>573</v>
      </c>
      <c r="H12">
        <v>156000</v>
      </c>
      <c r="I12" s="5" t="str">
        <f t="shared" si="0"/>
        <v>|n</v>
      </c>
      <c r="J12" s="5" t="str">
        <f t="shared" si="1"/>
        <v>11,Acura,NSX,2017,premium unleaded (required),AUTOMATED_MANUAL,573,156000,|n</v>
      </c>
    </row>
    <row r="13" spans="1:10" x14ac:dyDescent="0.25">
      <c r="A13" s="5">
        <v>12</v>
      </c>
      <c r="B13" s="5" t="s">
        <v>11345</v>
      </c>
      <c r="C13" t="s">
        <v>11708</v>
      </c>
      <c r="D13">
        <v>2015</v>
      </c>
      <c r="E13" t="s">
        <v>11193</v>
      </c>
      <c r="F13" t="s">
        <v>11888</v>
      </c>
      <c r="G13" s="5">
        <v>273</v>
      </c>
      <c r="H13">
        <v>40195</v>
      </c>
      <c r="I13" s="5" t="str">
        <f t="shared" si="0"/>
        <v>|n</v>
      </c>
      <c r="J13" s="5" t="str">
        <f t="shared" si="1"/>
        <v>12,Acura,RDX,2015,premium unleaded (recommended),AUTOMATIC,273,40195,|n</v>
      </c>
    </row>
    <row r="14" spans="1:10" x14ac:dyDescent="0.25">
      <c r="A14" s="5">
        <v>13</v>
      </c>
      <c r="B14" s="5" t="s">
        <v>11345</v>
      </c>
      <c r="C14" t="s">
        <v>11708</v>
      </c>
      <c r="D14">
        <v>2016</v>
      </c>
      <c r="E14" t="s">
        <v>11193</v>
      </c>
      <c r="F14" t="s">
        <v>11888</v>
      </c>
      <c r="G14" s="5">
        <v>279</v>
      </c>
      <c r="H14">
        <v>43520</v>
      </c>
      <c r="I14" s="5">
        <f t="shared" si="0"/>
        <v>12</v>
      </c>
      <c r="J14" s="5" t="str">
        <f t="shared" si="1"/>
        <v>13,Acura,RDX,2016,premium unleaded (recommended),AUTOMATIC,279,43520,12</v>
      </c>
    </row>
    <row r="15" spans="1:10" x14ac:dyDescent="0.25">
      <c r="A15" s="5">
        <v>14</v>
      </c>
      <c r="B15" s="5" t="s">
        <v>11345</v>
      </c>
      <c r="C15" t="s">
        <v>11708</v>
      </c>
      <c r="D15">
        <v>2017</v>
      </c>
      <c r="E15" t="s">
        <v>11193</v>
      </c>
      <c r="F15" t="s">
        <v>11888</v>
      </c>
      <c r="G15" s="5">
        <v>279</v>
      </c>
      <c r="H15">
        <v>43720</v>
      </c>
      <c r="I15" s="5">
        <f t="shared" si="0"/>
        <v>13</v>
      </c>
      <c r="J15" s="5" t="str">
        <f t="shared" si="1"/>
        <v>14,Acura,RDX,2017,premium unleaded (recommended),AUTOMATIC,279,43720,13</v>
      </c>
    </row>
    <row r="16" spans="1:10" x14ac:dyDescent="0.25">
      <c r="A16" s="5">
        <v>15</v>
      </c>
      <c r="B16" s="5" t="s">
        <v>11345</v>
      </c>
      <c r="C16" t="s">
        <v>11715</v>
      </c>
      <c r="D16">
        <v>2010</v>
      </c>
      <c r="E16" t="s">
        <v>11186</v>
      </c>
      <c r="F16" t="s">
        <v>11888</v>
      </c>
      <c r="G16" s="5">
        <v>300</v>
      </c>
      <c r="H16">
        <v>54250</v>
      </c>
      <c r="I16" s="5" t="str">
        <f t="shared" si="0"/>
        <v>|n</v>
      </c>
      <c r="J16" s="5" t="str">
        <f t="shared" si="1"/>
        <v>15,Acura,RL,2010,premium unleaded (required),AUTOMATIC,300,54250,|n</v>
      </c>
    </row>
    <row r="17" spans="1:10" x14ac:dyDescent="0.25">
      <c r="A17" s="5">
        <v>16</v>
      </c>
      <c r="B17" s="5" t="s">
        <v>11345</v>
      </c>
      <c r="C17" t="s">
        <v>11715</v>
      </c>
      <c r="D17">
        <v>2011</v>
      </c>
      <c r="E17" t="s">
        <v>11186</v>
      </c>
      <c r="F17" t="s">
        <v>11888</v>
      </c>
      <c r="G17" s="5">
        <v>300</v>
      </c>
      <c r="H17">
        <v>55150</v>
      </c>
      <c r="I17" s="5">
        <f t="shared" si="0"/>
        <v>15</v>
      </c>
      <c r="J17" s="5" t="str">
        <f t="shared" si="1"/>
        <v>16,Acura,RL,2011,premium unleaded (required),AUTOMATIC,300,55150,15</v>
      </c>
    </row>
    <row r="18" spans="1:10" x14ac:dyDescent="0.25">
      <c r="A18" s="5">
        <v>17</v>
      </c>
      <c r="B18" s="5" t="s">
        <v>11345</v>
      </c>
      <c r="C18" t="s">
        <v>11715</v>
      </c>
      <c r="D18">
        <v>2012</v>
      </c>
      <c r="E18" t="s">
        <v>11186</v>
      </c>
      <c r="F18" t="s">
        <v>11888</v>
      </c>
      <c r="G18" s="5">
        <v>300</v>
      </c>
      <c r="H18">
        <v>56150</v>
      </c>
      <c r="I18" s="5">
        <f t="shared" si="0"/>
        <v>16</v>
      </c>
      <c r="J18" s="5" t="str">
        <f t="shared" si="1"/>
        <v>17,Acura,RL,2012,premium unleaded (required),AUTOMATIC,300,56150,16</v>
      </c>
    </row>
    <row r="19" spans="1:10" x14ac:dyDescent="0.25">
      <c r="A19" s="5">
        <v>18</v>
      </c>
      <c r="B19" s="5" t="s">
        <v>11345</v>
      </c>
      <c r="C19" t="s">
        <v>11716</v>
      </c>
      <c r="D19">
        <v>2015</v>
      </c>
      <c r="E19" t="s">
        <v>11193</v>
      </c>
      <c r="F19" t="s">
        <v>11888</v>
      </c>
      <c r="G19" s="5">
        <v>310</v>
      </c>
      <c r="H19">
        <v>60450</v>
      </c>
      <c r="I19" s="5" t="str">
        <f t="shared" si="0"/>
        <v>|n</v>
      </c>
      <c r="J19" s="5" t="str">
        <f t="shared" si="1"/>
        <v>18,Acura,RLX,2015,premium unleaded (recommended),AUTOMATIC,310,60450,|n</v>
      </c>
    </row>
    <row r="20" spans="1:10" x14ac:dyDescent="0.25">
      <c r="A20" s="5">
        <v>19</v>
      </c>
      <c r="B20" s="5" t="s">
        <v>11345</v>
      </c>
      <c r="C20" t="s">
        <v>11716</v>
      </c>
      <c r="D20">
        <v>2016</v>
      </c>
      <c r="E20" t="s">
        <v>11193</v>
      </c>
      <c r="F20" t="s">
        <v>11889</v>
      </c>
      <c r="G20" s="5">
        <v>377</v>
      </c>
      <c r="H20">
        <v>65950</v>
      </c>
      <c r="I20" s="5" t="str">
        <f t="shared" si="0"/>
        <v>|n</v>
      </c>
      <c r="J20" s="5" t="str">
        <f t="shared" si="1"/>
        <v>19,Acura,RLX,2016,premium unleaded (recommended),AUTOMATED_MANUAL,377,65950,|n</v>
      </c>
    </row>
    <row r="21" spans="1:10" x14ac:dyDescent="0.25">
      <c r="A21" s="5">
        <v>20</v>
      </c>
      <c r="B21" s="5" t="s">
        <v>11345</v>
      </c>
      <c r="C21" t="s">
        <v>11716</v>
      </c>
      <c r="D21">
        <v>2016</v>
      </c>
      <c r="E21" t="s">
        <v>11193</v>
      </c>
      <c r="F21" t="s">
        <v>11888</v>
      </c>
      <c r="G21" s="5">
        <v>310</v>
      </c>
      <c r="H21">
        <v>60450</v>
      </c>
      <c r="I21" s="5" t="str">
        <f t="shared" si="0"/>
        <v>|n</v>
      </c>
      <c r="J21" s="5" t="str">
        <f t="shared" si="1"/>
        <v>20,Acura,RLX,2016,premium unleaded (recommended),AUTOMATIC,310,60450,|n</v>
      </c>
    </row>
    <row r="22" spans="1:10" x14ac:dyDescent="0.25">
      <c r="A22" s="5">
        <v>21</v>
      </c>
      <c r="B22" s="5" t="s">
        <v>11345</v>
      </c>
      <c r="C22" t="s">
        <v>11716</v>
      </c>
      <c r="D22">
        <v>2017</v>
      </c>
      <c r="E22" t="s">
        <v>11193</v>
      </c>
      <c r="F22" t="s">
        <v>11888</v>
      </c>
      <c r="G22" s="5">
        <v>310</v>
      </c>
      <c r="H22">
        <v>60450</v>
      </c>
      <c r="I22" s="5">
        <f t="shared" si="0"/>
        <v>20</v>
      </c>
      <c r="J22" s="5" t="str">
        <f t="shared" si="1"/>
        <v>21,Acura,RLX,2017,premium unleaded (recommended),AUTOMATIC,310,60450,20</v>
      </c>
    </row>
    <row r="23" spans="1:10" x14ac:dyDescent="0.25">
      <c r="A23" s="5">
        <v>22</v>
      </c>
      <c r="B23" s="5" t="s">
        <v>11345</v>
      </c>
      <c r="C23" t="s">
        <v>11724</v>
      </c>
      <c r="D23">
        <v>2005</v>
      </c>
      <c r="E23" t="s">
        <v>11186</v>
      </c>
      <c r="F23" t="s">
        <v>11887</v>
      </c>
      <c r="G23" s="5">
        <v>210</v>
      </c>
      <c r="H23">
        <v>23670</v>
      </c>
      <c r="I23" s="5" t="str">
        <f t="shared" si="0"/>
        <v>|n</v>
      </c>
      <c r="J23" s="5" t="str">
        <f t="shared" si="1"/>
        <v>22,Acura,RSX,2005,premium unleaded (required),MANUAL,210,23670,|n</v>
      </c>
    </row>
    <row r="24" spans="1:10" x14ac:dyDescent="0.25">
      <c r="A24" s="5">
        <v>23</v>
      </c>
      <c r="B24" s="5" t="s">
        <v>11345</v>
      </c>
      <c r="C24" t="s">
        <v>11724</v>
      </c>
      <c r="D24">
        <v>2005</v>
      </c>
      <c r="E24" t="s">
        <v>11190</v>
      </c>
      <c r="F24" t="s">
        <v>11888</v>
      </c>
      <c r="G24" s="5">
        <v>160</v>
      </c>
      <c r="H24">
        <v>22250</v>
      </c>
      <c r="I24" s="5" t="str">
        <f t="shared" si="0"/>
        <v>|n</v>
      </c>
      <c r="J24" s="5" t="str">
        <f t="shared" si="1"/>
        <v>23,Acura,RSX,2005,regular unleaded,AUTOMATIC,160,22250,|n</v>
      </c>
    </row>
    <row r="25" spans="1:10" x14ac:dyDescent="0.25">
      <c r="A25" s="5">
        <v>24</v>
      </c>
      <c r="B25" s="5" t="s">
        <v>11345</v>
      </c>
      <c r="C25" t="s">
        <v>11724</v>
      </c>
      <c r="D25">
        <v>2005</v>
      </c>
      <c r="E25" t="s">
        <v>11190</v>
      </c>
      <c r="F25" t="s">
        <v>11887</v>
      </c>
      <c r="G25" s="5">
        <v>160</v>
      </c>
      <c r="H25">
        <v>21350</v>
      </c>
      <c r="I25" s="5" t="str">
        <f t="shared" si="0"/>
        <v>|n</v>
      </c>
      <c r="J25" s="5" t="str">
        <f t="shared" si="1"/>
        <v>24,Acura,RSX,2005,regular unleaded,MANUAL,160,21350,|n</v>
      </c>
    </row>
    <row r="26" spans="1:10" x14ac:dyDescent="0.25">
      <c r="A26" s="5">
        <v>25</v>
      </c>
      <c r="B26" s="5" t="s">
        <v>11345</v>
      </c>
      <c r="C26" t="s">
        <v>11724</v>
      </c>
      <c r="D26">
        <v>2006</v>
      </c>
      <c r="E26" t="s">
        <v>11186</v>
      </c>
      <c r="F26" t="s">
        <v>11887</v>
      </c>
      <c r="G26" s="5">
        <v>201</v>
      </c>
      <c r="H26">
        <v>23845</v>
      </c>
      <c r="I26" s="5" t="str">
        <f t="shared" si="0"/>
        <v>|n</v>
      </c>
      <c r="J26" s="5" t="str">
        <f t="shared" si="1"/>
        <v>25,Acura,RSX,2006,premium unleaded (required),MANUAL,201,23845,|n</v>
      </c>
    </row>
    <row r="27" spans="1:10" x14ac:dyDescent="0.25">
      <c r="A27" s="5">
        <v>26</v>
      </c>
      <c r="B27" s="5" t="s">
        <v>11345</v>
      </c>
      <c r="C27" t="s">
        <v>11724</v>
      </c>
      <c r="D27">
        <v>2006</v>
      </c>
      <c r="E27" t="s">
        <v>11190</v>
      </c>
      <c r="F27" t="s">
        <v>11888</v>
      </c>
      <c r="G27" s="5">
        <v>155</v>
      </c>
      <c r="H27">
        <v>22375</v>
      </c>
      <c r="I27" s="5" t="str">
        <f t="shared" si="0"/>
        <v>|n</v>
      </c>
      <c r="J27" s="5" t="str">
        <f t="shared" si="1"/>
        <v>26,Acura,RSX,2006,regular unleaded,AUTOMATIC,155,22375,|n</v>
      </c>
    </row>
    <row r="28" spans="1:10" x14ac:dyDescent="0.25">
      <c r="A28" s="5">
        <v>27</v>
      </c>
      <c r="B28" s="5" t="s">
        <v>11345</v>
      </c>
      <c r="C28" t="s">
        <v>11724</v>
      </c>
      <c r="D28">
        <v>2006</v>
      </c>
      <c r="E28" t="s">
        <v>11190</v>
      </c>
      <c r="F28" t="s">
        <v>11887</v>
      </c>
      <c r="G28" s="5">
        <v>155</v>
      </c>
      <c r="H28">
        <v>21475</v>
      </c>
      <c r="I28" s="5" t="str">
        <f t="shared" si="0"/>
        <v>|n</v>
      </c>
      <c r="J28" s="5" t="str">
        <f t="shared" si="1"/>
        <v>27,Acura,RSX,2006,regular unleaded,MANUAL,155,21475,|n</v>
      </c>
    </row>
    <row r="29" spans="1:10" x14ac:dyDescent="0.25">
      <c r="A29" s="5">
        <v>28</v>
      </c>
      <c r="B29" s="5" t="s">
        <v>11345</v>
      </c>
      <c r="C29" t="s">
        <v>11808</v>
      </c>
      <c r="D29">
        <v>2012</v>
      </c>
      <c r="E29" t="s">
        <v>11186</v>
      </c>
      <c r="F29" t="s">
        <v>11888</v>
      </c>
      <c r="G29" s="5">
        <v>305</v>
      </c>
      <c r="H29">
        <v>45185</v>
      </c>
      <c r="I29" s="5" t="str">
        <f t="shared" si="0"/>
        <v>|n</v>
      </c>
      <c r="J29" s="5" t="str">
        <f t="shared" si="1"/>
        <v>28,Acura,TL,2012,premium unleaded (required),AUTOMATIC,305,45185,|n</v>
      </c>
    </row>
    <row r="30" spans="1:10" x14ac:dyDescent="0.25">
      <c r="A30" s="5">
        <v>29</v>
      </c>
      <c r="B30" s="5" t="s">
        <v>11345</v>
      </c>
      <c r="C30" t="s">
        <v>11808</v>
      </c>
      <c r="D30">
        <v>2012</v>
      </c>
      <c r="E30" t="s">
        <v>11186</v>
      </c>
      <c r="F30" t="s">
        <v>11887</v>
      </c>
      <c r="G30" s="5">
        <v>305</v>
      </c>
      <c r="H30">
        <v>42985</v>
      </c>
      <c r="I30" s="5" t="str">
        <f t="shared" si="0"/>
        <v>|n</v>
      </c>
      <c r="J30" s="5" t="str">
        <f t="shared" si="1"/>
        <v>29,Acura,TL,2012,premium unleaded (required),MANUAL,305,42985,|n</v>
      </c>
    </row>
    <row r="31" spans="1:10" x14ac:dyDescent="0.25">
      <c r="A31" s="5">
        <v>30</v>
      </c>
      <c r="B31" s="5" t="s">
        <v>11345</v>
      </c>
      <c r="C31" t="s">
        <v>11808</v>
      </c>
      <c r="D31">
        <v>2013</v>
      </c>
      <c r="E31" t="s">
        <v>11193</v>
      </c>
      <c r="F31" t="s">
        <v>11888</v>
      </c>
      <c r="G31" s="5">
        <v>305</v>
      </c>
      <c r="H31">
        <v>45385</v>
      </c>
      <c r="I31" s="5" t="str">
        <f t="shared" si="0"/>
        <v>|n</v>
      </c>
      <c r="J31" s="5" t="str">
        <f t="shared" si="1"/>
        <v>30,Acura,TL,2013,premium unleaded (recommended),AUTOMATIC,305,45385,|n</v>
      </c>
    </row>
    <row r="32" spans="1:10" x14ac:dyDescent="0.25">
      <c r="A32" s="5">
        <v>31</v>
      </c>
      <c r="B32" s="5" t="s">
        <v>11345</v>
      </c>
      <c r="C32" t="s">
        <v>11808</v>
      </c>
      <c r="D32">
        <v>2013</v>
      </c>
      <c r="E32" t="s">
        <v>11193</v>
      </c>
      <c r="F32" t="s">
        <v>11887</v>
      </c>
      <c r="G32" s="5">
        <v>305</v>
      </c>
      <c r="H32">
        <v>43185</v>
      </c>
      <c r="I32" s="5" t="str">
        <f t="shared" si="0"/>
        <v>|n</v>
      </c>
      <c r="J32" s="5" t="str">
        <f t="shared" si="1"/>
        <v>31,Acura,TL,2013,premium unleaded (recommended),MANUAL,305,43185,|n</v>
      </c>
    </row>
    <row r="33" spans="1:10" x14ac:dyDescent="0.25">
      <c r="A33" s="5">
        <v>32</v>
      </c>
      <c r="B33" s="5" t="s">
        <v>11345</v>
      </c>
      <c r="C33" t="s">
        <v>11808</v>
      </c>
      <c r="D33">
        <v>2014</v>
      </c>
      <c r="E33" t="s">
        <v>11193</v>
      </c>
      <c r="F33" t="s">
        <v>11888</v>
      </c>
      <c r="G33" s="5">
        <v>305</v>
      </c>
      <c r="H33">
        <v>45510</v>
      </c>
      <c r="I33" s="5" t="str">
        <f t="shared" si="0"/>
        <v>|n</v>
      </c>
      <c r="J33" s="5" t="str">
        <f t="shared" si="1"/>
        <v>32,Acura,TL,2014,premium unleaded (recommended),AUTOMATIC,305,45510,|n</v>
      </c>
    </row>
    <row r="34" spans="1:10" x14ac:dyDescent="0.25">
      <c r="A34" s="5">
        <v>33</v>
      </c>
      <c r="B34" s="5" t="s">
        <v>11345</v>
      </c>
      <c r="C34" t="s">
        <v>11808</v>
      </c>
      <c r="D34">
        <v>2014</v>
      </c>
      <c r="E34" t="s">
        <v>11193</v>
      </c>
      <c r="F34" t="s">
        <v>11887</v>
      </c>
      <c r="G34" s="5">
        <v>305</v>
      </c>
      <c r="H34">
        <v>43310</v>
      </c>
      <c r="I34" s="5" t="str">
        <f t="shared" si="0"/>
        <v>|n</v>
      </c>
      <c r="J34" s="5" t="str">
        <f t="shared" si="1"/>
        <v>33,Acura,TL,2014,premium unleaded (recommended),MANUAL,305,43310,|n</v>
      </c>
    </row>
    <row r="35" spans="1:10" x14ac:dyDescent="0.25">
      <c r="A35" s="5">
        <v>34</v>
      </c>
      <c r="B35" s="5" t="s">
        <v>11345</v>
      </c>
      <c r="C35" t="s">
        <v>11809</v>
      </c>
      <c r="D35">
        <v>2015</v>
      </c>
      <c r="E35" t="s">
        <v>11193</v>
      </c>
      <c r="F35" t="s">
        <v>11889</v>
      </c>
      <c r="G35" s="5">
        <v>206</v>
      </c>
      <c r="H35">
        <v>35500</v>
      </c>
      <c r="I35" s="5" t="str">
        <f t="shared" si="0"/>
        <v>|n</v>
      </c>
      <c r="J35" s="5" t="str">
        <f t="shared" si="1"/>
        <v>34,Acura,TLX,2015,premium unleaded (recommended),AUTOMATED_MANUAL,206,35500,|n</v>
      </c>
    </row>
    <row r="36" spans="1:10" x14ac:dyDescent="0.25">
      <c r="A36" s="5">
        <v>35</v>
      </c>
      <c r="B36" s="5" t="s">
        <v>11345</v>
      </c>
      <c r="C36" t="s">
        <v>11809</v>
      </c>
      <c r="D36">
        <v>2015</v>
      </c>
      <c r="E36" t="s">
        <v>11193</v>
      </c>
      <c r="F36" t="s">
        <v>11888</v>
      </c>
      <c r="G36" s="5">
        <v>290</v>
      </c>
      <c r="H36">
        <v>44800</v>
      </c>
      <c r="I36" s="5" t="str">
        <f t="shared" si="0"/>
        <v>|n</v>
      </c>
      <c r="J36" s="5" t="str">
        <f t="shared" si="1"/>
        <v>35,Acura,TLX,2015,premium unleaded (recommended),AUTOMATIC,290,44800,|n</v>
      </c>
    </row>
    <row r="37" spans="1:10" x14ac:dyDescent="0.25">
      <c r="A37" s="5">
        <v>36</v>
      </c>
      <c r="B37" s="5" t="s">
        <v>11345</v>
      </c>
      <c r="C37" t="s">
        <v>11809</v>
      </c>
      <c r="D37">
        <v>2016</v>
      </c>
      <c r="E37" t="s">
        <v>11193</v>
      </c>
      <c r="F37" t="s">
        <v>11889</v>
      </c>
      <c r="G37" s="5">
        <v>206</v>
      </c>
      <c r="H37">
        <v>35750</v>
      </c>
      <c r="I37" s="5" t="str">
        <f t="shared" si="0"/>
        <v>|n</v>
      </c>
      <c r="J37" s="5" t="str">
        <f t="shared" si="1"/>
        <v>36,Acura,TLX,2016,premium unleaded (recommended),AUTOMATED_MANUAL,206,35750,|n</v>
      </c>
    </row>
    <row r="38" spans="1:10" x14ac:dyDescent="0.25">
      <c r="A38" s="5">
        <v>37</v>
      </c>
      <c r="B38" s="5" t="s">
        <v>11345</v>
      </c>
      <c r="C38" t="s">
        <v>11809</v>
      </c>
      <c r="D38">
        <v>2016</v>
      </c>
      <c r="E38" t="s">
        <v>11193</v>
      </c>
      <c r="F38" t="s">
        <v>11888</v>
      </c>
      <c r="G38" s="5">
        <v>290</v>
      </c>
      <c r="H38">
        <v>44800</v>
      </c>
      <c r="I38" s="5" t="str">
        <f t="shared" si="0"/>
        <v>|n</v>
      </c>
      <c r="J38" s="5" t="str">
        <f t="shared" si="1"/>
        <v>37,Acura,TLX,2016,premium unleaded (recommended),AUTOMATIC,290,44800,|n</v>
      </c>
    </row>
    <row r="39" spans="1:10" x14ac:dyDescent="0.25">
      <c r="A39" s="5">
        <v>38</v>
      </c>
      <c r="B39" s="5" t="s">
        <v>11345</v>
      </c>
      <c r="C39" t="s">
        <v>11809</v>
      </c>
      <c r="D39">
        <v>2017</v>
      </c>
      <c r="E39" t="s">
        <v>11193</v>
      </c>
      <c r="F39" t="s">
        <v>11889</v>
      </c>
      <c r="G39" s="5">
        <v>206</v>
      </c>
      <c r="H39">
        <v>35950</v>
      </c>
      <c r="I39" s="5" t="str">
        <f t="shared" si="0"/>
        <v>|n</v>
      </c>
      <c r="J39" s="5" t="str">
        <f t="shared" si="1"/>
        <v>38,Acura,TLX,2017,premium unleaded (recommended),AUTOMATED_MANUAL,206,35950,|n</v>
      </c>
    </row>
    <row r="40" spans="1:10" x14ac:dyDescent="0.25">
      <c r="A40" s="5">
        <v>39</v>
      </c>
      <c r="B40" s="5" t="s">
        <v>11345</v>
      </c>
      <c r="C40" t="s">
        <v>11809</v>
      </c>
      <c r="D40">
        <v>2017</v>
      </c>
      <c r="E40" t="s">
        <v>11193</v>
      </c>
      <c r="F40" t="s">
        <v>11888</v>
      </c>
      <c r="G40" s="5">
        <v>290</v>
      </c>
      <c r="H40">
        <v>44800</v>
      </c>
      <c r="I40" s="5" t="str">
        <f t="shared" si="0"/>
        <v>|n</v>
      </c>
      <c r="J40" s="5" t="str">
        <f t="shared" si="1"/>
        <v>39,Acura,TLX,2017,premium unleaded (recommended),AUTOMATIC,290,44800,|n</v>
      </c>
    </row>
    <row r="41" spans="1:10" x14ac:dyDescent="0.25">
      <c r="A41" s="5">
        <v>40</v>
      </c>
      <c r="B41" s="5" t="s">
        <v>11345</v>
      </c>
      <c r="C41" t="s">
        <v>11825</v>
      </c>
      <c r="D41">
        <v>2012</v>
      </c>
      <c r="E41" t="s">
        <v>11193</v>
      </c>
      <c r="F41" t="s">
        <v>11888</v>
      </c>
      <c r="G41" s="5">
        <v>201</v>
      </c>
      <c r="H41">
        <v>33110</v>
      </c>
      <c r="I41" s="5" t="str">
        <f t="shared" si="0"/>
        <v>|n</v>
      </c>
      <c r="J41" s="5" t="str">
        <f t="shared" si="1"/>
        <v>40,Acura,TSX,2012,premium unleaded (recommended),AUTOMATIC,201,33110,|n</v>
      </c>
    </row>
    <row r="42" spans="1:10" x14ac:dyDescent="0.25">
      <c r="A42" s="5">
        <v>41</v>
      </c>
      <c r="B42" s="5" t="s">
        <v>11345</v>
      </c>
      <c r="C42" t="s">
        <v>11825</v>
      </c>
      <c r="D42">
        <v>2012</v>
      </c>
      <c r="E42" t="s">
        <v>11193</v>
      </c>
      <c r="F42" t="s">
        <v>11887</v>
      </c>
      <c r="G42" s="5">
        <v>201</v>
      </c>
      <c r="H42">
        <v>31010</v>
      </c>
      <c r="I42" s="5" t="str">
        <f t="shared" si="0"/>
        <v>|n</v>
      </c>
      <c r="J42" s="5" t="str">
        <f t="shared" si="1"/>
        <v>41,Acura,TSX,2012,premium unleaded (recommended),MANUAL,201,31010,|n</v>
      </c>
    </row>
    <row r="43" spans="1:10" x14ac:dyDescent="0.25">
      <c r="A43" s="5">
        <v>42</v>
      </c>
      <c r="B43" s="5" t="s">
        <v>11345</v>
      </c>
      <c r="C43" t="s">
        <v>11825</v>
      </c>
      <c r="D43">
        <v>2012</v>
      </c>
      <c r="E43" t="s">
        <v>11186</v>
      </c>
      <c r="F43" t="s">
        <v>11888</v>
      </c>
      <c r="G43" s="5">
        <v>280</v>
      </c>
      <c r="H43">
        <v>38650</v>
      </c>
      <c r="I43" s="5" t="str">
        <f t="shared" si="0"/>
        <v>|n</v>
      </c>
      <c r="J43" s="5" t="str">
        <f t="shared" si="1"/>
        <v>42,Acura,TSX,2012,premium unleaded (required),AUTOMATIC,280,38650,|n</v>
      </c>
    </row>
    <row r="44" spans="1:10" x14ac:dyDescent="0.25">
      <c r="A44" s="5">
        <v>43</v>
      </c>
      <c r="B44" s="5" t="s">
        <v>11345</v>
      </c>
      <c r="C44" t="s">
        <v>11825</v>
      </c>
      <c r="D44">
        <v>2013</v>
      </c>
      <c r="E44" t="s">
        <v>11193</v>
      </c>
      <c r="F44" t="s">
        <v>11888</v>
      </c>
      <c r="G44" s="5">
        <v>280</v>
      </c>
      <c r="H44">
        <v>39150</v>
      </c>
      <c r="I44" s="5" t="str">
        <f t="shared" si="0"/>
        <v>|n</v>
      </c>
      <c r="J44" s="5" t="str">
        <f t="shared" si="1"/>
        <v>43,Acura,TSX,2013,premium unleaded (recommended),AUTOMATIC,280,39150,|n</v>
      </c>
    </row>
    <row r="45" spans="1:10" x14ac:dyDescent="0.25">
      <c r="A45" s="5">
        <v>44</v>
      </c>
      <c r="B45" s="5" t="s">
        <v>11345</v>
      </c>
      <c r="C45" t="s">
        <v>11825</v>
      </c>
      <c r="D45">
        <v>2013</v>
      </c>
      <c r="E45" t="s">
        <v>11193</v>
      </c>
      <c r="F45" t="s">
        <v>11887</v>
      </c>
      <c r="G45" s="5">
        <v>201</v>
      </c>
      <c r="H45">
        <v>31510</v>
      </c>
      <c r="I45" s="5" t="str">
        <f t="shared" si="0"/>
        <v>|n</v>
      </c>
      <c r="J45" s="5" t="str">
        <f t="shared" si="1"/>
        <v>44,Acura,TSX,2013,premium unleaded (recommended),MANUAL,201,31510,|n</v>
      </c>
    </row>
    <row r="46" spans="1:10" x14ac:dyDescent="0.25">
      <c r="A46" s="5">
        <v>45</v>
      </c>
      <c r="B46" s="5" t="s">
        <v>11345</v>
      </c>
      <c r="C46" t="s">
        <v>11825</v>
      </c>
      <c r="D46">
        <v>2014</v>
      </c>
      <c r="E46" t="s">
        <v>11193</v>
      </c>
      <c r="F46" t="s">
        <v>11888</v>
      </c>
      <c r="G46" s="5">
        <v>280</v>
      </c>
      <c r="H46">
        <v>39275</v>
      </c>
      <c r="I46" s="5" t="str">
        <f t="shared" si="0"/>
        <v>|n</v>
      </c>
      <c r="J46" s="5" t="str">
        <f t="shared" si="1"/>
        <v>45,Acura,TSX,2014,premium unleaded (recommended),AUTOMATIC,280,39275,|n</v>
      </c>
    </row>
    <row r="47" spans="1:10" x14ac:dyDescent="0.25">
      <c r="A47" s="5">
        <v>46</v>
      </c>
      <c r="B47" s="5" t="s">
        <v>11345</v>
      </c>
      <c r="C47" t="s">
        <v>11825</v>
      </c>
      <c r="D47">
        <v>2014</v>
      </c>
      <c r="E47" t="s">
        <v>11193</v>
      </c>
      <c r="F47" t="s">
        <v>11887</v>
      </c>
      <c r="G47" s="5">
        <v>201</v>
      </c>
      <c r="H47">
        <v>31635</v>
      </c>
      <c r="I47" s="5" t="str">
        <f t="shared" si="0"/>
        <v>|n</v>
      </c>
      <c r="J47" s="5" t="str">
        <f t="shared" si="1"/>
        <v>46,Acura,TSX,2014,premium unleaded (recommended),MANUAL,201,31635,|n</v>
      </c>
    </row>
    <row r="48" spans="1:10" x14ac:dyDescent="0.25">
      <c r="A48" s="5">
        <v>47</v>
      </c>
      <c r="B48" s="5" t="s">
        <v>11345</v>
      </c>
      <c r="C48" t="s">
        <v>11824</v>
      </c>
      <c r="D48">
        <v>2012</v>
      </c>
      <c r="E48" t="s">
        <v>11193</v>
      </c>
      <c r="F48" t="s">
        <v>11888</v>
      </c>
      <c r="G48" s="5">
        <v>201</v>
      </c>
      <c r="H48">
        <v>35010</v>
      </c>
      <c r="I48" s="5" t="str">
        <f t="shared" si="0"/>
        <v>|n</v>
      </c>
      <c r="J48" s="5" t="str">
        <f t="shared" si="1"/>
        <v>47,Acura,TSX Sport Wagon,2012,premium unleaded (recommended),AUTOMATIC,201,35010,|n</v>
      </c>
    </row>
    <row r="49" spans="1:10" x14ac:dyDescent="0.25">
      <c r="A49" s="5">
        <v>48</v>
      </c>
      <c r="B49" s="5" t="s">
        <v>11345</v>
      </c>
      <c r="C49" t="s">
        <v>11824</v>
      </c>
      <c r="D49">
        <v>2013</v>
      </c>
      <c r="E49" t="s">
        <v>11193</v>
      </c>
      <c r="F49" t="s">
        <v>11888</v>
      </c>
      <c r="G49" s="5">
        <v>201</v>
      </c>
      <c r="H49">
        <v>35510</v>
      </c>
      <c r="I49" s="5">
        <f t="shared" si="0"/>
        <v>47</v>
      </c>
      <c r="J49" s="5" t="str">
        <f t="shared" si="1"/>
        <v>48,Acura,TSX Sport Wagon,2013,premium unleaded (recommended),AUTOMATIC,201,35510,47</v>
      </c>
    </row>
    <row r="50" spans="1:10" x14ac:dyDescent="0.25">
      <c r="A50" s="5">
        <v>49</v>
      </c>
      <c r="B50" s="5" t="s">
        <v>11345</v>
      </c>
      <c r="C50" t="s">
        <v>11824</v>
      </c>
      <c r="D50">
        <v>2014</v>
      </c>
      <c r="E50" t="s">
        <v>11193</v>
      </c>
      <c r="F50" t="s">
        <v>11888</v>
      </c>
      <c r="G50" s="5">
        <v>201</v>
      </c>
      <c r="H50">
        <v>35635</v>
      </c>
      <c r="I50" s="5">
        <f t="shared" si="0"/>
        <v>48</v>
      </c>
      <c r="J50" s="5" t="str">
        <f t="shared" si="1"/>
        <v>49,Acura,TSX Sport Wagon,2014,premium unleaded (recommended),AUTOMATIC,201,35635,48</v>
      </c>
    </row>
    <row r="51" spans="1:10" x14ac:dyDescent="0.25">
      <c r="A51" s="5">
        <v>50</v>
      </c>
      <c r="B51" s="5" t="s">
        <v>11345</v>
      </c>
      <c r="C51" t="s">
        <v>11885</v>
      </c>
      <c r="D51">
        <v>2011</v>
      </c>
      <c r="E51" t="s">
        <v>11186</v>
      </c>
      <c r="F51" t="s">
        <v>11888</v>
      </c>
      <c r="G51" s="5">
        <v>300</v>
      </c>
      <c r="H51">
        <v>56570</v>
      </c>
      <c r="I51" s="5" t="str">
        <f t="shared" si="0"/>
        <v>|n</v>
      </c>
      <c r="J51" s="5" t="str">
        <f t="shared" si="1"/>
        <v>50,Acura,ZDX,2011,premium unleaded (required),AUTOMATIC,300,56570,|n</v>
      </c>
    </row>
    <row r="52" spans="1:10" x14ac:dyDescent="0.25">
      <c r="A52" s="5">
        <v>51</v>
      </c>
      <c r="B52" s="5" t="s">
        <v>11345</v>
      </c>
      <c r="C52" t="s">
        <v>11885</v>
      </c>
      <c r="D52">
        <v>2012</v>
      </c>
      <c r="E52" t="s">
        <v>11186</v>
      </c>
      <c r="F52" t="s">
        <v>11888</v>
      </c>
      <c r="G52" s="5">
        <v>300</v>
      </c>
      <c r="H52">
        <v>56670</v>
      </c>
      <c r="I52" s="5">
        <f t="shared" si="0"/>
        <v>50</v>
      </c>
      <c r="J52" s="5" t="str">
        <f t="shared" si="1"/>
        <v>51,Acura,ZDX,2012,premium unleaded (required),AUTOMATIC,300,56670,50</v>
      </c>
    </row>
    <row r="53" spans="1:10" x14ac:dyDescent="0.25">
      <c r="A53" s="5">
        <v>52</v>
      </c>
      <c r="B53" s="5" t="s">
        <v>11345</v>
      </c>
      <c r="C53" t="s">
        <v>11885</v>
      </c>
      <c r="D53">
        <v>2013</v>
      </c>
      <c r="E53" t="s">
        <v>11193</v>
      </c>
      <c r="F53" t="s">
        <v>11888</v>
      </c>
      <c r="G53" s="5">
        <v>300</v>
      </c>
      <c r="H53">
        <v>50920</v>
      </c>
      <c r="I53" s="5" t="str">
        <f t="shared" si="0"/>
        <v>|n</v>
      </c>
      <c r="J53" s="5" t="str">
        <f t="shared" si="1"/>
        <v>52,Acura,ZDX,2013,premium unleaded (recommended),AUTOMATIC,300,50920,|n</v>
      </c>
    </row>
    <row r="54" spans="1:10" x14ac:dyDescent="0.25">
      <c r="A54" s="5">
        <v>53</v>
      </c>
      <c r="B54" s="5" t="s">
        <v>11211</v>
      </c>
      <c r="C54" t="s">
        <v>11212</v>
      </c>
      <c r="D54">
        <v>2015</v>
      </c>
      <c r="E54" t="s">
        <v>11186</v>
      </c>
      <c r="F54" t="s">
        <v>11889</v>
      </c>
      <c r="G54" s="5">
        <v>237</v>
      </c>
      <c r="H54">
        <v>68400</v>
      </c>
      <c r="I54" s="5" t="str">
        <f t="shared" si="0"/>
        <v>|n</v>
      </c>
      <c r="J54" s="5" t="str">
        <f t="shared" si="1"/>
        <v>53,Alfa Romeo,4C,2015,premium unleaded (required),AUTOMATED_MANUAL,237,68400,|n</v>
      </c>
    </row>
    <row r="55" spans="1:10" x14ac:dyDescent="0.25">
      <c r="A55" s="5">
        <v>54</v>
      </c>
      <c r="B55" s="5" t="s">
        <v>11211</v>
      </c>
      <c r="C55" t="s">
        <v>11212</v>
      </c>
      <c r="D55">
        <v>2016</v>
      </c>
      <c r="E55" t="s">
        <v>11186</v>
      </c>
      <c r="F55" t="s">
        <v>11889</v>
      </c>
      <c r="G55" s="5">
        <v>237</v>
      </c>
      <c r="H55">
        <v>65900</v>
      </c>
      <c r="I55" s="5">
        <f t="shared" si="0"/>
        <v>53</v>
      </c>
      <c r="J55" s="5" t="str">
        <f t="shared" si="1"/>
        <v>54,Alfa Romeo,4C,2016,premium unleaded (required),AUTOMATED_MANUAL,237,65900,53</v>
      </c>
    </row>
    <row r="56" spans="1:10" x14ac:dyDescent="0.25">
      <c r="A56" s="5">
        <v>55</v>
      </c>
      <c r="B56" s="5" t="s">
        <v>11394</v>
      </c>
      <c r="C56" t="s">
        <v>11396</v>
      </c>
      <c r="D56">
        <v>2013</v>
      </c>
      <c r="E56" t="s">
        <v>11186</v>
      </c>
      <c r="F56" t="s">
        <v>11888</v>
      </c>
      <c r="G56" s="5">
        <v>510</v>
      </c>
      <c r="H56">
        <v>198700</v>
      </c>
      <c r="I56" s="5" t="str">
        <f t="shared" si="0"/>
        <v>|n</v>
      </c>
      <c r="J56" s="5" t="str">
        <f t="shared" si="1"/>
        <v>55,Aston Martin,DB9,2013,premium unleaded (required),AUTOMATIC,510,198700,|n</v>
      </c>
    </row>
    <row r="57" spans="1:10" x14ac:dyDescent="0.25">
      <c r="A57" s="5">
        <v>56</v>
      </c>
      <c r="B57" s="5" t="s">
        <v>11394</v>
      </c>
      <c r="C57" t="s">
        <v>11396</v>
      </c>
      <c r="D57">
        <v>2014</v>
      </c>
      <c r="E57" t="s">
        <v>11186</v>
      </c>
      <c r="F57" t="s">
        <v>11888</v>
      </c>
      <c r="G57" s="5">
        <v>510</v>
      </c>
      <c r="H57">
        <v>200800</v>
      </c>
      <c r="I57" s="5">
        <f t="shared" si="0"/>
        <v>55</v>
      </c>
      <c r="J57" s="5" t="str">
        <f t="shared" si="1"/>
        <v>56,Aston Martin,DB9,2014,premium unleaded (required),AUTOMATIC,510,200800,55</v>
      </c>
    </row>
    <row r="58" spans="1:10" x14ac:dyDescent="0.25">
      <c r="A58" s="5">
        <v>57</v>
      </c>
      <c r="B58" s="5" t="s">
        <v>11394</v>
      </c>
      <c r="C58" t="s">
        <v>11396</v>
      </c>
      <c r="D58">
        <v>2015</v>
      </c>
      <c r="E58" t="s">
        <v>11186</v>
      </c>
      <c r="F58" t="s">
        <v>11888</v>
      </c>
      <c r="G58" s="5">
        <v>510</v>
      </c>
      <c r="H58">
        <v>213295</v>
      </c>
      <c r="I58" s="5">
        <f t="shared" si="0"/>
        <v>56</v>
      </c>
      <c r="J58" s="5" t="str">
        <f t="shared" si="1"/>
        <v>57,Aston Martin,DB9,2015,premium unleaded (required),AUTOMATIC,510,213295,56</v>
      </c>
    </row>
    <row r="59" spans="1:10" x14ac:dyDescent="0.25">
      <c r="A59" s="5">
        <v>58</v>
      </c>
      <c r="B59" s="5" t="s">
        <v>11394</v>
      </c>
      <c r="C59" t="s">
        <v>11395</v>
      </c>
      <c r="D59">
        <v>2016</v>
      </c>
      <c r="E59" t="s">
        <v>11186</v>
      </c>
      <c r="F59" t="s">
        <v>11888</v>
      </c>
      <c r="G59" s="5">
        <v>540</v>
      </c>
      <c r="H59">
        <v>235307</v>
      </c>
      <c r="I59" s="5" t="str">
        <f t="shared" si="0"/>
        <v>|n</v>
      </c>
      <c r="J59" s="5" t="str">
        <f t="shared" si="1"/>
        <v>58,Aston Martin,DB9 GT,2016,premium unleaded (required),AUTOMATIC,540,235307,|n</v>
      </c>
    </row>
    <row r="60" spans="1:10" x14ac:dyDescent="0.25">
      <c r="A60" s="5">
        <v>59</v>
      </c>
      <c r="B60" s="5" t="s">
        <v>11394</v>
      </c>
      <c r="C60" t="s">
        <v>11397</v>
      </c>
      <c r="D60">
        <v>2010</v>
      </c>
      <c r="E60" t="s">
        <v>11186</v>
      </c>
      <c r="F60" t="s">
        <v>11888</v>
      </c>
      <c r="G60" s="5">
        <v>510</v>
      </c>
      <c r="H60">
        <v>283900</v>
      </c>
      <c r="I60" s="5" t="str">
        <f t="shared" si="0"/>
        <v>|n</v>
      </c>
      <c r="J60" s="5" t="str">
        <f t="shared" si="1"/>
        <v>59,Aston Martin,DBS,2010,premium unleaded (required),AUTOMATIC,510,283900,|n</v>
      </c>
    </row>
    <row r="61" spans="1:10" x14ac:dyDescent="0.25">
      <c r="A61" s="5">
        <v>60</v>
      </c>
      <c r="B61" s="5" t="s">
        <v>11394</v>
      </c>
      <c r="C61" t="s">
        <v>11397</v>
      </c>
      <c r="D61">
        <v>2010</v>
      </c>
      <c r="E61" t="s">
        <v>11186</v>
      </c>
      <c r="F61" t="s">
        <v>11887</v>
      </c>
      <c r="G61" s="5">
        <v>510</v>
      </c>
      <c r="H61">
        <v>279500</v>
      </c>
      <c r="I61" s="5" t="str">
        <f t="shared" si="0"/>
        <v>|n</v>
      </c>
      <c r="J61" s="5" t="str">
        <f t="shared" si="1"/>
        <v>60,Aston Martin,DBS,2010,premium unleaded (required),MANUAL,510,279500,|n</v>
      </c>
    </row>
    <row r="62" spans="1:10" x14ac:dyDescent="0.25">
      <c r="A62" s="5">
        <v>61</v>
      </c>
      <c r="B62" s="5" t="s">
        <v>11394</v>
      </c>
      <c r="C62" t="s">
        <v>11397</v>
      </c>
      <c r="D62">
        <v>2011</v>
      </c>
      <c r="E62" t="s">
        <v>11186</v>
      </c>
      <c r="F62" t="s">
        <v>11888</v>
      </c>
      <c r="G62" s="5">
        <v>510</v>
      </c>
      <c r="H62">
        <v>286739</v>
      </c>
      <c r="I62" s="5" t="str">
        <f t="shared" si="0"/>
        <v>|n</v>
      </c>
      <c r="J62" s="5" t="str">
        <f t="shared" si="1"/>
        <v>61,Aston Martin,DBS,2011,premium unleaded (required),AUTOMATIC,510,286739,|n</v>
      </c>
    </row>
    <row r="63" spans="1:10" x14ac:dyDescent="0.25">
      <c r="A63" s="5">
        <v>62</v>
      </c>
      <c r="B63" s="5" t="s">
        <v>11394</v>
      </c>
      <c r="C63" t="s">
        <v>11397</v>
      </c>
      <c r="D63">
        <v>2011</v>
      </c>
      <c r="E63" t="s">
        <v>11186</v>
      </c>
      <c r="F63" t="s">
        <v>11887</v>
      </c>
      <c r="G63" s="5">
        <v>510</v>
      </c>
      <c r="H63">
        <v>282295</v>
      </c>
      <c r="I63" s="5" t="str">
        <f t="shared" si="0"/>
        <v>|n</v>
      </c>
      <c r="J63" s="5" t="str">
        <f t="shared" si="1"/>
        <v>62,Aston Martin,DBS,2011,premium unleaded (required),MANUAL,510,282295,|n</v>
      </c>
    </row>
    <row r="64" spans="1:10" x14ac:dyDescent="0.25">
      <c r="A64" s="5">
        <v>63</v>
      </c>
      <c r="B64" s="5" t="s">
        <v>11394</v>
      </c>
      <c r="C64" t="s">
        <v>11397</v>
      </c>
      <c r="D64">
        <v>2012</v>
      </c>
      <c r="E64" t="s">
        <v>11186</v>
      </c>
      <c r="F64" t="s">
        <v>11888</v>
      </c>
      <c r="G64" s="5">
        <v>510</v>
      </c>
      <c r="H64">
        <v>296387</v>
      </c>
      <c r="I64" s="5" t="str">
        <f t="shared" si="0"/>
        <v>|n</v>
      </c>
      <c r="J64" s="5" t="str">
        <f t="shared" si="1"/>
        <v>63,Aston Martin,DBS,2012,premium unleaded (required),AUTOMATIC,510,296387,|n</v>
      </c>
    </row>
    <row r="65" spans="1:10" x14ac:dyDescent="0.25">
      <c r="A65" s="5">
        <v>64</v>
      </c>
      <c r="B65" s="5" t="s">
        <v>11394</v>
      </c>
      <c r="C65" t="s">
        <v>11397</v>
      </c>
      <c r="D65">
        <v>2012</v>
      </c>
      <c r="E65" t="s">
        <v>11186</v>
      </c>
      <c r="F65" t="s">
        <v>11887</v>
      </c>
      <c r="G65" s="5">
        <v>510</v>
      </c>
      <c r="H65">
        <v>295987</v>
      </c>
      <c r="I65" s="5" t="str">
        <f t="shared" si="0"/>
        <v>|n</v>
      </c>
      <c r="J65" s="5" t="str">
        <f t="shared" si="1"/>
        <v>64,Aston Martin,DBS,2012,premium unleaded (required),MANUAL,510,295987,|n</v>
      </c>
    </row>
    <row r="66" spans="1:10" x14ac:dyDescent="0.25">
      <c r="A66" s="5">
        <v>65</v>
      </c>
      <c r="B66" s="5" t="s">
        <v>11394</v>
      </c>
      <c r="C66" t="s">
        <v>11700</v>
      </c>
      <c r="D66">
        <v>2010</v>
      </c>
      <c r="E66" t="s">
        <v>11186</v>
      </c>
      <c r="F66" t="s">
        <v>11888</v>
      </c>
      <c r="G66" s="5">
        <v>470</v>
      </c>
      <c r="H66">
        <v>197850</v>
      </c>
      <c r="I66" s="5" t="str">
        <f t="shared" si="0"/>
        <v>|n</v>
      </c>
      <c r="J66" s="5" t="str">
        <f t="shared" si="1"/>
        <v>65,Aston Martin,Rapide,2010,premium unleaded (required),AUTOMATIC,470,197850,|n</v>
      </c>
    </row>
    <row r="67" spans="1:10" x14ac:dyDescent="0.25">
      <c r="A67" s="5">
        <v>66</v>
      </c>
      <c r="B67" s="5" t="s">
        <v>11394</v>
      </c>
      <c r="C67" t="s">
        <v>11700</v>
      </c>
      <c r="D67">
        <v>2011</v>
      </c>
      <c r="E67" t="s">
        <v>11186</v>
      </c>
      <c r="F67" t="s">
        <v>11888</v>
      </c>
      <c r="G67" s="5">
        <v>470</v>
      </c>
      <c r="H67">
        <v>207895</v>
      </c>
      <c r="I67" s="5">
        <f t="shared" ref="I67:I130" si="2">IF(AND($B66=$B67,$C66=$C67,$E66=$E67,$F66=$F67),A66,"|n")</f>
        <v>65</v>
      </c>
      <c r="J67" s="5" t="str">
        <f t="shared" ref="J67:J130" si="3">A67&amp;","&amp;B67&amp;","&amp;C67&amp;","&amp;D67&amp;","&amp;E67&amp;","&amp;F67&amp;","&amp;G67&amp;","&amp;H67&amp;","&amp;I67</f>
        <v>66,Aston Martin,Rapide,2011,premium unleaded (required),AUTOMATIC,470,207895,65</v>
      </c>
    </row>
    <row r="68" spans="1:10" x14ac:dyDescent="0.25">
      <c r="A68" s="5">
        <v>67</v>
      </c>
      <c r="B68" s="5" t="s">
        <v>11394</v>
      </c>
      <c r="C68" t="s">
        <v>11700</v>
      </c>
      <c r="D68">
        <v>2012</v>
      </c>
      <c r="E68" t="s">
        <v>11186</v>
      </c>
      <c r="F68" t="s">
        <v>11888</v>
      </c>
      <c r="G68" s="5">
        <v>470</v>
      </c>
      <c r="H68">
        <v>226850</v>
      </c>
      <c r="I68" s="5">
        <f t="shared" si="2"/>
        <v>66</v>
      </c>
      <c r="J68" s="5" t="str">
        <f t="shared" si="3"/>
        <v>67,Aston Martin,Rapide,2012,premium unleaded (required),AUTOMATIC,470,226850,66</v>
      </c>
    </row>
    <row r="69" spans="1:10" x14ac:dyDescent="0.25">
      <c r="A69" s="5">
        <v>68</v>
      </c>
      <c r="B69" s="5" t="s">
        <v>11394</v>
      </c>
      <c r="C69" t="s">
        <v>11699</v>
      </c>
      <c r="D69">
        <v>2014</v>
      </c>
      <c r="E69" t="s">
        <v>11186</v>
      </c>
      <c r="F69" t="s">
        <v>11888</v>
      </c>
      <c r="G69" s="5">
        <v>550</v>
      </c>
      <c r="H69">
        <v>198250</v>
      </c>
      <c r="I69" s="5" t="str">
        <f t="shared" si="2"/>
        <v>|n</v>
      </c>
      <c r="J69" s="5" t="str">
        <f t="shared" si="3"/>
        <v>68,Aston Martin,Rapide S,2014,premium unleaded (required),AUTOMATIC,550,198250,|n</v>
      </c>
    </row>
    <row r="70" spans="1:10" x14ac:dyDescent="0.25">
      <c r="A70" s="5">
        <v>69</v>
      </c>
      <c r="B70" s="5" t="s">
        <v>11394</v>
      </c>
      <c r="C70" t="s">
        <v>11699</v>
      </c>
      <c r="D70">
        <v>2015</v>
      </c>
      <c r="E70" t="s">
        <v>11186</v>
      </c>
      <c r="F70" t="s">
        <v>11888</v>
      </c>
      <c r="G70" s="5">
        <v>552</v>
      </c>
      <c r="H70">
        <v>203995</v>
      </c>
      <c r="I70" s="5">
        <f t="shared" si="2"/>
        <v>68</v>
      </c>
      <c r="J70" s="5" t="str">
        <f t="shared" si="3"/>
        <v>69,Aston Martin,Rapide S,2015,premium unleaded (required),AUTOMATIC,552,203995,68</v>
      </c>
    </row>
    <row r="71" spans="1:10" x14ac:dyDescent="0.25">
      <c r="A71" s="5">
        <v>70</v>
      </c>
      <c r="B71" s="5" t="s">
        <v>11394</v>
      </c>
      <c r="C71" t="s">
        <v>11699</v>
      </c>
      <c r="D71">
        <v>2016</v>
      </c>
      <c r="E71" t="s">
        <v>11186</v>
      </c>
      <c r="F71" t="s">
        <v>11888</v>
      </c>
      <c r="G71" s="5">
        <v>552</v>
      </c>
      <c r="H71">
        <v>206000</v>
      </c>
      <c r="I71" s="5">
        <f t="shared" si="2"/>
        <v>69</v>
      </c>
      <c r="J71" s="5" t="str">
        <f t="shared" si="3"/>
        <v>70,Aston Martin,Rapide S,2016,premium unleaded (required),AUTOMATIC,552,206000,69</v>
      </c>
    </row>
    <row r="72" spans="1:10" x14ac:dyDescent="0.25">
      <c r="A72" s="5">
        <v>71</v>
      </c>
      <c r="B72" s="5" t="s">
        <v>11394</v>
      </c>
      <c r="C72" t="s">
        <v>11832</v>
      </c>
      <c r="D72">
        <v>2005</v>
      </c>
      <c r="E72" t="s">
        <v>11186</v>
      </c>
      <c r="F72" t="s">
        <v>11889</v>
      </c>
      <c r="G72" s="5">
        <v>520</v>
      </c>
      <c r="H72">
        <v>255000</v>
      </c>
      <c r="I72" s="5" t="str">
        <f t="shared" si="2"/>
        <v>|n</v>
      </c>
      <c r="J72" s="5" t="str">
        <f t="shared" si="3"/>
        <v>71,Aston Martin,V12 Vanquish,2005,premium unleaded (required),AUTOMATED_MANUAL,520,255000,|n</v>
      </c>
    </row>
    <row r="73" spans="1:10" x14ac:dyDescent="0.25">
      <c r="A73" s="5">
        <v>72</v>
      </c>
      <c r="B73" s="5" t="s">
        <v>11394</v>
      </c>
      <c r="C73" t="s">
        <v>11832</v>
      </c>
      <c r="D73">
        <v>2006</v>
      </c>
      <c r="E73" t="s">
        <v>11186</v>
      </c>
      <c r="F73" t="s">
        <v>11889</v>
      </c>
      <c r="G73" s="5">
        <v>520</v>
      </c>
      <c r="H73">
        <v>260000</v>
      </c>
      <c r="I73" s="5">
        <f t="shared" si="2"/>
        <v>71</v>
      </c>
      <c r="J73" s="5" t="str">
        <f t="shared" si="3"/>
        <v>72,Aston Martin,V12 Vanquish,2006,premium unleaded (required),AUTOMATED_MANUAL,520,260000,71</v>
      </c>
    </row>
    <row r="74" spans="1:10" x14ac:dyDescent="0.25">
      <c r="A74" s="5">
        <v>73</v>
      </c>
      <c r="B74" s="5" t="s">
        <v>11394</v>
      </c>
      <c r="C74" t="s">
        <v>11834</v>
      </c>
      <c r="D74">
        <v>2011</v>
      </c>
      <c r="E74" t="s">
        <v>11186</v>
      </c>
      <c r="F74" t="s">
        <v>11887</v>
      </c>
      <c r="G74" s="5">
        <v>510</v>
      </c>
      <c r="H74">
        <v>191995</v>
      </c>
      <c r="I74" s="5" t="str">
        <f t="shared" si="2"/>
        <v>|n</v>
      </c>
      <c r="J74" s="5" t="str">
        <f t="shared" si="3"/>
        <v>73,Aston Martin,V12 Vantage,2011,premium unleaded (required),MANUAL,510,191995,|n</v>
      </c>
    </row>
    <row r="75" spans="1:10" x14ac:dyDescent="0.25">
      <c r="A75" s="5">
        <v>74</v>
      </c>
      <c r="B75" s="5" t="s">
        <v>11394</v>
      </c>
      <c r="C75" t="s">
        <v>11834</v>
      </c>
      <c r="D75">
        <v>2012</v>
      </c>
      <c r="E75" t="s">
        <v>11186</v>
      </c>
      <c r="F75" t="s">
        <v>11887</v>
      </c>
      <c r="G75" s="5">
        <v>510</v>
      </c>
      <c r="H75">
        <v>195895</v>
      </c>
      <c r="I75" s="5">
        <f t="shared" si="2"/>
        <v>73</v>
      </c>
      <c r="J75" s="5" t="str">
        <f t="shared" si="3"/>
        <v>74,Aston Martin,V12 Vantage,2012,premium unleaded (required),MANUAL,510,195895,73</v>
      </c>
    </row>
    <row r="76" spans="1:10" x14ac:dyDescent="0.25">
      <c r="A76" s="5">
        <v>75</v>
      </c>
      <c r="B76" s="5" t="s">
        <v>11394</v>
      </c>
      <c r="C76" t="s">
        <v>11833</v>
      </c>
      <c r="D76">
        <v>2015</v>
      </c>
      <c r="E76" t="s">
        <v>11186</v>
      </c>
      <c r="F76" t="s">
        <v>11889</v>
      </c>
      <c r="G76" s="5">
        <v>565</v>
      </c>
      <c r="H76">
        <v>182395</v>
      </c>
      <c r="I76" s="5" t="str">
        <f t="shared" si="2"/>
        <v>|n</v>
      </c>
      <c r="J76" s="5" t="str">
        <f t="shared" si="3"/>
        <v>75,Aston Martin,V12 Vantage S,2015,premium unleaded (required),AUTOMATED_MANUAL,565,182395,|n</v>
      </c>
    </row>
    <row r="77" spans="1:10" x14ac:dyDescent="0.25">
      <c r="A77" s="5">
        <v>76</v>
      </c>
      <c r="B77" s="5" t="s">
        <v>11394</v>
      </c>
      <c r="C77" t="s">
        <v>11833</v>
      </c>
      <c r="D77">
        <v>2016</v>
      </c>
      <c r="E77" t="s">
        <v>11186</v>
      </c>
      <c r="F77" t="s">
        <v>11889</v>
      </c>
      <c r="G77" s="5">
        <v>565</v>
      </c>
      <c r="H77">
        <v>198195</v>
      </c>
      <c r="I77" s="5">
        <f t="shared" si="2"/>
        <v>75</v>
      </c>
      <c r="J77" s="5" t="str">
        <f t="shared" si="3"/>
        <v>76,Aston Martin,V12 Vantage S,2016,premium unleaded (required),AUTOMATED_MANUAL,565,198195,75</v>
      </c>
    </row>
    <row r="78" spans="1:10" x14ac:dyDescent="0.25">
      <c r="A78" s="5">
        <v>77</v>
      </c>
      <c r="B78" s="5" t="s">
        <v>11394</v>
      </c>
      <c r="C78" t="s">
        <v>11839</v>
      </c>
      <c r="D78">
        <v>2014</v>
      </c>
      <c r="E78" t="s">
        <v>11186</v>
      </c>
      <c r="F78" t="s">
        <v>11889</v>
      </c>
      <c r="G78" s="5">
        <v>430</v>
      </c>
      <c r="H78">
        <v>150900</v>
      </c>
      <c r="I78" s="5" t="str">
        <f t="shared" si="2"/>
        <v>|n</v>
      </c>
      <c r="J78" s="5" t="str">
        <f t="shared" si="3"/>
        <v>77,Aston Martin,V8 Vantage,2014,premium unleaded (required),AUTOMATED_MANUAL,430,150900,|n</v>
      </c>
    </row>
    <row r="79" spans="1:10" x14ac:dyDescent="0.25">
      <c r="A79" s="5">
        <v>78</v>
      </c>
      <c r="B79" s="5" t="s">
        <v>11394</v>
      </c>
      <c r="C79" t="s">
        <v>11839</v>
      </c>
      <c r="D79">
        <v>2014</v>
      </c>
      <c r="E79" t="s">
        <v>11186</v>
      </c>
      <c r="F79" t="s">
        <v>11887</v>
      </c>
      <c r="G79" s="5">
        <v>430</v>
      </c>
      <c r="H79">
        <v>145200</v>
      </c>
      <c r="I79" s="5" t="str">
        <f t="shared" si="2"/>
        <v>|n</v>
      </c>
      <c r="J79" s="5" t="str">
        <f t="shared" si="3"/>
        <v>78,Aston Martin,V8 Vantage,2014,premium unleaded (required),MANUAL,430,145200,|n</v>
      </c>
    </row>
    <row r="80" spans="1:10" x14ac:dyDescent="0.25">
      <c r="A80" s="5">
        <v>79</v>
      </c>
      <c r="B80" s="5" t="s">
        <v>11394</v>
      </c>
      <c r="C80" t="s">
        <v>11839</v>
      </c>
      <c r="D80">
        <v>2015</v>
      </c>
      <c r="E80" t="s">
        <v>11186</v>
      </c>
      <c r="F80" t="s">
        <v>11889</v>
      </c>
      <c r="G80" s="5">
        <v>430</v>
      </c>
      <c r="H80">
        <v>153195</v>
      </c>
      <c r="I80" s="5" t="str">
        <f t="shared" si="2"/>
        <v>|n</v>
      </c>
      <c r="J80" s="5" t="str">
        <f t="shared" si="3"/>
        <v>79,Aston Martin,V8 Vantage,2015,premium unleaded (required),AUTOMATED_MANUAL,430,153195,|n</v>
      </c>
    </row>
    <row r="81" spans="1:10" x14ac:dyDescent="0.25">
      <c r="A81" s="5">
        <v>80</v>
      </c>
      <c r="B81" s="5" t="s">
        <v>11394</v>
      </c>
      <c r="C81" t="s">
        <v>11839</v>
      </c>
      <c r="D81">
        <v>2015</v>
      </c>
      <c r="E81" t="s">
        <v>11186</v>
      </c>
      <c r="F81" t="s">
        <v>11887</v>
      </c>
      <c r="G81" s="5">
        <v>430</v>
      </c>
      <c r="H81">
        <v>147495</v>
      </c>
      <c r="I81" s="5" t="str">
        <f t="shared" si="2"/>
        <v>|n</v>
      </c>
      <c r="J81" s="5" t="str">
        <f t="shared" si="3"/>
        <v>80,Aston Martin,V8 Vantage,2015,premium unleaded (required),MANUAL,430,147495,|n</v>
      </c>
    </row>
    <row r="82" spans="1:10" x14ac:dyDescent="0.25">
      <c r="A82" s="5">
        <v>81</v>
      </c>
      <c r="B82" s="5" t="s">
        <v>11394</v>
      </c>
      <c r="C82" t="s">
        <v>11839</v>
      </c>
      <c r="D82">
        <v>2016</v>
      </c>
      <c r="E82" t="s">
        <v>11186</v>
      </c>
      <c r="F82" t="s">
        <v>11889</v>
      </c>
      <c r="G82" s="5">
        <v>430</v>
      </c>
      <c r="H82">
        <v>154495</v>
      </c>
      <c r="I82" s="5" t="str">
        <f t="shared" si="2"/>
        <v>|n</v>
      </c>
      <c r="J82" s="5" t="str">
        <f t="shared" si="3"/>
        <v>81,Aston Martin,V8 Vantage,2016,premium unleaded (required),AUTOMATED_MANUAL,430,154495,|n</v>
      </c>
    </row>
    <row r="83" spans="1:10" x14ac:dyDescent="0.25">
      <c r="A83" s="5">
        <v>82</v>
      </c>
      <c r="B83" s="5" t="s">
        <v>11394</v>
      </c>
      <c r="C83" t="s">
        <v>11839</v>
      </c>
      <c r="D83">
        <v>2016</v>
      </c>
      <c r="E83" t="s">
        <v>11186</v>
      </c>
      <c r="F83" t="s">
        <v>11887</v>
      </c>
      <c r="G83" s="5">
        <v>430</v>
      </c>
      <c r="H83">
        <v>148795</v>
      </c>
      <c r="I83" s="5" t="str">
        <f t="shared" si="2"/>
        <v>|n</v>
      </c>
      <c r="J83" s="5" t="str">
        <f t="shared" si="3"/>
        <v>82,Aston Martin,V8 Vantage,2016,premium unleaded (required),MANUAL,430,148795,|n</v>
      </c>
    </row>
    <row r="84" spans="1:10" x14ac:dyDescent="0.25">
      <c r="A84" s="5">
        <v>83</v>
      </c>
      <c r="B84" s="5" t="s">
        <v>11394</v>
      </c>
      <c r="C84" t="s">
        <v>11840</v>
      </c>
      <c r="D84">
        <v>2014</v>
      </c>
      <c r="E84" t="s">
        <v>11186</v>
      </c>
      <c r="F84" t="s">
        <v>11888</v>
      </c>
      <c r="G84" s="5">
        <v>565</v>
      </c>
      <c r="H84">
        <v>296295</v>
      </c>
      <c r="I84" s="5" t="str">
        <f t="shared" si="2"/>
        <v>|n</v>
      </c>
      <c r="J84" s="5" t="str">
        <f t="shared" si="3"/>
        <v>83,Aston Martin,Vanquish,2014,premium unleaded (required),AUTOMATIC,565,296295,|n</v>
      </c>
    </row>
    <row r="85" spans="1:10" x14ac:dyDescent="0.25">
      <c r="A85" s="5">
        <v>84</v>
      </c>
      <c r="B85" s="5" t="s">
        <v>11394</v>
      </c>
      <c r="C85" t="s">
        <v>11840</v>
      </c>
      <c r="D85">
        <v>2015</v>
      </c>
      <c r="E85" t="s">
        <v>11186</v>
      </c>
      <c r="F85" t="s">
        <v>11888</v>
      </c>
      <c r="G85" s="5">
        <v>568</v>
      </c>
      <c r="H85">
        <v>301695</v>
      </c>
      <c r="I85" s="5">
        <f t="shared" si="2"/>
        <v>83</v>
      </c>
      <c r="J85" s="5" t="str">
        <f t="shared" si="3"/>
        <v>84,Aston Martin,Vanquish,2015,premium unleaded (required),AUTOMATIC,568,301695,83</v>
      </c>
    </row>
    <row r="86" spans="1:10" x14ac:dyDescent="0.25">
      <c r="A86" s="5">
        <v>85</v>
      </c>
      <c r="B86" s="5" t="s">
        <v>11394</v>
      </c>
      <c r="C86" t="s">
        <v>11840</v>
      </c>
      <c r="D86">
        <v>2016</v>
      </c>
      <c r="E86" t="s">
        <v>11186</v>
      </c>
      <c r="F86" t="s">
        <v>11888</v>
      </c>
      <c r="G86" s="5">
        <v>568</v>
      </c>
      <c r="H86">
        <v>320695</v>
      </c>
      <c r="I86" s="5">
        <f t="shared" si="2"/>
        <v>84</v>
      </c>
      <c r="J86" s="5" t="str">
        <f t="shared" si="3"/>
        <v>85,Aston Martin,Vanquish,2016,premium unleaded (required),AUTOMATIC,568,320695,84</v>
      </c>
    </row>
    <row r="87" spans="1:10" x14ac:dyDescent="0.25">
      <c r="A87" s="5">
        <v>86</v>
      </c>
      <c r="B87" s="5" t="s">
        <v>11394</v>
      </c>
      <c r="C87" t="s">
        <v>11853</v>
      </c>
      <c r="D87">
        <v>2012</v>
      </c>
      <c r="E87" t="s">
        <v>11186</v>
      </c>
      <c r="F87" t="s">
        <v>11888</v>
      </c>
      <c r="G87" s="5">
        <v>490</v>
      </c>
      <c r="H87">
        <v>223295</v>
      </c>
      <c r="I87" s="5" t="str">
        <f t="shared" si="2"/>
        <v>|n</v>
      </c>
      <c r="J87" s="5" t="str">
        <f t="shared" si="3"/>
        <v>86,Aston Martin,Virage,2012,premium unleaded (required),AUTOMATIC,490,223295,|n</v>
      </c>
    </row>
    <row r="88" spans="1:10" x14ac:dyDescent="0.25">
      <c r="A88" s="5">
        <v>87</v>
      </c>
      <c r="B88" s="5" t="s">
        <v>11189</v>
      </c>
      <c r="C88" t="s">
        <v>11239</v>
      </c>
      <c r="D88">
        <v>2015</v>
      </c>
      <c r="E88" t="s">
        <v>11203</v>
      </c>
      <c r="F88" t="s">
        <v>11889</v>
      </c>
      <c r="G88" s="5">
        <v>150</v>
      </c>
      <c r="H88">
        <v>41050</v>
      </c>
      <c r="I88" s="5" t="str">
        <f t="shared" si="2"/>
        <v>|n</v>
      </c>
      <c r="J88" s="5" t="str">
        <f t="shared" si="3"/>
        <v>87,Audi,A3,2015,diesel,AUTOMATED_MANUAL,150,41050,|n</v>
      </c>
    </row>
    <row r="89" spans="1:10" x14ac:dyDescent="0.25">
      <c r="A89" s="5">
        <v>88</v>
      </c>
      <c r="B89" s="5" t="s">
        <v>11189</v>
      </c>
      <c r="C89" t="s">
        <v>11239</v>
      </c>
      <c r="D89">
        <v>2015</v>
      </c>
      <c r="E89" t="s">
        <v>11193</v>
      </c>
      <c r="F89" t="s">
        <v>11889</v>
      </c>
      <c r="G89" s="5">
        <v>220</v>
      </c>
      <c r="H89">
        <v>47050</v>
      </c>
      <c r="I89" s="5" t="str">
        <f t="shared" si="2"/>
        <v>|n</v>
      </c>
      <c r="J89" s="5" t="str">
        <f t="shared" si="3"/>
        <v>88,Audi,A3,2015,premium unleaded (recommended),AUTOMATED_MANUAL,220,47050,|n</v>
      </c>
    </row>
    <row r="90" spans="1:10" x14ac:dyDescent="0.25">
      <c r="A90" s="5">
        <v>89</v>
      </c>
      <c r="B90" s="5" t="s">
        <v>11189</v>
      </c>
      <c r="C90" t="s">
        <v>11239</v>
      </c>
      <c r="D90">
        <v>2016</v>
      </c>
      <c r="E90" t="s">
        <v>11203</v>
      </c>
      <c r="F90" t="s">
        <v>11889</v>
      </c>
      <c r="G90" s="5">
        <v>150</v>
      </c>
      <c r="H90">
        <v>42050</v>
      </c>
      <c r="I90" s="5" t="str">
        <f t="shared" si="2"/>
        <v>|n</v>
      </c>
      <c r="J90" s="5" t="str">
        <f t="shared" si="3"/>
        <v>89,Audi,A3,2016,diesel,AUTOMATED_MANUAL,150,42050,|n</v>
      </c>
    </row>
    <row r="91" spans="1:10" x14ac:dyDescent="0.25">
      <c r="A91" s="5">
        <v>90</v>
      </c>
      <c r="B91" s="5" t="s">
        <v>11189</v>
      </c>
      <c r="C91" t="s">
        <v>11239</v>
      </c>
      <c r="D91">
        <v>2016</v>
      </c>
      <c r="E91" t="s">
        <v>11193</v>
      </c>
      <c r="F91" t="s">
        <v>11889</v>
      </c>
      <c r="G91" s="5">
        <v>220</v>
      </c>
      <c r="H91">
        <v>48450</v>
      </c>
      <c r="I91" s="5" t="str">
        <f t="shared" si="2"/>
        <v>|n</v>
      </c>
      <c r="J91" s="5" t="str">
        <f t="shared" si="3"/>
        <v>90,Audi,A3,2016,premium unleaded (recommended),AUTOMATED_MANUAL,220,48450,|n</v>
      </c>
    </row>
    <row r="92" spans="1:10" x14ac:dyDescent="0.25">
      <c r="A92" s="5">
        <v>91</v>
      </c>
      <c r="B92" s="5" t="s">
        <v>11189</v>
      </c>
      <c r="C92" t="s">
        <v>11239</v>
      </c>
      <c r="D92">
        <v>2017</v>
      </c>
      <c r="E92" t="s">
        <v>11193</v>
      </c>
      <c r="F92" t="s">
        <v>11889</v>
      </c>
      <c r="G92" s="5">
        <v>220</v>
      </c>
      <c r="H92">
        <v>49250</v>
      </c>
      <c r="I92" s="5">
        <f t="shared" si="2"/>
        <v>90</v>
      </c>
      <c r="J92" s="5" t="str">
        <f t="shared" si="3"/>
        <v>91,Audi,A3,2017,premium unleaded (recommended),AUTOMATED_MANUAL,220,49250,90</v>
      </c>
    </row>
    <row r="93" spans="1:10" x14ac:dyDescent="0.25">
      <c r="A93" s="5">
        <v>92</v>
      </c>
      <c r="B93" s="5" t="s">
        <v>11189</v>
      </c>
      <c r="C93" t="s">
        <v>11241</v>
      </c>
      <c r="D93">
        <v>2015</v>
      </c>
      <c r="E93" t="s">
        <v>11186</v>
      </c>
      <c r="F93" t="s">
        <v>11888</v>
      </c>
      <c r="G93" s="5">
        <v>220</v>
      </c>
      <c r="H93">
        <v>45000</v>
      </c>
      <c r="I93" s="5" t="str">
        <f t="shared" si="2"/>
        <v>|n</v>
      </c>
      <c r="J93" s="5" t="str">
        <f t="shared" si="3"/>
        <v>92,Audi,A4,2015,premium unleaded (required),AUTOMATIC,220,45000,|n</v>
      </c>
    </row>
    <row r="94" spans="1:10" x14ac:dyDescent="0.25">
      <c r="A94" s="5">
        <v>93</v>
      </c>
      <c r="B94" s="5" t="s">
        <v>11189</v>
      </c>
      <c r="C94" t="s">
        <v>11241</v>
      </c>
      <c r="D94">
        <v>2015</v>
      </c>
      <c r="E94" t="s">
        <v>11186</v>
      </c>
      <c r="F94" t="s">
        <v>11887</v>
      </c>
      <c r="G94" s="5">
        <v>220</v>
      </c>
      <c r="H94">
        <v>43800</v>
      </c>
      <c r="I94" s="5" t="str">
        <f t="shared" si="2"/>
        <v>|n</v>
      </c>
      <c r="J94" s="5" t="str">
        <f t="shared" si="3"/>
        <v>93,Audi,A4,2015,premium unleaded (required),MANUAL,220,43800,|n</v>
      </c>
    </row>
    <row r="95" spans="1:10" x14ac:dyDescent="0.25">
      <c r="A95" s="5">
        <v>94</v>
      </c>
      <c r="B95" s="5" t="s">
        <v>11189</v>
      </c>
      <c r="C95" t="s">
        <v>11241</v>
      </c>
      <c r="D95">
        <v>2016</v>
      </c>
      <c r="E95" t="s">
        <v>11186</v>
      </c>
      <c r="F95" t="s">
        <v>11888</v>
      </c>
      <c r="G95" s="5">
        <v>220</v>
      </c>
      <c r="H95">
        <v>40100</v>
      </c>
      <c r="I95" s="5" t="str">
        <f t="shared" si="2"/>
        <v>|n</v>
      </c>
      <c r="J95" s="5" t="str">
        <f t="shared" si="3"/>
        <v>94,Audi,A4,2016,premium unleaded (required),AUTOMATIC,220,40100,|n</v>
      </c>
    </row>
    <row r="96" spans="1:10" x14ac:dyDescent="0.25">
      <c r="A96" s="5">
        <v>95</v>
      </c>
      <c r="B96" s="5" t="s">
        <v>11189</v>
      </c>
      <c r="C96" t="s">
        <v>11241</v>
      </c>
      <c r="D96">
        <v>2016</v>
      </c>
      <c r="E96" t="s">
        <v>11186</v>
      </c>
      <c r="F96" t="s">
        <v>11887</v>
      </c>
      <c r="G96" s="5">
        <v>220</v>
      </c>
      <c r="H96">
        <v>39100</v>
      </c>
      <c r="I96" s="5" t="str">
        <f t="shared" si="2"/>
        <v>|n</v>
      </c>
      <c r="J96" s="5" t="str">
        <f t="shared" si="3"/>
        <v>95,Audi,A4,2016,premium unleaded (required),MANUAL,220,39100,|n</v>
      </c>
    </row>
    <row r="97" spans="1:10" x14ac:dyDescent="0.25">
      <c r="A97" s="5">
        <v>96</v>
      </c>
      <c r="B97" s="5" t="s">
        <v>11189</v>
      </c>
      <c r="C97" t="s">
        <v>11241</v>
      </c>
      <c r="D97">
        <v>2017</v>
      </c>
      <c r="E97" t="s">
        <v>11193</v>
      </c>
      <c r="F97" t="s">
        <v>11889</v>
      </c>
      <c r="G97" s="5">
        <v>252</v>
      </c>
      <c r="H97">
        <v>48000</v>
      </c>
      <c r="I97" s="5" t="str">
        <f t="shared" si="2"/>
        <v>|n</v>
      </c>
      <c r="J97" s="5" t="str">
        <f t="shared" si="3"/>
        <v>96,Audi,A4,2017,premium unleaded (recommended),AUTOMATED_MANUAL,252,48000,|n</v>
      </c>
    </row>
    <row r="98" spans="1:10" x14ac:dyDescent="0.25">
      <c r="A98" s="5">
        <v>97</v>
      </c>
      <c r="B98" s="5" t="s">
        <v>11189</v>
      </c>
      <c r="C98" t="s">
        <v>11240</v>
      </c>
      <c r="D98">
        <v>2017</v>
      </c>
      <c r="E98" t="s">
        <v>11193</v>
      </c>
      <c r="F98" t="s">
        <v>11889</v>
      </c>
      <c r="G98" s="5">
        <v>252</v>
      </c>
      <c r="H98">
        <v>51400</v>
      </c>
      <c r="I98" s="5" t="str">
        <f t="shared" si="2"/>
        <v>|n</v>
      </c>
      <c r="J98" s="5" t="str">
        <f t="shared" si="3"/>
        <v>97,Audi,A4 allroad,2017,premium unleaded (recommended),AUTOMATED_MANUAL,252,51400,|n</v>
      </c>
    </row>
    <row r="99" spans="1:10" x14ac:dyDescent="0.25">
      <c r="A99" s="5">
        <v>98</v>
      </c>
      <c r="B99" s="5" t="s">
        <v>11189</v>
      </c>
      <c r="C99" t="s">
        <v>11242</v>
      </c>
      <c r="D99">
        <v>2016</v>
      </c>
      <c r="E99" t="s">
        <v>11186</v>
      </c>
      <c r="F99" t="s">
        <v>11888</v>
      </c>
      <c r="G99" s="5">
        <v>220</v>
      </c>
      <c r="H99">
        <v>50200</v>
      </c>
      <c r="I99" s="5" t="str">
        <f t="shared" si="2"/>
        <v>|n</v>
      </c>
      <c r="J99" s="5" t="str">
        <f t="shared" si="3"/>
        <v>98,Audi,A5,2016,premium unleaded (required),AUTOMATIC,220,50200,|n</v>
      </c>
    </row>
    <row r="100" spans="1:10" x14ac:dyDescent="0.25">
      <c r="A100" s="5">
        <v>99</v>
      </c>
      <c r="B100" s="5" t="s">
        <v>11189</v>
      </c>
      <c r="C100" t="s">
        <v>11242</v>
      </c>
      <c r="D100">
        <v>2016</v>
      </c>
      <c r="E100" t="s">
        <v>11186</v>
      </c>
      <c r="F100" t="s">
        <v>11887</v>
      </c>
      <c r="G100" s="5">
        <v>220</v>
      </c>
      <c r="H100">
        <v>42800</v>
      </c>
      <c r="I100" s="5" t="str">
        <f t="shared" si="2"/>
        <v>|n</v>
      </c>
      <c r="J100" s="5" t="str">
        <f t="shared" si="3"/>
        <v>99,Audi,A5,2016,premium unleaded (required),MANUAL,220,42800,|n</v>
      </c>
    </row>
    <row r="101" spans="1:10" x14ac:dyDescent="0.25">
      <c r="A101" s="5">
        <v>100</v>
      </c>
      <c r="B101" s="5" t="s">
        <v>11189</v>
      </c>
      <c r="C101" t="s">
        <v>11242</v>
      </c>
      <c r="D101">
        <v>2017</v>
      </c>
      <c r="E101" t="s">
        <v>11236</v>
      </c>
      <c r="F101" t="s">
        <v>11888</v>
      </c>
      <c r="G101" s="5">
        <v>220</v>
      </c>
      <c r="H101">
        <v>48600</v>
      </c>
      <c r="I101" s="5" t="str">
        <f t="shared" si="2"/>
        <v>|n</v>
      </c>
      <c r="J101" s="5" t="str">
        <f t="shared" si="3"/>
        <v>100,Audi,A5,2017,flex-fuel (premium unleaded recommended/E85),AUTOMATIC,220,48600,|n</v>
      </c>
    </row>
    <row r="102" spans="1:10" x14ac:dyDescent="0.25">
      <c r="A102" s="5">
        <v>101</v>
      </c>
      <c r="B102" s="5" t="s">
        <v>11189</v>
      </c>
      <c r="C102" t="s">
        <v>11242</v>
      </c>
      <c r="D102">
        <v>2017</v>
      </c>
      <c r="E102" t="s">
        <v>11236</v>
      </c>
      <c r="F102" t="s">
        <v>11887</v>
      </c>
      <c r="G102" s="5">
        <v>220</v>
      </c>
      <c r="H102">
        <v>41200</v>
      </c>
      <c r="I102" s="5" t="str">
        <f t="shared" si="2"/>
        <v>|n</v>
      </c>
      <c r="J102" s="5" t="str">
        <f t="shared" si="3"/>
        <v>101,Audi,A5,2017,flex-fuel (premium unleaded recommended/E85),MANUAL,220,41200,|n</v>
      </c>
    </row>
    <row r="103" spans="1:10" x14ac:dyDescent="0.25">
      <c r="A103" s="5">
        <v>102</v>
      </c>
      <c r="B103" s="5" t="s">
        <v>11189</v>
      </c>
      <c r="C103" t="s">
        <v>11243</v>
      </c>
      <c r="D103">
        <v>2015</v>
      </c>
      <c r="E103" t="s">
        <v>11203</v>
      </c>
      <c r="F103" t="s">
        <v>11888</v>
      </c>
      <c r="G103" s="5">
        <v>240</v>
      </c>
      <c r="H103">
        <v>62500</v>
      </c>
      <c r="I103" s="5" t="str">
        <f t="shared" si="2"/>
        <v>|n</v>
      </c>
      <c r="J103" s="5" t="str">
        <f t="shared" si="3"/>
        <v>102,Audi,A6,2015,diesel,AUTOMATIC,240,62500,|n</v>
      </c>
    </row>
    <row r="104" spans="1:10" x14ac:dyDescent="0.25">
      <c r="A104" s="5">
        <v>103</v>
      </c>
      <c r="B104" s="5" t="s">
        <v>11189</v>
      </c>
      <c r="C104" t="s">
        <v>11243</v>
      </c>
      <c r="D104">
        <v>2015</v>
      </c>
      <c r="E104" t="s">
        <v>11193</v>
      </c>
      <c r="F104" t="s">
        <v>11888</v>
      </c>
      <c r="G104" s="5">
        <v>220</v>
      </c>
      <c r="H104">
        <v>50450</v>
      </c>
      <c r="I104" s="5" t="str">
        <f t="shared" si="2"/>
        <v>|n</v>
      </c>
      <c r="J104" s="5" t="str">
        <f t="shared" si="3"/>
        <v>103,Audi,A6,2015,premium unleaded (recommended),AUTOMATIC,220,50450,|n</v>
      </c>
    </row>
    <row r="105" spans="1:10" x14ac:dyDescent="0.25">
      <c r="A105" s="5">
        <v>104</v>
      </c>
      <c r="B105" s="5" t="s">
        <v>11189</v>
      </c>
      <c r="C105" t="s">
        <v>11243</v>
      </c>
      <c r="D105">
        <v>2015</v>
      </c>
      <c r="E105" t="s">
        <v>11186</v>
      </c>
      <c r="F105" t="s">
        <v>11888</v>
      </c>
      <c r="G105" s="5">
        <v>310</v>
      </c>
      <c r="H105">
        <v>60100</v>
      </c>
      <c r="I105" s="5" t="str">
        <f t="shared" si="2"/>
        <v>|n</v>
      </c>
      <c r="J105" s="5" t="str">
        <f t="shared" si="3"/>
        <v>104,Audi,A6,2015,premium unleaded (required),AUTOMATIC,310,60100,|n</v>
      </c>
    </row>
    <row r="106" spans="1:10" x14ac:dyDescent="0.25">
      <c r="A106" s="5">
        <v>105</v>
      </c>
      <c r="B106" s="5" t="s">
        <v>11189</v>
      </c>
      <c r="C106" t="s">
        <v>11243</v>
      </c>
      <c r="D106">
        <v>2016</v>
      </c>
      <c r="E106" t="s">
        <v>11203</v>
      </c>
      <c r="F106" t="s">
        <v>11888</v>
      </c>
      <c r="G106" s="5">
        <v>240</v>
      </c>
      <c r="H106">
        <v>63700</v>
      </c>
      <c r="I106" s="5" t="str">
        <f t="shared" si="2"/>
        <v>|n</v>
      </c>
      <c r="J106" s="5" t="str">
        <f t="shared" si="3"/>
        <v>105,Audi,A6,2016,diesel,AUTOMATIC,240,63700,|n</v>
      </c>
    </row>
    <row r="107" spans="1:10" x14ac:dyDescent="0.25">
      <c r="A107" s="5">
        <v>106</v>
      </c>
      <c r="B107" s="5" t="s">
        <v>11189</v>
      </c>
      <c r="C107" t="s">
        <v>11243</v>
      </c>
      <c r="D107">
        <v>2016</v>
      </c>
      <c r="E107" t="s">
        <v>11193</v>
      </c>
      <c r="F107" t="s">
        <v>11889</v>
      </c>
      <c r="G107" s="5">
        <v>252</v>
      </c>
      <c r="H107">
        <v>49900</v>
      </c>
      <c r="I107" s="5" t="str">
        <f t="shared" si="2"/>
        <v>|n</v>
      </c>
      <c r="J107" s="5" t="str">
        <f t="shared" si="3"/>
        <v>106,Audi,A6,2016,premium unleaded (recommended),AUTOMATED_MANUAL,252,49900,|n</v>
      </c>
    </row>
    <row r="108" spans="1:10" x14ac:dyDescent="0.25">
      <c r="A108" s="5">
        <v>107</v>
      </c>
      <c r="B108" s="5" t="s">
        <v>11189</v>
      </c>
      <c r="C108" t="s">
        <v>11243</v>
      </c>
      <c r="D108">
        <v>2016</v>
      </c>
      <c r="E108" t="s">
        <v>11193</v>
      </c>
      <c r="F108" t="s">
        <v>11888</v>
      </c>
      <c r="G108" s="5">
        <v>252</v>
      </c>
      <c r="H108">
        <v>52100</v>
      </c>
      <c r="I108" s="5" t="str">
        <f t="shared" si="2"/>
        <v>|n</v>
      </c>
      <c r="J108" s="5" t="str">
        <f t="shared" si="3"/>
        <v>107,Audi,A6,2016,premium unleaded (recommended),AUTOMATIC,252,52100,|n</v>
      </c>
    </row>
    <row r="109" spans="1:10" x14ac:dyDescent="0.25">
      <c r="A109" s="5">
        <v>108</v>
      </c>
      <c r="B109" s="5" t="s">
        <v>11189</v>
      </c>
      <c r="C109" t="s">
        <v>11243</v>
      </c>
      <c r="D109">
        <v>2016</v>
      </c>
      <c r="E109" t="s">
        <v>11186</v>
      </c>
      <c r="F109" t="s">
        <v>11888</v>
      </c>
      <c r="G109" s="5">
        <v>333</v>
      </c>
      <c r="H109">
        <v>61600</v>
      </c>
      <c r="I109" s="5" t="str">
        <f t="shared" si="2"/>
        <v>|n</v>
      </c>
      <c r="J109" s="5" t="str">
        <f t="shared" si="3"/>
        <v>108,Audi,A6,2016,premium unleaded (required),AUTOMATIC,333,61600,|n</v>
      </c>
    </row>
    <row r="110" spans="1:10" x14ac:dyDescent="0.25">
      <c r="A110" s="5">
        <v>109</v>
      </c>
      <c r="B110" s="5" t="s">
        <v>11189</v>
      </c>
      <c r="C110" t="s">
        <v>11243</v>
      </c>
      <c r="D110">
        <v>2017</v>
      </c>
      <c r="E110" t="s">
        <v>11193</v>
      </c>
      <c r="F110" t="s">
        <v>11889</v>
      </c>
      <c r="G110" s="5">
        <v>252</v>
      </c>
      <c r="H110">
        <v>51600</v>
      </c>
      <c r="I110" s="5" t="str">
        <f t="shared" si="2"/>
        <v>|n</v>
      </c>
      <c r="J110" s="5" t="str">
        <f t="shared" si="3"/>
        <v>109,Audi,A6,2017,premium unleaded (recommended),AUTOMATED_MANUAL,252,51600,|n</v>
      </c>
    </row>
    <row r="111" spans="1:10" x14ac:dyDescent="0.25">
      <c r="A111" s="5">
        <v>110</v>
      </c>
      <c r="B111" s="5" t="s">
        <v>11189</v>
      </c>
      <c r="C111" t="s">
        <v>11243</v>
      </c>
      <c r="D111">
        <v>2017</v>
      </c>
      <c r="E111" t="s">
        <v>11193</v>
      </c>
      <c r="F111" t="s">
        <v>11888</v>
      </c>
      <c r="G111" s="5">
        <v>252</v>
      </c>
      <c r="H111">
        <v>53800</v>
      </c>
      <c r="I111" s="5" t="str">
        <f t="shared" si="2"/>
        <v>|n</v>
      </c>
      <c r="J111" s="5" t="str">
        <f t="shared" si="3"/>
        <v>110,Audi,A6,2017,premium unleaded (recommended),AUTOMATIC,252,53800,|n</v>
      </c>
    </row>
    <row r="112" spans="1:10" x14ac:dyDescent="0.25">
      <c r="A112" s="5">
        <v>111</v>
      </c>
      <c r="B112" s="5" t="s">
        <v>11189</v>
      </c>
      <c r="C112" t="s">
        <v>11243</v>
      </c>
      <c r="D112">
        <v>2017</v>
      </c>
      <c r="E112" t="s">
        <v>11186</v>
      </c>
      <c r="F112" t="s">
        <v>11888</v>
      </c>
      <c r="G112" s="5">
        <v>340</v>
      </c>
      <c r="H112">
        <v>67600</v>
      </c>
      <c r="I112" s="5" t="str">
        <f t="shared" si="2"/>
        <v>|n</v>
      </c>
      <c r="J112" s="5" t="str">
        <f t="shared" si="3"/>
        <v>111,Audi,A6,2017,premium unleaded (required),AUTOMATIC,340,67600,|n</v>
      </c>
    </row>
    <row r="113" spans="1:10" x14ac:dyDescent="0.25">
      <c r="A113" s="5">
        <v>112</v>
      </c>
      <c r="B113" s="5" t="s">
        <v>11189</v>
      </c>
      <c r="C113" t="s">
        <v>11244</v>
      </c>
      <c r="D113">
        <v>2015</v>
      </c>
      <c r="E113" t="s">
        <v>11203</v>
      </c>
      <c r="F113" t="s">
        <v>11888</v>
      </c>
      <c r="G113" s="5">
        <v>240</v>
      </c>
      <c r="H113">
        <v>72150</v>
      </c>
      <c r="I113" s="5" t="str">
        <f t="shared" si="2"/>
        <v>|n</v>
      </c>
      <c r="J113" s="5" t="str">
        <f t="shared" si="3"/>
        <v>112,Audi,A7,2015,diesel,AUTOMATIC,240,72150,|n</v>
      </c>
    </row>
    <row r="114" spans="1:10" x14ac:dyDescent="0.25">
      <c r="A114" s="5">
        <v>113</v>
      </c>
      <c r="B114" s="5" t="s">
        <v>11189</v>
      </c>
      <c r="C114" t="s">
        <v>11244</v>
      </c>
      <c r="D114">
        <v>2015</v>
      </c>
      <c r="E114" t="s">
        <v>11186</v>
      </c>
      <c r="F114" t="s">
        <v>11888</v>
      </c>
      <c r="G114" s="5">
        <v>310</v>
      </c>
      <c r="H114">
        <v>69750</v>
      </c>
      <c r="I114" s="5" t="str">
        <f t="shared" si="2"/>
        <v>|n</v>
      </c>
      <c r="J114" s="5" t="str">
        <f t="shared" si="3"/>
        <v>113,Audi,A7,2015,premium unleaded (required),AUTOMATIC,310,69750,|n</v>
      </c>
    </row>
    <row r="115" spans="1:10" x14ac:dyDescent="0.25">
      <c r="A115" s="5">
        <v>114</v>
      </c>
      <c r="B115" s="5" t="s">
        <v>11189</v>
      </c>
      <c r="C115" t="s">
        <v>11244</v>
      </c>
      <c r="D115">
        <v>2016</v>
      </c>
      <c r="E115" t="s">
        <v>11203</v>
      </c>
      <c r="F115" t="s">
        <v>11888</v>
      </c>
      <c r="G115" s="5">
        <v>240</v>
      </c>
      <c r="H115">
        <v>73050</v>
      </c>
      <c r="I115" s="5" t="str">
        <f t="shared" si="2"/>
        <v>|n</v>
      </c>
      <c r="J115" s="5" t="str">
        <f t="shared" si="3"/>
        <v>114,Audi,A7,2016,diesel,AUTOMATIC,240,73050,|n</v>
      </c>
    </row>
    <row r="116" spans="1:10" x14ac:dyDescent="0.25">
      <c r="A116" s="5">
        <v>115</v>
      </c>
      <c r="B116" s="5" t="s">
        <v>11189</v>
      </c>
      <c r="C116" t="s">
        <v>11244</v>
      </c>
      <c r="D116">
        <v>2016</v>
      </c>
      <c r="E116" t="s">
        <v>11186</v>
      </c>
      <c r="F116" t="s">
        <v>11888</v>
      </c>
      <c r="G116" s="5">
        <v>333</v>
      </c>
      <c r="H116">
        <v>70950</v>
      </c>
      <c r="I116" s="5" t="str">
        <f t="shared" si="2"/>
        <v>|n</v>
      </c>
      <c r="J116" s="5" t="str">
        <f t="shared" si="3"/>
        <v>115,Audi,A7,2016,premium unleaded (required),AUTOMATIC,333,70950,|n</v>
      </c>
    </row>
    <row r="117" spans="1:10" x14ac:dyDescent="0.25">
      <c r="A117" s="5">
        <v>116</v>
      </c>
      <c r="B117" s="5" t="s">
        <v>11189</v>
      </c>
      <c r="C117" t="s">
        <v>11244</v>
      </c>
      <c r="D117">
        <v>2017</v>
      </c>
      <c r="E117" t="s">
        <v>11186</v>
      </c>
      <c r="F117" t="s">
        <v>11888</v>
      </c>
      <c r="G117" s="5">
        <v>333</v>
      </c>
      <c r="H117">
        <v>71350</v>
      </c>
      <c r="I117" s="5">
        <f t="shared" si="2"/>
        <v>115</v>
      </c>
      <c r="J117" s="5" t="str">
        <f t="shared" si="3"/>
        <v>116,Audi,A7,2017,premium unleaded (required),AUTOMATIC,333,71350,115</v>
      </c>
    </row>
    <row r="118" spans="1:10" x14ac:dyDescent="0.25">
      <c r="A118" s="5">
        <v>117</v>
      </c>
      <c r="B118" s="5" t="s">
        <v>11189</v>
      </c>
      <c r="C118" t="s">
        <v>11245</v>
      </c>
      <c r="D118">
        <v>2016</v>
      </c>
      <c r="E118" t="s">
        <v>11203</v>
      </c>
      <c r="F118" t="s">
        <v>11888</v>
      </c>
      <c r="G118" s="5">
        <v>240</v>
      </c>
      <c r="H118">
        <v>85200</v>
      </c>
      <c r="I118" s="5" t="str">
        <f t="shared" si="2"/>
        <v>|n</v>
      </c>
      <c r="J118" s="5" t="str">
        <f t="shared" si="3"/>
        <v>117,Audi,A8,2016,diesel,AUTOMATIC,240,85200,|n</v>
      </c>
    </row>
    <row r="119" spans="1:10" x14ac:dyDescent="0.25">
      <c r="A119" s="5">
        <v>118</v>
      </c>
      <c r="B119" s="5" t="s">
        <v>11189</v>
      </c>
      <c r="C119" t="s">
        <v>11245</v>
      </c>
      <c r="D119">
        <v>2016</v>
      </c>
      <c r="E119" t="s">
        <v>11186</v>
      </c>
      <c r="F119" t="s">
        <v>11888</v>
      </c>
      <c r="G119" s="5">
        <v>500</v>
      </c>
      <c r="H119">
        <v>137900</v>
      </c>
      <c r="I119" s="5" t="str">
        <f t="shared" si="2"/>
        <v>|n</v>
      </c>
      <c r="J119" s="5" t="str">
        <f t="shared" si="3"/>
        <v>118,Audi,A8,2016,premium unleaded (required),AUTOMATIC,500,137900,|n</v>
      </c>
    </row>
    <row r="120" spans="1:10" x14ac:dyDescent="0.25">
      <c r="A120" s="5">
        <v>119</v>
      </c>
      <c r="B120" s="5" t="s">
        <v>11189</v>
      </c>
      <c r="C120" t="s">
        <v>11245</v>
      </c>
      <c r="D120">
        <v>2017</v>
      </c>
      <c r="E120" t="s">
        <v>11186</v>
      </c>
      <c r="F120" t="s">
        <v>11888</v>
      </c>
      <c r="G120" s="5">
        <v>450</v>
      </c>
      <c r="H120">
        <v>91500</v>
      </c>
      <c r="I120" s="5">
        <f t="shared" si="2"/>
        <v>118</v>
      </c>
      <c r="J120" s="5" t="str">
        <f t="shared" si="3"/>
        <v>119,Audi,A8,2017,premium unleaded (required),AUTOMATIC,450,91500,118</v>
      </c>
    </row>
    <row r="121" spans="1:10" x14ac:dyDescent="0.25">
      <c r="A121" s="5">
        <v>120</v>
      </c>
      <c r="B121" s="5" t="s">
        <v>11189</v>
      </c>
      <c r="C121" t="s">
        <v>11264</v>
      </c>
      <c r="D121">
        <v>2014</v>
      </c>
      <c r="E121" t="s">
        <v>11193</v>
      </c>
      <c r="F121" t="s">
        <v>11888</v>
      </c>
      <c r="G121" s="5">
        <v>220</v>
      </c>
      <c r="H121">
        <v>49200</v>
      </c>
      <c r="I121" s="5" t="str">
        <f t="shared" si="2"/>
        <v>|n</v>
      </c>
      <c r="J121" s="5" t="str">
        <f t="shared" si="3"/>
        <v>120,Audi,allroad,2014,premium unleaded (recommended),AUTOMATIC,220,49200,|n</v>
      </c>
    </row>
    <row r="122" spans="1:10" x14ac:dyDescent="0.25">
      <c r="A122" s="5">
        <v>121</v>
      </c>
      <c r="B122" s="5" t="s">
        <v>11189</v>
      </c>
      <c r="C122" t="s">
        <v>11264</v>
      </c>
      <c r="D122">
        <v>2015</v>
      </c>
      <c r="E122" t="s">
        <v>11193</v>
      </c>
      <c r="F122" t="s">
        <v>11888</v>
      </c>
      <c r="G122" s="5">
        <v>220</v>
      </c>
      <c r="H122">
        <v>49800</v>
      </c>
      <c r="I122" s="5">
        <f t="shared" si="2"/>
        <v>120</v>
      </c>
      <c r="J122" s="5" t="str">
        <f t="shared" si="3"/>
        <v>121,Audi,allroad,2015,premium unleaded (recommended),AUTOMATIC,220,49800,120</v>
      </c>
    </row>
    <row r="123" spans="1:10" x14ac:dyDescent="0.25">
      <c r="A123" s="5">
        <v>122</v>
      </c>
      <c r="B123" s="5" t="s">
        <v>11189</v>
      </c>
      <c r="C123" t="s">
        <v>11264</v>
      </c>
      <c r="D123">
        <v>2016</v>
      </c>
      <c r="E123" t="s">
        <v>11193</v>
      </c>
      <c r="F123" t="s">
        <v>11888</v>
      </c>
      <c r="G123" s="5">
        <v>220</v>
      </c>
      <c r="H123">
        <v>44800</v>
      </c>
      <c r="I123" s="5">
        <f t="shared" si="2"/>
        <v>121</v>
      </c>
      <c r="J123" s="5" t="str">
        <f t="shared" si="3"/>
        <v>122,Audi,allroad,2016,premium unleaded (recommended),AUTOMATIC,220,44800,121</v>
      </c>
    </row>
    <row r="124" spans="1:10" x14ac:dyDescent="0.25">
      <c r="A124" s="5">
        <v>123</v>
      </c>
      <c r="B124" s="5" t="s">
        <v>11189</v>
      </c>
      <c r="C124" t="s">
        <v>11263</v>
      </c>
      <c r="D124">
        <v>2005</v>
      </c>
      <c r="E124" t="s">
        <v>11190</v>
      </c>
      <c r="F124" t="s">
        <v>11888</v>
      </c>
      <c r="G124" s="5">
        <v>300</v>
      </c>
      <c r="H124">
        <v>47250</v>
      </c>
      <c r="I124" s="5" t="str">
        <f t="shared" si="2"/>
        <v>|n</v>
      </c>
      <c r="J124" s="5" t="str">
        <f t="shared" si="3"/>
        <v>123,Audi,allroad quattro,2005,regular unleaded,AUTOMATIC,300,47250,|n</v>
      </c>
    </row>
    <row r="125" spans="1:10" x14ac:dyDescent="0.25">
      <c r="A125" s="5">
        <v>124</v>
      </c>
      <c r="B125" s="5" t="s">
        <v>11189</v>
      </c>
      <c r="C125" t="s">
        <v>11263</v>
      </c>
      <c r="D125">
        <v>2005</v>
      </c>
      <c r="E125" t="s">
        <v>11190</v>
      </c>
      <c r="F125" t="s">
        <v>11887</v>
      </c>
      <c r="G125" s="5">
        <v>250</v>
      </c>
      <c r="H125">
        <v>40250</v>
      </c>
      <c r="I125" s="5" t="str">
        <f t="shared" si="2"/>
        <v>|n</v>
      </c>
      <c r="J125" s="5" t="str">
        <f t="shared" si="3"/>
        <v>124,Audi,allroad quattro,2005,regular unleaded,MANUAL,250,40250,|n</v>
      </c>
    </row>
    <row r="126" spans="1:10" x14ac:dyDescent="0.25">
      <c r="A126" s="5">
        <v>125</v>
      </c>
      <c r="B126" s="5" t="s">
        <v>11189</v>
      </c>
      <c r="C126" t="s">
        <v>11671</v>
      </c>
      <c r="D126">
        <v>2015</v>
      </c>
      <c r="E126" t="s">
        <v>11193</v>
      </c>
      <c r="F126" t="s">
        <v>11888</v>
      </c>
      <c r="G126" s="5">
        <v>200</v>
      </c>
      <c r="H126">
        <v>38500</v>
      </c>
      <c r="I126" s="5" t="str">
        <f t="shared" si="2"/>
        <v>|n</v>
      </c>
      <c r="J126" s="5" t="str">
        <f t="shared" si="3"/>
        <v>125,Audi,Q3,2015,premium unleaded (recommended),AUTOMATIC,200,38500,|n</v>
      </c>
    </row>
    <row r="127" spans="1:10" x14ac:dyDescent="0.25">
      <c r="A127" s="5">
        <v>126</v>
      </c>
      <c r="B127" s="5" t="s">
        <v>11189</v>
      </c>
      <c r="C127" t="s">
        <v>11671</v>
      </c>
      <c r="D127">
        <v>2016</v>
      </c>
      <c r="E127" t="s">
        <v>11193</v>
      </c>
      <c r="F127" t="s">
        <v>11888</v>
      </c>
      <c r="G127" s="5">
        <v>200</v>
      </c>
      <c r="H127">
        <v>40700</v>
      </c>
      <c r="I127" s="5">
        <f t="shared" si="2"/>
        <v>125</v>
      </c>
      <c r="J127" s="5" t="str">
        <f t="shared" si="3"/>
        <v>126,Audi,Q3,2016,premium unleaded (recommended),AUTOMATIC,200,40700,125</v>
      </c>
    </row>
    <row r="128" spans="1:10" x14ac:dyDescent="0.25">
      <c r="A128" s="5">
        <v>127</v>
      </c>
      <c r="B128" s="5" t="s">
        <v>11189</v>
      </c>
      <c r="C128" t="s">
        <v>11671</v>
      </c>
      <c r="D128">
        <v>2017</v>
      </c>
      <c r="E128" t="s">
        <v>11193</v>
      </c>
      <c r="F128" t="s">
        <v>11888</v>
      </c>
      <c r="G128" s="5">
        <v>200</v>
      </c>
      <c r="H128">
        <v>41300</v>
      </c>
      <c r="I128" s="5">
        <f t="shared" si="2"/>
        <v>126</v>
      </c>
      <c r="J128" s="5" t="str">
        <f t="shared" si="3"/>
        <v>127,Audi,Q3,2017,premium unleaded (recommended),AUTOMATIC,200,41300,126</v>
      </c>
    </row>
    <row r="129" spans="1:10" x14ac:dyDescent="0.25">
      <c r="A129" s="5">
        <v>128</v>
      </c>
      <c r="B129" s="5" t="s">
        <v>11189</v>
      </c>
      <c r="C129" t="s">
        <v>11675</v>
      </c>
      <c r="D129">
        <v>2015</v>
      </c>
      <c r="E129" t="s">
        <v>11203</v>
      </c>
      <c r="F129" t="s">
        <v>11888</v>
      </c>
      <c r="G129" s="5">
        <v>240</v>
      </c>
      <c r="H129">
        <v>55000</v>
      </c>
      <c r="I129" s="5" t="str">
        <f t="shared" si="2"/>
        <v>|n</v>
      </c>
      <c r="J129" s="5" t="str">
        <f t="shared" si="3"/>
        <v>128,Audi,Q5,2015,diesel,AUTOMATIC,240,55000,|n</v>
      </c>
    </row>
    <row r="130" spans="1:10" x14ac:dyDescent="0.25">
      <c r="A130" s="5">
        <v>129</v>
      </c>
      <c r="B130" s="5" t="s">
        <v>11189</v>
      </c>
      <c r="C130" t="s">
        <v>11675</v>
      </c>
      <c r="D130">
        <v>2015</v>
      </c>
      <c r="E130" t="s">
        <v>11186</v>
      </c>
      <c r="F130" t="s">
        <v>11888</v>
      </c>
      <c r="G130" s="5">
        <v>272</v>
      </c>
      <c r="H130">
        <v>52900</v>
      </c>
      <c r="I130" s="5" t="str">
        <f t="shared" si="2"/>
        <v>|n</v>
      </c>
      <c r="J130" s="5" t="str">
        <f t="shared" si="3"/>
        <v>129,Audi,Q5,2015,premium unleaded (required),AUTOMATIC,272,52900,|n</v>
      </c>
    </row>
    <row r="131" spans="1:10" x14ac:dyDescent="0.25">
      <c r="A131" s="5">
        <v>130</v>
      </c>
      <c r="B131" s="5" t="s">
        <v>11189</v>
      </c>
      <c r="C131" t="s">
        <v>11675</v>
      </c>
      <c r="D131">
        <v>2016</v>
      </c>
      <c r="E131" t="s">
        <v>11203</v>
      </c>
      <c r="F131" t="s">
        <v>11888</v>
      </c>
      <c r="G131" s="5">
        <v>240</v>
      </c>
      <c r="H131">
        <v>57700</v>
      </c>
      <c r="I131" s="5" t="str">
        <f t="shared" ref="I131:I194" si="4">IF(AND($B130=$B131,$C130=$C131,$E130=$E131,$F130=$F131),A130,"|n")</f>
        <v>|n</v>
      </c>
      <c r="J131" s="5" t="str">
        <f t="shared" ref="J131:J194" si="5">A131&amp;","&amp;B131&amp;","&amp;C131&amp;","&amp;D131&amp;","&amp;E131&amp;","&amp;F131&amp;","&amp;G131&amp;","&amp;H131&amp;","&amp;I131</f>
        <v>130,Audi,Q5,2016,diesel,AUTOMATIC,240,57700,|n</v>
      </c>
    </row>
    <row r="132" spans="1:10" x14ac:dyDescent="0.25">
      <c r="A132" s="5">
        <v>131</v>
      </c>
      <c r="B132" s="5" t="s">
        <v>11189</v>
      </c>
      <c r="C132" t="s">
        <v>11675</v>
      </c>
      <c r="D132">
        <v>2016</v>
      </c>
      <c r="E132" t="s">
        <v>11186</v>
      </c>
      <c r="F132" t="s">
        <v>11888</v>
      </c>
      <c r="G132" s="5">
        <v>272</v>
      </c>
      <c r="H132">
        <v>53500</v>
      </c>
      <c r="I132" s="5" t="str">
        <f t="shared" si="4"/>
        <v>|n</v>
      </c>
      <c r="J132" s="5" t="str">
        <f t="shared" si="5"/>
        <v>131,Audi,Q5,2016,premium unleaded (required),AUTOMATIC,272,53500,|n</v>
      </c>
    </row>
    <row r="133" spans="1:10" x14ac:dyDescent="0.25">
      <c r="A133" s="5">
        <v>132</v>
      </c>
      <c r="B133" s="5" t="s">
        <v>11189</v>
      </c>
      <c r="C133" t="s">
        <v>11675</v>
      </c>
      <c r="D133">
        <v>2017</v>
      </c>
      <c r="E133" t="s">
        <v>11236</v>
      </c>
      <c r="F133" t="s">
        <v>11888</v>
      </c>
      <c r="G133" s="5">
        <v>220</v>
      </c>
      <c r="H133">
        <v>43150</v>
      </c>
      <c r="I133" s="5" t="str">
        <f t="shared" si="4"/>
        <v>|n</v>
      </c>
      <c r="J133" s="5" t="str">
        <f t="shared" si="5"/>
        <v>132,Audi,Q5,2017,flex-fuel (premium unleaded recommended/E85),AUTOMATIC,220,43150,|n</v>
      </c>
    </row>
    <row r="134" spans="1:10" x14ac:dyDescent="0.25">
      <c r="A134" s="5">
        <v>133</v>
      </c>
      <c r="B134" s="5" t="s">
        <v>11189</v>
      </c>
      <c r="C134" t="s">
        <v>11675</v>
      </c>
      <c r="D134">
        <v>2017</v>
      </c>
      <c r="E134" t="s">
        <v>11186</v>
      </c>
      <c r="F134" t="s">
        <v>11888</v>
      </c>
      <c r="G134" s="5">
        <v>272</v>
      </c>
      <c r="H134">
        <v>53200</v>
      </c>
      <c r="I134" s="5" t="str">
        <f t="shared" si="4"/>
        <v>|n</v>
      </c>
      <c r="J134" s="5" t="str">
        <f t="shared" si="5"/>
        <v>133,Audi,Q5,2017,premium unleaded (required),AUTOMATIC,272,53200,|n</v>
      </c>
    </row>
    <row r="135" spans="1:10" x14ac:dyDescent="0.25">
      <c r="A135" s="5">
        <v>134</v>
      </c>
      <c r="B135" s="5" t="s">
        <v>11189</v>
      </c>
      <c r="C135" t="s">
        <v>11679</v>
      </c>
      <c r="D135">
        <v>2014</v>
      </c>
      <c r="E135" t="s">
        <v>11203</v>
      </c>
      <c r="F135" t="s">
        <v>11888</v>
      </c>
      <c r="G135" s="5">
        <v>240</v>
      </c>
      <c r="H135">
        <v>64900</v>
      </c>
      <c r="I135" s="5" t="str">
        <f t="shared" si="4"/>
        <v>|n</v>
      </c>
      <c r="J135" s="5" t="str">
        <f t="shared" si="5"/>
        <v>134,Audi,Q7,2014,diesel,AUTOMATIC,240,64900,|n</v>
      </c>
    </row>
    <row r="136" spans="1:10" x14ac:dyDescent="0.25">
      <c r="A136" s="5">
        <v>135</v>
      </c>
      <c r="B136" s="5" t="s">
        <v>11189</v>
      </c>
      <c r="C136" t="s">
        <v>11679</v>
      </c>
      <c r="D136">
        <v>2014</v>
      </c>
      <c r="E136" t="s">
        <v>11186</v>
      </c>
      <c r="F136" t="s">
        <v>11888</v>
      </c>
      <c r="G136" s="5">
        <v>333</v>
      </c>
      <c r="H136">
        <v>60900</v>
      </c>
      <c r="I136" s="5" t="str">
        <f t="shared" si="4"/>
        <v>|n</v>
      </c>
      <c r="J136" s="5" t="str">
        <f t="shared" si="5"/>
        <v>135,Audi,Q7,2014,premium unleaded (required),AUTOMATIC,333,60900,|n</v>
      </c>
    </row>
    <row r="137" spans="1:10" x14ac:dyDescent="0.25">
      <c r="A137" s="5">
        <v>136</v>
      </c>
      <c r="B137" s="5" t="s">
        <v>11189</v>
      </c>
      <c r="C137" t="s">
        <v>11679</v>
      </c>
      <c r="D137">
        <v>2015</v>
      </c>
      <c r="E137" t="s">
        <v>11203</v>
      </c>
      <c r="F137" t="s">
        <v>11888</v>
      </c>
      <c r="G137" s="5">
        <v>240</v>
      </c>
      <c r="H137">
        <v>65400</v>
      </c>
      <c r="I137" s="5" t="str">
        <f t="shared" si="4"/>
        <v>|n</v>
      </c>
      <c r="J137" s="5" t="str">
        <f t="shared" si="5"/>
        <v>136,Audi,Q7,2015,diesel,AUTOMATIC,240,65400,|n</v>
      </c>
    </row>
    <row r="138" spans="1:10" x14ac:dyDescent="0.25">
      <c r="A138" s="5">
        <v>137</v>
      </c>
      <c r="B138" s="5" t="s">
        <v>11189</v>
      </c>
      <c r="C138" t="s">
        <v>11679</v>
      </c>
      <c r="D138">
        <v>2015</v>
      </c>
      <c r="E138" t="s">
        <v>11186</v>
      </c>
      <c r="F138" t="s">
        <v>11888</v>
      </c>
      <c r="G138" s="5">
        <v>333</v>
      </c>
      <c r="H138">
        <v>61900</v>
      </c>
      <c r="I138" s="5" t="str">
        <f t="shared" si="4"/>
        <v>|n</v>
      </c>
      <c r="J138" s="5" t="str">
        <f t="shared" si="5"/>
        <v>137,Audi,Q7,2015,premium unleaded (required),AUTOMATIC,333,61900,|n</v>
      </c>
    </row>
    <row r="139" spans="1:10" x14ac:dyDescent="0.25">
      <c r="A139" s="5">
        <v>138</v>
      </c>
      <c r="B139" s="5" t="s">
        <v>11189</v>
      </c>
      <c r="C139" t="s">
        <v>11679</v>
      </c>
      <c r="D139">
        <v>2017</v>
      </c>
      <c r="E139" t="s">
        <v>11186</v>
      </c>
      <c r="F139" t="s">
        <v>11888</v>
      </c>
      <c r="G139" s="5">
        <v>333</v>
      </c>
      <c r="H139">
        <v>64300</v>
      </c>
      <c r="I139" s="5">
        <f t="shared" si="4"/>
        <v>137</v>
      </c>
      <c r="J139" s="5" t="str">
        <f t="shared" si="5"/>
        <v>138,Audi,Q7,2017,premium unleaded (required),AUTOMATIC,333,64300,137</v>
      </c>
    </row>
    <row r="140" spans="1:10" x14ac:dyDescent="0.25">
      <c r="A140" s="5">
        <v>139</v>
      </c>
      <c r="B140" s="5" t="s">
        <v>11189</v>
      </c>
      <c r="C140" t="s">
        <v>11690</v>
      </c>
      <c r="D140">
        <v>2014</v>
      </c>
      <c r="E140" t="s">
        <v>11186</v>
      </c>
      <c r="F140" t="s">
        <v>11889</v>
      </c>
      <c r="G140" s="5">
        <v>550</v>
      </c>
      <c r="H140">
        <v>179645</v>
      </c>
      <c r="I140" s="5" t="str">
        <f t="shared" si="4"/>
        <v>|n</v>
      </c>
      <c r="J140" s="5" t="str">
        <f t="shared" si="5"/>
        <v>139,Audi,R8,2014,premium unleaded (required),AUTOMATED_MANUAL,550,179645,|n</v>
      </c>
    </row>
    <row r="141" spans="1:10" x14ac:dyDescent="0.25">
      <c r="A141" s="5">
        <v>140</v>
      </c>
      <c r="B141" s="5" t="s">
        <v>11189</v>
      </c>
      <c r="C141" t="s">
        <v>11690</v>
      </c>
      <c r="D141">
        <v>2014</v>
      </c>
      <c r="E141" t="s">
        <v>11186</v>
      </c>
      <c r="F141" t="s">
        <v>11887</v>
      </c>
      <c r="G141" s="5">
        <v>550</v>
      </c>
      <c r="H141">
        <v>170545</v>
      </c>
      <c r="I141" s="5" t="str">
        <f t="shared" si="4"/>
        <v>|n</v>
      </c>
      <c r="J141" s="5" t="str">
        <f t="shared" si="5"/>
        <v>140,Audi,R8,2014,premium unleaded (required),MANUAL,550,170545,|n</v>
      </c>
    </row>
    <row r="142" spans="1:10" x14ac:dyDescent="0.25">
      <c r="A142" s="5">
        <v>141</v>
      </c>
      <c r="B142" s="5" t="s">
        <v>11189</v>
      </c>
      <c r="C142" t="s">
        <v>11690</v>
      </c>
      <c r="D142">
        <v>2015</v>
      </c>
      <c r="E142" t="s">
        <v>11186</v>
      </c>
      <c r="F142" t="s">
        <v>11889</v>
      </c>
      <c r="G142" s="5">
        <v>570</v>
      </c>
      <c r="H142">
        <v>199900</v>
      </c>
      <c r="I142" s="5" t="str">
        <f t="shared" si="4"/>
        <v>|n</v>
      </c>
      <c r="J142" s="5" t="str">
        <f t="shared" si="5"/>
        <v>141,Audi,R8,2015,premium unleaded (required),AUTOMATED_MANUAL,570,199900,|n</v>
      </c>
    </row>
    <row r="143" spans="1:10" x14ac:dyDescent="0.25">
      <c r="A143" s="5">
        <v>142</v>
      </c>
      <c r="B143" s="5" t="s">
        <v>11189</v>
      </c>
      <c r="C143" t="s">
        <v>11690</v>
      </c>
      <c r="D143">
        <v>2015</v>
      </c>
      <c r="E143" t="s">
        <v>11186</v>
      </c>
      <c r="F143" t="s">
        <v>11887</v>
      </c>
      <c r="G143" s="5">
        <v>550</v>
      </c>
      <c r="H143">
        <v>190600</v>
      </c>
      <c r="I143" s="5" t="str">
        <f t="shared" si="4"/>
        <v>|n</v>
      </c>
      <c r="J143" s="5" t="str">
        <f t="shared" si="5"/>
        <v>142,Audi,R8,2015,premium unleaded (required),MANUAL,550,190600,|n</v>
      </c>
    </row>
    <row r="144" spans="1:10" x14ac:dyDescent="0.25">
      <c r="A144" s="5">
        <v>143</v>
      </c>
      <c r="B144" s="5" t="s">
        <v>11189</v>
      </c>
      <c r="C144" t="s">
        <v>11690</v>
      </c>
      <c r="D144">
        <v>2017</v>
      </c>
      <c r="E144" t="s">
        <v>11186</v>
      </c>
      <c r="F144" t="s">
        <v>11889</v>
      </c>
      <c r="G144" s="5">
        <v>610</v>
      </c>
      <c r="H144">
        <v>189900</v>
      </c>
      <c r="I144" s="5" t="str">
        <f t="shared" si="4"/>
        <v>|n</v>
      </c>
      <c r="J144" s="5" t="str">
        <f t="shared" si="5"/>
        <v>143,Audi,R8,2017,premium unleaded (required),AUTOMATED_MANUAL,610,189900,|n</v>
      </c>
    </row>
    <row r="145" spans="1:10" x14ac:dyDescent="0.25">
      <c r="A145" s="5">
        <v>144</v>
      </c>
      <c r="B145" s="5" t="s">
        <v>11189</v>
      </c>
      <c r="C145" t="s">
        <v>11721</v>
      </c>
      <c r="D145">
        <v>2007</v>
      </c>
      <c r="E145" t="s">
        <v>11186</v>
      </c>
      <c r="F145" t="s">
        <v>11887</v>
      </c>
      <c r="G145" s="5">
        <v>420</v>
      </c>
      <c r="H145">
        <v>66000</v>
      </c>
      <c r="I145" s="5" t="str">
        <f t="shared" si="4"/>
        <v>|n</v>
      </c>
      <c r="J145" s="5" t="str">
        <f t="shared" si="5"/>
        <v>144,Audi,RS 4,2007,premium unleaded (required),MANUAL,420,66000,|n</v>
      </c>
    </row>
    <row r="146" spans="1:10" x14ac:dyDescent="0.25">
      <c r="A146" s="5">
        <v>145</v>
      </c>
      <c r="B146" s="5" t="s">
        <v>11189</v>
      </c>
      <c r="C146" t="s">
        <v>11721</v>
      </c>
      <c r="D146">
        <v>2008</v>
      </c>
      <c r="E146" t="s">
        <v>11186</v>
      </c>
      <c r="F146" t="s">
        <v>11887</v>
      </c>
      <c r="G146" s="5">
        <v>420</v>
      </c>
      <c r="H146">
        <v>81900</v>
      </c>
      <c r="I146" s="5">
        <f t="shared" si="4"/>
        <v>144</v>
      </c>
      <c r="J146" s="5" t="str">
        <f t="shared" si="5"/>
        <v>145,Audi,RS 4,2008,premium unleaded (required),MANUAL,420,81900,144</v>
      </c>
    </row>
    <row r="147" spans="1:10" x14ac:dyDescent="0.25">
      <c r="A147" s="5">
        <v>146</v>
      </c>
      <c r="B147" s="5" t="s">
        <v>11189</v>
      </c>
      <c r="C147" t="s">
        <v>11722</v>
      </c>
      <c r="D147">
        <v>2013</v>
      </c>
      <c r="E147" t="s">
        <v>11186</v>
      </c>
      <c r="F147" t="s">
        <v>11889</v>
      </c>
      <c r="G147" s="5">
        <v>450</v>
      </c>
      <c r="H147">
        <v>77900</v>
      </c>
      <c r="I147" s="5" t="str">
        <f t="shared" si="4"/>
        <v>|n</v>
      </c>
      <c r="J147" s="5" t="str">
        <f t="shared" si="5"/>
        <v>146,Audi,RS 5,2013,premium unleaded (required),AUTOMATED_MANUAL,450,77900,|n</v>
      </c>
    </row>
    <row r="148" spans="1:10" x14ac:dyDescent="0.25">
      <c r="A148" s="5">
        <v>147</v>
      </c>
      <c r="B148" s="5" t="s">
        <v>11189</v>
      </c>
      <c r="C148" t="s">
        <v>11722</v>
      </c>
      <c r="D148">
        <v>2014</v>
      </c>
      <c r="E148" t="s">
        <v>11186</v>
      </c>
      <c r="F148" t="s">
        <v>11889</v>
      </c>
      <c r="G148" s="5">
        <v>450</v>
      </c>
      <c r="H148">
        <v>77900</v>
      </c>
      <c r="I148" s="5">
        <f t="shared" si="4"/>
        <v>146</v>
      </c>
      <c r="J148" s="5" t="str">
        <f t="shared" si="5"/>
        <v>147,Audi,RS 5,2014,premium unleaded (required),AUTOMATED_MANUAL,450,77900,146</v>
      </c>
    </row>
    <row r="149" spans="1:10" x14ac:dyDescent="0.25">
      <c r="A149" s="5">
        <v>148</v>
      </c>
      <c r="B149" s="5" t="s">
        <v>11189</v>
      </c>
      <c r="C149" t="s">
        <v>11722</v>
      </c>
      <c r="D149">
        <v>2015</v>
      </c>
      <c r="E149" t="s">
        <v>11186</v>
      </c>
      <c r="F149" t="s">
        <v>11889</v>
      </c>
      <c r="G149" s="5">
        <v>450</v>
      </c>
      <c r="H149">
        <v>79200</v>
      </c>
      <c r="I149" s="5">
        <f t="shared" si="4"/>
        <v>147</v>
      </c>
      <c r="J149" s="5" t="str">
        <f t="shared" si="5"/>
        <v>148,Audi,RS 5,2015,premium unleaded (required),AUTOMATED_MANUAL,450,79200,147</v>
      </c>
    </row>
    <row r="150" spans="1:10" x14ac:dyDescent="0.25">
      <c r="A150" s="5">
        <v>149</v>
      </c>
      <c r="B150" s="5" t="s">
        <v>11189</v>
      </c>
      <c r="C150" t="s">
        <v>11723</v>
      </c>
      <c r="D150">
        <v>2015</v>
      </c>
      <c r="E150" t="s">
        <v>11186</v>
      </c>
      <c r="F150" t="s">
        <v>11888</v>
      </c>
      <c r="G150" s="5">
        <v>560</v>
      </c>
      <c r="H150">
        <v>106500</v>
      </c>
      <c r="I150" s="5" t="str">
        <f t="shared" si="4"/>
        <v>|n</v>
      </c>
      <c r="J150" s="5" t="str">
        <f t="shared" si="5"/>
        <v>149,Audi,RS 7,2015,premium unleaded (required),AUTOMATIC,560,106500,|n</v>
      </c>
    </row>
    <row r="151" spans="1:10" x14ac:dyDescent="0.25">
      <c r="A151" s="5">
        <v>150</v>
      </c>
      <c r="B151" s="5" t="s">
        <v>11189</v>
      </c>
      <c r="C151" t="s">
        <v>11723</v>
      </c>
      <c r="D151">
        <v>2016</v>
      </c>
      <c r="E151" t="s">
        <v>11186</v>
      </c>
      <c r="F151" t="s">
        <v>11888</v>
      </c>
      <c r="G151" s="5">
        <v>560</v>
      </c>
      <c r="H151">
        <v>108900</v>
      </c>
      <c r="I151" s="5">
        <f t="shared" si="4"/>
        <v>149</v>
      </c>
      <c r="J151" s="5" t="str">
        <f t="shared" si="5"/>
        <v>150,Audi,RS 7,2016,premium unleaded (required),AUTOMATIC,560,108900,149</v>
      </c>
    </row>
    <row r="152" spans="1:10" x14ac:dyDescent="0.25">
      <c r="A152" s="5">
        <v>151</v>
      </c>
      <c r="B152" s="5" t="s">
        <v>11189</v>
      </c>
      <c r="C152" t="s">
        <v>11723</v>
      </c>
      <c r="D152">
        <v>2017</v>
      </c>
      <c r="E152" t="s">
        <v>11186</v>
      </c>
      <c r="F152" t="s">
        <v>11888</v>
      </c>
      <c r="G152" s="5">
        <v>560</v>
      </c>
      <c r="H152">
        <v>110700</v>
      </c>
      <c r="I152" s="5">
        <f t="shared" si="4"/>
        <v>150</v>
      </c>
      <c r="J152" s="5" t="str">
        <f t="shared" si="5"/>
        <v>151,Audi,RS 7,2017,premium unleaded (required),AUTOMATIC,560,110700,150</v>
      </c>
    </row>
    <row r="153" spans="1:10" x14ac:dyDescent="0.25">
      <c r="A153" s="5">
        <v>152</v>
      </c>
      <c r="B153" s="5" t="s">
        <v>11189</v>
      </c>
      <c r="C153" t="s">
        <v>11732</v>
      </c>
      <c r="D153">
        <v>2015</v>
      </c>
      <c r="E153" t="s">
        <v>11186</v>
      </c>
      <c r="F153" t="s">
        <v>11889</v>
      </c>
      <c r="G153" s="5">
        <v>292</v>
      </c>
      <c r="H153">
        <v>47000</v>
      </c>
      <c r="I153" s="5" t="str">
        <f t="shared" si="4"/>
        <v>|n</v>
      </c>
      <c r="J153" s="5" t="str">
        <f t="shared" si="5"/>
        <v>152,Audi,S3,2015,premium unleaded (required),AUTOMATED_MANUAL,292,47000,|n</v>
      </c>
    </row>
    <row r="154" spans="1:10" x14ac:dyDescent="0.25">
      <c r="A154" s="5">
        <v>153</v>
      </c>
      <c r="B154" s="5" t="s">
        <v>11189</v>
      </c>
      <c r="C154" t="s">
        <v>11732</v>
      </c>
      <c r="D154">
        <v>2016</v>
      </c>
      <c r="E154" t="s">
        <v>11186</v>
      </c>
      <c r="F154" t="s">
        <v>11889</v>
      </c>
      <c r="G154" s="5">
        <v>292</v>
      </c>
      <c r="H154">
        <v>48650</v>
      </c>
      <c r="I154" s="5">
        <f t="shared" si="4"/>
        <v>152</v>
      </c>
      <c r="J154" s="5" t="str">
        <f t="shared" si="5"/>
        <v>153,Audi,S3,2016,premium unleaded (required),AUTOMATED_MANUAL,292,48650,152</v>
      </c>
    </row>
    <row r="155" spans="1:10" x14ac:dyDescent="0.25">
      <c r="A155" s="5">
        <v>154</v>
      </c>
      <c r="B155" s="5" t="s">
        <v>11189</v>
      </c>
      <c r="C155" t="s">
        <v>11732</v>
      </c>
      <c r="D155">
        <v>2017</v>
      </c>
      <c r="E155" t="s">
        <v>11186</v>
      </c>
      <c r="F155" t="s">
        <v>11889</v>
      </c>
      <c r="G155" s="5">
        <v>292</v>
      </c>
      <c r="H155">
        <v>48400</v>
      </c>
      <c r="I155" s="5">
        <f t="shared" si="4"/>
        <v>153</v>
      </c>
      <c r="J155" s="5" t="str">
        <f t="shared" si="5"/>
        <v>154,Audi,S3,2017,premium unleaded (required),AUTOMATED_MANUAL,292,48400,153</v>
      </c>
    </row>
    <row r="156" spans="1:10" x14ac:dyDescent="0.25">
      <c r="A156" s="5">
        <v>155</v>
      </c>
      <c r="B156" s="5" t="s">
        <v>11189</v>
      </c>
      <c r="C156" t="s">
        <v>11734</v>
      </c>
      <c r="D156">
        <v>2014</v>
      </c>
      <c r="E156" t="s">
        <v>11186</v>
      </c>
      <c r="F156" t="s">
        <v>11889</v>
      </c>
      <c r="G156" s="5">
        <v>333</v>
      </c>
      <c r="H156">
        <v>55400</v>
      </c>
      <c r="I156" s="5" t="str">
        <f t="shared" si="4"/>
        <v>|n</v>
      </c>
      <c r="J156" s="5" t="str">
        <f t="shared" si="5"/>
        <v>155,Audi,S4,2014,premium unleaded (required),AUTOMATED_MANUAL,333,55400,|n</v>
      </c>
    </row>
    <row r="157" spans="1:10" x14ac:dyDescent="0.25">
      <c r="A157" s="5">
        <v>156</v>
      </c>
      <c r="B157" s="5" t="s">
        <v>11189</v>
      </c>
      <c r="C157" t="s">
        <v>11734</v>
      </c>
      <c r="D157">
        <v>2014</v>
      </c>
      <c r="E157" t="s">
        <v>11186</v>
      </c>
      <c r="F157" t="s">
        <v>11887</v>
      </c>
      <c r="G157" s="5">
        <v>333</v>
      </c>
      <c r="H157">
        <v>54000</v>
      </c>
      <c r="I157" s="5" t="str">
        <f t="shared" si="4"/>
        <v>|n</v>
      </c>
      <c r="J157" s="5" t="str">
        <f t="shared" si="5"/>
        <v>156,Audi,S4,2014,premium unleaded (required),MANUAL,333,54000,|n</v>
      </c>
    </row>
    <row r="158" spans="1:10" x14ac:dyDescent="0.25">
      <c r="A158" s="5">
        <v>157</v>
      </c>
      <c r="B158" s="5" t="s">
        <v>11189</v>
      </c>
      <c r="C158" t="s">
        <v>11734</v>
      </c>
      <c r="D158">
        <v>2015</v>
      </c>
      <c r="E158" t="s">
        <v>11186</v>
      </c>
      <c r="F158" t="s">
        <v>11889</v>
      </c>
      <c r="G158" s="5">
        <v>333</v>
      </c>
      <c r="H158">
        <v>55700</v>
      </c>
      <c r="I158" s="5" t="str">
        <f t="shared" si="4"/>
        <v>|n</v>
      </c>
      <c r="J158" s="5" t="str">
        <f t="shared" si="5"/>
        <v>157,Audi,S4,2015,premium unleaded (required),AUTOMATED_MANUAL,333,55700,|n</v>
      </c>
    </row>
    <row r="159" spans="1:10" x14ac:dyDescent="0.25">
      <c r="A159" s="5">
        <v>158</v>
      </c>
      <c r="B159" s="5" t="s">
        <v>11189</v>
      </c>
      <c r="C159" t="s">
        <v>11734</v>
      </c>
      <c r="D159">
        <v>2015</v>
      </c>
      <c r="E159" t="s">
        <v>11186</v>
      </c>
      <c r="F159" t="s">
        <v>11887</v>
      </c>
      <c r="G159" s="5">
        <v>333</v>
      </c>
      <c r="H159">
        <v>54300</v>
      </c>
      <c r="I159" s="5" t="str">
        <f t="shared" si="4"/>
        <v>|n</v>
      </c>
      <c r="J159" s="5" t="str">
        <f t="shared" si="5"/>
        <v>158,Audi,S4,2015,premium unleaded (required),MANUAL,333,54300,|n</v>
      </c>
    </row>
    <row r="160" spans="1:10" x14ac:dyDescent="0.25">
      <c r="A160" s="5">
        <v>159</v>
      </c>
      <c r="B160" s="5" t="s">
        <v>11189</v>
      </c>
      <c r="C160" t="s">
        <v>11734</v>
      </c>
      <c r="D160">
        <v>2016</v>
      </c>
      <c r="E160" t="s">
        <v>11186</v>
      </c>
      <c r="F160" t="s">
        <v>11889</v>
      </c>
      <c r="G160" s="5">
        <v>333</v>
      </c>
      <c r="H160">
        <v>56100</v>
      </c>
      <c r="I160" s="5" t="str">
        <f t="shared" si="4"/>
        <v>|n</v>
      </c>
      <c r="J160" s="5" t="str">
        <f t="shared" si="5"/>
        <v>159,Audi,S4,2016,premium unleaded (required),AUTOMATED_MANUAL,333,56100,|n</v>
      </c>
    </row>
    <row r="161" spans="1:10" x14ac:dyDescent="0.25">
      <c r="A161" s="5">
        <v>160</v>
      </c>
      <c r="B161" s="5" t="s">
        <v>11189</v>
      </c>
      <c r="C161" t="s">
        <v>11734</v>
      </c>
      <c r="D161">
        <v>2016</v>
      </c>
      <c r="E161" t="s">
        <v>11186</v>
      </c>
      <c r="F161" t="s">
        <v>11887</v>
      </c>
      <c r="G161" s="5">
        <v>333</v>
      </c>
      <c r="H161">
        <v>55100</v>
      </c>
      <c r="I161" s="5" t="str">
        <f t="shared" si="4"/>
        <v>|n</v>
      </c>
      <c r="J161" s="5" t="str">
        <f t="shared" si="5"/>
        <v>160,Audi,S4,2016,premium unleaded (required),MANUAL,333,55100,|n</v>
      </c>
    </row>
    <row r="162" spans="1:10" x14ac:dyDescent="0.25">
      <c r="A162" s="5">
        <v>161</v>
      </c>
      <c r="B162" s="5" t="s">
        <v>11189</v>
      </c>
      <c r="C162" t="s">
        <v>11735</v>
      </c>
      <c r="D162">
        <v>2016</v>
      </c>
      <c r="E162" t="s">
        <v>11186</v>
      </c>
      <c r="F162" t="s">
        <v>11889</v>
      </c>
      <c r="G162" s="5">
        <v>333</v>
      </c>
      <c r="H162">
        <v>67350</v>
      </c>
      <c r="I162" s="5" t="str">
        <f t="shared" si="4"/>
        <v>|n</v>
      </c>
      <c r="J162" s="5" t="str">
        <f t="shared" si="5"/>
        <v>161,Audi,S5,2016,premium unleaded (required),AUTOMATED_MANUAL,333,67350,|n</v>
      </c>
    </row>
    <row r="163" spans="1:10" x14ac:dyDescent="0.25">
      <c r="A163" s="5">
        <v>162</v>
      </c>
      <c r="B163" s="5" t="s">
        <v>11189</v>
      </c>
      <c r="C163" t="s">
        <v>11735</v>
      </c>
      <c r="D163">
        <v>2016</v>
      </c>
      <c r="E163" t="s">
        <v>11186</v>
      </c>
      <c r="F163" t="s">
        <v>11887</v>
      </c>
      <c r="G163" s="5">
        <v>333</v>
      </c>
      <c r="H163">
        <v>59350</v>
      </c>
      <c r="I163" s="5" t="str">
        <f t="shared" si="4"/>
        <v>|n</v>
      </c>
      <c r="J163" s="5" t="str">
        <f t="shared" si="5"/>
        <v>162,Audi,S5,2016,premium unleaded (required),MANUAL,333,59350,|n</v>
      </c>
    </row>
    <row r="164" spans="1:10" x14ac:dyDescent="0.25">
      <c r="A164" s="5">
        <v>163</v>
      </c>
      <c r="B164" s="5" t="s">
        <v>11189</v>
      </c>
      <c r="C164" t="s">
        <v>11735</v>
      </c>
      <c r="D164">
        <v>2017</v>
      </c>
      <c r="E164" t="s">
        <v>11186</v>
      </c>
      <c r="F164" t="s">
        <v>11889</v>
      </c>
      <c r="G164" s="5">
        <v>333</v>
      </c>
      <c r="H164">
        <v>61100</v>
      </c>
      <c r="I164" s="5" t="str">
        <f t="shared" si="4"/>
        <v>|n</v>
      </c>
      <c r="J164" s="5" t="str">
        <f t="shared" si="5"/>
        <v>163,Audi,S5,2017,premium unleaded (required),AUTOMATED_MANUAL,333,61100,|n</v>
      </c>
    </row>
    <row r="165" spans="1:10" x14ac:dyDescent="0.25">
      <c r="A165" s="5">
        <v>164</v>
      </c>
      <c r="B165" s="5" t="s">
        <v>11189</v>
      </c>
      <c r="C165" t="s">
        <v>11735</v>
      </c>
      <c r="D165">
        <v>2017</v>
      </c>
      <c r="E165" t="s">
        <v>11186</v>
      </c>
      <c r="F165" t="s">
        <v>11887</v>
      </c>
      <c r="G165" s="5">
        <v>333</v>
      </c>
      <c r="H165">
        <v>53100</v>
      </c>
      <c r="I165" s="5" t="str">
        <f t="shared" si="4"/>
        <v>|n</v>
      </c>
      <c r="J165" s="5" t="str">
        <f t="shared" si="5"/>
        <v>164,Audi,S5,2017,premium unleaded (required),MANUAL,333,53100,|n</v>
      </c>
    </row>
    <row r="166" spans="1:10" x14ac:dyDescent="0.25">
      <c r="A166" s="5">
        <v>165</v>
      </c>
      <c r="B166" s="5" t="s">
        <v>11189</v>
      </c>
      <c r="C166" t="s">
        <v>11738</v>
      </c>
      <c r="D166">
        <v>2015</v>
      </c>
      <c r="E166" t="s">
        <v>11186</v>
      </c>
      <c r="F166" t="s">
        <v>11889</v>
      </c>
      <c r="G166" s="5">
        <v>420</v>
      </c>
      <c r="H166">
        <v>75500</v>
      </c>
      <c r="I166" s="5" t="str">
        <f t="shared" si="4"/>
        <v>|n</v>
      </c>
      <c r="J166" s="5" t="str">
        <f t="shared" si="5"/>
        <v>165,Audi,S6,2015,premium unleaded (required),AUTOMATED_MANUAL,420,75500,|n</v>
      </c>
    </row>
    <row r="167" spans="1:10" x14ac:dyDescent="0.25">
      <c r="A167" s="5">
        <v>166</v>
      </c>
      <c r="B167" s="5" t="s">
        <v>11189</v>
      </c>
      <c r="C167" t="s">
        <v>11738</v>
      </c>
      <c r="D167">
        <v>2016</v>
      </c>
      <c r="E167" t="s">
        <v>11186</v>
      </c>
      <c r="F167" t="s">
        <v>11889</v>
      </c>
      <c r="G167" s="5">
        <v>450</v>
      </c>
      <c r="H167">
        <v>75300</v>
      </c>
      <c r="I167" s="5">
        <f t="shared" si="4"/>
        <v>165</v>
      </c>
      <c r="J167" s="5" t="str">
        <f t="shared" si="5"/>
        <v>166,Audi,S6,2016,premium unleaded (required),AUTOMATED_MANUAL,450,75300,165</v>
      </c>
    </row>
    <row r="168" spans="1:10" x14ac:dyDescent="0.25">
      <c r="A168" s="5">
        <v>167</v>
      </c>
      <c r="B168" s="5" t="s">
        <v>11189</v>
      </c>
      <c r="C168" t="s">
        <v>11738</v>
      </c>
      <c r="D168">
        <v>2017</v>
      </c>
      <c r="E168" t="s">
        <v>11186</v>
      </c>
      <c r="F168" t="s">
        <v>11889</v>
      </c>
      <c r="G168" s="5">
        <v>450</v>
      </c>
      <c r="H168">
        <v>74100</v>
      </c>
      <c r="I168" s="5">
        <f t="shared" si="4"/>
        <v>166</v>
      </c>
      <c r="J168" s="5" t="str">
        <f t="shared" si="5"/>
        <v>167,Audi,S6,2017,premium unleaded (required),AUTOMATED_MANUAL,450,74100,166</v>
      </c>
    </row>
    <row r="169" spans="1:10" x14ac:dyDescent="0.25">
      <c r="A169" s="5">
        <v>168</v>
      </c>
      <c r="B169" s="5" t="s">
        <v>11189</v>
      </c>
      <c r="C169" t="s">
        <v>11739</v>
      </c>
      <c r="D169">
        <v>2015</v>
      </c>
      <c r="E169" t="s">
        <v>11186</v>
      </c>
      <c r="F169" t="s">
        <v>11889</v>
      </c>
      <c r="G169" s="5">
        <v>420</v>
      </c>
      <c r="H169">
        <v>82500</v>
      </c>
      <c r="I169" s="5" t="str">
        <f t="shared" si="4"/>
        <v>|n</v>
      </c>
      <c r="J169" s="5" t="str">
        <f t="shared" si="5"/>
        <v>168,Audi,S7,2015,premium unleaded (required),AUTOMATED_MANUAL,420,82500,|n</v>
      </c>
    </row>
    <row r="170" spans="1:10" x14ac:dyDescent="0.25">
      <c r="A170" s="5">
        <v>169</v>
      </c>
      <c r="B170" s="5" t="s">
        <v>11189</v>
      </c>
      <c r="C170" t="s">
        <v>11739</v>
      </c>
      <c r="D170">
        <v>2016</v>
      </c>
      <c r="E170" t="s">
        <v>11186</v>
      </c>
      <c r="F170" t="s">
        <v>11889</v>
      </c>
      <c r="G170" s="5">
        <v>450</v>
      </c>
      <c r="H170">
        <v>82900</v>
      </c>
      <c r="I170" s="5">
        <f t="shared" si="4"/>
        <v>168</v>
      </c>
      <c r="J170" s="5" t="str">
        <f t="shared" si="5"/>
        <v>169,Audi,S7,2016,premium unleaded (required),AUTOMATED_MANUAL,450,82900,168</v>
      </c>
    </row>
    <row r="171" spans="1:10" x14ac:dyDescent="0.25">
      <c r="A171" s="5">
        <v>170</v>
      </c>
      <c r="B171" s="5" t="s">
        <v>11189</v>
      </c>
      <c r="C171" t="s">
        <v>11739</v>
      </c>
      <c r="D171">
        <v>2017</v>
      </c>
      <c r="E171" t="s">
        <v>11186</v>
      </c>
      <c r="F171" t="s">
        <v>11889</v>
      </c>
      <c r="G171" s="5">
        <v>450</v>
      </c>
      <c r="H171">
        <v>82900</v>
      </c>
      <c r="I171" s="5">
        <f t="shared" si="4"/>
        <v>169</v>
      </c>
      <c r="J171" s="5" t="str">
        <f t="shared" si="5"/>
        <v>170,Audi,S7,2017,premium unleaded (required),AUTOMATED_MANUAL,450,82900,169</v>
      </c>
    </row>
    <row r="172" spans="1:10" x14ac:dyDescent="0.25">
      <c r="A172" s="5">
        <v>171</v>
      </c>
      <c r="B172" s="5" t="s">
        <v>11189</v>
      </c>
      <c r="C172" t="s">
        <v>11741</v>
      </c>
      <c r="D172">
        <v>2015</v>
      </c>
      <c r="E172" t="s">
        <v>11186</v>
      </c>
      <c r="F172" t="s">
        <v>11888</v>
      </c>
      <c r="G172" s="5">
        <v>520</v>
      </c>
      <c r="H172">
        <v>114900</v>
      </c>
      <c r="I172" s="5" t="str">
        <f t="shared" si="4"/>
        <v>|n</v>
      </c>
      <c r="J172" s="5" t="str">
        <f t="shared" si="5"/>
        <v>171,Audi,S8,2015,premium unleaded (required),AUTOMATIC,520,114900,|n</v>
      </c>
    </row>
    <row r="173" spans="1:10" x14ac:dyDescent="0.25">
      <c r="A173" s="5">
        <v>172</v>
      </c>
      <c r="B173" s="5" t="s">
        <v>11189</v>
      </c>
      <c r="C173" t="s">
        <v>11741</v>
      </c>
      <c r="D173">
        <v>2016</v>
      </c>
      <c r="E173" t="s">
        <v>11186</v>
      </c>
      <c r="F173" t="s">
        <v>11888</v>
      </c>
      <c r="G173" s="5">
        <v>605</v>
      </c>
      <c r="H173">
        <v>114900</v>
      </c>
      <c r="I173" s="5">
        <f t="shared" si="4"/>
        <v>171</v>
      </c>
      <c r="J173" s="5" t="str">
        <f t="shared" si="5"/>
        <v>172,Audi,S8,2016,premium unleaded (required),AUTOMATIC,605,114900,171</v>
      </c>
    </row>
    <row r="174" spans="1:10" x14ac:dyDescent="0.25">
      <c r="A174" s="5">
        <v>173</v>
      </c>
      <c r="B174" s="5" t="s">
        <v>11189</v>
      </c>
      <c r="C174" t="s">
        <v>11741</v>
      </c>
      <c r="D174">
        <v>2017</v>
      </c>
      <c r="E174" t="s">
        <v>11193</v>
      </c>
      <c r="F174" t="s">
        <v>11888</v>
      </c>
      <c r="G174" s="5">
        <v>605</v>
      </c>
      <c r="H174">
        <v>115900</v>
      </c>
      <c r="I174" s="5" t="str">
        <f t="shared" si="4"/>
        <v>|n</v>
      </c>
      <c r="J174" s="5" t="str">
        <f t="shared" si="5"/>
        <v>173,Audi,S8,2017,premium unleaded (recommended),AUTOMATIC,605,115900,|n</v>
      </c>
    </row>
    <row r="175" spans="1:10" x14ac:dyDescent="0.25">
      <c r="A175" s="5">
        <v>174</v>
      </c>
      <c r="B175" s="5" t="s">
        <v>11189</v>
      </c>
      <c r="C175" t="s">
        <v>11783</v>
      </c>
      <c r="D175">
        <v>2015</v>
      </c>
      <c r="E175" t="s">
        <v>11186</v>
      </c>
      <c r="F175" t="s">
        <v>11888</v>
      </c>
      <c r="G175" s="5">
        <v>354</v>
      </c>
      <c r="H175">
        <v>60200</v>
      </c>
      <c r="I175" s="5" t="str">
        <f t="shared" si="4"/>
        <v>|n</v>
      </c>
      <c r="J175" s="5" t="str">
        <f t="shared" si="5"/>
        <v>174,Audi,SQ5,2015,premium unleaded (required),AUTOMATIC,354,60200,|n</v>
      </c>
    </row>
    <row r="176" spans="1:10" x14ac:dyDescent="0.25">
      <c r="A176" s="5">
        <v>175</v>
      </c>
      <c r="B176" s="5" t="s">
        <v>11189</v>
      </c>
      <c r="C176" t="s">
        <v>11783</v>
      </c>
      <c r="D176">
        <v>2016</v>
      </c>
      <c r="E176" t="s">
        <v>11186</v>
      </c>
      <c r="F176" t="s">
        <v>11888</v>
      </c>
      <c r="G176" s="5">
        <v>354</v>
      </c>
      <c r="H176">
        <v>60800</v>
      </c>
      <c r="I176" s="5">
        <f t="shared" si="4"/>
        <v>174</v>
      </c>
      <c r="J176" s="5" t="str">
        <f t="shared" si="5"/>
        <v>175,Audi,SQ5,2016,premium unleaded (required),AUTOMATIC,354,60800,174</v>
      </c>
    </row>
    <row r="177" spans="1:10" x14ac:dyDescent="0.25">
      <c r="A177" s="5">
        <v>176</v>
      </c>
      <c r="B177" s="5" t="s">
        <v>11189</v>
      </c>
      <c r="C177" t="s">
        <v>11783</v>
      </c>
      <c r="D177">
        <v>2017</v>
      </c>
      <c r="E177" t="s">
        <v>11186</v>
      </c>
      <c r="F177" t="s">
        <v>11888</v>
      </c>
      <c r="G177" s="5">
        <v>354</v>
      </c>
      <c r="H177">
        <v>60800</v>
      </c>
      <c r="I177" s="5">
        <f t="shared" si="4"/>
        <v>175</v>
      </c>
      <c r="J177" s="5" t="str">
        <f t="shared" si="5"/>
        <v>176,Audi,SQ5,2017,premium unleaded (required),AUTOMATIC,354,60800,175</v>
      </c>
    </row>
    <row r="178" spans="1:10" x14ac:dyDescent="0.25">
      <c r="A178" s="5">
        <v>177</v>
      </c>
      <c r="B178" s="5" t="s">
        <v>11189</v>
      </c>
      <c r="C178" t="s">
        <v>11827</v>
      </c>
      <c r="D178">
        <v>2015</v>
      </c>
      <c r="E178" t="s">
        <v>11193</v>
      </c>
      <c r="F178" t="s">
        <v>11889</v>
      </c>
      <c r="G178" s="5">
        <v>211</v>
      </c>
      <c r="H178">
        <v>43350</v>
      </c>
      <c r="I178" s="5" t="str">
        <f t="shared" si="4"/>
        <v>|n</v>
      </c>
      <c r="J178" s="5" t="str">
        <f t="shared" si="5"/>
        <v>177,Audi,TT,2015,premium unleaded (recommended),AUTOMATED_MANUAL,211,43350,|n</v>
      </c>
    </row>
    <row r="179" spans="1:10" x14ac:dyDescent="0.25">
      <c r="A179" s="5">
        <v>178</v>
      </c>
      <c r="B179" s="5" t="s">
        <v>11189</v>
      </c>
      <c r="C179" t="s">
        <v>11827</v>
      </c>
      <c r="D179">
        <v>2016</v>
      </c>
      <c r="E179" t="s">
        <v>11193</v>
      </c>
      <c r="F179" t="s">
        <v>11889</v>
      </c>
      <c r="G179" s="5">
        <v>220</v>
      </c>
      <c r="H179">
        <v>46400</v>
      </c>
      <c r="I179" s="5">
        <f t="shared" si="4"/>
        <v>177</v>
      </c>
      <c r="J179" s="5" t="str">
        <f t="shared" si="5"/>
        <v>178,Audi,TT,2016,premium unleaded (recommended),AUTOMATED_MANUAL,220,46400,177</v>
      </c>
    </row>
    <row r="180" spans="1:10" x14ac:dyDescent="0.25">
      <c r="A180" s="5">
        <v>179</v>
      </c>
      <c r="B180" s="5" t="s">
        <v>11189</v>
      </c>
      <c r="C180" t="s">
        <v>11827</v>
      </c>
      <c r="D180">
        <v>2017</v>
      </c>
      <c r="E180" t="s">
        <v>11193</v>
      </c>
      <c r="F180" t="s">
        <v>11889</v>
      </c>
      <c r="G180" s="5">
        <v>220</v>
      </c>
      <c r="H180">
        <v>47000</v>
      </c>
      <c r="I180" s="5">
        <f t="shared" si="4"/>
        <v>178</v>
      </c>
      <c r="J180" s="5" t="str">
        <f t="shared" si="5"/>
        <v>179,Audi,TT,2017,premium unleaded (recommended),AUTOMATED_MANUAL,220,47000,178</v>
      </c>
    </row>
    <row r="181" spans="1:10" x14ac:dyDescent="0.25">
      <c r="A181" s="5">
        <v>180</v>
      </c>
      <c r="B181" s="5" t="s">
        <v>11189</v>
      </c>
      <c r="C181" t="s">
        <v>11826</v>
      </c>
      <c r="D181">
        <v>2012</v>
      </c>
      <c r="E181" t="s">
        <v>11186</v>
      </c>
      <c r="F181" t="s">
        <v>11887</v>
      </c>
      <c r="G181" s="5">
        <v>360</v>
      </c>
      <c r="H181">
        <v>56850</v>
      </c>
      <c r="I181" s="5" t="str">
        <f t="shared" si="4"/>
        <v>|n</v>
      </c>
      <c r="J181" s="5" t="str">
        <f t="shared" si="5"/>
        <v>180,Audi,TT RS,2012,premium unleaded (required),MANUAL,360,56850,|n</v>
      </c>
    </row>
    <row r="182" spans="1:10" x14ac:dyDescent="0.25">
      <c r="A182" s="5">
        <v>181</v>
      </c>
      <c r="B182" s="5" t="s">
        <v>11189</v>
      </c>
      <c r="C182" t="s">
        <v>11826</v>
      </c>
      <c r="D182">
        <v>2013</v>
      </c>
      <c r="E182" t="s">
        <v>11186</v>
      </c>
      <c r="F182" t="s">
        <v>11887</v>
      </c>
      <c r="G182" s="5">
        <v>360</v>
      </c>
      <c r="H182">
        <v>57200</v>
      </c>
      <c r="I182" s="5">
        <f t="shared" si="4"/>
        <v>180</v>
      </c>
      <c r="J182" s="5" t="str">
        <f t="shared" si="5"/>
        <v>181,Audi,TT RS,2013,premium unleaded (required),MANUAL,360,57200,180</v>
      </c>
    </row>
    <row r="183" spans="1:10" x14ac:dyDescent="0.25">
      <c r="A183" s="5">
        <v>182</v>
      </c>
      <c r="B183" s="5" t="s">
        <v>11189</v>
      </c>
      <c r="C183" t="s">
        <v>11828</v>
      </c>
      <c r="D183">
        <v>2015</v>
      </c>
      <c r="E183" t="s">
        <v>11186</v>
      </c>
      <c r="F183" t="s">
        <v>11889</v>
      </c>
      <c r="G183" s="5">
        <v>265</v>
      </c>
      <c r="H183">
        <v>51700</v>
      </c>
      <c r="I183" s="5" t="str">
        <f t="shared" si="4"/>
        <v>|n</v>
      </c>
      <c r="J183" s="5" t="str">
        <f t="shared" si="5"/>
        <v>182,Audi,TTS,2015,premium unleaded (required),AUTOMATED_MANUAL,265,51700,|n</v>
      </c>
    </row>
    <row r="184" spans="1:10" x14ac:dyDescent="0.25">
      <c r="A184" s="5">
        <v>183</v>
      </c>
      <c r="B184" s="5" t="s">
        <v>11189</v>
      </c>
      <c r="C184" t="s">
        <v>11828</v>
      </c>
      <c r="D184">
        <v>2016</v>
      </c>
      <c r="E184" t="s">
        <v>11186</v>
      </c>
      <c r="F184" t="s">
        <v>11889</v>
      </c>
      <c r="G184" s="5">
        <v>292</v>
      </c>
      <c r="H184">
        <v>51900</v>
      </c>
      <c r="I184" s="5">
        <f t="shared" si="4"/>
        <v>182</v>
      </c>
      <c r="J184" s="5" t="str">
        <f t="shared" si="5"/>
        <v>183,Audi,TTS,2016,premium unleaded (required),AUTOMATED_MANUAL,292,51900,182</v>
      </c>
    </row>
    <row r="185" spans="1:10" x14ac:dyDescent="0.25">
      <c r="A185" s="5">
        <v>184</v>
      </c>
      <c r="B185" s="5" t="s">
        <v>11189</v>
      </c>
      <c r="C185" t="s">
        <v>11828</v>
      </c>
      <c r="D185">
        <v>2017</v>
      </c>
      <c r="E185" t="s">
        <v>11186</v>
      </c>
      <c r="F185" t="s">
        <v>11889</v>
      </c>
      <c r="G185" s="5">
        <v>292</v>
      </c>
      <c r="H185">
        <v>52500</v>
      </c>
      <c r="I185" s="5">
        <f t="shared" si="4"/>
        <v>183</v>
      </c>
      <c r="J185" s="5" t="str">
        <f t="shared" si="5"/>
        <v>184,Audi,TTS,2017,premium unleaded (required),AUTOMATED_MANUAL,292,52500,183</v>
      </c>
    </row>
    <row r="186" spans="1:10" x14ac:dyDescent="0.25">
      <c r="A186" s="5">
        <v>185</v>
      </c>
      <c r="B186" s="5" t="s">
        <v>11273</v>
      </c>
      <c r="C186" t="s">
        <v>11274</v>
      </c>
      <c r="D186">
        <v>2007</v>
      </c>
      <c r="E186" t="s">
        <v>11186</v>
      </c>
      <c r="F186" t="s">
        <v>11888</v>
      </c>
      <c r="G186" s="5">
        <v>450</v>
      </c>
      <c r="H186">
        <v>263990</v>
      </c>
      <c r="I186" s="5" t="str">
        <f t="shared" si="4"/>
        <v>|n</v>
      </c>
      <c r="J186" s="5" t="str">
        <f t="shared" si="5"/>
        <v>185,Bentley,Arnage,2007,premium unleaded (required),AUTOMATIC,450,263990,|n</v>
      </c>
    </row>
    <row r="187" spans="1:10" x14ac:dyDescent="0.25">
      <c r="A187" s="5">
        <v>186</v>
      </c>
      <c r="B187" s="5" t="s">
        <v>11273</v>
      </c>
      <c r="C187" t="s">
        <v>11274</v>
      </c>
      <c r="D187">
        <v>2008</v>
      </c>
      <c r="E187" t="s">
        <v>11186</v>
      </c>
      <c r="F187" t="s">
        <v>11888</v>
      </c>
      <c r="G187" s="5">
        <v>450</v>
      </c>
      <c r="H187">
        <v>263990</v>
      </c>
      <c r="I187" s="5">
        <f t="shared" si="4"/>
        <v>185</v>
      </c>
      <c r="J187" s="5" t="str">
        <f t="shared" si="5"/>
        <v>186,Bentley,Arnage,2008,premium unleaded (required),AUTOMATIC,450,263990,185</v>
      </c>
    </row>
    <row r="188" spans="1:10" x14ac:dyDescent="0.25">
      <c r="A188" s="5">
        <v>187</v>
      </c>
      <c r="B188" s="5" t="s">
        <v>11273</v>
      </c>
      <c r="C188" t="s">
        <v>11274</v>
      </c>
      <c r="D188">
        <v>2009</v>
      </c>
      <c r="E188" t="s">
        <v>11186</v>
      </c>
      <c r="F188" t="s">
        <v>11888</v>
      </c>
      <c r="G188" s="5">
        <v>500</v>
      </c>
      <c r="H188">
        <v>270990</v>
      </c>
      <c r="I188" s="5">
        <f t="shared" si="4"/>
        <v>186</v>
      </c>
      <c r="J188" s="5" t="str">
        <f t="shared" si="5"/>
        <v>187,Bentley,Arnage,2009,premium unleaded (required),AUTOMATIC,500,270990,186</v>
      </c>
    </row>
    <row r="189" spans="1:10" x14ac:dyDescent="0.25">
      <c r="A189" s="5">
        <v>188</v>
      </c>
      <c r="B189" s="5" t="s">
        <v>11273</v>
      </c>
      <c r="C189" t="s">
        <v>11295</v>
      </c>
      <c r="D189">
        <v>2007</v>
      </c>
      <c r="E189" t="s">
        <v>11186</v>
      </c>
      <c r="F189" t="s">
        <v>11888</v>
      </c>
      <c r="G189" s="5">
        <v>450</v>
      </c>
      <c r="H189">
        <v>329990</v>
      </c>
      <c r="I189" s="5" t="str">
        <f t="shared" si="4"/>
        <v>|n</v>
      </c>
      <c r="J189" s="5" t="str">
        <f t="shared" si="5"/>
        <v>188,Bentley,Azure,2007,premium unleaded (required),AUTOMATIC,450,329990,|n</v>
      </c>
    </row>
    <row r="190" spans="1:10" x14ac:dyDescent="0.25">
      <c r="A190" s="5">
        <v>189</v>
      </c>
      <c r="B190" s="5" t="s">
        <v>11273</v>
      </c>
      <c r="C190" t="s">
        <v>11295</v>
      </c>
      <c r="D190">
        <v>2008</v>
      </c>
      <c r="E190" t="s">
        <v>11186</v>
      </c>
      <c r="F190" t="s">
        <v>11888</v>
      </c>
      <c r="G190" s="5">
        <v>450</v>
      </c>
      <c r="H190">
        <v>329990</v>
      </c>
      <c r="I190" s="5">
        <f t="shared" si="4"/>
        <v>188</v>
      </c>
      <c r="J190" s="5" t="str">
        <f t="shared" si="5"/>
        <v>189,Bentley,Azure,2008,premium unleaded (required),AUTOMATIC,450,329990,188</v>
      </c>
    </row>
    <row r="191" spans="1:10" x14ac:dyDescent="0.25">
      <c r="A191" s="5">
        <v>190</v>
      </c>
      <c r="B191" s="5" t="s">
        <v>11273</v>
      </c>
      <c r="C191" t="s">
        <v>11295</v>
      </c>
      <c r="D191">
        <v>2009</v>
      </c>
      <c r="E191" t="s">
        <v>11186</v>
      </c>
      <c r="F191" t="s">
        <v>11888</v>
      </c>
      <c r="G191" s="5">
        <v>450</v>
      </c>
      <c r="H191">
        <v>334990</v>
      </c>
      <c r="I191" s="5">
        <f t="shared" si="4"/>
        <v>189</v>
      </c>
      <c r="J191" s="5" t="str">
        <f t="shared" si="5"/>
        <v>190,Bentley,Azure,2009,premium unleaded (required),AUTOMATIC,450,334990,189</v>
      </c>
    </row>
    <row r="192" spans="1:10" x14ac:dyDescent="0.25">
      <c r="A192" s="5">
        <v>191</v>
      </c>
      <c r="B192" s="5" t="s">
        <v>11273</v>
      </c>
      <c r="C192" t="s">
        <v>11294</v>
      </c>
      <c r="D192">
        <v>2010</v>
      </c>
      <c r="E192" t="s">
        <v>11186</v>
      </c>
      <c r="F192" t="s">
        <v>11888</v>
      </c>
      <c r="G192" s="5">
        <v>500</v>
      </c>
      <c r="H192">
        <v>363000</v>
      </c>
      <c r="I192" s="5" t="str">
        <f t="shared" si="4"/>
        <v>|n</v>
      </c>
      <c r="J192" s="5" t="str">
        <f t="shared" si="5"/>
        <v>191,Bentley,Azure T,2010,premium unleaded (required),AUTOMATIC,500,363000,|n</v>
      </c>
    </row>
    <row r="193" spans="1:10" x14ac:dyDescent="0.25">
      <c r="A193" s="5">
        <v>192</v>
      </c>
      <c r="B193" s="5" t="s">
        <v>11273</v>
      </c>
      <c r="C193" t="s">
        <v>11310</v>
      </c>
      <c r="D193">
        <v>2009</v>
      </c>
      <c r="E193" t="s">
        <v>11186</v>
      </c>
      <c r="F193" t="s">
        <v>11888</v>
      </c>
      <c r="G193" s="5">
        <v>530</v>
      </c>
      <c r="H193">
        <v>340990</v>
      </c>
      <c r="I193" s="5" t="str">
        <f t="shared" si="4"/>
        <v>|n</v>
      </c>
      <c r="J193" s="5" t="str">
        <f t="shared" si="5"/>
        <v>192,Bentley,Brooklands,2009,premium unleaded (required),AUTOMATIC,530,340990,|n</v>
      </c>
    </row>
    <row r="194" spans="1:10" x14ac:dyDescent="0.25">
      <c r="A194" s="5">
        <v>193</v>
      </c>
      <c r="B194" s="5" t="s">
        <v>11273</v>
      </c>
      <c r="C194" t="s">
        <v>11310</v>
      </c>
      <c r="D194">
        <v>2010</v>
      </c>
      <c r="E194" t="s">
        <v>11186</v>
      </c>
      <c r="F194" t="s">
        <v>11888</v>
      </c>
      <c r="G194" s="5">
        <v>530</v>
      </c>
      <c r="H194">
        <v>340990</v>
      </c>
      <c r="I194" s="5">
        <f t="shared" si="4"/>
        <v>192</v>
      </c>
      <c r="J194" s="5" t="str">
        <f t="shared" si="5"/>
        <v>193,Bentley,Brooklands,2010,premium unleaded (required),AUTOMATIC,530,340990,192</v>
      </c>
    </row>
    <row r="195" spans="1:10" x14ac:dyDescent="0.25">
      <c r="A195" s="5">
        <v>194</v>
      </c>
      <c r="B195" s="5" t="s">
        <v>11273</v>
      </c>
      <c r="C195" t="s">
        <v>11353</v>
      </c>
      <c r="D195">
        <v>2011</v>
      </c>
      <c r="E195" t="s">
        <v>11352</v>
      </c>
      <c r="F195" t="s">
        <v>11888</v>
      </c>
      <c r="G195" s="5">
        <v>552</v>
      </c>
      <c r="H195">
        <v>181200</v>
      </c>
      <c r="I195" s="5" t="str">
        <f t="shared" ref="I195:I258" si="6">IF(AND($B194=$B195,$C194=$C195,$E194=$E195,$F194=$F195),A194,"|n")</f>
        <v>|n</v>
      </c>
      <c r="J195" s="5" t="str">
        <f t="shared" ref="J195:J258" si="7">A195&amp;","&amp;B195&amp;","&amp;C195&amp;","&amp;D195&amp;","&amp;E195&amp;","&amp;F195&amp;","&amp;G195&amp;","&amp;H195&amp;","&amp;I195</f>
        <v>194,Bentley,Continental Flying Spur,2011,flex-fuel (premium unleaded required/E85),AUTOMATIC,552,181200,|n</v>
      </c>
    </row>
    <row r="196" spans="1:10" x14ac:dyDescent="0.25">
      <c r="A196" s="5">
        <v>195</v>
      </c>
      <c r="B196" s="5" t="s">
        <v>11273</v>
      </c>
      <c r="C196" t="s">
        <v>11353</v>
      </c>
      <c r="D196">
        <v>2012</v>
      </c>
      <c r="E196" t="s">
        <v>11352</v>
      </c>
      <c r="F196" t="s">
        <v>11888</v>
      </c>
      <c r="G196" s="5">
        <v>552</v>
      </c>
      <c r="H196">
        <v>184200</v>
      </c>
      <c r="I196" s="5">
        <f t="shared" si="6"/>
        <v>194</v>
      </c>
      <c r="J196" s="5" t="str">
        <f t="shared" si="7"/>
        <v>195,Bentley,Continental Flying Spur,2012,flex-fuel (premium unleaded required/E85),AUTOMATIC,552,184200,194</v>
      </c>
    </row>
    <row r="197" spans="1:10" x14ac:dyDescent="0.25">
      <c r="A197" s="5">
        <v>196</v>
      </c>
      <c r="B197" s="5" t="s">
        <v>11273</v>
      </c>
      <c r="C197" t="s">
        <v>11353</v>
      </c>
      <c r="D197">
        <v>2013</v>
      </c>
      <c r="E197" t="s">
        <v>11352</v>
      </c>
      <c r="F197" t="s">
        <v>11888</v>
      </c>
      <c r="G197" s="5">
        <v>552</v>
      </c>
      <c r="H197">
        <v>184200</v>
      </c>
      <c r="I197" s="5">
        <f t="shared" si="6"/>
        <v>195</v>
      </c>
      <c r="J197" s="5" t="str">
        <f t="shared" si="7"/>
        <v>196,Bentley,Continental Flying Spur,2013,flex-fuel (premium unleaded required/E85),AUTOMATIC,552,184200,195</v>
      </c>
    </row>
    <row r="198" spans="1:10" x14ac:dyDescent="0.25">
      <c r="A198" s="5">
        <v>197</v>
      </c>
      <c r="B198" s="5" t="s">
        <v>11273</v>
      </c>
      <c r="C198" t="s">
        <v>11351</v>
      </c>
      <c r="D198">
        <v>2011</v>
      </c>
      <c r="E198" t="s">
        <v>11186</v>
      </c>
      <c r="F198" t="s">
        <v>11888</v>
      </c>
      <c r="G198" s="5">
        <v>600</v>
      </c>
      <c r="H198">
        <v>206600</v>
      </c>
      <c r="I198" s="5" t="str">
        <f t="shared" si="6"/>
        <v>|n</v>
      </c>
      <c r="J198" s="5" t="str">
        <f t="shared" si="7"/>
        <v>197,Bentley,Continental Flying Spur Speed,2011,premium unleaded (required),AUTOMATIC,600,206600,|n</v>
      </c>
    </row>
    <row r="199" spans="1:10" x14ac:dyDescent="0.25">
      <c r="A199" s="5">
        <v>198</v>
      </c>
      <c r="B199" s="5" t="s">
        <v>11273</v>
      </c>
      <c r="C199" t="s">
        <v>11351</v>
      </c>
      <c r="D199">
        <v>2012</v>
      </c>
      <c r="E199" t="s">
        <v>11352</v>
      </c>
      <c r="F199" t="s">
        <v>11888</v>
      </c>
      <c r="G199" s="5">
        <v>600</v>
      </c>
      <c r="H199">
        <v>209600</v>
      </c>
      <c r="I199" s="5" t="str">
        <f t="shared" si="6"/>
        <v>|n</v>
      </c>
      <c r="J199" s="5" t="str">
        <f t="shared" si="7"/>
        <v>198,Bentley,Continental Flying Spur Speed,2012,flex-fuel (premium unleaded required/E85),AUTOMATIC,600,209600,|n</v>
      </c>
    </row>
    <row r="200" spans="1:10" x14ac:dyDescent="0.25">
      <c r="A200" s="5">
        <v>199</v>
      </c>
      <c r="B200" s="5" t="s">
        <v>11273</v>
      </c>
      <c r="C200" t="s">
        <v>11351</v>
      </c>
      <c r="D200">
        <v>2013</v>
      </c>
      <c r="E200" t="s">
        <v>11352</v>
      </c>
      <c r="F200" t="s">
        <v>11888</v>
      </c>
      <c r="G200" s="5">
        <v>600</v>
      </c>
      <c r="H200">
        <v>209600</v>
      </c>
      <c r="I200" s="5">
        <f t="shared" si="6"/>
        <v>198</v>
      </c>
      <c r="J200" s="5" t="str">
        <f t="shared" si="7"/>
        <v>199,Bentley,Continental Flying Spur Speed,2013,flex-fuel (premium unleaded required/E85),AUTOMATIC,600,209600,198</v>
      </c>
    </row>
    <row r="201" spans="1:10" x14ac:dyDescent="0.25">
      <c r="A201" s="5">
        <v>200</v>
      </c>
      <c r="B201" s="5" t="s">
        <v>11273</v>
      </c>
      <c r="C201" t="s">
        <v>11357</v>
      </c>
      <c r="D201">
        <v>2014</v>
      </c>
      <c r="E201" t="s">
        <v>11352</v>
      </c>
      <c r="F201" t="s">
        <v>11888</v>
      </c>
      <c r="G201" s="5">
        <v>567</v>
      </c>
      <c r="H201">
        <v>198600</v>
      </c>
      <c r="I201" s="5" t="str">
        <f t="shared" si="6"/>
        <v>|n</v>
      </c>
      <c r="J201" s="5" t="str">
        <f t="shared" si="7"/>
        <v>200,Bentley,Continental GT,2014,flex-fuel (premium unleaded required/E85),AUTOMATIC,567,198600,|n</v>
      </c>
    </row>
    <row r="202" spans="1:10" x14ac:dyDescent="0.25">
      <c r="A202" s="5">
        <v>201</v>
      </c>
      <c r="B202" s="5" t="s">
        <v>11273</v>
      </c>
      <c r="C202" t="s">
        <v>11357</v>
      </c>
      <c r="D202">
        <v>2014</v>
      </c>
      <c r="E202" t="s">
        <v>11186</v>
      </c>
      <c r="F202" t="s">
        <v>11888</v>
      </c>
      <c r="G202" s="5">
        <v>521</v>
      </c>
      <c r="H202">
        <v>196500</v>
      </c>
      <c r="I202" s="5" t="str">
        <f t="shared" si="6"/>
        <v>|n</v>
      </c>
      <c r="J202" s="5" t="str">
        <f t="shared" si="7"/>
        <v>201,Bentley,Continental GT,2014,premium unleaded (required),AUTOMATIC,521,196500,|n</v>
      </c>
    </row>
    <row r="203" spans="1:10" x14ac:dyDescent="0.25">
      <c r="A203" s="5">
        <v>202</v>
      </c>
      <c r="B203" s="5" t="s">
        <v>11273</v>
      </c>
      <c r="C203" t="s">
        <v>11357</v>
      </c>
      <c r="D203">
        <v>2015</v>
      </c>
      <c r="E203" t="s">
        <v>11352</v>
      </c>
      <c r="F203" t="s">
        <v>11888</v>
      </c>
      <c r="G203" s="5">
        <v>626</v>
      </c>
      <c r="H203">
        <v>250100</v>
      </c>
      <c r="I203" s="5" t="str">
        <f t="shared" si="6"/>
        <v>|n</v>
      </c>
      <c r="J203" s="5" t="str">
        <f t="shared" si="7"/>
        <v>202,Bentley,Continental GT,2015,flex-fuel (premium unleaded required/E85),AUTOMATIC,626,250100,|n</v>
      </c>
    </row>
    <row r="204" spans="1:10" x14ac:dyDescent="0.25">
      <c r="A204" s="5">
        <v>203</v>
      </c>
      <c r="B204" s="5" t="s">
        <v>11273</v>
      </c>
      <c r="C204" t="s">
        <v>11357</v>
      </c>
      <c r="D204">
        <v>2015</v>
      </c>
      <c r="E204" t="s">
        <v>11186</v>
      </c>
      <c r="F204" t="s">
        <v>11888</v>
      </c>
      <c r="G204" s="5">
        <v>521</v>
      </c>
      <c r="H204">
        <v>219400</v>
      </c>
      <c r="I204" s="5" t="str">
        <f t="shared" si="6"/>
        <v>|n</v>
      </c>
      <c r="J204" s="5" t="str">
        <f t="shared" si="7"/>
        <v>203,Bentley,Continental GT,2015,premium unleaded (required),AUTOMATIC,521,219400,|n</v>
      </c>
    </row>
    <row r="205" spans="1:10" x14ac:dyDescent="0.25">
      <c r="A205" s="5">
        <v>204</v>
      </c>
      <c r="B205" s="5" t="s">
        <v>11273</v>
      </c>
      <c r="C205" t="s">
        <v>11357</v>
      </c>
      <c r="D205">
        <v>2016</v>
      </c>
      <c r="E205" t="s">
        <v>11186</v>
      </c>
      <c r="F205" t="s">
        <v>11888</v>
      </c>
      <c r="G205" s="5">
        <v>626</v>
      </c>
      <c r="H205">
        <v>263400</v>
      </c>
      <c r="I205" s="5">
        <f t="shared" si="6"/>
        <v>203</v>
      </c>
      <c r="J205" s="5" t="str">
        <f t="shared" si="7"/>
        <v>204,Bentley,Continental GT,2016,premium unleaded (required),AUTOMATIC,626,263400,203</v>
      </c>
    </row>
    <row r="206" spans="1:10" x14ac:dyDescent="0.25">
      <c r="A206" s="5">
        <v>205</v>
      </c>
      <c r="B206" s="5" t="s">
        <v>11273</v>
      </c>
      <c r="C206" t="s">
        <v>11355</v>
      </c>
      <c r="D206">
        <v>2010</v>
      </c>
      <c r="E206" t="s">
        <v>11186</v>
      </c>
      <c r="F206" t="s">
        <v>11888</v>
      </c>
      <c r="G206" s="5">
        <v>600</v>
      </c>
      <c r="H206">
        <v>207700</v>
      </c>
      <c r="I206" s="5" t="str">
        <f t="shared" si="6"/>
        <v>|n</v>
      </c>
      <c r="J206" s="5" t="str">
        <f t="shared" si="7"/>
        <v>205,Bentley,Continental GT Speed,2010,premium unleaded (required),AUTOMATIC,600,207700,|n</v>
      </c>
    </row>
    <row r="207" spans="1:10" x14ac:dyDescent="0.25">
      <c r="A207" s="5">
        <v>206</v>
      </c>
      <c r="B207" s="5" t="s">
        <v>11273</v>
      </c>
      <c r="C207" t="s">
        <v>11355</v>
      </c>
      <c r="D207">
        <v>2014</v>
      </c>
      <c r="E207" t="s">
        <v>11352</v>
      </c>
      <c r="F207" t="s">
        <v>11888</v>
      </c>
      <c r="G207" s="5">
        <v>616</v>
      </c>
      <c r="H207">
        <v>217000</v>
      </c>
      <c r="I207" s="5" t="str">
        <f t="shared" si="6"/>
        <v>|n</v>
      </c>
      <c r="J207" s="5" t="str">
        <f t="shared" si="7"/>
        <v>206,Bentley,Continental GT Speed,2014,flex-fuel (premium unleaded required/E85),AUTOMATIC,616,217000,|n</v>
      </c>
    </row>
    <row r="208" spans="1:10" x14ac:dyDescent="0.25">
      <c r="A208" s="5">
        <v>207</v>
      </c>
      <c r="B208" s="5" t="s">
        <v>11273</v>
      </c>
      <c r="C208" t="s">
        <v>11354</v>
      </c>
      <c r="D208">
        <v>2014</v>
      </c>
      <c r="E208" t="s">
        <v>11352</v>
      </c>
      <c r="F208" t="s">
        <v>11888</v>
      </c>
      <c r="G208" s="5">
        <v>626</v>
      </c>
      <c r="H208">
        <v>238700</v>
      </c>
      <c r="I208" s="5" t="str">
        <f t="shared" si="6"/>
        <v>|n</v>
      </c>
      <c r="J208" s="5" t="str">
        <f t="shared" si="7"/>
        <v>207,Bentley,Continental GT Speed Convertible,2014,flex-fuel (premium unleaded required/E85),AUTOMATIC,626,238700,|n</v>
      </c>
    </row>
    <row r="209" spans="1:10" x14ac:dyDescent="0.25">
      <c r="A209" s="5">
        <v>208</v>
      </c>
      <c r="B209" s="5" t="s">
        <v>11273</v>
      </c>
      <c r="C209" t="s">
        <v>11356</v>
      </c>
      <c r="D209">
        <v>2015</v>
      </c>
      <c r="E209" t="s">
        <v>11186</v>
      </c>
      <c r="F209" t="s">
        <v>11888</v>
      </c>
      <c r="G209" s="5">
        <v>572</v>
      </c>
      <c r="H209">
        <v>337000</v>
      </c>
      <c r="I209" s="5" t="str">
        <f t="shared" si="6"/>
        <v>|n</v>
      </c>
      <c r="J209" s="5" t="str">
        <f t="shared" si="7"/>
        <v>208,Bentley,Continental GT3-R,2015,premium unleaded (required),AUTOMATIC,572,337000,|n</v>
      </c>
    </row>
    <row r="210" spans="1:10" x14ac:dyDescent="0.25">
      <c r="A210" s="5">
        <v>209</v>
      </c>
      <c r="B210" s="5" t="s">
        <v>11273</v>
      </c>
      <c r="C210" t="s">
        <v>11359</v>
      </c>
      <c r="D210">
        <v>2012</v>
      </c>
      <c r="E210" t="s">
        <v>11352</v>
      </c>
      <c r="F210" t="s">
        <v>11888</v>
      </c>
      <c r="G210" s="5">
        <v>567</v>
      </c>
      <c r="H210">
        <v>212800</v>
      </c>
      <c r="I210" s="5" t="str">
        <f t="shared" si="6"/>
        <v>|n</v>
      </c>
      <c r="J210" s="5" t="str">
        <f t="shared" si="7"/>
        <v>209,Bentley,Continental GTC,2012,flex-fuel (premium unleaded required/E85),AUTOMATIC,567,212800,|n</v>
      </c>
    </row>
    <row r="211" spans="1:10" x14ac:dyDescent="0.25">
      <c r="A211" s="5">
        <v>210</v>
      </c>
      <c r="B211" s="5" t="s">
        <v>11273</v>
      </c>
      <c r="C211" t="s">
        <v>11359</v>
      </c>
      <c r="D211">
        <v>2013</v>
      </c>
      <c r="E211" t="s">
        <v>11352</v>
      </c>
      <c r="F211" t="s">
        <v>11888</v>
      </c>
      <c r="G211" s="5">
        <v>567</v>
      </c>
      <c r="H211">
        <v>212800</v>
      </c>
      <c r="I211" s="5">
        <f t="shared" si="6"/>
        <v>209</v>
      </c>
      <c r="J211" s="5" t="str">
        <f t="shared" si="7"/>
        <v>210,Bentley,Continental GTC,2013,flex-fuel (premium unleaded required/E85),AUTOMATIC,567,212800,209</v>
      </c>
    </row>
    <row r="212" spans="1:10" x14ac:dyDescent="0.25">
      <c r="A212" s="5">
        <v>211</v>
      </c>
      <c r="B212" s="5" t="s">
        <v>11273</v>
      </c>
      <c r="C212" t="s">
        <v>11359</v>
      </c>
      <c r="D212">
        <v>2013</v>
      </c>
      <c r="E212" t="s">
        <v>11186</v>
      </c>
      <c r="F212" t="s">
        <v>11888</v>
      </c>
      <c r="G212" s="5">
        <v>500</v>
      </c>
      <c r="H212">
        <v>191400</v>
      </c>
      <c r="I212" s="5" t="str">
        <f t="shared" si="6"/>
        <v>|n</v>
      </c>
      <c r="J212" s="5" t="str">
        <f t="shared" si="7"/>
        <v>211,Bentley,Continental GTC,2013,premium unleaded (required),AUTOMATIC,500,191400,|n</v>
      </c>
    </row>
    <row r="213" spans="1:10" x14ac:dyDescent="0.25">
      <c r="A213" s="5">
        <v>212</v>
      </c>
      <c r="B213" s="5" t="s">
        <v>11273</v>
      </c>
      <c r="C213" t="s">
        <v>11359</v>
      </c>
      <c r="D213">
        <v>2014</v>
      </c>
      <c r="E213" t="s">
        <v>11352</v>
      </c>
      <c r="F213" t="s">
        <v>11888</v>
      </c>
      <c r="G213" s="5">
        <v>567</v>
      </c>
      <c r="H213">
        <v>218500</v>
      </c>
      <c r="I213" s="5" t="str">
        <f t="shared" si="6"/>
        <v>|n</v>
      </c>
      <c r="J213" s="5" t="str">
        <f t="shared" si="7"/>
        <v>212,Bentley,Continental GTC,2014,flex-fuel (premium unleaded required/E85),AUTOMATIC,567,218500,|n</v>
      </c>
    </row>
    <row r="214" spans="1:10" x14ac:dyDescent="0.25">
      <c r="A214" s="5">
        <v>213</v>
      </c>
      <c r="B214" s="5" t="s">
        <v>11273</v>
      </c>
      <c r="C214" t="s">
        <v>11359</v>
      </c>
      <c r="D214">
        <v>2014</v>
      </c>
      <c r="E214" t="s">
        <v>11186</v>
      </c>
      <c r="F214" t="s">
        <v>11888</v>
      </c>
      <c r="G214" s="5">
        <v>521</v>
      </c>
      <c r="H214">
        <v>216200</v>
      </c>
      <c r="I214" s="5" t="str">
        <f t="shared" si="6"/>
        <v>|n</v>
      </c>
      <c r="J214" s="5" t="str">
        <f t="shared" si="7"/>
        <v>213,Bentley,Continental GTC,2014,premium unleaded (required),AUTOMATIC,521,216200,|n</v>
      </c>
    </row>
    <row r="215" spans="1:10" x14ac:dyDescent="0.25">
      <c r="A215" s="5">
        <v>214</v>
      </c>
      <c r="B215" s="5" t="s">
        <v>11273</v>
      </c>
      <c r="C215" t="s">
        <v>11358</v>
      </c>
      <c r="D215">
        <v>2010</v>
      </c>
      <c r="E215" t="s">
        <v>11186</v>
      </c>
      <c r="F215" t="s">
        <v>11888</v>
      </c>
      <c r="G215" s="5">
        <v>600</v>
      </c>
      <c r="H215">
        <v>231400</v>
      </c>
      <c r="I215" s="5" t="str">
        <f t="shared" si="6"/>
        <v>|n</v>
      </c>
      <c r="J215" s="5" t="str">
        <f t="shared" si="7"/>
        <v>214,Bentley,Continental GTC Speed,2010,premium unleaded (required),AUTOMATIC,600,231400,|n</v>
      </c>
    </row>
    <row r="216" spans="1:10" x14ac:dyDescent="0.25">
      <c r="A216" s="5">
        <v>215</v>
      </c>
      <c r="B216" s="5" t="s">
        <v>11273</v>
      </c>
      <c r="C216" t="s">
        <v>11358</v>
      </c>
      <c r="D216">
        <v>2011</v>
      </c>
      <c r="E216" t="s">
        <v>11352</v>
      </c>
      <c r="F216" t="s">
        <v>11888</v>
      </c>
      <c r="G216" s="5">
        <v>600</v>
      </c>
      <c r="H216">
        <v>236100</v>
      </c>
      <c r="I216" s="5" t="str">
        <f t="shared" si="6"/>
        <v>|n</v>
      </c>
      <c r="J216" s="5" t="str">
        <f t="shared" si="7"/>
        <v>215,Bentley,Continental GTC Speed,2011,flex-fuel (premium unleaded required/E85),AUTOMATIC,600,236100,|n</v>
      </c>
    </row>
    <row r="217" spans="1:10" x14ac:dyDescent="0.25">
      <c r="A217" s="5">
        <v>216</v>
      </c>
      <c r="B217" s="5" t="s">
        <v>11273</v>
      </c>
      <c r="C217" t="s">
        <v>11361</v>
      </c>
      <c r="D217">
        <v>2010</v>
      </c>
      <c r="E217" t="s">
        <v>11352</v>
      </c>
      <c r="F217" t="s">
        <v>11888</v>
      </c>
      <c r="G217" s="5">
        <v>621</v>
      </c>
      <c r="H217">
        <v>267000</v>
      </c>
      <c r="I217" s="5" t="str">
        <f t="shared" si="6"/>
        <v>|n</v>
      </c>
      <c r="J217" s="5" t="str">
        <f t="shared" si="7"/>
        <v>216,Bentley,Continental Supersports,2010,flex-fuel (premium unleaded required/E85),AUTOMATIC,621,267000,|n</v>
      </c>
    </row>
    <row r="218" spans="1:10" x14ac:dyDescent="0.25">
      <c r="A218" s="5">
        <v>217</v>
      </c>
      <c r="B218" s="5" t="s">
        <v>11273</v>
      </c>
      <c r="C218" t="s">
        <v>11361</v>
      </c>
      <c r="D218">
        <v>2011</v>
      </c>
      <c r="E218" t="s">
        <v>11352</v>
      </c>
      <c r="F218" t="s">
        <v>11888</v>
      </c>
      <c r="G218" s="5">
        <v>621</v>
      </c>
      <c r="H218">
        <v>267000</v>
      </c>
      <c r="I218" s="5">
        <f t="shared" si="6"/>
        <v>216</v>
      </c>
      <c r="J218" s="5" t="str">
        <f t="shared" si="7"/>
        <v>217,Bentley,Continental Supersports,2011,flex-fuel (premium unleaded required/E85),AUTOMATIC,621,267000,216</v>
      </c>
    </row>
    <row r="219" spans="1:10" x14ac:dyDescent="0.25">
      <c r="A219" s="5">
        <v>218</v>
      </c>
      <c r="B219" s="5" t="s">
        <v>11273</v>
      </c>
      <c r="C219" t="s">
        <v>11361</v>
      </c>
      <c r="D219">
        <v>2012</v>
      </c>
      <c r="E219" t="s">
        <v>11352</v>
      </c>
      <c r="F219" t="s">
        <v>11888</v>
      </c>
      <c r="G219" s="5">
        <v>621</v>
      </c>
      <c r="H219">
        <v>267000</v>
      </c>
      <c r="I219" s="5">
        <f t="shared" si="6"/>
        <v>217</v>
      </c>
      <c r="J219" s="5" t="str">
        <f t="shared" si="7"/>
        <v>218,Bentley,Continental Supersports,2012,flex-fuel (premium unleaded required/E85),AUTOMATIC,621,267000,217</v>
      </c>
    </row>
    <row r="220" spans="1:10" x14ac:dyDescent="0.25">
      <c r="A220" s="5">
        <v>219</v>
      </c>
      <c r="B220" s="5" t="s">
        <v>11273</v>
      </c>
      <c r="C220" t="s">
        <v>11360</v>
      </c>
      <c r="D220">
        <v>2011</v>
      </c>
      <c r="E220" t="s">
        <v>11352</v>
      </c>
      <c r="F220" t="s">
        <v>11888</v>
      </c>
      <c r="G220" s="5">
        <v>621</v>
      </c>
      <c r="H220">
        <v>280400</v>
      </c>
      <c r="I220" s="5" t="str">
        <f t="shared" si="6"/>
        <v>|n</v>
      </c>
      <c r="J220" s="5" t="str">
        <f t="shared" si="7"/>
        <v>219,Bentley,Continental Supersports Convertible,2011,flex-fuel (premium unleaded required/E85),AUTOMATIC,621,280400,|n</v>
      </c>
    </row>
    <row r="221" spans="1:10" x14ac:dyDescent="0.25">
      <c r="A221" s="5">
        <v>220</v>
      </c>
      <c r="B221" s="5" t="s">
        <v>11273</v>
      </c>
      <c r="C221" t="s">
        <v>11360</v>
      </c>
      <c r="D221">
        <v>2012</v>
      </c>
      <c r="E221" t="s">
        <v>11352</v>
      </c>
      <c r="F221" t="s">
        <v>11888</v>
      </c>
      <c r="G221" s="5">
        <v>621</v>
      </c>
      <c r="H221">
        <v>280400</v>
      </c>
      <c r="I221" s="5">
        <f t="shared" si="6"/>
        <v>219</v>
      </c>
      <c r="J221" s="5" t="str">
        <f t="shared" si="7"/>
        <v>220,Bentley,Continental Supersports Convertible,2012,flex-fuel (premium unleaded required/E85),AUTOMATIC,621,280400,219</v>
      </c>
    </row>
    <row r="222" spans="1:10" x14ac:dyDescent="0.25">
      <c r="A222" s="5">
        <v>221</v>
      </c>
      <c r="B222" s="5" t="s">
        <v>11273</v>
      </c>
      <c r="C222" t="s">
        <v>11460</v>
      </c>
      <c r="D222">
        <v>2014</v>
      </c>
      <c r="E222" t="s">
        <v>11352</v>
      </c>
      <c r="F222" t="s">
        <v>11888</v>
      </c>
      <c r="G222" s="5">
        <v>616</v>
      </c>
      <c r="H222">
        <v>200500</v>
      </c>
      <c r="I222" s="5" t="str">
        <f t="shared" si="6"/>
        <v>|n</v>
      </c>
      <c r="J222" s="5" t="str">
        <f t="shared" si="7"/>
        <v>221,Bentley,Flying Spur,2014,flex-fuel (premium unleaded required/E85),AUTOMATIC,616,200500,|n</v>
      </c>
    </row>
    <row r="223" spans="1:10" x14ac:dyDescent="0.25">
      <c r="A223" s="5">
        <v>222</v>
      </c>
      <c r="B223" s="5" t="s">
        <v>11273</v>
      </c>
      <c r="C223" t="s">
        <v>11460</v>
      </c>
      <c r="D223">
        <v>2015</v>
      </c>
      <c r="E223" t="s">
        <v>11352</v>
      </c>
      <c r="F223" t="s">
        <v>11888</v>
      </c>
      <c r="G223" s="5">
        <v>616</v>
      </c>
      <c r="H223">
        <v>215800</v>
      </c>
      <c r="I223" s="5">
        <f t="shared" si="6"/>
        <v>221</v>
      </c>
      <c r="J223" s="5" t="str">
        <f t="shared" si="7"/>
        <v>222,Bentley,Flying Spur,2015,flex-fuel (premium unleaded required/E85),AUTOMATIC,616,215800,221</v>
      </c>
    </row>
    <row r="224" spans="1:10" x14ac:dyDescent="0.25">
      <c r="A224" s="5">
        <v>223</v>
      </c>
      <c r="B224" s="5" t="s">
        <v>11273</v>
      </c>
      <c r="C224" t="s">
        <v>11460</v>
      </c>
      <c r="D224">
        <v>2015</v>
      </c>
      <c r="E224" t="s">
        <v>11186</v>
      </c>
      <c r="F224" t="s">
        <v>11888</v>
      </c>
      <c r="G224" s="5">
        <v>500</v>
      </c>
      <c r="H224">
        <v>195100</v>
      </c>
      <c r="I224" s="5" t="str">
        <f t="shared" si="6"/>
        <v>|n</v>
      </c>
      <c r="J224" s="5" t="str">
        <f t="shared" si="7"/>
        <v>223,Bentley,Flying Spur,2015,premium unleaded (required),AUTOMATIC,500,195100,|n</v>
      </c>
    </row>
    <row r="225" spans="1:10" x14ac:dyDescent="0.25">
      <c r="A225" s="5">
        <v>224</v>
      </c>
      <c r="B225" s="5" t="s">
        <v>11273</v>
      </c>
      <c r="C225" t="s">
        <v>11460</v>
      </c>
      <c r="D225">
        <v>2016</v>
      </c>
      <c r="E225" t="s">
        <v>11186</v>
      </c>
      <c r="F225" t="s">
        <v>11888</v>
      </c>
      <c r="G225" s="5">
        <v>616</v>
      </c>
      <c r="H225">
        <v>222300</v>
      </c>
      <c r="I225" s="5">
        <f t="shared" si="6"/>
        <v>223</v>
      </c>
      <c r="J225" s="5" t="str">
        <f t="shared" si="7"/>
        <v>224,Bentley,Flying Spur,2016,premium unleaded (required),AUTOMATIC,616,222300,223</v>
      </c>
    </row>
    <row r="226" spans="1:10" x14ac:dyDescent="0.25">
      <c r="A226" s="5">
        <v>225</v>
      </c>
      <c r="B226" s="5" t="s">
        <v>11273</v>
      </c>
      <c r="C226" t="s">
        <v>11636</v>
      </c>
      <c r="D226">
        <v>2014</v>
      </c>
      <c r="E226" t="s">
        <v>11186</v>
      </c>
      <c r="F226" t="s">
        <v>11888</v>
      </c>
      <c r="G226" s="5">
        <v>505</v>
      </c>
      <c r="H226">
        <v>298900</v>
      </c>
      <c r="I226" s="5" t="str">
        <f t="shared" si="6"/>
        <v>|n</v>
      </c>
      <c r="J226" s="5" t="str">
        <f t="shared" si="7"/>
        <v>225,Bentley,Mulsanne,2014,premium unleaded (required),AUTOMATIC,505,298900,|n</v>
      </c>
    </row>
    <row r="227" spans="1:10" x14ac:dyDescent="0.25">
      <c r="A227" s="5">
        <v>226</v>
      </c>
      <c r="B227" s="5" t="s">
        <v>11273</v>
      </c>
      <c r="C227" t="s">
        <v>11636</v>
      </c>
      <c r="D227">
        <v>2015</v>
      </c>
      <c r="E227" t="s">
        <v>11186</v>
      </c>
      <c r="F227" t="s">
        <v>11888</v>
      </c>
      <c r="G227" s="5">
        <v>505</v>
      </c>
      <c r="H227">
        <v>303700</v>
      </c>
      <c r="I227" s="5">
        <f t="shared" si="6"/>
        <v>225</v>
      </c>
      <c r="J227" s="5" t="str">
        <f t="shared" si="7"/>
        <v>226,Bentley,Mulsanne,2015,premium unleaded (required),AUTOMATIC,505,303700,225</v>
      </c>
    </row>
    <row r="228" spans="1:10" x14ac:dyDescent="0.25">
      <c r="A228" s="5">
        <v>227</v>
      </c>
      <c r="B228" s="5" t="s">
        <v>11273</v>
      </c>
      <c r="C228" t="s">
        <v>11636</v>
      </c>
      <c r="D228">
        <v>2016</v>
      </c>
      <c r="E228" t="s">
        <v>11186</v>
      </c>
      <c r="F228" t="s">
        <v>11888</v>
      </c>
      <c r="G228" s="5">
        <v>530</v>
      </c>
      <c r="H228">
        <v>335600</v>
      </c>
      <c r="I228" s="5">
        <f t="shared" si="6"/>
        <v>226</v>
      </c>
      <c r="J228" s="5" t="str">
        <f t="shared" si="7"/>
        <v>227,Bentley,Mulsanne,2016,premium unleaded (required),AUTOMATIC,530,335600,226</v>
      </c>
    </row>
    <row r="229" spans="1:10" x14ac:dyDescent="0.25">
      <c r="A229" s="5">
        <v>228</v>
      </c>
      <c r="B229" s="5" t="s">
        <v>11273</v>
      </c>
      <c r="C229" t="s">
        <v>11794</v>
      </c>
      <c r="D229">
        <v>2013</v>
      </c>
      <c r="E229" t="s">
        <v>11352</v>
      </c>
      <c r="F229" t="s">
        <v>11888</v>
      </c>
      <c r="G229" s="5">
        <v>631</v>
      </c>
      <c r="H229">
        <v>291900</v>
      </c>
      <c r="I229" s="5" t="str">
        <f t="shared" si="6"/>
        <v>|n</v>
      </c>
      <c r="J229" s="5" t="str">
        <f t="shared" si="7"/>
        <v>228,Bentley,Supersports Convertible ISR,2013,flex-fuel (premium unleaded required/E85),AUTOMATIC,631,291900,|n</v>
      </c>
    </row>
    <row r="230" spans="1:10" x14ac:dyDescent="0.25">
      <c r="A230" s="5">
        <v>229</v>
      </c>
      <c r="B230" s="5" t="s">
        <v>11184</v>
      </c>
      <c r="C230" t="s">
        <v>11188</v>
      </c>
      <c r="D230">
        <v>2011</v>
      </c>
      <c r="E230" t="s">
        <v>11186</v>
      </c>
      <c r="F230" t="s">
        <v>11887</v>
      </c>
      <c r="G230" s="5">
        <v>300</v>
      </c>
      <c r="H230">
        <v>40650</v>
      </c>
      <c r="I230" s="5" t="str">
        <f t="shared" si="6"/>
        <v>|n</v>
      </c>
      <c r="J230" s="5" t="str">
        <f t="shared" si="7"/>
        <v>229,BMW,1 Series,2011,premium unleaded (required),MANUAL,300,40650,|n</v>
      </c>
    </row>
    <row r="231" spans="1:10" x14ac:dyDescent="0.25">
      <c r="A231" s="5">
        <v>230</v>
      </c>
      <c r="B231" s="5" t="s">
        <v>11184</v>
      </c>
      <c r="C231" t="s">
        <v>11188</v>
      </c>
      <c r="D231">
        <v>2012</v>
      </c>
      <c r="E231" t="s">
        <v>11186</v>
      </c>
      <c r="F231" t="s">
        <v>11887</v>
      </c>
      <c r="G231" s="5">
        <v>300</v>
      </c>
      <c r="H231">
        <v>44100</v>
      </c>
      <c r="I231" s="5">
        <f t="shared" si="6"/>
        <v>229</v>
      </c>
      <c r="J231" s="5" t="str">
        <f t="shared" si="7"/>
        <v>230,BMW,1 Series,2012,premium unleaded (required),MANUAL,300,44100,229</v>
      </c>
    </row>
    <row r="232" spans="1:10" x14ac:dyDescent="0.25">
      <c r="A232" s="5">
        <v>231</v>
      </c>
      <c r="B232" s="5" t="s">
        <v>11184</v>
      </c>
      <c r="C232" t="s">
        <v>11188</v>
      </c>
      <c r="D232">
        <v>2013</v>
      </c>
      <c r="E232" t="s">
        <v>11186</v>
      </c>
      <c r="F232" t="s">
        <v>11887</v>
      </c>
      <c r="G232" s="5">
        <v>320</v>
      </c>
      <c r="H232">
        <v>48250</v>
      </c>
      <c r="I232" s="5">
        <f t="shared" si="6"/>
        <v>230</v>
      </c>
      <c r="J232" s="5" t="str">
        <f t="shared" si="7"/>
        <v>231,BMW,1 Series,2013,premium unleaded (required),MANUAL,320,48250,230</v>
      </c>
    </row>
    <row r="233" spans="1:10" x14ac:dyDescent="0.25">
      <c r="A233" s="5">
        <v>232</v>
      </c>
      <c r="B233" s="5" t="s">
        <v>11184</v>
      </c>
      <c r="C233" t="s">
        <v>11185</v>
      </c>
      <c r="D233">
        <v>2011</v>
      </c>
      <c r="E233" t="s">
        <v>11186</v>
      </c>
      <c r="F233" t="s">
        <v>11887</v>
      </c>
      <c r="G233" s="5">
        <v>335</v>
      </c>
      <c r="H233">
        <v>46135</v>
      </c>
      <c r="I233" s="5" t="str">
        <f t="shared" si="6"/>
        <v>|n</v>
      </c>
      <c r="J233" s="5" t="str">
        <f t="shared" si="7"/>
        <v>232,BMW,1 Series M,2011,premium unleaded (required),MANUAL,335,46135,|n</v>
      </c>
    </row>
    <row r="234" spans="1:10" x14ac:dyDescent="0.25">
      <c r="A234" s="5">
        <v>233</v>
      </c>
      <c r="B234" s="5" t="s">
        <v>11184</v>
      </c>
      <c r="C234" t="s">
        <v>11195</v>
      </c>
      <c r="D234">
        <v>2016</v>
      </c>
      <c r="E234" t="s">
        <v>11186</v>
      </c>
      <c r="F234" t="s">
        <v>11888</v>
      </c>
      <c r="G234" s="5">
        <v>320</v>
      </c>
      <c r="H234">
        <v>50750</v>
      </c>
      <c r="I234" s="5" t="str">
        <f t="shared" si="6"/>
        <v>|n</v>
      </c>
      <c r="J234" s="5" t="str">
        <f t="shared" si="7"/>
        <v>233,BMW,2 Series,2016,premium unleaded (required),AUTOMATIC,320,50750,|n</v>
      </c>
    </row>
    <row r="235" spans="1:10" x14ac:dyDescent="0.25">
      <c r="A235" s="5">
        <v>234</v>
      </c>
      <c r="B235" s="5" t="s">
        <v>11184</v>
      </c>
      <c r="C235" t="s">
        <v>11195</v>
      </c>
      <c r="D235">
        <v>2016</v>
      </c>
      <c r="E235" t="s">
        <v>11186</v>
      </c>
      <c r="F235" t="s">
        <v>11887</v>
      </c>
      <c r="G235" s="5">
        <v>240</v>
      </c>
      <c r="H235">
        <v>32850</v>
      </c>
      <c r="I235" s="5" t="str">
        <f t="shared" si="6"/>
        <v>|n</v>
      </c>
      <c r="J235" s="5" t="str">
        <f t="shared" si="7"/>
        <v>234,BMW,2 Series,2016,premium unleaded (required),MANUAL,240,32850,|n</v>
      </c>
    </row>
    <row r="236" spans="1:10" x14ac:dyDescent="0.25">
      <c r="A236" s="5">
        <v>235</v>
      </c>
      <c r="B236" s="5" t="s">
        <v>11184</v>
      </c>
      <c r="C236" t="s">
        <v>11195</v>
      </c>
      <c r="D236">
        <v>2017</v>
      </c>
      <c r="E236" t="s">
        <v>11193</v>
      </c>
      <c r="F236" t="s">
        <v>11888</v>
      </c>
      <c r="G236" s="5">
        <v>335</v>
      </c>
      <c r="H236">
        <v>51050</v>
      </c>
      <c r="I236" s="5" t="str">
        <f t="shared" si="6"/>
        <v>|n</v>
      </c>
      <c r="J236" s="5" t="str">
        <f t="shared" si="7"/>
        <v>235,BMW,2 Series,2017,premium unleaded (recommended),AUTOMATIC,335,51050,|n</v>
      </c>
    </row>
    <row r="237" spans="1:10" x14ac:dyDescent="0.25">
      <c r="A237" s="5">
        <v>236</v>
      </c>
      <c r="B237" s="5" t="s">
        <v>11184</v>
      </c>
      <c r="C237" t="s">
        <v>11202</v>
      </c>
      <c r="D237">
        <v>2015</v>
      </c>
      <c r="E237" t="s">
        <v>11203</v>
      </c>
      <c r="F237" t="s">
        <v>11888</v>
      </c>
      <c r="G237" s="5">
        <v>180</v>
      </c>
      <c r="H237">
        <v>43450</v>
      </c>
      <c r="I237" s="5" t="str">
        <f t="shared" si="6"/>
        <v>|n</v>
      </c>
      <c r="J237" s="5" t="str">
        <f t="shared" si="7"/>
        <v>236,BMW,3 Series,2015,diesel,AUTOMATIC,180,43450,|n</v>
      </c>
    </row>
    <row r="238" spans="1:10" x14ac:dyDescent="0.25">
      <c r="A238" s="5">
        <v>237</v>
      </c>
      <c r="B238" s="5" t="s">
        <v>11184</v>
      </c>
      <c r="C238" t="s">
        <v>11202</v>
      </c>
      <c r="D238">
        <v>2015</v>
      </c>
      <c r="E238" t="s">
        <v>11186</v>
      </c>
      <c r="F238" t="s">
        <v>11888</v>
      </c>
      <c r="G238" s="5">
        <v>335</v>
      </c>
      <c r="H238">
        <v>50150</v>
      </c>
      <c r="I238" s="5" t="str">
        <f t="shared" si="6"/>
        <v>|n</v>
      </c>
      <c r="J238" s="5" t="str">
        <f t="shared" si="7"/>
        <v>237,BMW,3 Series,2015,premium unleaded (required),AUTOMATIC,335,50150,|n</v>
      </c>
    </row>
    <row r="239" spans="1:10" x14ac:dyDescent="0.25">
      <c r="A239" s="5">
        <v>238</v>
      </c>
      <c r="B239" s="5" t="s">
        <v>11184</v>
      </c>
      <c r="C239" t="s">
        <v>11202</v>
      </c>
      <c r="D239">
        <v>2016</v>
      </c>
      <c r="E239" t="s">
        <v>11203</v>
      </c>
      <c r="F239" t="s">
        <v>11888</v>
      </c>
      <c r="G239" s="5">
        <v>180</v>
      </c>
      <c r="H239">
        <v>44150</v>
      </c>
      <c r="I239" s="5" t="str">
        <f t="shared" si="6"/>
        <v>|n</v>
      </c>
      <c r="J239" s="5" t="str">
        <f t="shared" si="7"/>
        <v>238,BMW,3 Series,2016,diesel,AUTOMATIC,180,44150,|n</v>
      </c>
    </row>
    <row r="240" spans="1:10" x14ac:dyDescent="0.25">
      <c r="A240" s="5">
        <v>239</v>
      </c>
      <c r="B240" s="5" t="s">
        <v>11184</v>
      </c>
      <c r="C240" t="s">
        <v>11202</v>
      </c>
      <c r="D240">
        <v>2016</v>
      </c>
      <c r="E240" t="s">
        <v>11186</v>
      </c>
      <c r="F240" t="s">
        <v>11888</v>
      </c>
      <c r="G240" s="5">
        <v>320</v>
      </c>
      <c r="H240">
        <v>47800</v>
      </c>
      <c r="I240" s="5" t="str">
        <f t="shared" si="6"/>
        <v>|n</v>
      </c>
      <c r="J240" s="5" t="str">
        <f t="shared" si="7"/>
        <v>239,BMW,3 Series,2016,premium unleaded (required),AUTOMATIC,320,47800,|n</v>
      </c>
    </row>
    <row r="241" spans="1:10" x14ac:dyDescent="0.25">
      <c r="A241" s="5">
        <v>240</v>
      </c>
      <c r="B241" s="5" t="s">
        <v>11184</v>
      </c>
      <c r="C241" t="s">
        <v>11202</v>
      </c>
      <c r="D241">
        <v>2016</v>
      </c>
      <c r="E241" t="s">
        <v>11186</v>
      </c>
      <c r="F241" t="s">
        <v>11887</v>
      </c>
      <c r="G241" s="5">
        <v>240</v>
      </c>
      <c r="H241">
        <v>38350</v>
      </c>
      <c r="I241" s="5" t="str">
        <f t="shared" si="6"/>
        <v>|n</v>
      </c>
      <c r="J241" s="5" t="str">
        <f t="shared" si="7"/>
        <v>240,BMW,3 Series,2016,premium unleaded (required),MANUAL,240,38350,|n</v>
      </c>
    </row>
    <row r="242" spans="1:10" x14ac:dyDescent="0.25">
      <c r="A242" s="5">
        <v>241</v>
      </c>
      <c r="B242" s="5" t="s">
        <v>11184</v>
      </c>
      <c r="C242" t="s">
        <v>11202</v>
      </c>
      <c r="D242">
        <v>2017</v>
      </c>
      <c r="E242" t="s">
        <v>11203</v>
      </c>
      <c r="F242" t="s">
        <v>11888</v>
      </c>
      <c r="G242" s="5">
        <v>180</v>
      </c>
      <c r="H242">
        <v>44450</v>
      </c>
      <c r="I242" s="5" t="str">
        <f t="shared" si="6"/>
        <v>|n</v>
      </c>
      <c r="J242" s="5" t="str">
        <f t="shared" si="7"/>
        <v>241,BMW,3 Series,2017,diesel,AUTOMATIC,180,44450,|n</v>
      </c>
    </row>
    <row r="243" spans="1:10" x14ac:dyDescent="0.25">
      <c r="A243" s="5">
        <v>242</v>
      </c>
      <c r="B243" s="5" t="s">
        <v>11184</v>
      </c>
      <c r="C243" t="s">
        <v>11202</v>
      </c>
      <c r="D243">
        <v>2017</v>
      </c>
      <c r="E243" t="s">
        <v>11193</v>
      </c>
      <c r="F243" t="s">
        <v>11888</v>
      </c>
      <c r="G243" s="5">
        <v>320</v>
      </c>
      <c r="H243">
        <v>49900</v>
      </c>
      <c r="I243" s="5" t="str">
        <f t="shared" si="6"/>
        <v>|n</v>
      </c>
      <c r="J243" s="5" t="str">
        <f t="shared" si="7"/>
        <v>242,BMW,3 Series,2017,premium unleaded (recommended),AUTOMATIC,320,49900,|n</v>
      </c>
    </row>
    <row r="244" spans="1:10" x14ac:dyDescent="0.25">
      <c r="A244" s="5">
        <v>243</v>
      </c>
      <c r="B244" s="5" t="s">
        <v>11184</v>
      </c>
      <c r="C244" t="s">
        <v>11201</v>
      </c>
      <c r="D244">
        <v>2015</v>
      </c>
      <c r="E244" t="s">
        <v>11186</v>
      </c>
      <c r="F244" t="s">
        <v>11888</v>
      </c>
      <c r="G244" s="5">
        <v>300</v>
      </c>
      <c r="H244">
        <v>47250</v>
      </c>
      <c r="I244" s="5" t="str">
        <f t="shared" si="6"/>
        <v>|n</v>
      </c>
      <c r="J244" s="5" t="str">
        <f t="shared" si="7"/>
        <v>243,BMW,3 Series Gran Turismo,2015,premium unleaded (required),AUTOMATIC,300,47250,|n</v>
      </c>
    </row>
    <row r="245" spans="1:10" x14ac:dyDescent="0.25">
      <c r="A245" s="5">
        <v>244</v>
      </c>
      <c r="B245" s="5" t="s">
        <v>11184</v>
      </c>
      <c r="C245" t="s">
        <v>11201</v>
      </c>
      <c r="D245">
        <v>2016</v>
      </c>
      <c r="E245" t="s">
        <v>11186</v>
      </c>
      <c r="F245" t="s">
        <v>11888</v>
      </c>
      <c r="G245" s="5">
        <v>300</v>
      </c>
      <c r="H245">
        <v>49200</v>
      </c>
      <c r="I245" s="5">
        <f t="shared" si="6"/>
        <v>243</v>
      </c>
      <c r="J245" s="5" t="str">
        <f t="shared" si="7"/>
        <v>244,BMW,3 Series Gran Turismo,2016,premium unleaded (required),AUTOMATIC,300,49200,243</v>
      </c>
    </row>
    <row r="246" spans="1:10" x14ac:dyDescent="0.25">
      <c r="A246" s="5">
        <v>245</v>
      </c>
      <c r="B246" s="5" t="s">
        <v>11184</v>
      </c>
      <c r="C246" t="s">
        <v>11201</v>
      </c>
      <c r="D246">
        <v>2017</v>
      </c>
      <c r="E246" t="s">
        <v>11186</v>
      </c>
      <c r="F246" t="s">
        <v>11888</v>
      </c>
      <c r="G246" s="5">
        <v>320</v>
      </c>
      <c r="H246">
        <v>49650</v>
      </c>
      <c r="I246" s="5">
        <f t="shared" si="6"/>
        <v>244</v>
      </c>
      <c r="J246" s="5" t="str">
        <f t="shared" si="7"/>
        <v>245,BMW,3 Series Gran Turismo,2017,premium unleaded (required),AUTOMATIC,320,49650,244</v>
      </c>
    </row>
    <row r="247" spans="1:10" x14ac:dyDescent="0.25">
      <c r="A247" s="5">
        <v>246</v>
      </c>
      <c r="B247" s="5" t="s">
        <v>11184</v>
      </c>
      <c r="C247" t="s">
        <v>11209</v>
      </c>
      <c r="D247">
        <v>2015</v>
      </c>
      <c r="E247" t="s">
        <v>11186</v>
      </c>
      <c r="F247" t="s">
        <v>11888</v>
      </c>
      <c r="G247" s="5">
        <v>300</v>
      </c>
      <c r="H247">
        <v>56900</v>
      </c>
      <c r="I247" s="5" t="str">
        <f t="shared" si="6"/>
        <v>|n</v>
      </c>
      <c r="J247" s="5" t="str">
        <f t="shared" si="7"/>
        <v>246,BMW,4 Series,2015,premium unleaded (required),AUTOMATIC,300,56900,|n</v>
      </c>
    </row>
    <row r="248" spans="1:10" x14ac:dyDescent="0.25">
      <c r="A248" s="5">
        <v>247</v>
      </c>
      <c r="B248" s="5" t="s">
        <v>11184</v>
      </c>
      <c r="C248" t="s">
        <v>11209</v>
      </c>
      <c r="D248">
        <v>2016</v>
      </c>
      <c r="E248" t="s">
        <v>11186</v>
      </c>
      <c r="F248" t="s">
        <v>11888</v>
      </c>
      <c r="G248" s="5">
        <v>300</v>
      </c>
      <c r="H248">
        <v>58950</v>
      </c>
      <c r="I248" s="5">
        <f t="shared" si="6"/>
        <v>246</v>
      </c>
      <c r="J248" s="5" t="str">
        <f t="shared" si="7"/>
        <v>247,BMW,4 Series,2016,premium unleaded (required),AUTOMATIC,300,58950,246</v>
      </c>
    </row>
    <row r="249" spans="1:10" x14ac:dyDescent="0.25">
      <c r="A249" s="5">
        <v>248</v>
      </c>
      <c r="B249" s="5" t="s">
        <v>11184</v>
      </c>
      <c r="C249" t="s">
        <v>11209</v>
      </c>
      <c r="D249">
        <v>2016</v>
      </c>
      <c r="E249" t="s">
        <v>11186</v>
      </c>
      <c r="F249" t="s">
        <v>11887</v>
      </c>
      <c r="G249" s="5">
        <v>240</v>
      </c>
      <c r="H249">
        <v>41850</v>
      </c>
      <c r="I249" s="5" t="str">
        <f t="shared" si="6"/>
        <v>|n</v>
      </c>
      <c r="J249" s="5" t="str">
        <f t="shared" si="7"/>
        <v>248,BMW,4 Series,2016,premium unleaded (required),MANUAL,240,41850,|n</v>
      </c>
    </row>
    <row r="250" spans="1:10" x14ac:dyDescent="0.25">
      <c r="A250" s="5">
        <v>249</v>
      </c>
      <c r="B250" s="5" t="s">
        <v>11184</v>
      </c>
      <c r="C250" t="s">
        <v>11209</v>
      </c>
      <c r="D250">
        <v>2017</v>
      </c>
      <c r="E250" t="s">
        <v>11193</v>
      </c>
      <c r="F250" t="s">
        <v>11888</v>
      </c>
      <c r="G250" s="5">
        <v>320</v>
      </c>
      <c r="H250">
        <v>59300</v>
      </c>
      <c r="I250" s="5" t="str">
        <f t="shared" si="6"/>
        <v>|n</v>
      </c>
      <c r="J250" s="5" t="str">
        <f t="shared" si="7"/>
        <v>249,BMW,4 Series,2017,premium unleaded (recommended),AUTOMATIC,320,59300,|n</v>
      </c>
    </row>
    <row r="251" spans="1:10" x14ac:dyDescent="0.25">
      <c r="A251" s="5">
        <v>250</v>
      </c>
      <c r="B251" s="5" t="s">
        <v>11184</v>
      </c>
      <c r="C251" t="s">
        <v>11208</v>
      </c>
      <c r="D251">
        <v>2015</v>
      </c>
      <c r="E251" t="s">
        <v>11186</v>
      </c>
      <c r="F251" t="s">
        <v>11888</v>
      </c>
      <c r="G251" s="5">
        <v>300</v>
      </c>
      <c r="H251">
        <v>47800</v>
      </c>
      <c r="I251" s="5" t="str">
        <f t="shared" si="6"/>
        <v>|n</v>
      </c>
      <c r="J251" s="5" t="str">
        <f t="shared" si="7"/>
        <v>250,BMW,4 Series Gran Coupe,2015,premium unleaded (required),AUTOMATIC,300,47800,|n</v>
      </c>
    </row>
    <row r="252" spans="1:10" x14ac:dyDescent="0.25">
      <c r="A252" s="5">
        <v>251</v>
      </c>
      <c r="B252" s="5" t="s">
        <v>11184</v>
      </c>
      <c r="C252" t="s">
        <v>11208</v>
      </c>
      <c r="D252">
        <v>2016</v>
      </c>
      <c r="E252" t="s">
        <v>11186</v>
      </c>
      <c r="F252" t="s">
        <v>11888</v>
      </c>
      <c r="G252" s="5">
        <v>300</v>
      </c>
      <c r="H252">
        <v>49950</v>
      </c>
      <c r="I252" s="5">
        <f t="shared" si="6"/>
        <v>250</v>
      </c>
      <c r="J252" s="5" t="str">
        <f t="shared" si="7"/>
        <v>251,BMW,4 Series Gran Coupe,2016,premium unleaded (required),AUTOMATIC,300,49950,250</v>
      </c>
    </row>
    <row r="253" spans="1:10" x14ac:dyDescent="0.25">
      <c r="A253" s="5">
        <v>252</v>
      </c>
      <c r="B253" s="5" t="s">
        <v>11184</v>
      </c>
      <c r="C253" s="5" t="s">
        <v>11208</v>
      </c>
      <c r="D253">
        <v>2017</v>
      </c>
      <c r="E253" t="s">
        <v>11193</v>
      </c>
      <c r="F253" t="s">
        <v>11888</v>
      </c>
      <c r="G253" s="5">
        <v>320</v>
      </c>
      <c r="H253">
        <v>50300</v>
      </c>
      <c r="I253" s="5" t="str">
        <f t="shared" si="6"/>
        <v>|n</v>
      </c>
      <c r="J253" s="5" t="str">
        <f t="shared" si="7"/>
        <v>252,BMW,4 Series Gran Coupe,2017,premium unleaded (recommended),AUTOMATIC,320,50300,|n</v>
      </c>
    </row>
    <row r="254" spans="1:10" x14ac:dyDescent="0.25">
      <c r="A254" s="5">
        <v>253</v>
      </c>
      <c r="B254" s="5" t="s">
        <v>11184</v>
      </c>
      <c r="C254" s="5" t="s">
        <v>11216</v>
      </c>
      <c r="D254">
        <v>2015</v>
      </c>
      <c r="E254" t="s">
        <v>11203</v>
      </c>
      <c r="F254" t="s">
        <v>11888</v>
      </c>
      <c r="G254" s="5">
        <v>255</v>
      </c>
      <c r="H254">
        <v>59400</v>
      </c>
      <c r="I254" s="5" t="str">
        <f t="shared" si="6"/>
        <v>|n</v>
      </c>
      <c r="J254" s="5" t="str">
        <f t="shared" si="7"/>
        <v>253,BMW,5 Series,2015,diesel,AUTOMATIC,255,59400,|n</v>
      </c>
    </row>
    <row r="255" spans="1:10" x14ac:dyDescent="0.25">
      <c r="A255" s="5">
        <v>254</v>
      </c>
      <c r="B255" s="5" t="s">
        <v>11184</v>
      </c>
      <c r="C255" s="5" t="s">
        <v>11216</v>
      </c>
      <c r="D255">
        <v>2015</v>
      </c>
      <c r="E255" t="s">
        <v>11186</v>
      </c>
      <c r="F255" t="s">
        <v>11888</v>
      </c>
      <c r="G255" s="5">
        <v>443</v>
      </c>
      <c r="H255">
        <v>67200</v>
      </c>
      <c r="I255" s="5" t="str">
        <f t="shared" si="6"/>
        <v>|n</v>
      </c>
      <c r="J255" s="5" t="str">
        <f t="shared" si="7"/>
        <v>254,BMW,5 Series,2015,premium unleaded (required),AUTOMATIC,443,67200,|n</v>
      </c>
    </row>
    <row r="256" spans="1:10" x14ac:dyDescent="0.25">
      <c r="A256" s="5">
        <v>255</v>
      </c>
      <c r="B256" s="5" t="s">
        <v>11184</v>
      </c>
      <c r="C256" s="5" t="s">
        <v>11216</v>
      </c>
      <c r="D256">
        <v>2016</v>
      </c>
      <c r="E256" t="s">
        <v>11203</v>
      </c>
      <c r="F256" t="s">
        <v>11888</v>
      </c>
      <c r="G256" s="5">
        <v>255</v>
      </c>
      <c r="H256">
        <v>59650</v>
      </c>
      <c r="I256" s="5" t="str">
        <f t="shared" si="6"/>
        <v>|n</v>
      </c>
      <c r="J256" s="5" t="str">
        <f t="shared" si="7"/>
        <v>255,BMW,5 Series,2016,diesel,AUTOMATIC,255,59650,|n</v>
      </c>
    </row>
    <row r="257" spans="1:10" x14ac:dyDescent="0.25">
      <c r="A257" s="5">
        <v>256</v>
      </c>
      <c r="B257" s="5" t="s">
        <v>11184</v>
      </c>
      <c r="C257" s="5" t="s">
        <v>11216</v>
      </c>
      <c r="D257">
        <v>2016</v>
      </c>
      <c r="E257" t="s">
        <v>11186</v>
      </c>
      <c r="F257" t="s">
        <v>11888</v>
      </c>
      <c r="G257" s="5">
        <v>443</v>
      </c>
      <c r="H257">
        <v>68600</v>
      </c>
      <c r="I257" s="5" t="str">
        <f t="shared" si="6"/>
        <v>|n</v>
      </c>
      <c r="J257" s="5" t="str">
        <f t="shared" si="7"/>
        <v>256,BMW,5 Series,2016,premium unleaded (required),AUTOMATIC,443,68600,|n</v>
      </c>
    </row>
    <row r="258" spans="1:10" x14ac:dyDescent="0.25">
      <c r="A258" s="5">
        <v>257</v>
      </c>
      <c r="B258" s="5" t="s">
        <v>11184</v>
      </c>
      <c r="C258" s="5" t="s">
        <v>11215</v>
      </c>
      <c r="D258">
        <v>2015</v>
      </c>
      <c r="E258" t="s">
        <v>11186</v>
      </c>
      <c r="F258" t="s">
        <v>11888</v>
      </c>
      <c r="G258" s="5">
        <v>445</v>
      </c>
      <c r="H258">
        <v>71400</v>
      </c>
      <c r="I258" s="5" t="str">
        <f t="shared" si="6"/>
        <v>|n</v>
      </c>
      <c r="J258" s="5" t="str">
        <f t="shared" si="7"/>
        <v>257,BMW,5 Series Gran Turismo,2015,premium unleaded (required),AUTOMATIC,445,71400,|n</v>
      </c>
    </row>
    <row r="259" spans="1:10" x14ac:dyDescent="0.25">
      <c r="A259" s="5">
        <v>258</v>
      </c>
      <c r="B259" s="5" t="s">
        <v>11184</v>
      </c>
      <c r="C259" s="5" t="s">
        <v>11215</v>
      </c>
      <c r="D259">
        <v>2016</v>
      </c>
      <c r="E259" t="s">
        <v>11186</v>
      </c>
      <c r="F259" t="s">
        <v>11888</v>
      </c>
      <c r="G259" s="5">
        <v>445</v>
      </c>
      <c r="H259">
        <v>72500</v>
      </c>
      <c r="I259" s="5">
        <f t="shared" ref="I259:I322" si="8">IF(AND($B258=$B259,$C258=$C259,$E258=$E259,$F258=$F259),A258,"|n")</f>
        <v>257</v>
      </c>
      <c r="J259" s="5" t="str">
        <f t="shared" ref="J259:J322" si="9">A259&amp;","&amp;B259&amp;","&amp;C259&amp;","&amp;D259&amp;","&amp;E259&amp;","&amp;F259&amp;","&amp;G259&amp;","&amp;H259&amp;","&amp;I259</f>
        <v>258,BMW,5 Series Gran Turismo,2016,premium unleaded (required),AUTOMATIC,445,72500,257</v>
      </c>
    </row>
    <row r="260" spans="1:10" x14ac:dyDescent="0.25">
      <c r="A260" s="5">
        <v>259</v>
      </c>
      <c r="B260" s="5" t="s">
        <v>11184</v>
      </c>
      <c r="C260" s="5" t="s">
        <v>11215</v>
      </c>
      <c r="D260">
        <v>2017</v>
      </c>
      <c r="E260" t="s">
        <v>11186</v>
      </c>
      <c r="F260" t="s">
        <v>11888</v>
      </c>
      <c r="G260" s="5">
        <v>445</v>
      </c>
      <c r="H260">
        <v>72500</v>
      </c>
      <c r="I260" s="5">
        <f t="shared" si="8"/>
        <v>258</v>
      </c>
      <c r="J260" s="5" t="str">
        <f t="shared" si="9"/>
        <v>259,BMW,5 Series Gran Turismo,2017,premium unleaded (required),AUTOMATIC,445,72500,258</v>
      </c>
    </row>
    <row r="261" spans="1:10" x14ac:dyDescent="0.25">
      <c r="A261" s="5">
        <v>260</v>
      </c>
      <c r="B261" s="5" t="s">
        <v>11184</v>
      </c>
      <c r="C261" s="5" t="s">
        <v>11225</v>
      </c>
      <c r="D261">
        <v>2015</v>
      </c>
      <c r="E261" t="s">
        <v>11186</v>
      </c>
      <c r="F261" t="s">
        <v>11888</v>
      </c>
      <c r="G261" s="5">
        <v>445</v>
      </c>
      <c r="H261">
        <v>97900</v>
      </c>
      <c r="I261" s="5" t="str">
        <f t="shared" si="8"/>
        <v>|n</v>
      </c>
      <c r="J261" s="5" t="str">
        <f t="shared" si="9"/>
        <v>260,BMW,6 Series,2015,premium unleaded (required),AUTOMATIC,445,97900,|n</v>
      </c>
    </row>
    <row r="262" spans="1:10" x14ac:dyDescent="0.25">
      <c r="A262" s="5">
        <v>261</v>
      </c>
      <c r="B262" s="5" t="s">
        <v>11184</v>
      </c>
      <c r="C262" s="5" t="s">
        <v>11225</v>
      </c>
      <c r="D262">
        <v>2016</v>
      </c>
      <c r="E262" t="s">
        <v>11186</v>
      </c>
      <c r="F262" t="s">
        <v>11888</v>
      </c>
      <c r="G262" s="5">
        <v>445</v>
      </c>
      <c r="H262">
        <v>99200</v>
      </c>
      <c r="I262" s="5">
        <f t="shared" si="8"/>
        <v>260</v>
      </c>
      <c r="J262" s="5" t="str">
        <f t="shared" si="9"/>
        <v>261,BMW,6 Series,2016,premium unleaded (required),AUTOMATIC,445,99200,260</v>
      </c>
    </row>
    <row r="263" spans="1:10" x14ac:dyDescent="0.25">
      <c r="A263" s="5">
        <v>262</v>
      </c>
      <c r="B263" s="5" t="s">
        <v>11184</v>
      </c>
      <c r="C263" s="5" t="s">
        <v>11225</v>
      </c>
      <c r="D263">
        <v>2017</v>
      </c>
      <c r="E263" t="s">
        <v>11186</v>
      </c>
      <c r="F263" t="s">
        <v>11888</v>
      </c>
      <c r="G263" s="5">
        <v>445</v>
      </c>
      <c r="H263">
        <v>99500</v>
      </c>
      <c r="I263" s="5">
        <f t="shared" si="8"/>
        <v>261</v>
      </c>
      <c r="J263" s="5" t="str">
        <f t="shared" si="9"/>
        <v>262,BMW,6 Series,2017,premium unleaded (required),AUTOMATIC,445,99500,261</v>
      </c>
    </row>
    <row r="264" spans="1:10" x14ac:dyDescent="0.25">
      <c r="A264" s="5">
        <v>263</v>
      </c>
      <c r="B264" s="5" t="s">
        <v>11184</v>
      </c>
      <c r="C264" s="5" t="s">
        <v>11224</v>
      </c>
      <c r="D264">
        <v>2015</v>
      </c>
      <c r="E264" t="s">
        <v>11186</v>
      </c>
      <c r="F264" t="s">
        <v>11888</v>
      </c>
      <c r="G264" s="5">
        <v>445</v>
      </c>
      <c r="H264">
        <v>92600</v>
      </c>
      <c r="I264" s="5" t="str">
        <f t="shared" si="8"/>
        <v>|n</v>
      </c>
      <c r="J264" s="5" t="str">
        <f t="shared" si="9"/>
        <v>263,BMW,6 Series Gran Coupe,2015,premium unleaded (required),AUTOMATIC,445,92600,|n</v>
      </c>
    </row>
    <row r="265" spans="1:10" x14ac:dyDescent="0.25">
      <c r="A265" s="5">
        <v>264</v>
      </c>
      <c r="B265" s="5" t="s">
        <v>11184</v>
      </c>
      <c r="C265" s="5" t="s">
        <v>11224</v>
      </c>
      <c r="D265">
        <v>2016</v>
      </c>
      <c r="E265" t="s">
        <v>11186</v>
      </c>
      <c r="F265" t="s">
        <v>11888</v>
      </c>
      <c r="G265" s="5">
        <v>445</v>
      </c>
      <c r="H265">
        <v>93900</v>
      </c>
      <c r="I265" s="5">
        <f t="shared" si="8"/>
        <v>263</v>
      </c>
      <c r="J265" s="5" t="str">
        <f t="shared" si="9"/>
        <v>264,BMW,6 Series Gran Coupe,2016,premium unleaded (required),AUTOMATIC,445,93900,263</v>
      </c>
    </row>
    <row r="266" spans="1:10" x14ac:dyDescent="0.25">
      <c r="A266" s="5">
        <v>265</v>
      </c>
      <c r="B266" s="5" t="s">
        <v>11184</v>
      </c>
      <c r="C266" s="5" t="s">
        <v>11224</v>
      </c>
      <c r="D266">
        <v>2017</v>
      </c>
      <c r="E266" t="s">
        <v>11186</v>
      </c>
      <c r="F266" t="s">
        <v>11888</v>
      </c>
      <c r="G266" s="5">
        <v>445</v>
      </c>
      <c r="H266">
        <v>94200</v>
      </c>
      <c r="I266" s="5">
        <f t="shared" si="8"/>
        <v>264</v>
      </c>
      <c r="J266" s="5" t="str">
        <f t="shared" si="9"/>
        <v>265,BMW,6 Series Gran Coupe,2017,premium unleaded (required),AUTOMATIC,445,94200,264</v>
      </c>
    </row>
    <row r="267" spans="1:10" x14ac:dyDescent="0.25">
      <c r="A267" s="5">
        <v>266</v>
      </c>
      <c r="B267" s="5" t="s">
        <v>11184</v>
      </c>
      <c r="C267" s="5" t="s">
        <v>11230</v>
      </c>
      <c r="D267">
        <v>2015</v>
      </c>
      <c r="E267" t="s">
        <v>11203</v>
      </c>
      <c r="F267" t="s">
        <v>11888</v>
      </c>
      <c r="G267" s="5">
        <v>255</v>
      </c>
      <c r="H267">
        <v>82500</v>
      </c>
      <c r="I267" s="5" t="str">
        <f t="shared" si="8"/>
        <v>|n</v>
      </c>
      <c r="J267" s="5" t="str">
        <f t="shared" si="9"/>
        <v>266,BMW,7 Series,2015,diesel,AUTOMATIC,255,82500,|n</v>
      </c>
    </row>
    <row r="268" spans="1:10" x14ac:dyDescent="0.25">
      <c r="A268" s="5">
        <v>267</v>
      </c>
      <c r="B268" s="5" t="s">
        <v>11184</v>
      </c>
      <c r="C268" s="5" t="s">
        <v>11230</v>
      </c>
      <c r="D268">
        <v>2015</v>
      </c>
      <c r="E268" t="s">
        <v>11186</v>
      </c>
      <c r="F268" t="s">
        <v>11888</v>
      </c>
      <c r="G268" s="5">
        <v>535</v>
      </c>
      <c r="H268">
        <v>141200</v>
      </c>
      <c r="I268" s="5" t="str">
        <f t="shared" si="8"/>
        <v>|n</v>
      </c>
      <c r="J268" s="5" t="str">
        <f t="shared" si="9"/>
        <v>267,BMW,7 Series,2015,premium unleaded (required),AUTOMATIC,535,141200,|n</v>
      </c>
    </row>
    <row r="269" spans="1:10" x14ac:dyDescent="0.25">
      <c r="A269" s="5">
        <v>268</v>
      </c>
      <c r="B269" s="5" t="s">
        <v>11184</v>
      </c>
      <c r="C269" s="5" t="s">
        <v>11230</v>
      </c>
      <c r="D269">
        <v>2016</v>
      </c>
      <c r="E269" t="s">
        <v>11186</v>
      </c>
      <c r="F269" t="s">
        <v>11888</v>
      </c>
      <c r="G269" s="5">
        <v>445</v>
      </c>
      <c r="H269">
        <v>97400</v>
      </c>
      <c r="I269" s="5">
        <f t="shared" si="8"/>
        <v>267</v>
      </c>
      <c r="J269" s="5" t="str">
        <f t="shared" si="9"/>
        <v>268,BMW,7 Series,2016,premium unleaded (required),AUTOMATIC,445,97400,267</v>
      </c>
    </row>
    <row r="270" spans="1:10" x14ac:dyDescent="0.25">
      <c r="A270" s="5">
        <v>269</v>
      </c>
      <c r="B270" s="5" t="s">
        <v>11184</v>
      </c>
      <c r="C270" s="5" t="s">
        <v>11230</v>
      </c>
      <c r="D270">
        <v>2017</v>
      </c>
      <c r="E270" t="s">
        <v>11186</v>
      </c>
      <c r="F270" t="s">
        <v>11888</v>
      </c>
      <c r="G270" s="5">
        <v>445</v>
      </c>
      <c r="H270">
        <v>97600</v>
      </c>
      <c r="I270" s="5">
        <f t="shared" si="8"/>
        <v>268</v>
      </c>
      <c r="J270" s="5" t="str">
        <f t="shared" si="9"/>
        <v>269,BMW,7 Series,2017,premium unleaded (required),AUTOMATIC,445,97600,268</v>
      </c>
    </row>
    <row r="271" spans="1:10" x14ac:dyDescent="0.25">
      <c r="A271" s="5">
        <v>270</v>
      </c>
      <c r="B271" s="5" t="s">
        <v>11184</v>
      </c>
      <c r="C271" s="5" t="s">
        <v>11256</v>
      </c>
      <c r="D271">
        <v>2014</v>
      </c>
      <c r="E271" t="s">
        <v>11186</v>
      </c>
      <c r="F271" t="s">
        <v>11888</v>
      </c>
      <c r="G271" s="5">
        <v>335</v>
      </c>
      <c r="H271">
        <v>61400</v>
      </c>
      <c r="I271" s="5" t="str">
        <f t="shared" si="8"/>
        <v>|n</v>
      </c>
      <c r="J271" s="5" t="str">
        <f t="shared" si="9"/>
        <v>270,BMW,ActiveHybrid 5,2014,premium unleaded (required),AUTOMATIC,335,61400,|n</v>
      </c>
    </row>
    <row r="272" spans="1:10" x14ac:dyDescent="0.25">
      <c r="A272" s="5">
        <v>271</v>
      </c>
      <c r="B272" s="5" t="s">
        <v>11184</v>
      </c>
      <c r="C272" s="5" t="s">
        <v>11256</v>
      </c>
      <c r="D272">
        <v>2015</v>
      </c>
      <c r="E272" t="s">
        <v>11186</v>
      </c>
      <c r="F272" t="s">
        <v>11888</v>
      </c>
      <c r="G272" s="5">
        <v>335</v>
      </c>
      <c r="H272">
        <v>61900</v>
      </c>
      <c r="I272" s="5">
        <f t="shared" si="8"/>
        <v>270</v>
      </c>
      <c r="J272" s="5" t="str">
        <f t="shared" si="9"/>
        <v>271,BMW,ActiveHybrid 5,2015,premium unleaded (required),AUTOMATIC,335,61900,270</v>
      </c>
    </row>
    <row r="273" spans="1:10" x14ac:dyDescent="0.25">
      <c r="A273" s="5">
        <v>272</v>
      </c>
      <c r="B273" s="5" t="s">
        <v>11184</v>
      </c>
      <c r="C273" s="5" t="s">
        <v>11256</v>
      </c>
      <c r="D273">
        <v>2016</v>
      </c>
      <c r="E273" t="s">
        <v>11186</v>
      </c>
      <c r="F273" t="s">
        <v>11888</v>
      </c>
      <c r="G273" s="5">
        <v>335</v>
      </c>
      <c r="H273">
        <v>62100</v>
      </c>
      <c r="I273" s="5">
        <f t="shared" si="8"/>
        <v>271</v>
      </c>
      <c r="J273" s="5" t="str">
        <f t="shared" si="9"/>
        <v>272,BMW,ActiveHybrid 5,2016,premium unleaded (required),AUTOMATIC,335,62100,271</v>
      </c>
    </row>
    <row r="274" spans="1:10" x14ac:dyDescent="0.25">
      <c r="A274" s="5">
        <v>273</v>
      </c>
      <c r="B274" s="5" t="s">
        <v>11184</v>
      </c>
      <c r="C274" s="5" t="s">
        <v>11257</v>
      </c>
      <c r="D274">
        <v>2013</v>
      </c>
      <c r="E274" t="s">
        <v>11186</v>
      </c>
      <c r="F274" t="s">
        <v>11888</v>
      </c>
      <c r="G274" s="5">
        <v>350</v>
      </c>
      <c r="H274">
        <v>84300</v>
      </c>
      <c r="I274" s="5" t="str">
        <f t="shared" si="8"/>
        <v>|n</v>
      </c>
      <c r="J274" s="5" t="str">
        <f t="shared" si="9"/>
        <v>273,BMW,ActiveHybrid 7,2013,premium unleaded (required),AUTOMATIC,350,84300,|n</v>
      </c>
    </row>
    <row r="275" spans="1:10" x14ac:dyDescent="0.25">
      <c r="A275" s="5">
        <v>274</v>
      </c>
      <c r="B275" s="5" t="s">
        <v>11184</v>
      </c>
      <c r="C275" s="5" t="s">
        <v>11257</v>
      </c>
      <c r="D275">
        <v>2014</v>
      </c>
      <c r="E275" t="s">
        <v>11186</v>
      </c>
      <c r="F275" t="s">
        <v>11888</v>
      </c>
      <c r="G275" s="5">
        <v>350</v>
      </c>
      <c r="H275">
        <v>84300</v>
      </c>
      <c r="I275" s="5">
        <f t="shared" si="8"/>
        <v>273</v>
      </c>
      <c r="J275" s="5" t="str">
        <f t="shared" si="9"/>
        <v>274,BMW,ActiveHybrid 7,2014,premium unleaded (required),AUTOMATIC,350,84300,273</v>
      </c>
    </row>
    <row r="276" spans="1:10" x14ac:dyDescent="0.25">
      <c r="A276" s="5">
        <v>275</v>
      </c>
      <c r="B276" s="5" t="s">
        <v>11184</v>
      </c>
      <c r="C276" s="5" t="s">
        <v>11257</v>
      </c>
      <c r="D276">
        <v>2015</v>
      </c>
      <c r="E276" t="s">
        <v>11186</v>
      </c>
      <c r="F276" t="s">
        <v>11888</v>
      </c>
      <c r="G276" s="5">
        <v>335</v>
      </c>
      <c r="H276">
        <v>84300</v>
      </c>
      <c r="I276" s="5">
        <f t="shared" si="8"/>
        <v>274</v>
      </c>
      <c r="J276" s="5" t="str">
        <f t="shared" si="9"/>
        <v>275,BMW,ActiveHybrid 7,2015,premium unleaded (required),AUTOMATIC,335,84300,274</v>
      </c>
    </row>
    <row r="277" spans="1:10" x14ac:dyDescent="0.25">
      <c r="A277" s="5">
        <v>276</v>
      </c>
      <c r="B277" s="5" t="s">
        <v>11184</v>
      </c>
      <c r="C277" s="5" t="s">
        <v>11258</v>
      </c>
      <c r="D277">
        <v>2010</v>
      </c>
      <c r="E277" t="s">
        <v>11186</v>
      </c>
      <c r="F277" t="s">
        <v>11888</v>
      </c>
      <c r="G277" s="5">
        <v>480</v>
      </c>
      <c r="H277">
        <v>88900</v>
      </c>
      <c r="I277" s="5" t="str">
        <f t="shared" si="8"/>
        <v>|n</v>
      </c>
      <c r="J277" s="5" t="str">
        <f t="shared" si="9"/>
        <v>276,BMW,ActiveHybrid X6,2010,premium unleaded (required),AUTOMATIC,480,88900,|n</v>
      </c>
    </row>
    <row r="278" spans="1:10" x14ac:dyDescent="0.25">
      <c r="A278" s="5">
        <v>277</v>
      </c>
      <c r="B278" s="5" t="s">
        <v>11184</v>
      </c>
      <c r="C278" s="5" t="s">
        <v>11258</v>
      </c>
      <c r="D278">
        <v>2011</v>
      </c>
      <c r="E278" t="s">
        <v>11186</v>
      </c>
      <c r="F278" t="s">
        <v>11888</v>
      </c>
      <c r="G278" s="5">
        <v>480</v>
      </c>
      <c r="H278">
        <v>88900</v>
      </c>
      <c r="I278" s="5">
        <f t="shared" si="8"/>
        <v>276</v>
      </c>
      <c r="J278" s="5" t="str">
        <f t="shared" si="9"/>
        <v>277,BMW,ActiveHybrid X6,2011,premium unleaded (required),AUTOMATIC,480,88900,276</v>
      </c>
    </row>
    <row r="279" spans="1:10" x14ac:dyDescent="0.25">
      <c r="A279" s="5">
        <v>278</v>
      </c>
      <c r="B279" s="5" t="s">
        <v>11184</v>
      </c>
      <c r="C279" s="5" t="s">
        <v>11265</v>
      </c>
      <c r="D279">
        <v>2015</v>
      </c>
      <c r="E279" t="s">
        <v>11186</v>
      </c>
      <c r="F279" t="s">
        <v>11888</v>
      </c>
      <c r="G279" s="5">
        <v>540</v>
      </c>
      <c r="H279">
        <v>117300</v>
      </c>
      <c r="I279" s="5" t="str">
        <f t="shared" si="8"/>
        <v>|n</v>
      </c>
      <c r="J279" s="5" t="str">
        <f t="shared" si="9"/>
        <v>278,BMW,ALPINA B6 Gran Coupe,2015,premium unleaded (required),AUTOMATIC,540,117300,|n</v>
      </c>
    </row>
    <row r="280" spans="1:10" x14ac:dyDescent="0.25">
      <c r="A280" s="5">
        <v>279</v>
      </c>
      <c r="B280" s="5" t="s">
        <v>11184</v>
      </c>
      <c r="C280" s="5" t="s">
        <v>11265</v>
      </c>
      <c r="D280">
        <v>2016</v>
      </c>
      <c r="E280" t="s">
        <v>11186</v>
      </c>
      <c r="F280" t="s">
        <v>11888</v>
      </c>
      <c r="G280" s="5">
        <v>600</v>
      </c>
      <c r="H280">
        <v>122200</v>
      </c>
      <c r="I280" s="5">
        <f t="shared" si="8"/>
        <v>278</v>
      </c>
      <c r="J280" s="5" t="str">
        <f t="shared" si="9"/>
        <v>279,BMW,ALPINA B6 Gran Coupe,2016,premium unleaded (required),AUTOMATIC,600,122200,278</v>
      </c>
    </row>
    <row r="281" spans="1:10" x14ac:dyDescent="0.25">
      <c r="A281" s="5">
        <v>280</v>
      </c>
      <c r="B281" s="5" t="s">
        <v>11184</v>
      </c>
      <c r="C281" s="5" t="s">
        <v>11265</v>
      </c>
      <c r="D281">
        <v>2017</v>
      </c>
      <c r="E281" t="s">
        <v>11186</v>
      </c>
      <c r="F281" t="s">
        <v>11888</v>
      </c>
      <c r="G281" s="5">
        <v>600</v>
      </c>
      <c r="H281">
        <v>122500</v>
      </c>
      <c r="I281" s="5">
        <f t="shared" si="8"/>
        <v>279</v>
      </c>
      <c r="J281" s="5" t="str">
        <f t="shared" si="9"/>
        <v>280,BMW,ALPINA B6 Gran Coupe,2017,premium unleaded (required),AUTOMATIC,600,122500,279</v>
      </c>
    </row>
    <row r="282" spans="1:10" x14ac:dyDescent="0.25">
      <c r="A282" s="5">
        <v>281</v>
      </c>
      <c r="B282" s="5" t="s">
        <v>11184</v>
      </c>
      <c r="C282" s="5" t="s">
        <v>11266</v>
      </c>
      <c r="D282">
        <v>2014</v>
      </c>
      <c r="E282" t="s">
        <v>11186</v>
      </c>
      <c r="F282" t="s">
        <v>11888</v>
      </c>
      <c r="G282" s="5">
        <v>540</v>
      </c>
      <c r="H282">
        <v>135200</v>
      </c>
      <c r="I282" s="5" t="str">
        <f t="shared" si="8"/>
        <v>|n</v>
      </c>
      <c r="J282" s="5" t="str">
        <f t="shared" si="9"/>
        <v>281,BMW,ALPINA B7,2014,premium unleaded (required),AUTOMATIC,540,135200,|n</v>
      </c>
    </row>
    <row r="283" spans="1:10" x14ac:dyDescent="0.25">
      <c r="A283" s="5">
        <v>282</v>
      </c>
      <c r="B283" s="5" t="s">
        <v>11184</v>
      </c>
      <c r="C283" s="5" t="s">
        <v>11266</v>
      </c>
      <c r="D283">
        <v>2015</v>
      </c>
      <c r="E283" t="s">
        <v>11186</v>
      </c>
      <c r="F283" t="s">
        <v>11888</v>
      </c>
      <c r="G283" s="5">
        <v>540</v>
      </c>
      <c r="H283">
        <v>135200</v>
      </c>
      <c r="I283" s="5">
        <f t="shared" si="8"/>
        <v>281</v>
      </c>
      <c r="J283" s="5" t="str">
        <f t="shared" si="9"/>
        <v>282,BMW,ALPINA B7,2015,premium unleaded (required),AUTOMATIC,540,135200,281</v>
      </c>
    </row>
    <row r="284" spans="1:10" x14ac:dyDescent="0.25">
      <c r="A284" s="5">
        <v>283</v>
      </c>
      <c r="B284" s="5" t="s">
        <v>11184</v>
      </c>
      <c r="C284" s="5" t="s">
        <v>11266</v>
      </c>
      <c r="D284">
        <v>2017</v>
      </c>
      <c r="E284" t="s">
        <v>11186</v>
      </c>
      <c r="F284" t="s">
        <v>11888</v>
      </c>
      <c r="G284" s="5">
        <v>600</v>
      </c>
      <c r="H284">
        <v>137000</v>
      </c>
      <c r="I284" s="5">
        <f t="shared" si="8"/>
        <v>282</v>
      </c>
      <c r="J284" s="5" t="str">
        <f t="shared" si="9"/>
        <v>283,BMW,ALPINA B7,2017,premium unleaded (required),AUTOMATIC,600,137000,282</v>
      </c>
    </row>
    <row r="285" spans="1:10" x14ac:dyDescent="0.25">
      <c r="A285" s="5">
        <v>284</v>
      </c>
      <c r="B285" s="5" t="s">
        <v>11184</v>
      </c>
      <c r="C285" s="5" t="s">
        <v>11543</v>
      </c>
      <c r="D285">
        <v>2015</v>
      </c>
      <c r="E285" t="s">
        <v>11218</v>
      </c>
      <c r="F285" t="s">
        <v>11890</v>
      </c>
      <c r="G285" s="5">
        <v>170</v>
      </c>
      <c r="H285">
        <v>42400</v>
      </c>
      <c r="I285" s="5" t="str">
        <f t="shared" si="8"/>
        <v>|n</v>
      </c>
      <c r="J285" s="5" t="str">
        <f t="shared" si="9"/>
        <v>284,BMW,i3,2015,electric,DIRECT_DRIVE,170,42400,|n</v>
      </c>
    </row>
    <row r="286" spans="1:10" x14ac:dyDescent="0.25">
      <c r="A286" s="5">
        <v>285</v>
      </c>
      <c r="B286" s="5" t="s">
        <v>11184</v>
      </c>
      <c r="C286" s="5" t="s">
        <v>11543</v>
      </c>
      <c r="D286">
        <v>2016</v>
      </c>
      <c r="E286" t="s">
        <v>11218</v>
      </c>
      <c r="F286" t="s">
        <v>11890</v>
      </c>
      <c r="G286" s="5">
        <v>170</v>
      </c>
      <c r="H286">
        <v>42400</v>
      </c>
      <c r="I286" s="5">
        <f t="shared" si="8"/>
        <v>284</v>
      </c>
      <c r="J286" s="5" t="str">
        <f t="shared" si="9"/>
        <v>285,BMW,i3,2016,electric,DIRECT_DRIVE,170,42400,284</v>
      </c>
    </row>
    <row r="287" spans="1:10" x14ac:dyDescent="0.25">
      <c r="A287" s="5">
        <v>286</v>
      </c>
      <c r="B287" s="5" t="s">
        <v>11184</v>
      </c>
      <c r="C287" s="5" t="s">
        <v>11543</v>
      </c>
      <c r="D287">
        <v>2017</v>
      </c>
      <c r="E287" t="s">
        <v>11218</v>
      </c>
      <c r="F287" t="s">
        <v>11890</v>
      </c>
      <c r="G287" s="5">
        <v>170</v>
      </c>
      <c r="H287">
        <v>43600</v>
      </c>
      <c r="I287" s="5">
        <f t="shared" si="8"/>
        <v>285</v>
      </c>
      <c r="J287" s="5" t="str">
        <f t="shared" si="9"/>
        <v>286,BMW,i3,2017,electric,DIRECT_DRIVE,170,43600,285</v>
      </c>
    </row>
    <row r="288" spans="1:10" x14ac:dyDescent="0.25">
      <c r="A288" s="5">
        <v>287</v>
      </c>
      <c r="B288" s="5" t="s">
        <v>11184</v>
      </c>
      <c r="C288" s="5" t="s">
        <v>11616</v>
      </c>
      <c r="D288">
        <v>2006</v>
      </c>
      <c r="E288" t="s">
        <v>11186</v>
      </c>
      <c r="F288" t="s">
        <v>11887</v>
      </c>
      <c r="G288" s="5">
        <v>330</v>
      </c>
      <c r="H288">
        <v>51300</v>
      </c>
      <c r="I288" s="5" t="str">
        <f t="shared" si="8"/>
        <v>|n</v>
      </c>
      <c r="J288" s="5" t="str">
        <f t="shared" si="9"/>
        <v>287,BMW,M,2006,premium unleaded (required),MANUAL,330,51300,|n</v>
      </c>
    </row>
    <row r="289" spans="1:10" x14ac:dyDescent="0.25">
      <c r="A289" s="5">
        <v>288</v>
      </c>
      <c r="B289" s="5" t="s">
        <v>11184</v>
      </c>
      <c r="C289" s="5" t="s">
        <v>11592</v>
      </c>
      <c r="D289">
        <v>2016</v>
      </c>
      <c r="E289" t="s">
        <v>11186</v>
      </c>
      <c r="F289" t="s">
        <v>11887</v>
      </c>
      <c r="G289" s="5">
        <v>365</v>
      </c>
      <c r="H289">
        <v>51700</v>
      </c>
      <c r="I289" s="5" t="str">
        <f t="shared" si="8"/>
        <v>|n</v>
      </c>
      <c r="J289" s="5" t="str">
        <f t="shared" si="9"/>
        <v>288,BMW,M2,2016,premium unleaded (required),MANUAL,365,51700,|n</v>
      </c>
    </row>
    <row r="290" spans="1:10" x14ac:dyDescent="0.25">
      <c r="A290" s="5">
        <v>289</v>
      </c>
      <c r="B290" s="5" t="s">
        <v>11184</v>
      </c>
      <c r="C290" s="5" t="s">
        <v>11592</v>
      </c>
      <c r="D290">
        <v>2017</v>
      </c>
      <c r="E290" t="s">
        <v>11186</v>
      </c>
      <c r="F290" t="s">
        <v>11887</v>
      </c>
      <c r="G290" s="5">
        <v>365</v>
      </c>
      <c r="H290">
        <v>51700</v>
      </c>
      <c r="I290" s="5">
        <f t="shared" si="8"/>
        <v>288</v>
      </c>
      <c r="J290" s="5" t="str">
        <f t="shared" si="9"/>
        <v>289,BMW,M2,2017,premium unleaded (required),MANUAL,365,51700,288</v>
      </c>
    </row>
    <row r="291" spans="1:10" x14ac:dyDescent="0.25">
      <c r="A291" s="5">
        <v>290</v>
      </c>
      <c r="B291" s="5" t="s">
        <v>11184</v>
      </c>
      <c r="C291" s="5" t="s">
        <v>11595</v>
      </c>
      <c r="D291">
        <v>2015</v>
      </c>
      <c r="E291" t="s">
        <v>11186</v>
      </c>
      <c r="F291" t="s">
        <v>11887</v>
      </c>
      <c r="G291" s="5">
        <v>425</v>
      </c>
      <c r="H291">
        <v>62000</v>
      </c>
      <c r="I291" s="5" t="str">
        <f t="shared" si="8"/>
        <v>|n</v>
      </c>
      <c r="J291" s="5" t="str">
        <f t="shared" si="9"/>
        <v>290,BMW,M3,2015,premium unleaded (required),MANUAL,425,62000,|n</v>
      </c>
    </row>
    <row r="292" spans="1:10" x14ac:dyDescent="0.25">
      <c r="A292" s="5">
        <v>291</v>
      </c>
      <c r="B292" s="5" t="s">
        <v>11184</v>
      </c>
      <c r="C292" s="5" t="s">
        <v>11595</v>
      </c>
      <c r="D292">
        <v>2016</v>
      </c>
      <c r="E292" t="s">
        <v>11186</v>
      </c>
      <c r="F292" t="s">
        <v>11887</v>
      </c>
      <c r="G292" s="5">
        <v>425</v>
      </c>
      <c r="H292">
        <v>63500</v>
      </c>
      <c r="I292" s="5">
        <f t="shared" si="8"/>
        <v>290</v>
      </c>
      <c r="J292" s="5" t="str">
        <f t="shared" si="9"/>
        <v>291,BMW,M3,2016,premium unleaded (required),MANUAL,425,63500,290</v>
      </c>
    </row>
    <row r="293" spans="1:10" x14ac:dyDescent="0.25">
      <c r="A293" s="5">
        <v>292</v>
      </c>
      <c r="B293" s="5" t="s">
        <v>11184</v>
      </c>
      <c r="C293" s="5" t="s">
        <v>11595</v>
      </c>
      <c r="D293">
        <v>2017</v>
      </c>
      <c r="E293" t="s">
        <v>11186</v>
      </c>
      <c r="F293" t="s">
        <v>11887</v>
      </c>
      <c r="G293" s="5">
        <v>425</v>
      </c>
      <c r="H293">
        <v>64000</v>
      </c>
      <c r="I293" s="5">
        <f t="shared" si="8"/>
        <v>291</v>
      </c>
      <c r="J293" s="5" t="str">
        <f t="shared" si="9"/>
        <v>292,BMW,M3,2017,premium unleaded (required),MANUAL,425,64000,291</v>
      </c>
    </row>
    <row r="294" spans="1:10" x14ac:dyDescent="0.25">
      <c r="A294" s="5">
        <v>293</v>
      </c>
      <c r="B294" s="5" t="s">
        <v>11184</v>
      </c>
      <c r="C294" s="5" t="s">
        <v>11598</v>
      </c>
      <c r="D294">
        <v>2015</v>
      </c>
      <c r="E294" t="s">
        <v>11186</v>
      </c>
      <c r="F294" t="s">
        <v>11887</v>
      </c>
      <c r="G294" s="5">
        <v>425</v>
      </c>
      <c r="H294">
        <v>72500</v>
      </c>
      <c r="I294" s="5" t="str">
        <f t="shared" si="8"/>
        <v>|n</v>
      </c>
      <c r="J294" s="5" t="str">
        <f t="shared" si="9"/>
        <v>293,BMW,M4,2015,premium unleaded (required),MANUAL,425,72500,|n</v>
      </c>
    </row>
    <row r="295" spans="1:10" x14ac:dyDescent="0.25">
      <c r="A295" s="5">
        <v>294</v>
      </c>
      <c r="B295" s="5" t="s">
        <v>11184</v>
      </c>
      <c r="C295" s="5" t="s">
        <v>11598</v>
      </c>
      <c r="D295">
        <v>2016</v>
      </c>
      <c r="E295" t="s">
        <v>11186</v>
      </c>
      <c r="F295" t="s">
        <v>11887</v>
      </c>
      <c r="G295" s="5">
        <v>425</v>
      </c>
      <c r="H295">
        <v>74200</v>
      </c>
      <c r="I295" s="5">
        <f t="shared" si="8"/>
        <v>293</v>
      </c>
      <c r="J295" s="5" t="str">
        <f t="shared" si="9"/>
        <v>294,BMW,M4,2016,premium unleaded (required),MANUAL,425,74200,293</v>
      </c>
    </row>
    <row r="296" spans="1:10" x14ac:dyDescent="0.25">
      <c r="A296" s="5">
        <v>295</v>
      </c>
      <c r="B296" s="5" t="s">
        <v>11184</v>
      </c>
      <c r="C296" t="s">
        <v>11598</v>
      </c>
      <c r="D296">
        <v>2017</v>
      </c>
      <c r="E296" t="s">
        <v>11186</v>
      </c>
      <c r="F296" t="s">
        <v>11887</v>
      </c>
      <c r="G296" s="5">
        <v>425</v>
      </c>
      <c r="H296">
        <v>74700</v>
      </c>
      <c r="I296" s="5">
        <f t="shared" si="8"/>
        <v>294</v>
      </c>
      <c r="J296" s="5" t="str">
        <f t="shared" si="9"/>
        <v>295,BMW,M4,2017,premium unleaded (required),MANUAL,425,74700,294</v>
      </c>
    </row>
    <row r="297" spans="1:10" x14ac:dyDescent="0.25">
      <c r="A297" s="5">
        <v>296</v>
      </c>
      <c r="B297" s="5" t="s">
        <v>11184</v>
      </c>
      <c r="C297" t="s">
        <v>11596</v>
      </c>
      <c r="D297">
        <v>2016</v>
      </c>
      <c r="E297" t="s">
        <v>11186</v>
      </c>
      <c r="F297" t="s">
        <v>11889</v>
      </c>
      <c r="G297" s="5">
        <v>493</v>
      </c>
      <c r="H297">
        <v>133205</v>
      </c>
      <c r="I297" s="5" t="str">
        <f t="shared" si="8"/>
        <v>|n</v>
      </c>
      <c r="J297" s="5" t="str">
        <f t="shared" si="9"/>
        <v>296,BMW,M4 GTS,2016,premium unleaded (required),AUTOMATED_MANUAL,493,133205,|n</v>
      </c>
    </row>
    <row r="298" spans="1:10" x14ac:dyDescent="0.25">
      <c r="A298" s="5">
        <v>297</v>
      </c>
      <c r="B298" s="5" t="s">
        <v>11184</v>
      </c>
      <c r="C298" t="s">
        <v>11600</v>
      </c>
      <c r="D298">
        <v>2014</v>
      </c>
      <c r="E298" t="s">
        <v>11186</v>
      </c>
      <c r="F298" t="s">
        <v>11889</v>
      </c>
      <c r="G298" s="5">
        <v>552</v>
      </c>
      <c r="H298">
        <v>92900</v>
      </c>
      <c r="I298" s="5" t="str">
        <f t="shared" si="8"/>
        <v>|n</v>
      </c>
      <c r="J298" s="5" t="str">
        <f t="shared" si="9"/>
        <v>297,BMW,M5,2014,premium unleaded (required),AUTOMATED_MANUAL,552,92900,|n</v>
      </c>
    </row>
    <row r="299" spans="1:10" x14ac:dyDescent="0.25">
      <c r="A299" s="5">
        <v>298</v>
      </c>
      <c r="B299" s="5" t="s">
        <v>11184</v>
      </c>
      <c r="C299" t="s">
        <v>11600</v>
      </c>
      <c r="D299">
        <v>2015</v>
      </c>
      <c r="E299" t="s">
        <v>11186</v>
      </c>
      <c r="F299" t="s">
        <v>11889</v>
      </c>
      <c r="G299" s="5">
        <v>560</v>
      </c>
      <c r="H299">
        <v>93600</v>
      </c>
      <c r="I299" s="5">
        <f t="shared" si="8"/>
        <v>297</v>
      </c>
      <c r="J299" s="5" t="str">
        <f t="shared" si="9"/>
        <v>298,BMW,M5,2015,premium unleaded (required),AUTOMATED_MANUAL,560,93600,297</v>
      </c>
    </row>
    <row r="300" spans="1:10" x14ac:dyDescent="0.25">
      <c r="A300" s="5">
        <v>299</v>
      </c>
      <c r="B300" s="5" t="s">
        <v>11184</v>
      </c>
      <c r="C300" t="s">
        <v>11600</v>
      </c>
      <c r="D300">
        <v>2016</v>
      </c>
      <c r="E300" t="s">
        <v>11186</v>
      </c>
      <c r="F300" t="s">
        <v>11889</v>
      </c>
      <c r="G300" s="5">
        <v>560</v>
      </c>
      <c r="H300">
        <v>94100</v>
      </c>
      <c r="I300" s="5">
        <f t="shared" si="8"/>
        <v>298</v>
      </c>
      <c r="J300" s="5" t="str">
        <f t="shared" si="9"/>
        <v>299,BMW,M5,2016,premium unleaded (required),AUTOMATED_MANUAL,560,94100,298</v>
      </c>
    </row>
    <row r="301" spans="1:10" x14ac:dyDescent="0.25">
      <c r="A301" s="5">
        <v>300</v>
      </c>
      <c r="B301" s="5" t="s">
        <v>11184</v>
      </c>
      <c r="C301" t="s">
        <v>11602</v>
      </c>
      <c r="D301">
        <v>2015</v>
      </c>
      <c r="E301" t="s">
        <v>11186</v>
      </c>
      <c r="F301" t="s">
        <v>11889</v>
      </c>
      <c r="G301" s="5">
        <v>560</v>
      </c>
      <c r="H301">
        <v>118200</v>
      </c>
      <c r="I301" s="5" t="str">
        <f t="shared" si="8"/>
        <v>|n</v>
      </c>
      <c r="J301" s="5" t="str">
        <f t="shared" si="9"/>
        <v>300,BMW,M6,2015,premium unleaded (required),AUTOMATED_MANUAL,560,118200,|n</v>
      </c>
    </row>
    <row r="302" spans="1:10" x14ac:dyDescent="0.25">
      <c r="A302" s="5">
        <v>301</v>
      </c>
      <c r="B302" s="5" t="s">
        <v>11184</v>
      </c>
      <c r="C302" t="s">
        <v>11602</v>
      </c>
      <c r="D302">
        <v>2016</v>
      </c>
      <c r="E302" t="s">
        <v>11186</v>
      </c>
      <c r="F302" t="s">
        <v>11889</v>
      </c>
      <c r="G302" s="5">
        <v>552</v>
      </c>
      <c r="H302">
        <v>119700</v>
      </c>
      <c r="I302" s="5">
        <f t="shared" si="8"/>
        <v>300</v>
      </c>
      <c r="J302" s="5" t="str">
        <f t="shared" si="9"/>
        <v>301,BMW,M6,2016,premium unleaded (required),AUTOMATED_MANUAL,552,119700,300</v>
      </c>
    </row>
    <row r="303" spans="1:10" x14ac:dyDescent="0.25">
      <c r="A303" s="5">
        <v>302</v>
      </c>
      <c r="B303" s="5" t="s">
        <v>11184</v>
      </c>
      <c r="C303" t="s">
        <v>11602</v>
      </c>
      <c r="D303">
        <v>2017</v>
      </c>
      <c r="E303" t="s">
        <v>11186</v>
      </c>
      <c r="F303" t="s">
        <v>11889</v>
      </c>
      <c r="G303" s="5">
        <v>560</v>
      </c>
      <c r="H303">
        <v>120000</v>
      </c>
      <c r="I303" s="5">
        <f t="shared" si="8"/>
        <v>301</v>
      </c>
      <c r="J303" s="5" t="str">
        <f t="shared" si="9"/>
        <v>302,BMW,M6,2017,premium unleaded (required),AUTOMATED_MANUAL,560,120000,301</v>
      </c>
    </row>
    <row r="304" spans="1:10" x14ac:dyDescent="0.25">
      <c r="A304" s="5">
        <v>303</v>
      </c>
      <c r="B304" s="5" t="s">
        <v>11184</v>
      </c>
      <c r="C304" t="s">
        <v>11601</v>
      </c>
      <c r="D304">
        <v>2015</v>
      </c>
      <c r="E304" t="s">
        <v>11186</v>
      </c>
      <c r="F304" t="s">
        <v>11889</v>
      </c>
      <c r="G304" s="5">
        <v>560</v>
      </c>
      <c r="H304">
        <v>115700</v>
      </c>
      <c r="I304" s="5" t="str">
        <f t="shared" si="8"/>
        <v>|n</v>
      </c>
      <c r="J304" s="5" t="str">
        <f t="shared" si="9"/>
        <v>303,BMW,M6 Gran Coupe,2015,premium unleaded (required),AUTOMATED_MANUAL,560,115700,|n</v>
      </c>
    </row>
    <row r="305" spans="1:10" x14ac:dyDescent="0.25">
      <c r="A305" s="5">
        <v>304</v>
      </c>
      <c r="B305" s="5" t="s">
        <v>11184</v>
      </c>
      <c r="C305" t="s">
        <v>11601</v>
      </c>
      <c r="D305">
        <v>2016</v>
      </c>
      <c r="E305" t="s">
        <v>11186</v>
      </c>
      <c r="F305" t="s">
        <v>11889</v>
      </c>
      <c r="G305" s="5">
        <v>552</v>
      </c>
      <c r="H305">
        <v>117200</v>
      </c>
      <c r="I305" s="5">
        <f t="shared" si="8"/>
        <v>303</v>
      </c>
      <c r="J305" s="5" t="str">
        <f t="shared" si="9"/>
        <v>304,BMW,M6 Gran Coupe,2016,premium unleaded (required),AUTOMATED_MANUAL,552,117200,303</v>
      </c>
    </row>
    <row r="306" spans="1:10" x14ac:dyDescent="0.25">
      <c r="A306" s="5">
        <v>305</v>
      </c>
      <c r="B306" s="5" t="s">
        <v>11184</v>
      </c>
      <c r="C306" t="s">
        <v>11601</v>
      </c>
      <c r="D306">
        <v>2017</v>
      </c>
      <c r="E306" t="s">
        <v>11186</v>
      </c>
      <c r="F306" t="s">
        <v>11889</v>
      </c>
      <c r="G306" s="5">
        <v>560</v>
      </c>
      <c r="H306">
        <v>117500</v>
      </c>
      <c r="I306" s="5">
        <f t="shared" si="8"/>
        <v>304</v>
      </c>
      <c r="J306" s="5" t="str">
        <f t="shared" si="9"/>
        <v>305,BMW,M6 Gran Coupe,2017,premium unleaded (required),AUTOMATED_MANUAL,560,117500,304</v>
      </c>
    </row>
    <row r="307" spans="1:10" x14ac:dyDescent="0.25">
      <c r="A307" s="5">
        <v>306</v>
      </c>
      <c r="B307" s="5" t="s">
        <v>11184</v>
      </c>
      <c r="C307" t="s">
        <v>11856</v>
      </c>
      <c r="D307">
        <v>2015</v>
      </c>
      <c r="E307" t="s">
        <v>11186</v>
      </c>
      <c r="F307" t="s">
        <v>11888</v>
      </c>
      <c r="G307" s="5">
        <v>300</v>
      </c>
      <c r="H307">
        <v>39100</v>
      </c>
      <c r="I307" s="5" t="str">
        <f t="shared" si="8"/>
        <v>|n</v>
      </c>
      <c r="J307" s="5" t="str">
        <f t="shared" si="9"/>
        <v>306,BMW,X1,2015,premium unleaded (required),AUTOMATIC,300,39100,|n</v>
      </c>
    </row>
    <row r="308" spans="1:10" x14ac:dyDescent="0.25">
      <c r="A308" s="5">
        <v>307</v>
      </c>
      <c r="B308" s="5" t="s">
        <v>11184</v>
      </c>
      <c r="C308" t="s">
        <v>11856</v>
      </c>
      <c r="D308">
        <v>2016</v>
      </c>
      <c r="E308" t="s">
        <v>11186</v>
      </c>
      <c r="F308" t="s">
        <v>11888</v>
      </c>
      <c r="G308" s="5">
        <v>228</v>
      </c>
      <c r="H308">
        <v>34800</v>
      </c>
      <c r="I308" s="5">
        <f t="shared" si="8"/>
        <v>306</v>
      </c>
      <c r="J308" s="5" t="str">
        <f t="shared" si="9"/>
        <v>307,BMW,X1,2016,premium unleaded (required),AUTOMATIC,228,34800,306</v>
      </c>
    </row>
    <row r="309" spans="1:10" x14ac:dyDescent="0.25">
      <c r="A309" s="5">
        <v>308</v>
      </c>
      <c r="B309" s="5" t="s">
        <v>11184</v>
      </c>
      <c r="C309" t="s">
        <v>11856</v>
      </c>
      <c r="D309">
        <v>2017</v>
      </c>
      <c r="E309" t="s">
        <v>11186</v>
      </c>
      <c r="F309" t="s">
        <v>11888</v>
      </c>
      <c r="G309" s="5">
        <v>228</v>
      </c>
      <c r="H309">
        <v>35100</v>
      </c>
      <c r="I309" s="5">
        <f t="shared" si="8"/>
        <v>307</v>
      </c>
      <c r="J309" s="5" t="str">
        <f t="shared" si="9"/>
        <v>308,BMW,X1,2017,premium unleaded (required),AUTOMATIC,228,35100,307</v>
      </c>
    </row>
    <row r="310" spans="1:10" x14ac:dyDescent="0.25">
      <c r="A310" s="5">
        <v>309</v>
      </c>
      <c r="B310" s="5" t="s">
        <v>11184</v>
      </c>
      <c r="C310" t="s">
        <v>11857</v>
      </c>
      <c r="D310">
        <v>2015</v>
      </c>
      <c r="E310" t="s">
        <v>11203</v>
      </c>
      <c r="F310" t="s">
        <v>11888</v>
      </c>
      <c r="G310" s="5">
        <v>180</v>
      </c>
      <c r="H310">
        <v>42000</v>
      </c>
      <c r="I310" s="5" t="str">
        <f t="shared" si="8"/>
        <v>|n</v>
      </c>
      <c r="J310" s="5" t="str">
        <f t="shared" si="9"/>
        <v>309,BMW,X3,2015,diesel,AUTOMATIC,180,42000,|n</v>
      </c>
    </row>
    <row r="311" spans="1:10" x14ac:dyDescent="0.25">
      <c r="A311" s="5">
        <v>310</v>
      </c>
      <c r="B311" s="5" t="s">
        <v>11184</v>
      </c>
      <c r="C311" t="s">
        <v>11857</v>
      </c>
      <c r="D311">
        <v>2015</v>
      </c>
      <c r="E311" t="s">
        <v>11186</v>
      </c>
      <c r="F311" t="s">
        <v>11888</v>
      </c>
      <c r="G311" s="5">
        <v>300</v>
      </c>
      <c r="H311">
        <v>45500</v>
      </c>
      <c r="I311" s="5" t="str">
        <f t="shared" si="8"/>
        <v>|n</v>
      </c>
      <c r="J311" s="5" t="str">
        <f t="shared" si="9"/>
        <v>310,BMW,X3,2015,premium unleaded (required),AUTOMATIC,300,45500,|n</v>
      </c>
    </row>
    <row r="312" spans="1:10" x14ac:dyDescent="0.25">
      <c r="A312" s="5">
        <v>311</v>
      </c>
      <c r="B312" s="5" t="s">
        <v>11184</v>
      </c>
      <c r="C312" t="s">
        <v>11857</v>
      </c>
      <c r="D312">
        <v>2016</v>
      </c>
      <c r="E312" t="s">
        <v>11203</v>
      </c>
      <c r="F312" t="s">
        <v>11888</v>
      </c>
      <c r="G312" s="5">
        <v>180</v>
      </c>
      <c r="H312">
        <v>42450</v>
      </c>
      <c r="I312" s="5" t="str">
        <f t="shared" si="8"/>
        <v>|n</v>
      </c>
      <c r="J312" s="5" t="str">
        <f t="shared" si="9"/>
        <v>311,BMW,X3,2016,diesel,AUTOMATIC,180,42450,|n</v>
      </c>
    </row>
    <row r="313" spans="1:10" x14ac:dyDescent="0.25">
      <c r="A313" s="5">
        <v>312</v>
      </c>
      <c r="B313" s="5" t="s">
        <v>11184</v>
      </c>
      <c r="C313" t="s">
        <v>11857</v>
      </c>
      <c r="D313">
        <v>2016</v>
      </c>
      <c r="E313" t="s">
        <v>11186</v>
      </c>
      <c r="F313" t="s">
        <v>11888</v>
      </c>
      <c r="G313" s="5">
        <v>300</v>
      </c>
      <c r="H313">
        <v>46800</v>
      </c>
      <c r="I313" s="5" t="str">
        <f t="shared" si="8"/>
        <v>|n</v>
      </c>
      <c r="J313" s="5" t="str">
        <f t="shared" si="9"/>
        <v>312,BMW,X3,2016,premium unleaded (required),AUTOMATIC,300,46800,|n</v>
      </c>
    </row>
    <row r="314" spans="1:10" x14ac:dyDescent="0.25">
      <c r="A314" s="5">
        <v>313</v>
      </c>
      <c r="B314" s="5" t="s">
        <v>11184</v>
      </c>
      <c r="C314" t="s">
        <v>11857</v>
      </c>
      <c r="D314">
        <v>2017</v>
      </c>
      <c r="E314" t="s">
        <v>11203</v>
      </c>
      <c r="F314" t="s">
        <v>11888</v>
      </c>
      <c r="G314" s="5">
        <v>180</v>
      </c>
      <c r="H314">
        <v>42750</v>
      </c>
      <c r="I314" s="5" t="str">
        <f t="shared" si="8"/>
        <v>|n</v>
      </c>
      <c r="J314" s="5" t="str">
        <f t="shared" si="9"/>
        <v>313,BMW,X3,2017,diesel,AUTOMATIC,180,42750,|n</v>
      </c>
    </row>
    <row r="315" spans="1:10" x14ac:dyDescent="0.25">
      <c r="A315" s="5">
        <v>314</v>
      </c>
      <c r="B315" s="5" t="s">
        <v>11184</v>
      </c>
      <c r="C315" t="s">
        <v>11857</v>
      </c>
      <c r="D315">
        <v>2017</v>
      </c>
      <c r="E315" t="s">
        <v>11186</v>
      </c>
      <c r="F315" t="s">
        <v>11888</v>
      </c>
      <c r="G315" s="5">
        <v>300</v>
      </c>
      <c r="H315">
        <v>47950</v>
      </c>
      <c r="I315" s="5" t="str">
        <f t="shared" si="8"/>
        <v>|n</v>
      </c>
      <c r="J315" s="5" t="str">
        <f t="shared" si="9"/>
        <v>314,BMW,X3,2017,premium unleaded (required),AUTOMATIC,300,47950,|n</v>
      </c>
    </row>
    <row r="316" spans="1:10" x14ac:dyDescent="0.25">
      <c r="A316" s="5">
        <v>315</v>
      </c>
      <c r="B316" s="5" t="s">
        <v>11184</v>
      </c>
      <c r="C316" t="s">
        <v>11858</v>
      </c>
      <c r="D316">
        <v>2015</v>
      </c>
      <c r="E316" t="s">
        <v>11186</v>
      </c>
      <c r="F316" t="s">
        <v>11888</v>
      </c>
      <c r="G316" s="5">
        <v>300</v>
      </c>
      <c r="H316">
        <v>48000</v>
      </c>
      <c r="I316" s="5" t="str">
        <f t="shared" si="8"/>
        <v>|n</v>
      </c>
      <c r="J316" s="5" t="str">
        <f t="shared" si="9"/>
        <v>315,BMW,X4,2015,premium unleaded (required),AUTOMATIC,300,48000,|n</v>
      </c>
    </row>
    <row r="317" spans="1:10" x14ac:dyDescent="0.25">
      <c r="A317" s="5">
        <v>316</v>
      </c>
      <c r="B317" s="5" t="s">
        <v>11184</v>
      </c>
      <c r="C317" t="s">
        <v>11858</v>
      </c>
      <c r="D317">
        <v>2016</v>
      </c>
      <c r="E317" t="s">
        <v>11186</v>
      </c>
      <c r="F317" t="s">
        <v>11888</v>
      </c>
      <c r="G317" s="5">
        <v>360</v>
      </c>
      <c r="H317">
        <v>57800</v>
      </c>
      <c r="I317" s="5">
        <f t="shared" si="8"/>
        <v>315</v>
      </c>
      <c r="J317" s="5" t="str">
        <f t="shared" si="9"/>
        <v>316,BMW,X4,2016,premium unleaded (required),AUTOMATIC,360,57800,315</v>
      </c>
    </row>
    <row r="318" spans="1:10" x14ac:dyDescent="0.25">
      <c r="A318" s="5">
        <v>317</v>
      </c>
      <c r="B318" s="5" t="s">
        <v>11184</v>
      </c>
      <c r="C318" t="s">
        <v>11858</v>
      </c>
      <c r="D318">
        <v>2017</v>
      </c>
      <c r="E318" t="s">
        <v>11186</v>
      </c>
      <c r="F318" t="s">
        <v>11888</v>
      </c>
      <c r="G318" s="5">
        <v>355</v>
      </c>
      <c r="H318">
        <v>58100</v>
      </c>
      <c r="I318" s="5">
        <f t="shared" si="8"/>
        <v>316</v>
      </c>
      <c r="J318" s="5" t="str">
        <f t="shared" si="9"/>
        <v>317,BMW,X4,2017,premium unleaded (required),AUTOMATIC,355,58100,316</v>
      </c>
    </row>
    <row r="319" spans="1:10" x14ac:dyDescent="0.25">
      <c r="A319" s="5">
        <v>318</v>
      </c>
      <c r="B319" s="5" t="s">
        <v>11184</v>
      </c>
      <c r="C319" t="s">
        <v>11860</v>
      </c>
      <c r="D319">
        <v>2015</v>
      </c>
      <c r="E319" t="s">
        <v>11203</v>
      </c>
      <c r="F319" t="s">
        <v>11888</v>
      </c>
      <c r="G319" s="5">
        <v>255</v>
      </c>
      <c r="H319">
        <v>57700</v>
      </c>
      <c r="I319" s="5" t="str">
        <f t="shared" si="8"/>
        <v>|n</v>
      </c>
      <c r="J319" s="5" t="str">
        <f t="shared" si="9"/>
        <v>318,BMW,X5,2015,diesel,AUTOMATIC,255,57700,|n</v>
      </c>
    </row>
    <row r="320" spans="1:10" x14ac:dyDescent="0.25">
      <c r="A320" s="5">
        <v>319</v>
      </c>
      <c r="B320" s="5" t="s">
        <v>11184</v>
      </c>
      <c r="C320" t="s">
        <v>11860</v>
      </c>
      <c r="D320">
        <v>2015</v>
      </c>
      <c r="E320" t="s">
        <v>11186</v>
      </c>
      <c r="F320" t="s">
        <v>11888</v>
      </c>
      <c r="G320" s="5">
        <v>445</v>
      </c>
      <c r="H320">
        <v>70100</v>
      </c>
      <c r="I320" s="5" t="str">
        <f t="shared" si="8"/>
        <v>|n</v>
      </c>
      <c r="J320" s="5" t="str">
        <f t="shared" si="9"/>
        <v>319,BMW,X5,2015,premium unleaded (required),AUTOMATIC,445,70100,|n</v>
      </c>
    </row>
    <row r="321" spans="1:10" x14ac:dyDescent="0.25">
      <c r="A321" s="5">
        <v>320</v>
      </c>
      <c r="B321" s="5" t="s">
        <v>11184</v>
      </c>
      <c r="C321" t="s">
        <v>11860</v>
      </c>
      <c r="D321">
        <v>2016</v>
      </c>
      <c r="E321" t="s">
        <v>11203</v>
      </c>
      <c r="F321" t="s">
        <v>11888</v>
      </c>
      <c r="G321" s="5">
        <v>255</v>
      </c>
      <c r="H321">
        <v>57700</v>
      </c>
      <c r="I321" s="5" t="str">
        <f t="shared" si="8"/>
        <v>|n</v>
      </c>
      <c r="J321" s="5" t="str">
        <f t="shared" si="9"/>
        <v>320,BMW,X5,2016,diesel,AUTOMATIC,255,57700,|n</v>
      </c>
    </row>
    <row r="322" spans="1:10" x14ac:dyDescent="0.25">
      <c r="A322" s="5">
        <v>321</v>
      </c>
      <c r="B322" s="5" t="s">
        <v>11184</v>
      </c>
      <c r="C322" t="s">
        <v>11860</v>
      </c>
      <c r="D322">
        <v>2016</v>
      </c>
      <c r="E322" t="s">
        <v>11186</v>
      </c>
      <c r="F322" t="s">
        <v>11888</v>
      </c>
      <c r="G322" s="5">
        <v>445</v>
      </c>
      <c r="H322">
        <v>71500</v>
      </c>
      <c r="I322" s="5" t="str">
        <f t="shared" si="8"/>
        <v>|n</v>
      </c>
      <c r="J322" s="5" t="str">
        <f t="shared" si="9"/>
        <v>321,BMW,X5,2016,premium unleaded (required),AUTOMATIC,445,71500,|n</v>
      </c>
    </row>
    <row r="323" spans="1:10" x14ac:dyDescent="0.25">
      <c r="A323" s="5">
        <v>322</v>
      </c>
      <c r="B323" s="5" t="s">
        <v>11184</v>
      </c>
      <c r="C323" t="s">
        <v>11860</v>
      </c>
      <c r="D323">
        <v>2017</v>
      </c>
      <c r="E323" t="s">
        <v>11203</v>
      </c>
      <c r="F323" t="s">
        <v>11888</v>
      </c>
      <c r="G323" s="5">
        <v>255</v>
      </c>
      <c r="H323">
        <v>59300</v>
      </c>
      <c r="I323" s="5" t="str">
        <f t="shared" ref="I323:I386" si="10">IF(AND($B322=$B323,$C322=$C323,$E322=$E323,$F322=$F323),A322,"|n")</f>
        <v>|n</v>
      </c>
      <c r="J323" s="5" t="str">
        <f t="shared" ref="J323:J386" si="11">A323&amp;","&amp;B323&amp;","&amp;C323&amp;","&amp;D323&amp;","&amp;E323&amp;","&amp;F323&amp;","&amp;G323&amp;","&amp;H323&amp;","&amp;I323</f>
        <v>322,BMW,X5,2017,diesel,AUTOMATIC,255,59300,|n</v>
      </c>
    </row>
    <row r="324" spans="1:10" x14ac:dyDescent="0.25">
      <c r="A324" s="5">
        <v>323</v>
      </c>
      <c r="B324" s="5" t="s">
        <v>11184</v>
      </c>
      <c r="C324" t="s">
        <v>11860</v>
      </c>
      <c r="D324">
        <v>2017</v>
      </c>
      <c r="E324" t="s">
        <v>11186</v>
      </c>
      <c r="F324" t="s">
        <v>11888</v>
      </c>
      <c r="G324" s="5">
        <v>445</v>
      </c>
      <c r="H324">
        <v>72300</v>
      </c>
      <c r="I324" s="5" t="str">
        <f t="shared" si="10"/>
        <v>|n</v>
      </c>
      <c r="J324" s="5" t="str">
        <f t="shared" si="11"/>
        <v>323,BMW,X5,2017,premium unleaded (required),AUTOMATIC,445,72300,|n</v>
      </c>
    </row>
    <row r="325" spans="1:10" x14ac:dyDescent="0.25">
      <c r="A325" s="5">
        <v>324</v>
      </c>
      <c r="B325" s="5" t="s">
        <v>11184</v>
      </c>
      <c r="C325" t="s">
        <v>11859</v>
      </c>
      <c r="D325">
        <v>2015</v>
      </c>
      <c r="E325" t="s">
        <v>11186</v>
      </c>
      <c r="F325" t="s">
        <v>11888</v>
      </c>
      <c r="G325" s="5">
        <v>567</v>
      </c>
      <c r="H325">
        <v>98700</v>
      </c>
      <c r="I325" s="5" t="str">
        <f t="shared" si="10"/>
        <v>|n</v>
      </c>
      <c r="J325" s="5" t="str">
        <f t="shared" si="11"/>
        <v>324,BMW,X5 M,2015,premium unleaded (required),AUTOMATIC,567,98700,|n</v>
      </c>
    </row>
    <row r="326" spans="1:10" x14ac:dyDescent="0.25">
      <c r="A326" s="5">
        <v>325</v>
      </c>
      <c r="B326" s="5" t="s">
        <v>11184</v>
      </c>
      <c r="C326" t="s">
        <v>11859</v>
      </c>
      <c r="D326">
        <v>2016</v>
      </c>
      <c r="E326" t="s">
        <v>11186</v>
      </c>
      <c r="F326" t="s">
        <v>11888</v>
      </c>
      <c r="G326" s="5">
        <v>567</v>
      </c>
      <c r="H326">
        <v>98800</v>
      </c>
      <c r="I326" s="5">
        <f t="shared" si="10"/>
        <v>324</v>
      </c>
      <c r="J326" s="5" t="str">
        <f t="shared" si="11"/>
        <v>325,BMW,X5 M,2016,premium unleaded (required),AUTOMATIC,567,98800,324</v>
      </c>
    </row>
    <row r="327" spans="1:10" x14ac:dyDescent="0.25">
      <c r="A327" s="5">
        <v>326</v>
      </c>
      <c r="B327" s="5" t="s">
        <v>11184</v>
      </c>
      <c r="C327" t="s">
        <v>11859</v>
      </c>
      <c r="D327">
        <v>2017</v>
      </c>
      <c r="E327" t="s">
        <v>11186</v>
      </c>
      <c r="F327" t="s">
        <v>11888</v>
      </c>
      <c r="G327" s="5">
        <v>567</v>
      </c>
      <c r="H327">
        <v>98800</v>
      </c>
      <c r="I327" s="5">
        <f t="shared" si="10"/>
        <v>325</v>
      </c>
      <c r="J327" s="5" t="str">
        <f t="shared" si="11"/>
        <v>326,BMW,X5 M,2017,premium unleaded (required),AUTOMATIC,567,98800,325</v>
      </c>
    </row>
    <row r="328" spans="1:10" x14ac:dyDescent="0.25">
      <c r="A328" s="5">
        <v>327</v>
      </c>
      <c r="B328" s="5" t="s">
        <v>11184</v>
      </c>
      <c r="C328" t="s">
        <v>11862</v>
      </c>
      <c r="D328">
        <v>2015</v>
      </c>
      <c r="E328" t="s">
        <v>11186</v>
      </c>
      <c r="F328" t="s">
        <v>11888</v>
      </c>
      <c r="G328" s="5">
        <v>445</v>
      </c>
      <c r="H328">
        <v>72900</v>
      </c>
      <c r="I328" s="5" t="str">
        <f t="shared" si="10"/>
        <v>|n</v>
      </c>
      <c r="J328" s="5" t="str">
        <f t="shared" si="11"/>
        <v>327,BMW,X6,2015,premium unleaded (required),AUTOMATIC,445,72900,|n</v>
      </c>
    </row>
    <row r="329" spans="1:10" x14ac:dyDescent="0.25">
      <c r="A329" s="5">
        <v>328</v>
      </c>
      <c r="B329" s="5" t="s">
        <v>11184</v>
      </c>
      <c r="C329" t="s">
        <v>11862</v>
      </c>
      <c r="D329">
        <v>2016</v>
      </c>
      <c r="E329" t="s">
        <v>11186</v>
      </c>
      <c r="F329" t="s">
        <v>11888</v>
      </c>
      <c r="G329" s="5">
        <v>445</v>
      </c>
      <c r="H329">
        <v>75300</v>
      </c>
      <c r="I329" s="5">
        <f t="shared" si="10"/>
        <v>327</v>
      </c>
      <c r="J329" s="5" t="str">
        <f t="shared" si="11"/>
        <v>328,BMW,X6,2016,premium unleaded (required),AUTOMATIC,445,75300,327</v>
      </c>
    </row>
    <row r="330" spans="1:10" x14ac:dyDescent="0.25">
      <c r="A330" s="5">
        <v>329</v>
      </c>
      <c r="B330" s="5" t="s">
        <v>11184</v>
      </c>
      <c r="C330" t="s">
        <v>11862</v>
      </c>
      <c r="D330">
        <v>2017</v>
      </c>
      <c r="E330" t="s">
        <v>11186</v>
      </c>
      <c r="F330" t="s">
        <v>11888</v>
      </c>
      <c r="G330" s="5">
        <v>445</v>
      </c>
      <c r="H330">
        <v>76100</v>
      </c>
      <c r="I330" s="5">
        <f t="shared" si="10"/>
        <v>328</v>
      </c>
      <c r="J330" s="5" t="str">
        <f t="shared" si="11"/>
        <v>329,BMW,X6,2017,premium unleaded (required),AUTOMATIC,445,76100,328</v>
      </c>
    </row>
    <row r="331" spans="1:10" x14ac:dyDescent="0.25">
      <c r="A331" s="5">
        <v>330</v>
      </c>
      <c r="B331" s="5" t="s">
        <v>11184</v>
      </c>
      <c r="C331" t="s">
        <v>11861</v>
      </c>
      <c r="D331">
        <v>2015</v>
      </c>
      <c r="E331" t="s">
        <v>11186</v>
      </c>
      <c r="F331" t="s">
        <v>11888</v>
      </c>
      <c r="G331" s="5">
        <v>567</v>
      </c>
      <c r="H331">
        <v>102100</v>
      </c>
      <c r="I331" s="5" t="str">
        <f t="shared" si="10"/>
        <v>|n</v>
      </c>
      <c r="J331" s="5" t="str">
        <f t="shared" si="11"/>
        <v>330,BMW,X6 M,2015,premium unleaded (required),AUTOMATIC,567,102100,|n</v>
      </c>
    </row>
    <row r="332" spans="1:10" x14ac:dyDescent="0.25">
      <c r="A332" s="5">
        <v>331</v>
      </c>
      <c r="B332" s="5" t="s">
        <v>11184</v>
      </c>
      <c r="C332" t="s">
        <v>11861</v>
      </c>
      <c r="D332">
        <v>2016</v>
      </c>
      <c r="E332" t="s">
        <v>11186</v>
      </c>
      <c r="F332" t="s">
        <v>11888</v>
      </c>
      <c r="G332" s="5">
        <v>567</v>
      </c>
      <c r="H332">
        <v>102200</v>
      </c>
      <c r="I332" s="5">
        <f t="shared" si="10"/>
        <v>330</v>
      </c>
      <c r="J332" s="5" t="str">
        <f t="shared" si="11"/>
        <v>331,BMW,X6 M,2016,premium unleaded (required),AUTOMATIC,567,102200,330</v>
      </c>
    </row>
    <row r="333" spans="1:10" x14ac:dyDescent="0.25">
      <c r="A333" s="5">
        <v>332</v>
      </c>
      <c r="B333" s="5" t="s">
        <v>11184</v>
      </c>
      <c r="C333" t="s">
        <v>11861</v>
      </c>
      <c r="D333">
        <v>2017</v>
      </c>
      <c r="E333" t="s">
        <v>11186</v>
      </c>
      <c r="F333" t="s">
        <v>11888</v>
      </c>
      <c r="G333" s="5">
        <v>567</v>
      </c>
      <c r="H333">
        <v>102200</v>
      </c>
      <c r="I333" s="5">
        <f t="shared" si="10"/>
        <v>331</v>
      </c>
      <c r="J333" s="5" t="str">
        <f t="shared" si="11"/>
        <v>332,BMW,X6 M,2017,premium unleaded (required),AUTOMATIC,567,102200,331</v>
      </c>
    </row>
    <row r="334" spans="1:10" x14ac:dyDescent="0.25">
      <c r="A334" s="5">
        <v>333</v>
      </c>
      <c r="B334" s="5" t="s">
        <v>11184</v>
      </c>
      <c r="C334" t="s">
        <v>11884</v>
      </c>
      <c r="D334">
        <v>2014</v>
      </c>
      <c r="E334" t="s">
        <v>11186</v>
      </c>
      <c r="F334" t="s">
        <v>11889</v>
      </c>
      <c r="G334" s="5">
        <v>335</v>
      </c>
      <c r="H334">
        <v>65800</v>
      </c>
      <c r="I334" s="5" t="str">
        <f t="shared" si="10"/>
        <v>|n</v>
      </c>
      <c r="J334" s="5" t="str">
        <f t="shared" si="11"/>
        <v>333,BMW,Z4,2014,premium unleaded (required),AUTOMATED_MANUAL,335,65800,|n</v>
      </c>
    </row>
    <row r="335" spans="1:10" x14ac:dyDescent="0.25">
      <c r="A335" s="5">
        <v>334</v>
      </c>
      <c r="B335" s="5" t="s">
        <v>11184</v>
      </c>
      <c r="C335" t="s">
        <v>11884</v>
      </c>
      <c r="D335">
        <v>2014</v>
      </c>
      <c r="E335" t="s">
        <v>11186</v>
      </c>
      <c r="F335" t="s">
        <v>11887</v>
      </c>
      <c r="G335" s="5">
        <v>300</v>
      </c>
      <c r="H335">
        <v>56950</v>
      </c>
      <c r="I335" s="5" t="str">
        <f t="shared" si="10"/>
        <v>|n</v>
      </c>
      <c r="J335" s="5" t="str">
        <f t="shared" si="11"/>
        <v>334,BMW,Z4,2014,premium unleaded (required),MANUAL,300,56950,|n</v>
      </c>
    </row>
    <row r="336" spans="1:10" x14ac:dyDescent="0.25">
      <c r="A336" s="5">
        <v>335</v>
      </c>
      <c r="B336" s="5" t="s">
        <v>11184</v>
      </c>
      <c r="C336" t="s">
        <v>11884</v>
      </c>
      <c r="D336">
        <v>2015</v>
      </c>
      <c r="E336" t="s">
        <v>11186</v>
      </c>
      <c r="F336" t="s">
        <v>11889</v>
      </c>
      <c r="G336" s="5">
        <v>335</v>
      </c>
      <c r="H336">
        <v>65800</v>
      </c>
      <c r="I336" s="5" t="str">
        <f t="shared" si="10"/>
        <v>|n</v>
      </c>
      <c r="J336" s="5" t="str">
        <f t="shared" si="11"/>
        <v>335,BMW,Z4,2015,premium unleaded (required),AUTOMATED_MANUAL,335,65800,|n</v>
      </c>
    </row>
    <row r="337" spans="1:10" x14ac:dyDescent="0.25">
      <c r="A337" s="5">
        <v>336</v>
      </c>
      <c r="B337" s="5" t="s">
        <v>11184</v>
      </c>
      <c r="C337" t="s">
        <v>11884</v>
      </c>
      <c r="D337">
        <v>2015</v>
      </c>
      <c r="E337" t="s">
        <v>11186</v>
      </c>
      <c r="F337" t="s">
        <v>11887</v>
      </c>
      <c r="G337" s="5">
        <v>240</v>
      </c>
      <c r="H337">
        <v>48950</v>
      </c>
      <c r="I337" s="5" t="str">
        <f t="shared" si="10"/>
        <v>|n</v>
      </c>
      <c r="J337" s="5" t="str">
        <f t="shared" si="11"/>
        <v>336,BMW,Z4,2015,premium unleaded (required),MANUAL,240,48950,|n</v>
      </c>
    </row>
    <row r="338" spans="1:10" x14ac:dyDescent="0.25">
      <c r="A338" s="5">
        <v>337</v>
      </c>
      <c r="B338" s="5" t="s">
        <v>11184</v>
      </c>
      <c r="C338" t="s">
        <v>11884</v>
      </c>
      <c r="D338">
        <v>2016</v>
      </c>
      <c r="E338" t="s">
        <v>11186</v>
      </c>
      <c r="F338" t="s">
        <v>11889</v>
      </c>
      <c r="G338" s="5">
        <v>335</v>
      </c>
      <c r="H338">
        <v>66350</v>
      </c>
      <c r="I338" s="5" t="str">
        <f t="shared" si="10"/>
        <v>|n</v>
      </c>
      <c r="J338" s="5" t="str">
        <f t="shared" si="11"/>
        <v>337,BMW,Z4,2016,premium unleaded (required),AUTOMATED_MANUAL,335,66350,|n</v>
      </c>
    </row>
    <row r="339" spans="1:10" x14ac:dyDescent="0.25">
      <c r="A339" s="5">
        <v>338</v>
      </c>
      <c r="B339" s="5" t="s">
        <v>11184</v>
      </c>
      <c r="C339" t="s">
        <v>11884</v>
      </c>
      <c r="D339">
        <v>2016</v>
      </c>
      <c r="E339" t="s">
        <v>11186</v>
      </c>
      <c r="F339" t="s">
        <v>11887</v>
      </c>
      <c r="G339" s="5">
        <v>240</v>
      </c>
      <c r="H339">
        <v>49700</v>
      </c>
      <c r="I339" s="5" t="str">
        <f t="shared" si="10"/>
        <v>|n</v>
      </c>
      <c r="J339" s="5" t="str">
        <f t="shared" si="11"/>
        <v>338,BMW,Z4,2016,premium unleaded (required),MANUAL,240,49700,|n</v>
      </c>
    </row>
    <row r="340" spans="1:10" x14ac:dyDescent="0.25">
      <c r="A340" s="5">
        <v>339</v>
      </c>
      <c r="B340" s="5" t="s">
        <v>11184</v>
      </c>
      <c r="C340" t="s">
        <v>11883</v>
      </c>
      <c r="D340">
        <v>2007</v>
      </c>
      <c r="E340" t="s">
        <v>11186</v>
      </c>
      <c r="F340" t="s">
        <v>11887</v>
      </c>
      <c r="G340" s="5">
        <v>330</v>
      </c>
      <c r="H340">
        <v>52100</v>
      </c>
      <c r="I340" s="5" t="str">
        <f t="shared" si="10"/>
        <v>|n</v>
      </c>
      <c r="J340" s="5" t="str">
        <f t="shared" si="11"/>
        <v>339,BMW,Z4 M,2007,premium unleaded (required),MANUAL,330,52100,|n</v>
      </c>
    </row>
    <row r="341" spans="1:10" x14ac:dyDescent="0.25">
      <c r="A341" s="5">
        <v>340</v>
      </c>
      <c r="B341" s="5" t="s">
        <v>11184</v>
      </c>
      <c r="C341" t="s">
        <v>11883</v>
      </c>
      <c r="D341">
        <v>2008</v>
      </c>
      <c r="E341" t="s">
        <v>11186</v>
      </c>
      <c r="F341" t="s">
        <v>11887</v>
      </c>
      <c r="G341" s="5">
        <v>330</v>
      </c>
      <c r="H341">
        <v>52400</v>
      </c>
      <c r="I341" s="5">
        <f t="shared" si="10"/>
        <v>339</v>
      </c>
      <c r="J341" s="5" t="str">
        <f t="shared" si="11"/>
        <v>340,BMW,Z4 M,2008,premium unleaded (required),MANUAL,330,52400,339</v>
      </c>
    </row>
    <row r="342" spans="1:10" x14ac:dyDescent="0.25">
      <c r="A342" s="5">
        <v>341</v>
      </c>
      <c r="B342" s="5" t="s">
        <v>11849</v>
      </c>
      <c r="C342" t="s">
        <v>11850</v>
      </c>
      <c r="D342">
        <v>2008</v>
      </c>
      <c r="E342" t="s">
        <v>11186</v>
      </c>
      <c r="F342" t="s">
        <v>11889</v>
      </c>
      <c r="G342" s="5">
        <v>1001</v>
      </c>
      <c r="H342">
        <v>2065902</v>
      </c>
      <c r="I342" s="5" t="str">
        <f t="shared" si="10"/>
        <v>|n</v>
      </c>
      <c r="J342" s="5" t="str">
        <f t="shared" si="11"/>
        <v>341,Bugatti,Veyron 16.4,2008,premium unleaded (required),AUTOMATED_MANUAL,1001,2065902,|n</v>
      </c>
    </row>
    <row r="343" spans="1:10" x14ac:dyDescent="0.25">
      <c r="A343" s="5">
        <v>342</v>
      </c>
      <c r="B343" s="5" t="s">
        <v>11849</v>
      </c>
      <c r="C343" t="s">
        <v>11850</v>
      </c>
      <c r="D343">
        <v>2009</v>
      </c>
      <c r="E343" t="s">
        <v>11186</v>
      </c>
      <c r="F343" t="s">
        <v>11889</v>
      </c>
      <c r="G343" s="5">
        <v>1001</v>
      </c>
      <c r="H343">
        <v>1705769</v>
      </c>
      <c r="I343" s="5">
        <f t="shared" si="10"/>
        <v>341</v>
      </c>
      <c r="J343" s="5" t="str">
        <f t="shared" si="11"/>
        <v>342,Bugatti,Veyron 16.4,2009,premium unleaded (required),AUTOMATED_MANUAL,1001,1705769,341</v>
      </c>
    </row>
    <row r="344" spans="1:10" x14ac:dyDescent="0.25">
      <c r="A344" s="5">
        <v>343</v>
      </c>
      <c r="B344" s="5" t="s">
        <v>11330</v>
      </c>
      <c r="C344" t="s">
        <v>11331</v>
      </c>
      <c r="D344">
        <v>2016</v>
      </c>
      <c r="E344" t="s">
        <v>11193</v>
      </c>
      <c r="F344" t="s">
        <v>11888</v>
      </c>
      <c r="G344" s="5">
        <v>200</v>
      </c>
      <c r="H344">
        <v>36065</v>
      </c>
      <c r="I344" s="5" t="str">
        <f t="shared" si="10"/>
        <v>|n</v>
      </c>
      <c r="J344" s="5" t="str">
        <f t="shared" si="11"/>
        <v>343,Buick,Cascada,2016,premium unleaded (recommended),AUTOMATIC,200,36065,|n</v>
      </c>
    </row>
    <row r="345" spans="1:10" x14ac:dyDescent="0.25">
      <c r="A345" s="5">
        <v>344</v>
      </c>
      <c r="B345" s="5" t="s">
        <v>11330</v>
      </c>
      <c r="C345" t="s">
        <v>11331</v>
      </c>
      <c r="D345">
        <v>2017</v>
      </c>
      <c r="E345" t="s">
        <v>11193</v>
      </c>
      <c r="F345" t="s">
        <v>11888</v>
      </c>
      <c r="G345" s="5">
        <v>200</v>
      </c>
      <c r="H345">
        <v>37065</v>
      </c>
      <c r="I345" s="5">
        <f t="shared" si="10"/>
        <v>343</v>
      </c>
      <c r="J345" s="5" t="str">
        <f t="shared" si="11"/>
        <v>344,Buick,Cascada,2017,premium unleaded (recommended),AUTOMATIC,200,37065,343</v>
      </c>
    </row>
    <row r="346" spans="1:10" x14ac:dyDescent="0.25">
      <c r="A346" s="5">
        <v>345</v>
      </c>
      <c r="B346" s="5" t="s">
        <v>11330</v>
      </c>
      <c r="C346" t="s">
        <v>11338</v>
      </c>
      <c r="D346">
        <v>2005</v>
      </c>
      <c r="E346" t="s">
        <v>11190</v>
      </c>
      <c r="F346" t="s">
        <v>11888</v>
      </c>
      <c r="G346" s="5">
        <v>175</v>
      </c>
      <c r="H346">
        <v>22040</v>
      </c>
      <c r="I346" s="5" t="str">
        <f t="shared" si="10"/>
        <v>|n</v>
      </c>
      <c r="J346" s="5" t="str">
        <f t="shared" si="11"/>
        <v>345,Buick,Century,2005,regular unleaded,AUTOMATIC,175,22040,|n</v>
      </c>
    </row>
    <row r="347" spans="1:10" x14ac:dyDescent="0.25">
      <c r="A347" s="5">
        <v>346</v>
      </c>
      <c r="B347" s="5" t="s">
        <v>11330</v>
      </c>
      <c r="C347" t="s">
        <v>11418</v>
      </c>
      <c r="D347">
        <v>2015</v>
      </c>
      <c r="E347" t="s">
        <v>11190</v>
      </c>
      <c r="F347" t="s">
        <v>11888</v>
      </c>
      <c r="G347" s="5">
        <v>288</v>
      </c>
      <c r="H347">
        <v>49305</v>
      </c>
      <c r="I347" s="5" t="str">
        <f t="shared" si="10"/>
        <v>|n</v>
      </c>
      <c r="J347" s="5" t="str">
        <f t="shared" si="11"/>
        <v>346,Buick,Enclave,2015,regular unleaded,AUTOMATIC,288,49305,|n</v>
      </c>
    </row>
    <row r="348" spans="1:10" x14ac:dyDescent="0.25">
      <c r="A348" s="5">
        <v>347</v>
      </c>
      <c r="B348" s="5" t="s">
        <v>11330</v>
      </c>
      <c r="C348" t="s">
        <v>11418</v>
      </c>
      <c r="D348">
        <v>2016</v>
      </c>
      <c r="E348" t="s">
        <v>11190</v>
      </c>
      <c r="F348" t="s">
        <v>11888</v>
      </c>
      <c r="G348" s="5">
        <v>288</v>
      </c>
      <c r="H348">
        <v>49515</v>
      </c>
      <c r="I348" s="5">
        <f t="shared" si="10"/>
        <v>346</v>
      </c>
      <c r="J348" s="5" t="str">
        <f t="shared" si="11"/>
        <v>347,Buick,Enclave,2016,regular unleaded,AUTOMATIC,288,49515,346</v>
      </c>
    </row>
    <row r="349" spans="1:10" x14ac:dyDescent="0.25">
      <c r="A349" s="5">
        <v>348</v>
      </c>
      <c r="B349" s="5" t="s">
        <v>11330</v>
      </c>
      <c r="C349" t="s">
        <v>11418</v>
      </c>
      <c r="D349">
        <v>2017</v>
      </c>
      <c r="E349" t="s">
        <v>11190</v>
      </c>
      <c r="F349" t="s">
        <v>11888</v>
      </c>
      <c r="G349" s="5">
        <v>288</v>
      </c>
      <c r="H349">
        <v>49625</v>
      </c>
      <c r="I349" s="5">
        <f t="shared" si="10"/>
        <v>347</v>
      </c>
      <c r="J349" s="5" t="str">
        <f t="shared" si="11"/>
        <v>348,Buick,Enclave,2017,regular unleaded,AUTOMATIC,288,49625,347</v>
      </c>
    </row>
    <row r="350" spans="1:10" x14ac:dyDescent="0.25">
      <c r="A350" s="5">
        <v>349</v>
      </c>
      <c r="B350" s="5" t="s">
        <v>11330</v>
      </c>
      <c r="C350" t="s">
        <v>11419</v>
      </c>
      <c r="D350">
        <v>2015</v>
      </c>
      <c r="E350" t="s">
        <v>11190</v>
      </c>
      <c r="F350" t="s">
        <v>11888</v>
      </c>
      <c r="G350" s="5">
        <v>138</v>
      </c>
      <c r="H350">
        <v>30935</v>
      </c>
      <c r="I350" s="5" t="str">
        <f t="shared" si="10"/>
        <v>|n</v>
      </c>
      <c r="J350" s="5" t="str">
        <f t="shared" si="11"/>
        <v>349,Buick,Encore,2015,regular unleaded,AUTOMATIC,138,30935,|n</v>
      </c>
    </row>
    <row r="351" spans="1:10" x14ac:dyDescent="0.25">
      <c r="A351" s="5">
        <v>350</v>
      </c>
      <c r="B351" s="5" t="s">
        <v>11330</v>
      </c>
      <c r="C351" t="s">
        <v>11419</v>
      </c>
      <c r="D351">
        <v>2016</v>
      </c>
      <c r="E351" t="s">
        <v>11190</v>
      </c>
      <c r="F351" t="s">
        <v>11888</v>
      </c>
      <c r="G351" s="5">
        <v>138</v>
      </c>
      <c r="H351">
        <v>31285</v>
      </c>
      <c r="I351" s="5">
        <f t="shared" si="10"/>
        <v>349</v>
      </c>
      <c r="J351" s="5" t="str">
        <f t="shared" si="11"/>
        <v>350,Buick,Encore,2016,regular unleaded,AUTOMATIC,138,31285,349</v>
      </c>
    </row>
    <row r="352" spans="1:10" x14ac:dyDescent="0.25">
      <c r="A352" s="5">
        <v>351</v>
      </c>
      <c r="B352" s="5" t="s">
        <v>11330</v>
      </c>
      <c r="C352" t="s">
        <v>11419</v>
      </c>
      <c r="D352">
        <v>2017</v>
      </c>
      <c r="E352" t="s">
        <v>11190</v>
      </c>
      <c r="F352" t="s">
        <v>11888</v>
      </c>
      <c r="G352" s="5">
        <v>138</v>
      </c>
      <c r="H352">
        <v>31965</v>
      </c>
      <c r="I352" s="5">
        <f t="shared" si="10"/>
        <v>350</v>
      </c>
      <c r="J352" s="5" t="str">
        <f t="shared" si="11"/>
        <v>351,Buick,Encore,2017,regular unleaded,AUTOMATIC,138,31965,350</v>
      </c>
    </row>
    <row r="353" spans="1:10" x14ac:dyDescent="0.25">
      <c r="A353" s="5">
        <v>352</v>
      </c>
      <c r="B353" s="5" t="s">
        <v>11330</v>
      </c>
      <c r="C353" t="s">
        <v>11422</v>
      </c>
      <c r="D353">
        <v>2016</v>
      </c>
      <c r="E353" t="s">
        <v>11193</v>
      </c>
      <c r="F353" t="s">
        <v>11888</v>
      </c>
      <c r="G353" s="5">
        <v>252</v>
      </c>
      <c r="H353">
        <v>44710</v>
      </c>
      <c r="I353" s="5" t="str">
        <f t="shared" si="10"/>
        <v>|n</v>
      </c>
      <c r="J353" s="5" t="str">
        <f t="shared" si="11"/>
        <v>352,Buick,Envision,2016,premium unleaded (recommended),AUTOMATIC,252,44710,|n</v>
      </c>
    </row>
    <row r="354" spans="1:10" x14ac:dyDescent="0.25">
      <c r="A354" s="5">
        <v>353</v>
      </c>
      <c r="B354" s="5" t="s">
        <v>11330</v>
      </c>
      <c r="C354" t="s">
        <v>11422</v>
      </c>
      <c r="D354">
        <v>2017</v>
      </c>
      <c r="E354" t="s">
        <v>11197</v>
      </c>
      <c r="F354" t="s">
        <v>11888</v>
      </c>
      <c r="G354" s="5">
        <v>197</v>
      </c>
      <c r="H354">
        <v>39570</v>
      </c>
      <c r="I354" s="5" t="str">
        <f t="shared" si="10"/>
        <v>|n</v>
      </c>
      <c r="J354" s="5" t="str">
        <f t="shared" si="11"/>
        <v>353,Buick,Envision,2017,flex-fuel (unleaded/E85),AUTOMATIC,197,39570,|n</v>
      </c>
    </row>
    <row r="355" spans="1:10" x14ac:dyDescent="0.25">
      <c r="A355" s="5">
        <v>354</v>
      </c>
      <c r="B355" s="5" t="s">
        <v>11330</v>
      </c>
      <c r="C355" t="s">
        <v>11422</v>
      </c>
      <c r="D355">
        <v>2017</v>
      </c>
      <c r="E355" t="s">
        <v>11193</v>
      </c>
      <c r="F355" t="s">
        <v>11888</v>
      </c>
      <c r="G355" s="5">
        <v>252</v>
      </c>
      <c r="H355">
        <v>44960</v>
      </c>
      <c r="I355" s="5" t="str">
        <f t="shared" si="10"/>
        <v>|n</v>
      </c>
      <c r="J355" s="5" t="str">
        <f t="shared" si="11"/>
        <v>354,Buick,Envision,2017,premium unleaded (recommended),AUTOMATIC,252,44960,|n</v>
      </c>
    </row>
    <row r="356" spans="1:10" x14ac:dyDescent="0.25">
      <c r="A356" s="5">
        <v>355</v>
      </c>
      <c r="B356" s="5" t="s">
        <v>11330</v>
      </c>
      <c r="C356" t="s">
        <v>11570</v>
      </c>
      <c r="D356">
        <v>2015</v>
      </c>
      <c r="E356" t="s">
        <v>11197</v>
      </c>
      <c r="F356" t="s">
        <v>11888</v>
      </c>
      <c r="G356" s="5">
        <v>304</v>
      </c>
      <c r="H356">
        <v>40500</v>
      </c>
      <c r="I356" s="5" t="str">
        <f t="shared" si="10"/>
        <v>|n</v>
      </c>
      <c r="J356" s="5" t="str">
        <f t="shared" si="11"/>
        <v>355,Buick,LaCrosse,2015,flex-fuel (unleaded/E85),AUTOMATIC,304,40500,|n</v>
      </c>
    </row>
    <row r="357" spans="1:10" x14ac:dyDescent="0.25">
      <c r="A357" s="5">
        <v>356</v>
      </c>
      <c r="B357" s="5" t="s">
        <v>11330</v>
      </c>
      <c r="C357" t="s">
        <v>11570</v>
      </c>
      <c r="D357">
        <v>2015</v>
      </c>
      <c r="E357" t="s">
        <v>11190</v>
      </c>
      <c r="F357" t="s">
        <v>11888</v>
      </c>
      <c r="G357" s="5">
        <v>182</v>
      </c>
      <c r="H357">
        <v>35725</v>
      </c>
      <c r="I357" s="5" t="str">
        <f t="shared" si="10"/>
        <v>|n</v>
      </c>
      <c r="J357" s="5" t="str">
        <f t="shared" si="11"/>
        <v>356,Buick,LaCrosse,2015,regular unleaded,AUTOMATIC,182,35725,|n</v>
      </c>
    </row>
    <row r="358" spans="1:10" x14ac:dyDescent="0.25">
      <c r="A358" s="5">
        <v>357</v>
      </c>
      <c r="B358" s="5" t="s">
        <v>11330</v>
      </c>
      <c r="C358" t="s">
        <v>11570</v>
      </c>
      <c r="D358">
        <v>2016</v>
      </c>
      <c r="E358" t="s">
        <v>11197</v>
      </c>
      <c r="F358" t="s">
        <v>11888</v>
      </c>
      <c r="G358" s="5">
        <v>304</v>
      </c>
      <c r="H358">
        <v>40675</v>
      </c>
      <c r="I358" s="5" t="str">
        <f t="shared" si="10"/>
        <v>|n</v>
      </c>
      <c r="J358" s="5" t="str">
        <f t="shared" si="11"/>
        <v>357,Buick,LaCrosse,2016,flex-fuel (unleaded/E85),AUTOMATIC,304,40675,|n</v>
      </c>
    </row>
    <row r="359" spans="1:10" x14ac:dyDescent="0.25">
      <c r="A359" s="5">
        <v>358</v>
      </c>
      <c r="B359" s="5" t="s">
        <v>11330</v>
      </c>
      <c r="C359" t="s">
        <v>11570</v>
      </c>
      <c r="D359">
        <v>2017</v>
      </c>
      <c r="E359" t="s">
        <v>11190</v>
      </c>
      <c r="F359" t="s">
        <v>11888</v>
      </c>
      <c r="G359" s="5">
        <v>310</v>
      </c>
      <c r="H359">
        <v>43265</v>
      </c>
      <c r="I359" s="5" t="str">
        <f t="shared" si="10"/>
        <v>|n</v>
      </c>
      <c r="J359" s="5" t="str">
        <f t="shared" si="11"/>
        <v>358,Buick,LaCrosse,2017,regular unleaded,AUTOMATIC,310,43265,|n</v>
      </c>
    </row>
    <row r="360" spans="1:10" x14ac:dyDescent="0.25">
      <c r="A360" s="5">
        <v>359</v>
      </c>
      <c r="B360" s="5" t="s">
        <v>11330</v>
      </c>
      <c r="C360" t="s">
        <v>11578</v>
      </c>
      <c r="D360">
        <v>2005</v>
      </c>
      <c r="E360" t="s">
        <v>11190</v>
      </c>
      <c r="F360" t="s">
        <v>11888</v>
      </c>
      <c r="G360" s="5">
        <v>205</v>
      </c>
      <c r="H360">
        <v>32385</v>
      </c>
      <c r="I360" s="5" t="str">
        <f t="shared" si="10"/>
        <v>|n</v>
      </c>
      <c r="J360" s="5" t="str">
        <f t="shared" si="11"/>
        <v>359,Buick,LeSabre,2005,regular unleaded,AUTOMATIC,205,32385,|n</v>
      </c>
    </row>
    <row r="361" spans="1:10" x14ac:dyDescent="0.25">
      <c r="A361" s="5">
        <v>360</v>
      </c>
      <c r="B361" s="5" t="s">
        <v>11330</v>
      </c>
      <c r="C361" t="s">
        <v>11588</v>
      </c>
      <c r="D361">
        <v>2009</v>
      </c>
      <c r="E361" t="s">
        <v>11197</v>
      </c>
      <c r="F361" t="s">
        <v>11888</v>
      </c>
      <c r="G361" s="5">
        <v>227</v>
      </c>
      <c r="H361">
        <v>35770</v>
      </c>
      <c r="I361" s="5" t="str">
        <f t="shared" si="10"/>
        <v>|n</v>
      </c>
      <c r="J361" s="5" t="str">
        <f t="shared" si="11"/>
        <v>360,Buick,Lucerne,2009,flex-fuel (unleaded/E85),AUTOMATIC,227,35770,|n</v>
      </c>
    </row>
    <row r="362" spans="1:10" x14ac:dyDescent="0.25">
      <c r="A362" s="5">
        <v>361</v>
      </c>
      <c r="B362" s="5" t="s">
        <v>11330</v>
      </c>
      <c r="C362" t="s">
        <v>11588</v>
      </c>
      <c r="D362">
        <v>2009</v>
      </c>
      <c r="E362" t="s">
        <v>11193</v>
      </c>
      <c r="F362" t="s">
        <v>11888</v>
      </c>
      <c r="G362" s="5">
        <v>292</v>
      </c>
      <c r="H362">
        <v>40205</v>
      </c>
      <c r="I362" s="5" t="str">
        <f t="shared" si="10"/>
        <v>|n</v>
      </c>
      <c r="J362" s="5" t="str">
        <f t="shared" si="11"/>
        <v>361,Buick,Lucerne,2009,premium unleaded (recommended),AUTOMATIC,292,40205,|n</v>
      </c>
    </row>
    <row r="363" spans="1:10" x14ac:dyDescent="0.25">
      <c r="A363" s="5">
        <v>362</v>
      </c>
      <c r="B363" s="5" t="s">
        <v>11330</v>
      </c>
      <c r="C363" t="s">
        <v>11588</v>
      </c>
      <c r="D363">
        <v>2010</v>
      </c>
      <c r="E363" t="s">
        <v>11197</v>
      </c>
      <c r="F363" t="s">
        <v>11888</v>
      </c>
      <c r="G363" s="5">
        <v>227</v>
      </c>
      <c r="H363">
        <v>36230</v>
      </c>
      <c r="I363" s="5" t="str">
        <f t="shared" si="10"/>
        <v>|n</v>
      </c>
      <c r="J363" s="5" t="str">
        <f t="shared" si="11"/>
        <v>362,Buick,Lucerne,2010,flex-fuel (unleaded/E85),AUTOMATIC,227,36230,|n</v>
      </c>
    </row>
    <row r="364" spans="1:10" x14ac:dyDescent="0.25">
      <c r="A364" s="5">
        <v>363</v>
      </c>
      <c r="B364" s="5" t="s">
        <v>11330</v>
      </c>
      <c r="C364" t="s">
        <v>11588</v>
      </c>
      <c r="D364">
        <v>2010</v>
      </c>
      <c r="E364" t="s">
        <v>11193</v>
      </c>
      <c r="F364" t="s">
        <v>11888</v>
      </c>
      <c r="G364" s="5">
        <v>292</v>
      </c>
      <c r="H364">
        <v>42515</v>
      </c>
      <c r="I364" s="5" t="str">
        <f t="shared" si="10"/>
        <v>|n</v>
      </c>
      <c r="J364" s="5" t="str">
        <f t="shared" si="11"/>
        <v>363,Buick,Lucerne,2010,premium unleaded (recommended),AUTOMATIC,292,42515,|n</v>
      </c>
    </row>
    <row r="365" spans="1:10" x14ac:dyDescent="0.25">
      <c r="A365" s="5">
        <v>364</v>
      </c>
      <c r="B365" s="5" t="s">
        <v>11330</v>
      </c>
      <c r="C365" t="s">
        <v>11588</v>
      </c>
      <c r="D365">
        <v>2011</v>
      </c>
      <c r="E365" t="s">
        <v>11197</v>
      </c>
      <c r="F365" t="s">
        <v>11888</v>
      </c>
      <c r="G365" s="5">
        <v>227</v>
      </c>
      <c r="H365">
        <v>35675</v>
      </c>
      <c r="I365" s="5" t="str">
        <f t="shared" si="10"/>
        <v>|n</v>
      </c>
      <c r="J365" s="5" t="str">
        <f t="shared" si="11"/>
        <v>364,Buick,Lucerne,2011,flex-fuel (unleaded/E85),AUTOMATIC,227,35675,|n</v>
      </c>
    </row>
    <row r="366" spans="1:10" x14ac:dyDescent="0.25">
      <c r="A366" s="5">
        <v>365</v>
      </c>
      <c r="B366" s="5" t="s">
        <v>11330</v>
      </c>
      <c r="C366" t="s">
        <v>11588</v>
      </c>
      <c r="D366">
        <v>2011</v>
      </c>
      <c r="E366" t="s">
        <v>11193</v>
      </c>
      <c r="F366" t="s">
        <v>11888</v>
      </c>
      <c r="G366" s="5">
        <v>292</v>
      </c>
      <c r="H366">
        <v>44460</v>
      </c>
      <c r="I366" s="5" t="str">
        <f t="shared" si="10"/>
        <v>|n</v>
      </c>
      <c r="J366" s="5" t="str">
        <f t="shared" si="11"/>
        <v>365,Buick,Lucerne,2011,premium unleaded (recommended),AUTOMATIC,292,44460,|n</v>
      </c>
    </row>
    <row r="367" spans="1:10" x14ac:dyDescent="0.25">
      <c r="A367" s="5">
        <v>366</v>
      </c>
      <c r="B367" s="5" t="s">
        <v>11330</v>
      </c>
      <c r="C367" t="s">
        <v>11658</v>
      </c>
      <c r="D367">
        <v>2005</v>
      </c>
      <c r="E367" t="s">
        <v>11186</v>
      </c>
      <c r="F367" t="s">
        <v>11888</v>
      </c>
      <c r="G367" s="5">
        <v>240</v>
      </c>
      <c r="H367">
        <v>40730</v>
      </c>
      <c r="I367" s="5" t="str">
        <f t="shared" si="10"/>
        <v>|n</v>
      </c>
      <c r="J367" s="5" t="str">
        <f t="shared" si="11"/>
        <v>366,Buick,Park Avenue,2005,premium unleaded (required),AUTOMATIC,240,40730,|n</v>
      </c>
    </row>
    <row r="368" spans="1:10" x14ac:dyDescent="0.25">
      <c r="A368" s="5">
        <v>367</v>
      </c>
      <c r="B368" s="5" t="s">
        <v>11330</v>
      </c>
      <c r="C368" t="s">
        <v>11658</v>
      </c>
      <c r="D368">
        <v>2005</v>
      </c>
      <c r="E368" t="s">
        <v>11190</v>
      </c>
      <c r="F368" t="s">
        <v>11888</v>
      </c>
      <c r="G368" s="5">
        <v>205</v>
      </c>
      <c r="H368">
        <v>35555</v>
      </c>
      <c r="I368" s="5" t="str">
        <f t="shared" si="10"/>
        <v>|n</v>
      </c>
      <c r="J368" s="5" t="str">
        <f t="shared" si="11"/>
        <v>367,Buick,Park Avenue,2005,regular unleaded,AUTOMATIC,205,35555,|n</v>
      </c>
    </row>
    <row r="369" spans="1:10" x14ac:dyDescent="0.25">
      <c r="A369" s="5">
        <v>368</v>
      </c>
      <c r="B369" s="5" t="s">
        <v>11330</v>
      </c>
      <c r="C369" t="s">
        <v>11693</v>
      </c>
      <c r="D369">
        <v>2005</v>
      </c>
      <c r="E369" t="s">
        <v>11190</v>
      </c>
      <c r="F369" t="s">
        <v>11888</v>
      </c>
      <c r="G369" s="5">
        <v>275</v>
      </c>
      <c r="H369">
        <v>35610</v>
      </c>
      <c r="I369" s="5" t="str">
        <f t="shared" si="10"/>
        <v>|n</v>
      </c>
      <c r="J369" s="5" t="str">
        <f t="shared" si="11"/>
        <v>368,Buick,Rainier,2005,regular unleaded,AUTOMATIC,275,35610,|n</v>
      </c>
    </row>
    <row r="370" spans="1:10" x14ac:dyDescent="0.25">
      <c r="A370" s="5">
        <v>369</v>
      </c>
      <c r="B370" s="5" t="s">
        <v>11330</v>
      </c>
      <c r="C370" t="s">
        <v>11693</v>
      </c>
      <c r="D370">
        <v>2006</v>
      </c>
      <c r="E370" t="s">
        <v>11190</v>
      </c>
      <c r="F370" t="s">
        <v>11888</v>
      </c>
      <c r="G370" s="5">
        <v>291</v>
      </c>
      <c r="H370">
        <v>32580</v>
      </c>
      <c r="I370" s="5">
        <f t="shared" si="10"/>
        <v>368</v>
      </c>
      <c r="J370" s="5" t="str">
        <f t="shared" si="11"/>
        <v>369,Buick,Rainier,2006,regular unleaded,AUTOMATIC,291,32580,368</v>
      </c>
    </row>
    <row r="371" spans="1:10" x14ac:dyDescent="0.25">
      <c r="A371" s="5">
        <v>370</v>
      </c>
      <c r="B371" s="5" t="s">
        <v>11330</v>
      </c>
      <c r="C371" t="s">
        <v>11693</v>
      </c>
      <c r="D371">
        <v>2007</v>
      </c>
      <c r="E371" t="s">
        <v>11190</v>
      </c>
      <c r="F371" t="s">
        <v>11888</v>
      </c>
      <c r="G371" s="5">
        <v>291</v>
      </c>
      <c r="H371">
        <v>33570</v>
      </c>
      <c r="I371" s="5">
        <f t="shared" si="10"/>
        <v>369</v>
      </c>
      <c r="J371" s="5" t="str">
        <f t="shared" si="11"/>
        <v>370,Buick,Rainier,2007,regular unleaded,AUTOMATIC,291,33570,369</v>
      </c>
    </row>
    <row r="372" spans="1:10" x14ac:dyDescent="0.25">
      <c r="A372" s="5">
        <v>371</v>
      </c>
      <c r="B372" s="5" t="s">
        <v>11330</v>
      </c>
      <c r="C372" t="s">
        <v>11709</v>
      </c>
      <c r="D372">
        <v>2016</v>
      </c>
      <c r="E372" t="s">
        <v>11197</v>
      </c>
      <c r="F372" t="s">
        <v>11888</v>
      </c>
      <c r="G372" s="5">
        <v>182</v>
      </c>
      <c r="H372">
        <v>27065</v>
      </c>
      <c r="I372" s="5" t="str">
        <f t="shared" si="10"/>
        <v>|n</v>
      </c>
      <c r="J372" s="5" t="str">
        <f t="shared" si="11"/>
        <v>371,Buick,Regal,2016,flex-fuel (unleaded/E85),AUTOMATIC,182,27065,|n</v>
      </c>
    </row>
    <row r="373" spans="1:10" x14ac:dyDescent="0.25">
      <c r="A373" s="5">
        <v>372</v>
      </c>
      <c r="B373" s="5" t="s">
        <v>11330</v>
      </c>
      <c r="C373" t="s">
        <v>11709</v>
      </c>
      <c r="D373">
        <v>2016</v>
      </c>
      <c r="E373" t="s">
        <v>11193</v>
      </c>
      <c r="F373" t="s">
        <v>11888</v>
      </c>
      <c r="G373" s="5">
        <v>259</v>
      </c>
      <c r="H373">
        <v>36490</v>
      </c>
      <c r="I373" s="5" t="str">
        <f t="shared" si="10"/>
        <v>|n</v>
      </c>
      <c r="J373" s="5" t="str">
        <f t="shared" si="11"/>
        <v>372,Buick,Regal,2016,premium unleaded (recommended),AUTOMATIC,259,36490,|n</v>
      </c>
    </row>
    <row r="374" spans="1:10" x14ac:dyDescent="0.25">
      <c r="A374" s="5">
        <v>373</v>
      </c>
      <c r="B374" s="5" t="s">
        <v>11330</v>
      </c>
      <c r="C374" t="s">
        <v>11709</v>
      </c>
      <c r="D374">
        <v>2017</v>
      </c>
      <c r="E374" t="s">
        <v>11197</v>
      </c>
      <c r="F374" t="s">
        <v>11888</v>
      </c>
      <c r="G374" s="5">
        <v>182</v>
      </c>
      <c r="H374">
        <v>27065</v>
      </c>
      <c r="I374" s="5" t="str">
        <f t="shared" si="10"/>
        <v>|n</v>
      </c>
      <c r="J374" s="5" t="str">
        <f t="shared" si="11"/>
        <v>373,Buick,Regal,2017,flex-fuel (unleaded/E85),AUTOMATIC,182,27065,|n</v>
      </c>
    </row>
    <row r="375" spans="1:10" x14ac:dyDescent="0.25">
      <c r="A375" s="5">
        <v>374</v>
      </c>
      <c r="B375" s="5" t="s">
        <v>11330</v>
      </c>
      <c r="C375" t="s">
        <v>11709</v>
      </c>
      <c r="D375">
        <v>2017</v>
      </c>
      <c r="E375" t="s">
        <v>11193</v>
      </c>
      <c r="F375" t="s">
        <v>11888</v>
      </c>
      <c r="G375" s="5">
        <v>259</v>
      </c>
      <c r="H375">
        <v>36540</v>
      </c>
      <c r="I375" s="5" t="str">
        <f t="shared" si="10"/>
        <v>|n</v>
      </c>
      <c r="J375" s="5" t="str">
        <f t="shared" si="11"/>
        <v>374,Buick,Regal,2017,premium unleaded (recommended),AUTOMATIC,259,36540,|n</v>
      </c>
    </row>
    <row r="376" spans="1:10" x14ac:dyDescent="0.25">
      <c r="A376" s="5">
        <v>375</v>
      </c>
      <c r="B376" s="5" t="s">
        <v>11330</v>
      </c>
      <c r="C376" t="s">
        <v>11710</v>
      </c>
      <c r="D376">
        <v>2005</v>
      </c>
      <c r="E376" t="s">
        <v>11190</v>
      </c>
      <c r="F376" t="s">
        <v>11888</v>
      </c>
      <c r="G376" s="5">
        <v>185</v>
      </c>
      <c r="H376">
        <v>29970</v>
      </c>
      <c r="I376" s="5" t="str">
        <f t="shared" si="10"/>
        <v>|n</v>
      </c>
      <c r="J376" s="5" t="str">
        <f t="shared" si="11"/>
        <v>375,Buick,Rendezvous,2005,regular unleaded,AUTOMATIC,185,29970,|n</v>
      </c>
    </row>
    <row r="377" spans="1:10" x14ac:dyDescent="0.25">
      <c r="A377" s="5">
        <v>376</v>
      </c>
      <c r="B377" s="5" t="s">
        <v>11330</v>
      </c>
      <c r="C377" t="s">
        <v>11710</v>
      </c>
      <c r="D377">
        <v>2006</v>
      </c>
      <c r="E377" t="s">
        <v>11190</v>
      </c>
      <c r="F377" t="s">
        <v>11888</v>
      </c>
      <c r="G377" s="5">
        <v>195</v>
      </c>
      <c r="H377">
        <v>27780</v>
      </c>
      <c r="I377" s="5">
        <f t="shared" si="10"/>
        <v>375</v>
      </c>
      <c r="J377" s="5" t="str">
        <f t="shared" si="11"/>
        <v>376,Buick,Rendezvous,2006,regular unleaded,AUTOMATIC,195,27780,375</v>
      </c>
    </row>
    <row r="378" spans="1:10" x14ac:dyDescent="0.25">
      <c r="A378" s="5">
        <v>377</v>
      </c>
      <c r="B378" s="5" t="s">
        <v>11330</v>
      </c>
      <c r="C378" t="s">
        <v>11710</v>
      </c>
      <c r="D378">
        <v>2007</v>
      </c>
      <c r="E378" t="s">
        <v>11190</v>
      </c>
      <c r="F378" t="s">
        <v>11888</v>
      </c>
      <c r="G378" s="5">
        <v>196</v>
      </c>
      <c r="H378">
        <v>28765</v>
      </c>
      <c r="I378" s="5">
        <f t="shared" si="10"/>
        <v>376</v>
      </c>
      <c r="J378" s="5" t="str">
        <f t="shared" si="11"/>
        <v>377,Buick,Rendezvous,2007,regular unleaded,AUTOMATIC,196,28765,376</v>
      </c>
    </row>
    <row r="379" spans="1:10" x14ac:dyDescent="0.25">
      <c r="A379" s="5">
        <v>378</v>
      </c>
      <c r="B379" s="5" t="s">
        <v>11330</v>
      </c>
      <c r="C379" t="s">
        <v>11803</v>
      </c>
      <c r="D379">
        <v>2005</v>
      </c>
      <c r="E379" t="s">
        <v>11190</v>
      </c>
      <c r="F379" t="s">
        <v>11888</v>
      </c>
      <c r="G379" s="5">
        <v>200</v>
      </c>
      <c r="H379">
        <v>33855</v>
      </c>
      <c r="I379" s="5" t="str">
        <f t="shared" si="10"/>
        <v>|n</v>
      </c>
      <c r="J379" s="5" t="str">
        <f t="shared" si="11"/>
        <v>378,Buick,Terraza,2005,regular unleaded,AUTOMATIC,200,33855,|n</v>
      </c>
    </row>
    <row r="380" spans="1:10" x14ac:dyDescent="0.25">
      <c r="A380" s="5">
        <v>379</v>
      </c>
      <c r="B380" s="5" t="s">
        <v>11330</v>
      </c>
      <c r="C380" t="s">
        <v>11803</v>
      </c>
      <c r="D380">
        <v>2006</v>
      </c>
      <c r="E380" t="s">
        <v>11190</v>
      </c>
      <c r="F380" t="s">
        <v>11888</v>
      </c>
      <c r="G380" s="5">
        <v>196</v>
      </c>
      <c r="H380">
        <v>33250</v>
      </c>
      <c r="I380" s="5">
        <f t="shared" si="10"/>
        <v>378</v>
      </c>
      <c r="J380" s="5" t="str">
        <f t="shared" si="11"/>
        <v>379,Buick,Terraza,2006,regular unleaded,AUTOMATIC,196,33250,378</v>
      </c>
    </row>
    <row r="381" spans="1:10" x14ac:dyDescent="0.25">
      <c r="A381" s="5">
        <v>380</v>
      </c>
      <c r="B381" s="5" t="s">
        <v>11330</v>
      </c>
      <c r="C381" t="s">
        <v>11803</v>
      </c>
      <c r="D381">
        <v>2007</v>
      </c>
      <c r="E381" t="s">
        <v>11190</v>
      </c>
      <c r="F381" t="s">
        <v>11888</v>
      </c>
      <c r="G381" s="5">
        <v>240</v>
      </c>
      <c r="H381">
        <v>30780</v>
      </c>
      <c r="I381" s="5">
        <f t="shared" si="10"/>
        <v>379</v>
      </c>
      <c r="J381" s="5" t="str">
        <f t="shared" si="11"/>
        <v>380,Buick,Terraza,2007,regular unleaded,AUTOMATIC,240,30780,379</v>
      </c>
    </row>
    <row r="382" spans="1:10" x14ac:dyDescent="0.25">
      <c r="A382" s="5">
        <v>381</v>
      </c>
      <c r="B382" s="5" t="s">
        <v>11330</v>
      </c>
      <c r="C382" t="s">
        <v>11845</v>
      </c>
      <c r="D382">
        <v>2015</v>
      </c>
      <c r="E382" t="s">
        <v>11193</v>
      </c>
      <c r="F382" t="s">
        <v>11888</v>
      </c>
      <c r="G382" s="5">
        <v>250</v>
      </c>
      <c r="H382">
        <v>29215</v>
      </c>
      <c r="I382" s="5" t="str">
        <f t="shared" si="10"/>
        <v>|n</v>
      </c>
      <c r="J382" s="5" t="str">
        <f t="shared" si="11"/>
        <v>381,Buick,Verano,2015,premium unleaded (recommended),AUTOMATIC,250,29215,|n</v>
      </c>
    </row>
    <row r="383" spans="1:10" x14ac:dyDescent="0.25">
      <c r="A383" s="5">
        <v>382</v>
      </c>
      <c r="B383" s="5" t="s">
        <v>11330</v>
      </c>
      <c r="C383" t="s">
        <v>11845</v>
      </c>
      <c r="D383">
        <v>2015</v>
      </c>
      <c r="E383" t="s">
        <v>11190</v>
      </c>
      <c r="F383" t="s">
        <v>11888</v>
      </c>
      <c r="G383" s="5">
        <v>180</v>
      </c>
      <c r="H383">
        <v>27050</v>
      </c>
      <c r="I383" s="5" t="str">
        <f t="shared" si="10"/>
        <v>|n</v>
      </c>
      <c r="J383" s="5" t="str">
        <f t="shared" si="11"/>
        <v>382,Buick,Verano,2015,regular unleaded,AUTOMATIC,180,27050,|n</v>
      </c>
    </row>
    <row r="384" spans="1:10" x14ac:dyDescent="0.25">
      <c r="A384" s="5">
        <v>383</v>
      </c>
      <c r="B384" s="5" t="s">
        <v>11330</v>
      </c>
      <c r="C384" t="s">
        <v>11845</v>
      </c>
      <c r="D384">
        <v>2016</v>
      </c>
      <c r="E384" t="s">
        <v>11193</v>
      </c>
      <c r="F384" t="s">
        <v>11888</v>
      </c>
      <c r="G384" s="5">
        <v>250</v>
      </c>
      <c r="H384">
        <v>28670</v>
      </c>
      <c r="I384" s="5" t="str">
        <f t="shared" si="10"/>
        <v>|n</v>
      </c>
      <c r="J384" s="5" t="str">
        <f t="shared" si="11"/>
        <v>383,Buick,Verano,2016,premium unleaded (recommended),AUTOMATIC,250,28670,|n</v>
      </c>
    </row>
    <row r="385" spans="1:10" x14ac:dyDescent="0.25">
      <c r="A385" s="5">
        <v>384</v>
      </c>
      <c r="B385" s="5" t="s">
        <v>11330</v>
      </c>
      <c r="C385" t="s">
        <v>11845</v>
      </c>
      <c r="D385">
        <v>2016</v>
      </c>
      <c r="E385" t="s">
        <v>11190</v>
      </c>
      <c r="F385" t="s">
        <v>11888</v>
      </c>
      <c r="G385" s="5">
        <v>180</v>
      </c>
      <c r="H385">
        <v>26505</v>
      </c>
      <c r="I385" s="5" t="str">
        <f t="shared" si="10"/>
        <v>|n</v>
      </c>
      <c r="J385" s="5" t="str">
        <f t="shared" si="11"/>
        <v>384,Buick,Verano,2016,regular unleaded,AUTOMATIC,180,26505,|n</v>
      </c>
    </row>
    <row r="386" spans="1:10" x14ac:dyDescent="0.25">
      <c r="A386" s="5">
        <v>385</v>
      </c>
      <c r="B386" s="5" t="s">
        <v>11330</v>
      </c>
      <c r="C386" t="s">
        <v>11845</v>
      </c>
      <c r="D386">
        <v>2017</v>
      </c>
      <c r="E386" t="s">
        <v>11190</v>
      </c>
      <c r="F386" t="s">
        <v>11888</v>
      </c>
      <c r="G386" s="5">
        <v>180</v>
      </c>
      <c r="H386">
        <v>26555</v>
      </c>
      <c r="I386" s="5">
        <f t="shared" si="10"/>
        <v>384</v>
      </c>
      <c r="J386" s="5" t="str">
        <f t="shared" si="11"/>
        <v>385,Buick,Verano,2017,regular unleaded,AUTOMATIC,180,26555,384</v>
      </c>
    </row>
    <row r="387" spans="1:10" x14ac:dyDescent="0.25">
      <c r="A387" s="5">
        <v>386</v>
      </c>
      <c r="B387" s="5" t="s">
        <v>11262</v>
      </c>
      <c r="C387" t="s">
        <v>11281</v>
      </c>
      <c r="D387">
        <v>2015</v>
      </c>
      <c r="E387" t="s">
        <v>11197</v>
      </c>
      <c r="F387" t="s">
        <v>11888</v>
      </c>
      <c r="G387" s="5">
        <v>321</v>
      </c>
      <c r="H387">
        <v>48715</v>
      </c>
      <c r="I387" s="5" t="str">
        <f t="shared" ref="I387:I450" si="12">IF(AND($B386=$B387,$C386=$C387,$E386=$E387,$F386=$F387),A386,"|n")</f>
        <v>|n</v>
      </c>
      <c r="J387" s="5" t="str">
        <f t="shared" ref="J387:J450" si="13">A387&amp;","&amp;B387&amp;","&amp;C387&amp;","&amp;D387&amp;","&amp;E387&amp;","&amp;F387&amp;","&amp;G387&amp;","&amp;H387&amp;","&amp;I387</f>
        <v>386,Cadillac,ATS,2015,flex-fuel (unleaded/E85),AUTOMATIC,321,48715,|n</v>
      </c>
    </row>
    <row r="388" spans="1:10" x14ac:dyDescent="0.25">
      <c r="A388" s="5">
        <v>387</v>
      </c>
      <c r="B388" s="5" t="s">
        <v>11262</v>
      </c>
      <c r="C388" t="s">
        <v>11281</v>
      </c>
      <c r="D388">
        <v>2015</v>
      </c>
      <c r="E388" t="s">
        <v>11193</v>
      </c>
      <c r="F388" t="s">
        <v>11888</v>
      </c>
      <c r="G388" s="5">
        <v>272</v>
      </c>
      <c r="H388">
        <v>46715</v>
      </c>
      <c r="I388" s="5" t="str">
        <f t="shared" si="12"/>
        <v>|n</v>
      </c>
      <c r="J388" s="5" t="str">
        <f t="shared" si="13"/>
        <v>387,Cadillac,ATS,2015,premium unleaded (recommended),AUTOMATIC,272,46715,|n</v>
      </c>
    </row>
    <row r="389" spans="1:10" x14ac:dyDescent="0.25">
      <c r="A389" s="5">
        <v>388</v>
      </c>
      <c r="B389" s="5" t="s">
        <v>11262</v>
      </c>
      <c r="C389" t="s">
        <v>11281</v>
      </c>
      <c r="D389">
        <v>2015</v>
      </c>
      <c r="E389" t="s">
        <v>11190</v>
      </c>
      <c r="F389" t="s">
        <v>11888</v>
      </c>
      <c r="G389" s="5">
        <v>202</v>
      </c>
      <c r="H389">
        <v>37340</v>
      </c>
      <c r="I389" s="5" t="str">
        <f t="shared" si="12"/>
        <v>|n</v>
      </c>
      <c r="J389" s="5" t="str">
        <f t="shared" si="13"/>
        <v>388,Cadillac,ATS,2015,regular unleaded,AUTOMATIC,202,37340,|n</v>
      </c>
    </row>
    <row r="390" spans="1:10" x14ac:dyDescent="0.25">
      <c r="A390" s="5">
        <v>389</v>
      </c>
      <c r="B390" s="5" t="s">
        <v>11262</v>
      </c>
      <c r="C390" t="s">
        <v>11281</v>
      </c>
      <c r="D390">
        <v>2016</v>
      </c>
      <c r="E390" t="s">
        <v>11193</v>
      </c>
      <c r="F390" t="s">
        <v>11888</v>
      </c>
      <c r="G390" s="5">
        <v>272</v>
      </c>
      <c r="H390">
        <v>47210</v>
      </c>
      <c r="I390" s="5" t="str">
        <f t="shared" si="12"/>
        <v>|n</v>
      </c>
      <c r="J390" s="5" t="str">
        <f t="shared" si="13"/>
        <v>389,Cadillac,ATS,2016,premium unleaded (recommended),AUTOMATIC,272,47210,|n</v>
      </c>
    </row>
    <row r="391" spans="1:10" x14ac:dyDescent="0.25">
      <c r="A391" s="5">
        <v>390</v>
      </c>
      <c r="B391" s="5" t="s">
        <v>11262</v>
      </c>
      <c r="C391" t="s">
        <v>11281</v>
      </c>
      <c r="D391">
        <v>2016</v>
      </c>
      <c r="E391" t="s">
        <v>11190</v>
      </c>
      <c r="F391" t="s">
        <v>11888</v>
      </c>
      <c r="G391" s="5">
        <v>335</v>
      </c>
      <c r="H391">
        <v>49210</v>
      </c>
      <c r="I391" s="5" t="str">
        <f t="shared" si="12"/>
        <v>|n</v>
      </c>
      <c r="J391" s="5" t="str">
        <f t="shared" si="13"/>
        <v>390,Cadillac,ATS,2016,regular unleaded,AUTOMATIC,335,49210,|n</v>
      </c>
    </row>
    <row r="392" spans="1:10" x14ac:dyDescent="0.25">
      <c r="A392" s="5">
        <v>391</v>
      </c>
      <c r="B392" s="5" t="s">
        <v>11262</v>
      </c>
      <c r="C392" t="s">
        <v>11281</v>
      </c>
      <c r="D392">
        <v>2017</v>
      </c>
      <c r="E392" t="s">
        <v>11193</v>
      </c>
      <c r="F392" t="s">
        <v>11888</v>
      </c>
      <c r="G392" s="5">
        <v>272</v>
      </c>
      <c r="H392">
        <v>40395</v>
      </c>
      <c r="I392" s="5" t="str">
        <f t="shared" si="12"/>
        <v>|n</v>
      </c>
      <c r="J392" s="5" t="str">
        <f t="shared" si="13"/>
        <v>391,Cadillac,ATS,2017,premium unleaded (recommended),AUTOMATIC,272,40395,|n</v>
      </c>
    </row>
    <row r="393" spans="1:10" x14ac:dyDescent="0.25">
      <c r="A393" s="5">
        <v>392</v>
      </c>
      <c r="B393" s="5" t="s">
        <v>11262</v>
      </c>
      <c r="C393" t="s">
        <v>11281</v>
      </c>
      <c r="D393">
        <v>2017</v>
      </c>
      <c r="E393" t="s">
        <v>11190</v>
      </c>
      <c r="F393" t="s">
        <v>11888</v>
      </c>
      <c r="G393" s="5">
        <v>335</v>
      </c>
      <c r="H393">
        <v>46995</v>
      </c>
      <c r="I393" s="5" t="str">
        <f t="shared" si="12"/>
        <v>|n</v>
      </c>
      <c r="J393" s="5" t="str">
        <f t="shared" si="13"/>
        <v>392,Cadillac,ATS,2017,regular unleaded,AUTOMATIC,335,46995,|n</v>
      </c>
    </row>
    <row r="394" spans="1:10" x14ac:dyDescent="0.25">
      <c r="A394" s="5">
        <v>393</v>
      </c>
      <c r="B394" s="5" t="s">
        <v>11262</v>
      </c>
      <c r="C394" t="s">
        <v>11279</v>
      </c>
      <c r="D394">
        <v>2015</v>
      </c>
      <c r="E394" t="s">
        <v>11197</v>
      </c>
      <c r="F394" t="s">
        <v>11888</v>
      </c>
      <c r="G394" s="5">
        <v>321</v>
      </c>
      <c r="H394">
        <v>51435</v>
      </c>
      <c r="I394" s="5" t="str">
        <f t="shared" si="12"/>
        <v>|n</v>
      </c>
      <c r="J394" s="5" t="str">
        <f t="shared" si="13"/>
        <v>393,Cadillac,ATS Coupe,2015,flex-fuel (unleaded/E85),AUTOMATIC,321,51435,|n</v>
      </c>
    </row>
    <row r="395" spans="1:10" x14ac:dyDescent="0.25">
      <c r="A395" s="5">
        <v>394</v>
      </c>
      <c r="B395" s="5" t="s">
        <v>11262</v>
      </c>
      <c r="C395" t="s">
        <v>11279</v>
      </c>
      <c r="D395">
        <v>2015</v>
      </c>
      <c r="E395" t="s">
        <v>11193</v>
      </c>
      <c r="F395" t="s">
        <v>11888</v>
      </c>
      <c r="G395" s="5">
        <v>272</v>
      </c>
      <c r="H395">
        <v>48205</v>
      </c>
      <c r="I395" s="5" t="str">
        <f t="shared" si="12"/>
        <v>|n</v>
      </c>
      <c r="J395" s="5" t="str">
        <f t="shared" si="13"/>
        <v>394,Cadillac,ATS Coupe,2015,premium unleaded (recommended),AUTOMATIC,272,48205,|n</v>
      </c>
    </row>
    <row r="396" spans="1:10" x14ac:dyDescent="0.25">
      <c r="A396" s="5">
        <v>395</v>
      </c>
      <c r="B396" s="5" t="s">
        <v>11262</v>
      </c>
      <c r="C396" t="s">
        <v>11279</v>
      </c>
      <c r="D396">
        <v>2016</v>
      </c>
      <c r="E396" t="s">
        <v>11193</v>
      </c>
      <c r="F396" t="s">
        <v>11888</v>
      </c>
      <c r="G396" s="5">
        <v>272</v>
      </c>
      <c r="H396">
        <v>48715</v>
      </c>
      <c r="I396" s="5">
        <f t="shared" si="12"/>
        <v>394</v>
      </c>
      <c r="J396" s="5" t="str">
        <f t="shared" si="13"/>
        <v>395,Cadillac,ATS Coupe,2016,premium unleaded (recommended),AUTOMATIC,272,48715,394</v>
      </c>
    </row>
    <row r="397" spans="1:10" x14ac:dyDescent="0.25">
      <c r="A397" s="5">
        <v>396</v>
      </c>
      <c r="B397" s="5" t="s">
        <v>11262</v>
      </c>
      <c r="C397" t="s">
        <v>11279</v>
      </c>
      <c r="D397">
        <v>2016</v>
      </c>
      <c r="E397" t="s">
        <v>11190</v>
      </c>
      <c r="F397" t="s">
        <v>11888</v>
      </c>
      <c r="G397" s="5">
        <v>335</v>
      </c>
      <c r="H397">
        <v>51945</v>
      </c>
      <c r="I397" s="5" t="str">
        <f t="shared" si="12"/>
        <v>|n</v>
      </c>
      <c r="J397" s="5" t="str">
        <f t="shared" si="13"/>
        <v>396,Cadillac,ATS Coupe,2016,regular unleaded,AUTOMATIC,335,51945,|n</v>
      </c>
    </row>
    <row r="398" spans="1:10" x14ac:dyDescent="0.25">
      <c r="A398" s="5">
        <v>397</v>
      </c>
      <c r="B398" s="5" t="s">
        <v>11262</v>
      </c>
      <c r="C398" t="s">
        <v>11279</v>
      </c>
      <c r="D398">
        <v>2017</v>
      </c>
      <c r="E398" t="s">
        <v>11193</v>
      </c>
      <c r="F398" t="s">
        <v>11888</v>
      </c>
      <c r="G398" s="5">
        <v>272</v>
      </c>
      <c r="H398">
        <v>43395</v>
      </c>
      <c r="I398" s="5" t="str">
        <f t="shared" si="12"/>
        <v>|n</v>
      </c>
      <c r="J398" s="5" t="str">
        <f t="shared" si="13"/>
        <v>397,Cadillac,ATS Coupe,2017,premium unleaded (recommended),AUTOMATIC,272,43395,|n</v>
      </c>
    </row>
    <row r="399" spans="1:10" x14ac:dyDescent="0.25">
      <c r="A399" s="5">
        <v>398</v>
      </c>
      <c r="B399" s="5" t="s">
        <v>11262</v>
      </c>
      <c r="C399" t="s">
        <v>11279</v>
      </c>
      <c r="D399">
        <v>2017</v>
      </c>
      <c r="E399" t="s">
        <v>11190</v>
      </c>
      <c r="F399" t="s">
        <v>11888</v>
      </c>
      <c r="G399" s="5">
        <v>335</v>
      </c>
      <c r="H399">
        <v>49495</v>
      </c>
      <c r="I399" s="5" t="str">
        <f t="shared" si="12"/>
        <v>|n</v>
      </c>
      <c r="J399" s="5" t="str">
        <f t="shared" si="13"/>
        <v>398,Cadillac,ATS Coupe,2017,regular unleaded,AUTOMATIC,335,49495,|n</v>
      </c>
    </row>
    <row r="400" spans="1:10" x14ac:dyDescent="0.25">
      <c r="A400" s="5">
        <v>399</v>
      </c>
      <c r="B400" s="5" t="s">
        <v>11262</v>
      </c>
      <c r="C400" t="s">
        <v>11280</v>
      </c>
      <c r="D400">
        <v>2016</v>
      </c>
      <c r="E400" t="s">
        <v>11193</v>
      </c>
      <c r="F400" t="s">
        <v>11887</v>
      </c>
      <c r="G400" s="5">
        <v>464</v>
      </c>
      <c r="H400">
        <v>62665</v>
      </c>
      <c r="I400" s="5" t="str">
        <f t="shared" si="12"/>
        <v>|n</v>
      </c>
      <c r="J400" s="5" t="str">
        <f t="shared" si="13"/>
        <v>399,Cadillac,ATS-V,2016,premium unleaded (recommended),MANUAL,464,62665,|n</v>
      </c>
    </row>
    <row r="401" spans="1:10" x14ac:dyDescent="0.25">
      <c r="A401" s="5">
        <v>400</v>
      </c>
      <c r="B401" s="5" t="s">
        <v>11262</v>
      </c>
      <c r="C401" t="s">
        <v>11280</v>
      </c>
      <c r="D401">
        <v>2017</v>
      </c>
      <c r="E401" t="s">
        <v>11193</v>
      </c>
      <c r="F401" t="s">
        <v>11887</v>
      </c>
      <c r="G401" s="5">
        <v>464</v>
      </c>
      <c r="H401">
        <v>62895</v>
      </c>
      <c r="I401" s="5">
        <f t="shared" si="12"/>
        <v>399</v>
      </c>
      <c r="J401" s="5" t="str">
        <f t="shared" si="13"/>
        <v>400,Cadillac,ATS-V,2017,premium unleaded (recommended),MANUAL,464,62895,399</v>
      </c>
    </row>
    <row r="402" spans="1:10" x14ac:dyDescent="0.25">
      <c r="A402" s="5">
        <v>401</v>
      </c>
      <c r="B402" s="5" t="s">
        <v>11262</v>
      </c>
      <c r="C402" t="s">
        <v>11379</v>
      </c>
      <c r="D402">
        <v>2016</v>
      </c>
      <c r="E402" t="s">
        <v>11193</v>
      </c>
      <c r="F402" t="s">
        <v>11888</v>
      </c>
      <c r="G402" s="5">
        <v>265</v>
      </c>
      <c r="H402">
        <v>58395</v>
      </c>
      <c r="I402" s="5" t="str">
        <f t="shared" si="12"/>
        <v>|n</v>
      </c>
      <c r="J402" s="5" t="str">
        <f t="shared" si="13"/>
        <v>401,Cadillac,CT6,2016,premium unleaded (recommended),AUTOMATIC,265,58395,|n</v>
      </c>
    </row>
    <row r="403" spans="1:10" x14ac:dyDescent="0.25">
      <c r="A403" s="5">
        <v>402</v>
      </c>
      <c r="B403" s="5" t="s">
        <v>11262</v>
      </c>
      <c r="C403" t="s">
        <v>11379</v>
      </c>
      <c r="D403">
        <v>2016</v>
      </c>
      <c r="E403" t="s">
        <v>11186</v>
      </c>
      <c r="F403" t="s">
        <v>11888</v>
      </c>
      <c r="G403" s="5">
        <v>404</v>
      </c>
      <c r="H403">
        <v>87465</v>
      </c>
      <c r="I403" s="5" t="str">
        <f t="shared" si="12"/>
        <v>|n</v>
      </c>
      <c r="J403" s="5" t="str">
        <f t="shared" si="13"/>
        <v>402,Cadillac,CT6,2016,premium unleaded (required),AUTOMATIC,404,87465,|n</v>
      </c>
    </row>
    <row r="404" spans="1:10" x14ac:dyDescent="0.25">
      <c r="A404" s="5">
        <v>403</v>
      </c>
      <c r="B404" s="5" t="s">
        <v>11262</v>
      </c>
      <c r="C404" t="s">
        <v>11379</v>
      </c>
      <c r="D404">
        <v>2016</v>
      </c>
      <c r="E404" t="s">
        <v>11190</v>
      </c>
      <c r="F404" t="s">
        <v>11888</v>
      </c>
      <c r="G404" s="5">
        <v>335</v>
      </c>
      <c r="H404">
        <v>83465</v>
      </c>
      <c r="I404" s="5" t="str">
        <f t="shared" si="12"/>
        <v>|n</v>
      </c>
      <c r="J404" s="5" t="str">
        <f t="shared" si="13"/>
        <v>403,Cadillac,CT6,2016,regular unleaded,AUTOMATIC,335,83465,|n</v>
      </c>
    </row>
    <row r="405" spans="1:10" x14ac:dyDescent="0.25">
      <c r="A405" s="5">
        <v>404</v>
      </c>
      <c r="B405" s="5" t="s">
        <v>11262</v>
      </c>
      <c r="C405" t="s">
        <v>11379</v>
      </c>
      <c r="D405">
        <v>2017</v>
      </c>
      <c r="E405" t="s">
        <v>11193</v>
      </c>
      <c r="F405" t="s">
        <v>11888</v>
      </c>
      <c r="G405" s="5">
        <v>265</v>
      </c>
      <c r="H405">
        <v>58395</v>
      </c>
      <c r="I405" s="5" t="str">
        <f t="shared" si="12"/>
        <v>|n</v>
      </c>
      <c r="J405" s="5" t="str">
        <f t="shared" si="13"/>
        <v>404,Cadillac,CT6,2017,premium unleaded (recommended),AUTOMATIC,265,58395,|n</v>
      </c>
    </row>
    <row r="406" spans="1:10" x14ac:dyDescent="0.25">
      <c r="A406" s="5">
        <v>405</v>
      </c>
      <c r="B406" s="5" t="s">
        <v>11262</v>
      </c>
      <c r="C406" t="s">
        <v>11379</v>
      </c>
      <c r="D406">
        <v>2017</v>
      </c>
      <c r="E406" t="s">
        <v>11186</v>
      </c>
      <c r="F406" t="s">
        <v>11888</v>
      </c>
      <c r="G406" s="5">
        <v>404</v>
      </c>
      <c r="H406">
        <v>87495</v>
      </c>
      <c r="I406" s="5" t="str">
        <f t="shared" si="12"/>
        <v>|n</v>
      </c>
      <c r="J406" s="5" t="str">
        <f t="shared" si="13"/>
        <v>405,Cadillac,CT6,2017,premium unleaded (required),AUTOMATIC,404,87495,|n</v>
      </c>
    </row>
    <row r="407" spans="1:10" x14ac:dyDescent="0.25">
      <c r="A407" s="5">
        <v>406</v>
      </c>
      <c r="B407" s="5" t="s">
        <v>11262</v>
      </c>
      <c r="C407" t="s">
        <v>11379</v>
      </c>
      <c r="D407">
        <v>2017</v>
      </c>
      <c r="E407" t="s">
        <v>11190</v>
      </c>
      <c r="F407" t="s">
        <v>11888</v>
      </c>
      <c r="G407" s="5">
        <v>335</v>
      </c>
      <c r="H407">
        <v>83495</v>
      </c>
      <c r="I407" s="5" t="str">
        <f t="shared" si="12"/>
        <v>|n</v>
      </c>
      <c r="J407" s="5" t="str">
        <f t="shared" si="13"/>
        <v>406,Cadillac,CT6,2017,regular unleaded,AUTOMATIC,335,83495,|n</v>
      </c>
    </row>
    <row r="408" spans="1:10" x14ac:dyDescent="0.25">
      <c r="A408" s="5">
        <v>407</v>
      </c>
      <c r="B408" s="5" t="s">
        <v>11262</v>
      </c>
      <c r="C408" t="s">
        <v>11385</v>
      </c>
      <c r="D408">
        <v>2015</v>
      </c>
      <c r="E408" t="s">
        <v>11197</v>
      </c>
      <c r="F408" t="s">
        <v>11888</v>
      </c>
      <c r="G408" s="5">
        <v>321</v>
      </c>
      <c r="H408">
        <v>63770</v>
      </c>
      <c r="I408" s="5" t="str">
        <f t="shared" si="12"/>
        <v>|n</v>
      </c>
      <c r="J408" s="5" t="str">
        <f t="shared" si="13"/>
        <v>407,Cadillac,CTS,2015,flex-fuel (unleaded/E85),AUTOMATIC,321,63770,|n</v>
      </c>
    </row>
    <row r="409" spans="1:10" x14ac:dyDescent="0.25">
      <c r="A409" s="5">
        <v>408</v>
      </c>
      <c r="B409" s="5" t="s">
        <v>11262</v>
      </c>
      <c r="C409" t="s">
        <v>11385</v>
      </c>
      <c r="D409">
        <v>2015</v>
      </c>
      <c r="E409" t="s">
        <v>11193</v>
      </c>
      <c r="F409" t="s">
        <v>11888</v>
      </c>
      <c r="G409" s="5">
        <v>272</v>
      </c>
      <c r="H409">
        <v>62070</v>
      </c>
      <c r="I409" s="5" t="str">
        <f t="shared" si="12"/>
        <v>|n</v>
      </c>
      <c r="J409" s="5" t="str">
        <f t="shared" si="13"/>
        <v>408,Cadillac,CTS,2015,premium unleaded (recommended),AUTOMATIC,272,62070,|n</v>
      </c>
    </row>
    <row r="410" spans="1:10" x14ac:dyDescent="0.25">
      <c r="A410" s="5">
        <v>409</v>
      </c>
      <c r="B410" s="5" t="s">
        <v>11262</v>
      </c>
      <c r="C410" t="s">
        <v>11385</v>
      </c>
      <c r="D410">
        <v>2015</v>
      </c>
      <c r="E410" t="s">
        <v>11186</v>
      </c>
      <c r="F410" t="s">
        <v>11888</v>
      </c>
      <c r="G410" s="5">
        <v>420</v>
      </c>
      <c r="H410">
        <v>69340</v>
      </c>
      <c r="I410" s="5" t="str">
        <f t="shared" si="12"/>
        <v>|n</v>
      </c>
      <c r="J410" s="5" t="str">
        <f t="shared" si="13"/>
        <v>409,Cadillac,CTS,2015,premium unleaded (required),AUTOMATIC,420,69340,|n</v>
      </c>
    </row>
    <row r="411" spans="1:10" x14ac:dyDescent="0.25">
      <c r="A411" s="5">
        <v>410</v>
      </c>
      <c r="B411" s="5" t="s">
        <v>11262</v>
      </c>
      <c r="C411" t="s">
        <v>11385</v>
      </c>
      <c r="D411">
        <v>2016</v>
      </c>
      <c r="E411" t="s">
        <v>11193</v>
      </c>
      <c r="F411" t="s">
        <v>11888</v>
      </c>
      <c r="G411" s="5">
        <v>268</v>
      </c>
      <c r="H411">
        <v>62685</v>
      </c>
      <c r="I411" s="5" t="str">
        <f t="shared" si="12"/>
        <v>|n</v>
      </c>
      <c r="J411" s="5" t="str">
        <f t="shared" si="13"/>
        <v>410,Cadillac,CTS,2016,premium unleaded (recommended),AUTOMATIC,268,62685,|n</v>
      </c>
    </row>
    <row r="412" spans="1:10" x14ac:dyDescent="0.25">
      <c r="A412" s="5">
        <v>411</v>
      </c>
      <c r="B412" s="5" t="s">
        <v>11262</v>
      </c>
      <c r="C412" t="s">
        <v>11385</v>
      </c>
      <c r="D412">
        <v>2016</v>
      </c>
      <c r="E412" t="s">
        <v>11186</v>
      </c>
      <c r="F412" t="s">
        <v>11888</v>
      </c>
      <c r="G412" s="5">
        <v>420</v>
      </c>
      <c r="H412">
        <v>69955</v>
      </c>
      <c r="I412" s="5" t="str">
        <f t="shared" si="12"/>
        <v>|n</v>
      </c>
      <c r="J412" s="5" t="str">
        <f t="shared" si="13"/>
        <v>411,Cadillac,CTS,2016,premium unleaded (required),AUTOMATIC,420,69955,|n</v>
      </c>
    </row>
    <row r="413" spans="1:10" x14ac:dyDescent="0.25">
      <c r="A413" s="5">
        <v>412</v>
      </c>
      <c r="B413" s="5" t="s">
        <v>11262</v>
      </c>
      <c r="C413" t="s">
        <v>11385</v>
      </c>
      <c r="D413">
        <v>2016</v>
      </c>
      <c r="E413" t="s">
        <v>11190</v>
      </c>
      <c r="F413" t="s">
        <v>11888</v>
      </c>
      <c r="G413" s="5">
        <v>335</v>
      </c>
      <c r="H413">
        <v>64685</v>
      </c>
      <c r="I413" s="5" t="str">
        <f t="shared" si="12"/>
        <v>|n</v>
      </c>
      <c r="J413" s="5" t="str">
        <f t="shared" si="13"/>
        <v>412,Cadillac,CTS,2016,regular unleaded,AUTOMATIC,335,64685,|n</v>
      </c>
    </row>
    <row r="414" spans="1:10" x14ac:dyDescent="0.25">
      <c r="A414" s="5">
        <v>413</v>
      </c>
      <c r="B414" s="5" t="s">
        <v>11262</v>
      </c>
      <c r="C414" t="s">
        <v>11385</v>
      </c>
      <c r="D414">
        <v>2017</v>
      </c>
      <c r="E414" t="s">
        <v>11193</v>
      </c>
      <c r="F414" t="s">
        <v>11888</v>
      </c>
      <c r="G414" s="5">
        <v>268</v>
      </c>
      <c r="H414">
        <v>53695</v>
      </c>
      <c r="I414" s="5" t="str">
        <f t="shared" si="12"/>
        <v>|n</v>
      </c>
      <c r="J414" s="5" t="str">
        <f t="shared" si="13"/>
        <v>413,Cadillac,CTS,2017,premium unleaded (recommended),AUTOMATIC,268,53695,|n</v>
      </c>
    </row>
    <row r="415" spans="1:10" x14ac:dyDescent="0.25">
      <c r="A415" s="5">
        <v>414</v>
      </c>
      <c r="B415" s="5" t="s">
        <v>11262</v>
      </c>
      <c r="C415" t="s">
        <v>11385</v>
      </c>
      <c r="D415">
        <v>2017</v>
      </c>
      <c r="E415" t="s">
        <v>11186</v>
      </c>
      <c r="F415" t="s">
        <v>11888</v>
      </c>
      <c r="G415" s="5">
        <v>420</v>
      </c>
      <c r="H415">
        <v>70795</v>
      </c>
      <c r="I415" s="5" t="str">
        <f t="shared" si="12"/>
        <v>|n</v>
      </c>
      <c r="J415" s="5" t="str">
        <f t="shared" si="13"/>
        <v>414,Cadillac,CTS,2017,premium unleaded (required),AUTOMATIC,420,70795,|n</v>
      </c>
    </row>
    <row r="416" spans="1:10" x14ac:dyDescent="0.25">
      <c r="A416" s="5">
        <v>415</v>
      </c>
      <c r="B416" s="5" t="s">
        <v>11262</v>
      </c>
      <c r="C416" t="s">
        <v>11385</v>
      </c>
      <c r="D416">
        <v>2017</v>
      </c>
      <c r="E416" t="s">
        <v>11190</v>
      </c>
      <c r="F416" t="s">
        <v>11888</v>
      </c>
      <c r="G416" s="5">
        <v>335</v>
      </c>
      <c r="H416">
        <v>61195</v>
      </c>
      <c r="I416" s="5" t="str">
        <f t="shared" si="12"/>
        <v>|n</v>
      </c>
      <c r="J416" s="5" t="str">
        <f t="shared" si="13"/>
        <v>415,Cadillac,CTS,2017,regular unleaded,AUTOMATIC,335,61195,|n</v>
      </c>
    </row>
    <row r="417" spans="1:10" x14ac:dyDescent="0.25">
      <c r="A417" s="5">
        <v>416</v>
      </c>
      <c r="B417" s="5" t="s">
        <v>11262</v>
      </c>
      <c r="C417" t="s">
        <v>11380</v>
      </c>
      <c r="D417">
        <v>2012</v>
      </c>
      <c r="E417" t="s">
        <v>11190</v>
      </c>
      <c r="F417" t="s">
        <v>11888</v>
      </c>
      <c r="G417" s="5">
        <v>318</v>
      </c>
      <c r="H417">
        <v>50050</v>
      </c>
      <c r="I417" s="5" t="str">
        <f t="shared" si="12"/>
        <v>|n</v>
      </c>
      <c r="J417" s="5" t="str">
        <f t="shared" si="13"/>
        <v>416,Cadillac,CTS Coupe,2012,regular unleaded,AUTOMATIC,318,50050,|n</v>
      </c>
    </row>
    <row r="418" spans="1:10" x14ac:dyDescent="0.25">
      <c r="A418" s="5">
        <v>417</v>
      </c>
      <c r="B418" s="5" t="s">
        <v>11262</v>
      </c>
      <c r="C418" t="s">
        <v>11380</v>
      </c>
      <c r="D418">
        <v>2013</v>
      </c>
      <c r="E418" t="s">
        <v>11190</v>
      </c>
      <c r="F418" t="s">
        <v>11888</v>
      </c>
      <c r="G418" s="5">
        <v>318</v>
      </c>
      <c r="H418">
        <v>50050</v>
      </c>
      <c r="I418" s="5">
        <f t="shared" si="12"/>
        <v>416</v>
      </c>
      <c r="J418" s="5" t="str">
        <f t="shared" si="13"/>
        <v>417,Cadillac,CTS Coupe,2013,regular unleaded,AUTOMATIC,318,50050,416</v>
      </c>
    </row>
    <row r="419" spans="1:10" x14ac:dyDescent="0.25">
      <c r="A419" s="5">
        <v>418</v>
      </c>
      <c r="B419" s="5" t="s">
        <v>11262</v>
      </c>
      <c r="C419" t="s">
        <v>11380</v>
      </c>
      <c r="D419">
        <v>2014</v>
      </c>
      <c r="E419" t="s">
        <v>11190</v>
      </c>
      <c r="F419" t="s">
        <v>11888</v>
      </c>
      <c r="G419" s="5">
        <v>318</v>
      </c>
      <c r="H419">
        <v>49995</v>
      </c>
      <c r="I419" s="5">
        <f t="shared" si="12"/>
        <v>417</v>
      </c>
      <c r="J419" s="5" t="str">
        <f t="shared" si="13"/>
        <v>418,Cadillac,CTS Coupe,2014,regular unleaded,AUTOMATIC,318,49995,417</v>
      </c>
    </row>
    <row r="420" spans="1:10" x14ac:dyDescent="0.25">
      <c r="A420" s="5">
        <v>419</v>
      </c>
      <c r="B420" s="5" t="s">
        <v>11262</v>
      </c>
      <c r="C420" t="s">
        <v>11384</v>
      </c>
      <c r="D420">
        <v>2012</v>
      </c>
      <c r="E420" t="s">
        <v>11190</v>
      </c>
      <c r="F420" t="s">
        <v>11888</v>
      </c>
      <c r="G420" s="5">
        <v>318</v>
      </c>
      <c r="H420">
        <v>51650</v>
      </c>
      <c r="I420" s="5" t="str">
        <f t="shared" si="12"/>
        <v>|n</v>
      </c>
      <c r="J420" s="5" t="str">
        <f t="shared" si="13"/>
        <v>419,Cadillac,CTS Wagon,2012,regular unleaded,AUTOMATIC,318,51650,|n</v>
      </c>
    </row>
    <row r="421" spans="1:10" x14ac:dyDescent="0.25">
      <c r="A421" s="5">
        <v>420</v>
      </c>
      <c r="B421" s="5" t="s">
        <v>11262</v>
      </c>
      <c r="C421" t="s">
        <v>11384</v>
      </c>
      <c r="D421">
        <v>2013</v>
      </c>
      <c r="E421" t="s">
        <v>11190</v>
      </c>
      <c r="F421" t="s">
        <v>11888</v>
      </c>
      <c r="G421" s="5">
        <v>318</v>
      </c>
      <c r="H421">
        <v>51650</v>
      </c>
      <c r="I421" s="5">
        <f t="shared" si="12"/>
        <v>419</v>
      </c>
      <c r="J421" s="5" t="str">
        <f t="shared" si="13"/>
        <v>420,Cadillac,CTS Wagon,2013,regular unleaded,AUTOMATIC,318,51650,419</v>
      </c>
    </row>
    <row r="422" spans="1:10" x14ac:dyDescent="0.25">
      <c r="A422" s="5">
        <v>421</v>
      </c>
      <c r="B422" s="5" t="s">
        <v>11262</v>
      </c>
      <c r="C422" t="s">
        <v>11384</v>
      </c>
      <c r="D422">
        <v>2014</v>
      </c>
      <c r="E422" t="s">
        <v>11190</v>
      </c>
      <c r="F422" t="s">
        <v>11888</v>
      </c>
      <c r="G422" s="5">
        <v>318</v>
      </c>
      <c r="H422">
        <v>51695</v>
      </c>
      <c r="I422" s="5">
        <f t="shared" si="12"/>
        <v>420</v>
      </c>
      <c r="J422" s="5" t="str">
        <f t="shared" si="13"/>
        <v>421,Cadillac,CTS Wagon,2014,regular unleaded,AUTOMATIC,318,51695,420</v>
      </c>
    </row>
    <row r="423" spans="1:10" x14ac:dyDescent="0.25">
      <c r="A423" s="5">
        <v>422</v>
      </c>
      <c r="B423" s="5" t="s">
        <v>11262</v>
      </c>
      <c r="C423" t="s">
        <v>11383</v>
      </c>
      <c r="D423">
        <v>2014</v>
      </c>
      <c r="E423" t="s">
        <v>11186</v>
      </c>
      <c r="F423" t="s">
        <v>11887</v>
      </c>
      <c r="G423" s="5">
        <v>556</v>
      </c>
      <c r="H423">
        <v>63600</v>
      </c>
      <c r="I423" s="5" t="str">
        <f t="shared" si="12"/>
        <v>|n</v>
      </c>
      <c r="J423" s="5" t="str">
        <f t="shared" si="13"/>
        <v>422,Cadillac,CTS-V,2014,premium unleaded (required),MANUAL,556,63600,|n</v>
      </c>
    </row>
    <row r="424" spans="1:10" x14ac:dyDescent="0.25">
      <c r="A424" s="5">
        <v>423</v>
      </c>
      <c r="B424" s="5" t="s">
        <v>11262</v>
      </c>
      <c r="C424" t="s">
        <v>11383</v>
      </c>
      <c r="D424">
        <v>2016</v>
      </c>
      <c r="E424" t="s">
        <v>11186</v>
      </c>
      <c r="F424" t="s">
        <v>11888</v>
      </c>
      <c r="G424" s="5">
        <v>640</v>
      </c>
      <c r="H424">
        <v>83995</v>
      </c>
      <c r="I424" s="5" t="str">
        <f t="shared" si="12"/>
        <v>|n</v>
      </c>
      <c r="J424" s="5" t="str">
        <f t="shared" si="13"/>
        <v>423,Cadillac,CTS-V,2016,premium unleaded (required),AUTOMATIC,640,83995,|n</v>
      </c>
    </row>
    <row r="425" spans="1:10" x14ac:dyDescent="0.25">
      <c r="A425" s="5">
        <v>424</v>
      </c>
      <c r="B425" s="5" t="s">
        <v>11262</v>
      </c>
      <c r="C425" t="s">
        <v>11383</v>
      </c>
      <c r="D425">
        <v>2017</v>
      </c>
      <c r="E425" t="s">
        <v>11186</v>
      </c>
      <c r="F425" t="s">
        <v>11888</v>
      </c>
      <c r="G425" s="5">
        <v>640</v>
      </c>
      <c r="H425">
        <v>85995</v>
      </c>
      <c r="I425" s="5">
        <f t="shared" si="12"/>
        <v>423</v>
      </c>
      <c r="J425" s="5" t="str">
        <f t="shared" si="13"/>
        <v>424,Cadillac,CTS-V,2017,premium unleaded (required),AUTOMATIC,640,85995,423</v>
      </c>
    </row>
    <row r="426" spans="1:10" x14ac:dyDescent="0.25">
      <c r="A426" s="5">
        <v>425</v>
      </c>
      <c r="B426" s="5" t="s">
        <v>11262</v>
      </c>
      <c r="C426" t="s">
        <v>11381</v>
      </c>
      <c r="D426">
        <v>2013</v>
      </c>
      <c r="E426" t="s">
        <v>11186</v>
      </c>
      <c r="F426" t="s">
        <v>11887</v>
      </c>
      <c r="G426" s="5">
        <v>556</v>
      </c>
      <c r="H426">
        <v>63215</v>
      </c>
      <c r="I426" s="5" t="str">
        <f t="shared" si="12"/>
        <v>|n</v>
      </c>
      <c r="J426" s="5" t="str">
        <f t="shared" si="13"/>
        <v>425,Cadillac,CTS-V Coupe,2013,premium unleaded (required),MANUAL,556,63215,|n</v>
      </c>
    </row>
    <row r="427" spans="1:10" x14ac:dyDescent="0.25">
      <c r="A427" s="5">
        <v>426</v>
      </c>
      <c r="B427" s="5" t="s">
        <v>11262</v>
      </c>
      <c r="C427" t="s">
        <v>11381</v>
      </c>
      <c r="D427">
        <v>2014</v>
      </c>
      <c r="E427" t="s">
        <v>11186</v>
      </c>
      <c r="F427" t="s">
        <v>11887</v>
      </c>
      <c r="G427" s="5">
        <v>556</v>
      </c>
      <c r="H427">
        <v>63600</v>
      </c>
      <c r="I427" s="5">
        <f t="shared" si="12"/>
        <v>425</v>
      </c>
      <c r="J427" s="5" t="str">
        <f t="shared" si="13"/>
        <v>426,Cadillac,CTS-V Coupe,2014,premium unleaded (required),MANUAL,556,63600,425</v>
      </c>
    </row>
    <row r="428" spans="1:10" x14ac:dyDescent="0.25">
      <c r="A428" s="5">
        <v>427</v>
      </c>
      <c r="B428" s="5" t="s">
        <v>11262</v>
      </c>
      <c r="C428" t="s">
        <v>11381</v>
      </c>
      <c r="D428">
        <v>2015</v>
      </c>
      <c r="E428" t="s">
        <v>11186</v>
      </c>
      <c r="F428" t="s">
        <v>11887</v>
      </c>
      <c r="G428" s="5">
        <v>556</v>
      </c>
      <c r="H428">
        <v>69900</v>
      </c>
      <c r="I428" s="5">
        <f t="shared" si="12"/>
        <v>426</v>
      </c>
      <c r="J428" s="5" t="str">
        <f t="shared" si="13"/>
        <v>427,Cadillac,CTS-V Coupe,2015,premium unleaded (required),MANUAL,556,69900,426</v>
      </c>
    </row>
    <row r="429" spans="1:10" x14ac:dyDescent="0.25">
      <c r="A429" s="5">
        <v>428</v>
      </c>
      <c r="B429" s="5" t="s">
        <v>11262</v>
      </c>
      <c r="C429" t="s">
        <v>11382</v>
      </c>
      <c r="D429">
        <v>2012</v>
      </c>
      <c r="E429" t="s">
        <v>11186</v>
      </c>
      <c r="F429" t="s">
        <v>11887</v>
      </c>
      <c r="G429" s="5">
        <v>556</v>
      </c>
      <c r="H429">
        <v>63215</v>
      </c>
      <c r="I429" s="5" t="str">
        <f t="shared" si="12"/>
        <v>|n</v>
      </c>
      <c r="J429" s="5" t="str">
        <f t="shared" si="13"/>
        <v>428,Cadillac,CTS-V Wagon,2012,premium unleaded (required),MANUAL,556,63215,|n</v>
      </c>
    </row>
    <row r="430" spans="1:10" x14ac:dyDescent="0.25">
      <c r="A430" s="5">
        <v>429</v>
      </c>
      <c r="B430" s="5" t="s">
        <v>11262</v>
      </c>
      <c r="C430" t="s">
        <v>11382</v>
      </c>
      <c r="D430">
        <v>2013</v>
      </c>
      <c r="E430" t="s">
        <v>11186</v>
      </c>
      <c r="F430" t="s">
        <v>11887</v>
      </c>
      <c r="G430" s="5">
        <v>556</v>
      </c>
      <c r="H430">
        <v>63215</v>
      </c>
      <c r="I430" s="5">
        <f t="shared" si="12"/>
        <v>428</v>
      </c>
      <c r="J430" s="5" t="str">
        <f t="shared" si="13"/>
        <v>429,Cadillac,CTS-V Wagon,2013,premium unleaded (required),MANUAL,556,63215,428</v>
      </c>
    </row>
    <row r="431" spans="1:10" x14ac:dyDescent="0.25">
      <c r="A431" s="5">
        <v>430</v>
      </c>
      <c r="B431" s="5" t="s">
        <v>11262</v>
      </c>
      <c r="C431" t="s">
        <v>11382</v>
      </c>
      <c r="D431">
        <v>2014</v>
      </c>
      <c r="E431" t="s">
        <v>11186</v>
      </c>
      <c r="F431" t="s">
        <v>11887</v>
      </c>
      <c r="G431" s="5">
        <v>556</v>
      </c>
      <c r="H431">
        <v>63600</v>
      </c>
      <c r="I431" s="5">
        <f t="shared" si="12"/>
        <v>429</v>
      </c>
      <c r="J431" s="5" t="str">
        <f t="shared" si="13"/>
        <v>430,Cadillac,CTS-V Wagon,2014,premium unleaded (required),MANUAL,556,63600,429</v>
      </c>
    </row>
    <row r="432" spans="1:10" x14ac:dyDescent="0.25">
      <c r="A432" s="5">
        <v>431</v>
      </c>
      <c r="B432" s="5" t="s">
        <v>11262</v>
      </c>
      <c r="C432" t="s">
        <v>11399</v>
      </c>
      <c r="D432">
        <v>2005</v>
      </c>
      <c r="E432" t="s">
        <v>11190</v>
      </c>
      <c r="F432" t="s">
        <v>11888</v>
      </c>
      <c r="G432" s="5">
        <v>290</v>
      </c>
      <c r="H432">
        <v>51600</v>
      </c>
      <c r="I432" s="5" t="str">
        <f t="shared" si="12"/>
        <v>|n</v>
      </c>
      <c r="J432" s="5" t="str">
        <f t="shared" si="13"/>
        <v>431,Cadillac,DeVille,2005,regular unleaded,AUTOMATIC,290,51600,|n</v>
      </c>
    </row>
    <row r="433" spans="1:10" x14ac:dyDescent="0.25">
      <c r="A433" s="5">
        <v>432</v>
      </c>
      <c r="B433" s="5" t="s">
        <v>11262</v>
      </c>
      <c r="C433" t="s">
        <v>11401</v>
      </c>
      <c r="D433">
        <v>2009</v>
      </c>
      <c r="E433" t="s">
        <v>11190</v>
      </c>
      <c r="F433" t="s">
        <v>11888</v>
      </c>
      <c r="G433" s="5">
        <v>292</v>
      </c>
      <c r="H433">
        <v>54230</v>
      </c>
      <c r="I433" s="5" t="str">
        <f t="shared" si="12"/>
        <v>|n</v>
      </c>
      <c r="J433" s="5" t="str">
        <f t="shared" si="13"/>
        <v>432,Cadillac,DTS,2009,regular unleaded,AUTOMATIC,292,54230,|n</v>
      </c>
    </row>
    <row r="434" spans="1:10" x14ac:dyDescent="0.25">
      <c r="A434" s="5">
        <v>433</v>
      </c>
      <c r="B434" s="5" t="s">
        <v>11262</v>
      </c>
      <c r="C434" t="s">
        <v>11401</v>
      </c>
      <c r="D434">
        <v>2010</v>
      </c>
      <c r="E434" t="s">
        <v>11193</v>
      </c>
      <c r="F434" t="s">
        <v>11888</v>
      </c>
      <c r="G434" s="5">
        <v>292</v>
      </c>
      <c r="H434">
        <v>59475</v>
      </c>
      <c r="I434" s="5" t="str">
        <f t="shared" si="12"/>
        <v>|n</v>
      </c>
      <c r="J434" s="5" t="str">
        <f t="shared" si="13"/>
        <v>433,Cadillac,DTS,2010,premium unleaded (recommended),AUTOMATIC,292,59475,|n</v>
      </c>
    </row>
    <row r="435" spans="1:10" x14ac:dyDescent="0.25">
      <c r="A435" s="5">
        <v>434</v>
      </c>
      <c r="B435" s="5" t="s">
        <v>11262</v>
      </c>
      <c r="C435" t="s">
        <v>11401</v>
      </c>
      <c r="D435">
        <v>2011</v>
      </c>
      <c r="E435" t="s">
        <v>11193</v>
      </c>
      <c r="F435" t="s">
        <v>11888</v>
      </c>
      <c r="G435" s="5">
        <v>292</v>
      </c>
      <c r="H435">
        <v>59875</v>
      </c>
      <c r="I435" s="5">
        <f t="shared" si="12"/>
        <v>433</v>
      </c>
      <c r="J435" s="5" t="str">
        <f t="shared" si="13"/>
        <v>434,Cadillac,DTS,2011,premium unleaded (recommended),AUTOMATIC,292,59875,433</v>
      </c>
    </row>
    <row r="436" spans="1:10" x14ac:dyDescent="0.25">
      <c r="A436" s="5">
        <v>435</v>
      </c>
      <c r="B436" s="5" t="s">
        <v>11262</v>
      </c>
      <c r="C436" t="s">
        <v>11436</v>
      </c>
      <c r="D436">
        <v>2015</v>
      </c>
      <c r="E436" t="s">
        <v>11197</v>
      </c>
      <c r="F436" t="s">
        <v>11888</v>
      </c>
      <c r="G436" s="5">
        <v>420</v>
      </c>
      <c r="H436">
        <v>91875</v>
      </c>
      <c r="I436" s="5" t="str">
        <f t="shared" si="12"/>
        <v>|n</v>
      </c>
      <c r="J436" s="5" t="str">
        <f t="shared" si="13"/>
        <v>435,Cadillac,Escalade,2015,flex-fuel (unleaded/E85),AUTOMATIC,420,91875,|n</v>
      </c>
    </row>
    <row r="437" spans="1:10" x14ac:dyDescent="0.25">
      <c r="A437" s="5">
        <v>436</v>
      </c>
      <c r="B437" s="5" t="s">
        <v>11262</v>
      </c>
      <c r="C437" t="s">
        <v>11436</v>
      </c>
      <c r="D437">
        <v>2016</v>
      </c>
      <c r="E437" t="s">
        <v>11193</v>
      </c>
      <c r="F437" t="s">
        <v>11888</v>
      </c>
      <c r="G437" s="5">
        <v>420</v>
      </c>
      <c r="H437">
        <v>91950</v>
      </c>
      <c r="I437" s="5" t="str">
        <f t="shared" si="12"/>
        <v>|n</v>
      </c>
      <c r="J437" s="5" t="str">
        <f t="shared" si="13"/>
        <v>436,Cadillac,Escalade,2016,premium unleaded (recommended),AUTOMATIC,420,91950,|n</v>
      </c>
    </row>
    <row r="438" spans="1:10" x14ac:dyDescent="0.25">
      <c r="A438" s="5">
        <v>437</v>
      </c>
      <c r="B438" s="5" t="s">
        <v>11262</v>
      </c>
      <c r="C438" t="s">
        <v>11436</v>
      </c>
      <c r="D438">
        <v>2017</v>
      </c>
      <c r="E438" t="s">
        <v>11193</v>
      </c>
      <c r="F438" t="s">
        <v>11888</v>
      </c>
      <c r="G438" s="5">
        <v>420</v>
      </c>
      <c r="H438">
        <v>94795</v>
      </c>
      <c r="I438" s="5">
        <f t="shared" si="12"/>
        <v>436</v>
      </c>
      <c r="J438" s="5" t="str">
        <f t="shared" si="13"/>
        <v>437,Cadillac,Escalade,2017,premium unleaded (recommended),AUTOMATIC,420,94795,436</v>
      </c>
    </row>
    <row r="439" spans="1:10" x14ac:dyDescent="0.25">
      <c r="A439" s="5">
        <v>438</v>
      </c>
      <c r="B439" s="5" t="s">
        <v>11262</v>
      </c>
      <c r="C439" t="s">
        <v>11433</v>
      </c>
      <c r="D439">
        <v>2015</v>
      </c>
      <c r="E439" t="s">
        <v>11197</v>
      </c>
      <c r="F439" t="s">
        <v>11888</v>
      </c>
      <c r="G439" s="5">
        <v>420</v>
      </c>
      <c r="H439">
        <v>94875</v>
      </c>
      <c r="I439" s="5" t="str">
        <f t="shared" si="12"/>
        <v>|n</v>
      </c>
      <c r="J439" s="5" t="str">
        <f t="shared" si="13"/>
        <v>438,Cadillac,Escalade ESV,2015,flex-fuel (unleaded/E85),AUTOMATIC,420,94875,|n</v>
      </c>
    </row>
    <row r="440" spans="1:10" x14ac:dyDescent="0.25">
      <c r="A440" s="5">
        <v>439</v>
      </c>
      <c r="B440" s="5" t="s">
        <v>11262</v>
      </c>
      <c r="C440" t="s">
        <v>11433</v>
      </c>
      <c r="D440">
        <v>2016</v>
      </c>
      <c r="E440" t="s">
        <v>11193</v>
      </c>
      <c r="F440" t="s">
        <v>11888</v>
      </c>
      <c r="G440" s="5">
        <v>420</v>
      </c>
      <c r="H440">
        <v>94950</v>
      </c>
      <c r="I440" s="5" t="str">
        <f t="shared" si="12"/>
        <v>|n</v>
      </c>
      <c r="J440" s="5" t="str">
        <f t="shared" si="13"/>
        <v>439,Cadillac,Escalade ESV,2016,premium unleaded (recommended),AUTOMATIC,420,94950,|n</v>
      </c>
    </row>
    <row r="441" spans="1:10" x14ac:dyDescent="0.25">
      <c r="A441" s="5">
        <v>440</v>
      </c>
      <c r="B441" s="5" t="s">
        <v>11262</v>
      </c>
      <c r="C441" t="s">
        <v>11433</v>
      </c>
      <c r="D441">
        <v>2017</v>
      </c>
      <c r="E441" t="s">
        <v>11193</v>
      </c>
      <c r="F441" t="s">
        <v>11888</v>
      </c>
      <c r="G441" s="5">
        <v>420</v>
      </c>
      <c r="H441">
        <v>97795</v>
      </c>
      <c r="I441" s="5">
        <f t="shared" si="12"/>
        <v>439</v>
      </c>
      <c r="J441" s="5" t="str">
        <f t="shared" si="13"/>
        <v>440,Cadillac,Escalade ESV,2017,premium unleaded (recommended),AUTOMATIC,420,97795,439</v>
      </c>
    </row>
    <row r="442" spans="1:10" x14ac:dyDescent="0.25">
      <c r="A442" s="5">
        <v>441</v>
      </c>
      <c r="B442" s="5" t="s">
        <v>11262</v>
      </c>
      <c r="C442" t="s">
        <v>11434</v>
      </c>
      <c r="D442">
        <v>2011</v>
      </c>
      <c r="E442" t="s">
        <v>11236</v>
      </c>
      <c r="F442" t="s">
        <v>11888</v>
      </c>
      <c r="G442" s="5">
        <v>403</v>
      </c>
      <c r="H442">
        <v>69740</v>
      </c>
      <c r="I442" s="5" t="str">
        <f t="shared" si="12"/>
        <v>|n</v>
      </c>
      <c r="J442" s="5" t="str">
        <f t="shared" si="13"/>
        <v>441,Cadillac,Escalade EXT,2011,flex-fuel (premium unleaded recommended/E85),AUTOMATIC,403,69740,|n</v>
      </c>
    </row>
    <row r="443" spans="1:10" x14ac:dyDescent="0.25">
      <c r="A443" s="5">
        <v>442</v>
      </c>
      <c r="B443" s="5" t="s">
        <v>11262</v>
      </c>
      <c r="C443" t="s">
        <v>11434</v>
      </c>
      <c r="D443">
        <v>2012</v>
      </c>
      <c r="E443" t="s">
        <v>11236</v>
      </c>
      <c r="F443" t="s">
        <v>11888</v>
      </c>
      <c r="G443" s="5">
        <v>403</v>
      </c>
      <c r="H443">
        <v>69640</v>
      </c>
      <c r="I443" s="5">
        <f t="shared" si="12"/>
        <v>441</v>
      </c>
      <c r="J443" s="5" t="str">
        <f t="shared" si="13"/>
        <v>442,Cadillac,Escalade EXT,2012,flex-fuel (premium unleaded recommended/E85),AUTOMATIC,403,69640,441</v>
      </c>
    </row>
    <row r="444" spans="1:10" x14ac:dyDescent="0.25">
      <c r="A444" s="5">
        <v>443</v>
      </c>
      <c r="B444" s="5" t="s">
        <v>11262</v>
      </c>
      <c r="C444" t="s">
        <v>11434</v>
      </c>
      <c r="D444">
        <v>2013</v>
      </c>
      <c r="E444" t="s">
        <v>11236</v>
      </c>
      <c r="F444" t="s">
        <v>11888</v>
      </c>
      <c r="G444" s="5">
        <v>403</v>
      </c>
      <c r="H444">
        <v>69640</v>
      </c>
      <c r="I444" s="5">
        <f t="shared" si="12"/>
        <v>442</v>
      </c>
      <c r="J444" s="5" t="str">
        <f t="shared" si="13"/>
        <v>443,Cadillac,Escalade EXT,2013,flex-fuel (premium unleaded recommended/E85),AUTOMATIC,403,69640,442</v>
      </c>
    </row>
    <row r="445" spans="1:10" x14ac:dyDescent="0.25">
      <c r="A445" s="5">
        <v>444</v>
      </c>
      <c r="B445" s="5" t="s">
        <v>11262</v>
      </c>
      <c r="C445" t="s">
        <v>11435</v>
      </c>
      <c r="D445">
        <v>2011</v>
      </c>
      <c r="E445" t="s">
        <v>11190</v>
      </c>
      <c r="F445" t="s">
        <v>11888</v>
      </c>
      <c r="G445" s="5">
        <v>332</v>
      </c>
      <c r="H445">
        <v>88435</v>
      </c>
      <c r="I445" s="5" t="str">
        <f t="shared" si="12"/>
        <v>|n</v>
      </c>
      <c r="J445" s="5" t="str">
        <f t="shared" si="13"/>
        <v>444,Cadillac,Escalade Hybrid,2011,regular unleaded,AUTOMATIC,332,88435,|n</v>
      </c>
    </row>
    <row r="446" spans="1:10" x14ac:dyDescent="0.25">
      <c r="A446" s="5">
        <v>445</v>
      </c>
      <c r="B446" s="5" t="s">
        <v>11262</v>
      </c>
      <c r="C446" t="s">
        <v>11435</v>
      </c>
      <c r="D446">
        <v>2012</v>
      </c>
      <c r="E446" t="s">
        <v>11190</v>
      </c>
      <c r="F446" t="s">
        <v>11888</v>
      </c>
      <c r="G446" s="5">
        <v>332</v>
      </c>
      <c r="H446">
        <v>85845</v>
      </c>
      <c r="I446" s="5">
        <f t="shared" si="12"/>
        <v>444</v>
      </c>
      <c r="J446" s="5" t="str">
        <f t="shared" si="13"/>
        <v>445,Cadillac,Escalade Hybrid,2012,regular unleaded,AUTOMATIC,332,85845,444</v>
      </c>
    </row>
    <row r="447" spans="1:10" x14ac:dyDescent="0.25">
      <c r="A447" s="5">
        <v>446</v>
      </c>
      <c r="B447" s="5" t="s">
        <v>11262</v>
      </c>
      <c r="C447" t="s">
        <v>11435</v>
      </c>
      <c r="D447">
        <v>2013</v>
      </c>
      <c r="E447" t="s">
        <v>11190</v>
      </c>
      <c r="F447" t="s">
        <v>11888</v>
      </c>
      <c r="G447" s="5">
        <v>332</v>
      </c>
      <c r="H447">
        <v>86420</v>
      </c>
      <c r="I447" s="5">
        <f t="shared" si="12"/>
        <v>445</v>
      </c>
      <c r="J447" s="5" t="str">
        <f t="shared" si="13"/>
        <v>446,Cadillac,Escalade Hybrid,2013,regular unleaded,AUTOMATIC,332,86420,445</v>
      </c>
    </row>
    <row r="448" spans="1:10" x14ac:dyDescent="0.25">
      <c r="A448" s="5">
        <v>447</v>
      </c>
      <c r="B448" s="5" t="s">
        <v>11262</v>
      </c>
      <c r="C448" t="s">
        <v>11785</v>
      </c>
      <c r="D448">
        <v>2014</v>
      </c>
      <c r="E448" t="s">
        <v>11190</v>
      </c>
      <c r="F448" t="s">
        <v>11888</v>
      </c>
      <c r="G448" s="5">
        <v>308</v>
      </c>
      <c r="H448">
        <v>50955</v>
      </c>
      <c r="I448" s="5" t="str">
        <f t="shared" si="12"/>
        <v>|n</v>
      </c>
      <c r="J448" s="5" t="str">
        <f t="shared" si="13"/>
        <v>447,Cadillac,SRX,2014,regular unleaded,AUTOMATIC,308,50955,|n</v>
      </c>
    </row>
    <row r="449" spans="1:10" x14ac:dyDescent="0.25">
      <c r="A449" s="5">
        <v>448</v>
      </c>
      <c r="B449" s="5" t="s">
        <v>11262</v>
      </c>
      <c r="C449" t="s">
        <v>11785</v>
      </c>
      <c r="D449">
        <v>2015</v>
      </c>
      <c r="E449" t="s">
        <v>11190</v>
      </c>
      <c r="F449" t="s">
        <v>11888</v>
      </c>
      <c r="G449" s="5">
        <v>308</v>
      </c>
      <c r="H449">
        <v>51730</v>
      </c>
      <c r="I449" s="5">
        <f t="shared" si="12"/>
        <v>447</v>
      </c>
      <c r="J449" s="5" t="str">
        <f t="shared" si="13"/>
        <v>448,Cadillac,SRX,2015,regular unleaded,AUTOMATIC,308,51730,447</v>
      </c>
    </row>
    <row r="450" spans="1:10" x14ac:dyDescent="0.25">
      <c r="A450" s="5">
        <v>449</v>
      </c>
      <c r="B450" s="5" t="s">
        <v>11262</v>
      </c>
      <c r="C450" t="s">
        <v>11785</v>
      </c>
      <c r="D450">
        <v>2016</v>
      </c>
      <c r="E450" t="s">
        <v>11190</v>
      </c>
      <c r="F450" t="s">
        <v>11888</v>
      </c>
      <c r="G450" s="5">
        <v>308</v>
      </c>
      <c r="H450">
        <v>51730</v>
      </c>
      <c r="I450" s="5">
        <f t="shared" si="12"/>
        <v>448</v>
      </c>
      <c r="J450" s="5" t="str">
        <f t="shared" si="13"/>
        <v>449,Cadillac,SRX,2016,regular unleaded,AUTOMATIC,308,51730,448</v>
      </c>
    </row>
    <row r="451" spans="1:10" x14ac:dyDescent="0.25">
      <c r="A451" s="5">
        <v>450</v>
      </c>
      <c r="B451" s="5" t="s">
        <v>11262</v>
      </c>
      <c r="C451" t="s">
        <v>11790</v>
      </c>
      <c r="D451">
        <v>2009</v>
      </c>
      <c r="E451" t="s">
        <v>11186</v>
      </c>
      <c r="F451" t="s">
        <v>11888</v>
      </c>
      <c r="G451" s="5">
        <v>320</v>
      </c>
      <c r="H451">
        <v>56345</v>
      </c>
      <c r="I451" s="5" t="str">
        <f t="shared" ref="I451:I514" si="14">IF(AND($B450=$B451,$C450=$C451,$E450=$E451,$F450=$F451),A450,"|n")</f>
        <v>|n</v>
      </c>
      <c r="J451" s="5" t="str">
        <f t="shared" ref="J451:J514" si="15">A451&amp;","&amp;B451&amp;","&amp;C451&amp;","&amp;D451&amp;","&amp;E451&amp;","&amp;F451&amp;","&amp;G451&amp;","&amp;H451&amp;","&amp;I451</f>
        <v>450,Cadillac,STS,2009,premium unleaded (required),AUTOMATIC,320,56345,|n</v>
      </c>
    </row>
    <row r="452" spans="1:10" x14ac:dyDescent="0.25">
      <c r="A452" s="5">
        <v>451</v>
      </c>
      <c r="B452" s="5" t="s">
        <v>11262</v>
      </c>
      <c r="C452" t="s">
        <v>11790</v>
      </c>
      <c r="D452">
        <v>2009</v>
      </c>
      <c r="E452" t="s">
        <v>11190</v>
      </c>
      <c r="F452" t="s">
        <v>11888</v>
      </c>
      <c r="G452" s="5">
        <v>302</v>
      </c>
      <c r="H452">
        <v>46845</v>
      </c>
      <c r="I452" s="5" t="str">
        <f t="shared" si="14"/>
        <v>|n</v>
      </c>
      <c r="J452" s="5" t="str">
        <f t="shared" si="15"/>
        <v>451,Cadillac,STS,2009,regular unleaded,AUTOMATIC,302,46845,|n</v>
      </c>
    </row>
    <row r="453" spans="1:10" x14ac:dyDescent="0.25">
      <c r="A453" s="5">
        <v>452</v>
      </c>
      <c r="B453" s="5" t="s">
        <v>11262</v>
      </c>
      <c r="C453" t="s">
        <v>11790</v>
      </c>
      <c r="D453">
        <v>2010</v>
      </c>
      <c r="E453" t="s">
        <v>11193</v>
      </c>
      <c r="F453" t="s">
        <v>11888</v>
      </c>
      <c r="G453" s="5">
        <v>320</v>
      </c>
      <c r="H453">
        <v>68785</v>
      </c>
      <c r="I453" s="5" t="str">
        <f t="shared" si="14"/>
        <v>|n</v>
      </c>
      <c r="J453" s="5" t="str">
        <f t="shared" si="15"/>
        <v>452,Cadillac,STS,2010,premium unleaded (recommended),AUTOMATIC,320,68785,|n</v>
      </c>
    </row>
    <row r="454" spans="1:10" x14ac:dyDescent="0.25">
      <c r="A454" s="5">
        <v>453</v>
      </c>
      <c r="B454" s="5" t="s">
        <v>11262</v>
      </c>
      <c r="C454" t="s">
        <v>11790</v>
      </c>
      <c r="D454">
        <v>2010</v>
      </c>
      <c r="E454" t="s">
        <v>11190</v>
      </c>
      <c r="F454" t="s">
        <v>11888</v>
      </c>
      <c r="G454" s="5">
        <v>302</v>
      </c>
      <c r="H454">
        <v>55945</v>
      </c>
      <c r="I454" s="5" t="str">
        <f t="shared" si="14"/>
        <v>|n</v>
      </c>
      <c r="J454" s="5" t="str">
        <f t="shared" si="15"/>
        <v>453,Cadillac,STS,2010,regular unleaded,AUTOMATIC,302,55945,|n</v>
      </c>
    </row>
    <row r="455" spans="1:10" x14ac:dyDescent="0.25">
      <c r="A455" s="5">
        <v>454</v>
      </c>
      <c r="B455" s="5" t="s">
        <v>11262</v>
      </c>
      <c r="C455" t="s">
        <v>11790</v>
      </c>
      <c r="D455">
        <v>2011</v>
      </c>
      <c r="E455" t="s">
        <v>11190</v>
      </c>
      <c r="F455" t="s">
        <v>11888</v>
      </c>
      <c r="G455" s="5">
        <v>302</v>
      </c>
      <c r="H455">
        <v>56380</v>
      </c>
      <c r="I455" s="5">
        <f t="shared" si="14"/>
        <v>453</v>
      </c>
      <c r="J455" s="5" t="str">
        <f t="shared" si="15"/>
        <v>454,Cadillac,STS,2011,regular unleaded,AUTOMATIC,302,56380,453</v>
      </c>
    </row>
    <row r="456" spans="1:10" x14ac:dyDescent="0.25">
      <c r="A456" s="5">
        <v>455</v>
      </c>
      <c r="B456" s="5" t="s">
        <v>11262</v>
      </c>
      <c r="C456" t="s">
        <v>11789</v>
      </c>
      <c r="D456">
        <v>2007</v>
      </c>
      <c r="E456" t="s">
        <v>11186</v>
      </c>
      <c r="F456" t="s">
        <v>11888</v>
      </c>
      <c r="G456" s="5">
        <v>469</v>
      </c>
      <c r="H456">
        <v>75010</v>
      </c>
      <c r="I456" s="5" t="str">
        <f t="shared" si="14"/>
        <v>|n</v>
      </c>
      <c r="J456" s="5" t="str">
        <f t="shared" si="15"/>
        <v>455,Cadillac,STS-V,2007,premium unleaded (required),AUTOMATIC,469,75010,|n</v>
      </c>
    </row>
    <row r="457" spans="1:10" x14ac:dyDescent="0.25">
      <c r="A457" s="5">
        <v>456</v>
      </c>
      <c r="B457" s="5" t="s">
        <v>11262</v>
      </c>
      <c r="C457" t="s">
        <v>11789</v>
      </c>
      <c r="D457">
        <v>2008</v>
      </c>
      <c r="E457" t="s">
        <v>11186</v>
      </c>
      <c r="F457" t="s">
        <v>11888</v>
      </c>
      <c r="G457" s="5">
        <v>469</v>
      </c>
      <c r="H457">
        <v>78775</v>
      </c>
      <c r="I457" s="5">
        <f t="shared" si="14"/>
        <v>455</v>
      </c>
      <c r="J457" s="5" t="str">
        <f t="shared" si="15"/>
        <v>456,Cadillac,STS-V,2008,premium unleaded (required),AUTOMATIC,469,78775,455</v>
      </c>
    </row>
    <row r="458" spans="1:10" x14ac:dyDescent="0.25">
      <c r="A458" s="5">
        <v>457</v>
      </c>
      <c r="B458" s="5" t="s">
        <v>11262</v>
      </c>
      <c r="C458" t="s">
        <v>11789</v>
      </c>
      <c r="D458">
        <v>2009</v>
      </c>
      <c r="E458" t="s">
        <v>11186</v>
      </c>
      <c r="F458" t="s">
        <v>11888</v>
      </c>
      <c r="G458" s="5">
        <v>469</v>
      </c>
      <c r="H458">
        <v>81795</v>
      </c>
      <c r="I458" s="5">
        <f t="shared" si="14"/>
        <v>456</v>
      </c>
      <c r="J458" s="5" t="str">
        <f t="shared" si="15"/>
        <v>457,Cadillac,STS-V,2009,premium unleaded (required),AUTOMATIC,469,81795,456</v>
      </c>
    </row>
    <row r="459" spans="1:10" x14ac:dyDescent="0.25">
      <c r="A459" s="5">
        <v>458</v>
      </c>
      <c r="B459" s="5" t="s">
        <v>11262</v>
      </c>
      <c r="C459" t="s">
        <v>11873</v>
      </c>
      <c r="D459">
        <v>2007</v>
      </c>
      <c r="E459" t="s">
        <v>11190</v>
      </c>
      <c r="F459" t="s">
        <v>11888</v>
      </c>
      <c r="G459" s="5">
        <v>320</v>
      </c>
      <c r="H459">
        <v>84160</v>
      </c>
      <c r="I459" s="5" t="str">
        <f t="shared" si="14"/>
        <v>|n</v>
      </c>
      <c r="J459" s="5" t="str">
        <f t="shared" si="15"/>
        <v>458,Cadillac,XLR,2007,regular unleaded,AUTOMATIC,320,84160,|n</v>
      </c>
    </row>
    <row r="460" spans="1:10" x14ac:dyDescent="0.25">
      <c r="A460" s="5">
        <v>459</v>
      </c>
      <c r="B460" s="5" t="s">
        <v>11262</v>
      </c>
      <c r="C460" t="s">
        <v>11873</v>
      </c>
      <c r="D460">
        <v>2008</v>
      </c>
      <c r="E460" t="s">
        <v>11190</v>
      </c>
      <c r="F460" t="s">
        <v>11888</v>
      </c>
      <c r="G460" s="5">
        <v>320</v>
      </c>
      <c r="H460">
        <v>85650</v>
      </c>
      <c r="I460" s="5">
        <f t="shared" si="14"/>
        <v>458</v>
      </c>
      <c r="J460" s="5" t="str">
        <f t="shared" si="15"/>
        <v>459,Cadillac,XLR,2008,regular unleaded,AUTOMATIC,320,85650,458</v>
      </c>
    </row>
    <row r="461" spans="1:10" x14ac:dyDescent="0.25">
      <c r="A461" s="5">
        <v>460</v>
      </c>
      <c r="B461" s="5" t="s">
        <v>11262</v>
      </c>
      <c r="C461" t="s">
        <v>11873</v>
      </c>
      <c r="D461">
        <v>2009</v>
      </c>
      <c r="E461" t="s">
        <v>11193</v>
      </c>
      <c r="F461" t="s">
        <v>11888</v>
      </c>
      <c r="G461" s="5">
        <v>320</v>
      </c>
      <c r="H461">
        <v>86215</v>
      </c>
      <c r="I461" s="5" t="str">
        <f t="shared" si="14"/>
        <v>|n</v>
      </c>
      <c r="J461" s="5" t="str">
        <f t="shared" si="15"/>
        <v>460,Cadillac,XLR,2009,premium unleaded (recommended),AUTOMATIC,320,86215,|n</v>
      </c>
    </row>
    <row r="462" spans="1:10" x14ac:dyDescent="0.25">
      <c r="A462" s="5">
        <v>461</v>
      </c>
      <c r="B462" s="5" t="s">
        <v>11262</v>
      </c>
      <c r="C462" t="s">
        <v>11872</v>
      </c>
      <c r="D462">
        <v>2007</v>
      </c>
      <c r="E462" t="s">
        <v>11186</v>
      </c>
      <c r="F462" t="s">
        <v>11888</v>
      </c>
      <c r="G462" s="5">
        <v>443</v>
      </c>
      <c r="H462">
        <v>97460</v>
      </c>
      <c r="I462" s="5" t="str">
        <f t="shared" si="14"/>
        <v>|n</v>
      </c>
      <c r="J462" s="5" t="str">
        <f t="shared" si="15"/>
        <v>461,Cadillac,XLR-V,2007,premium unleaded (required),AUTOMATIC,443,97460,|n</v>
      </c>
    </row>
    <row r="463" spans="1:10" x14ac:dyDescent="0.25">
      <c r="A463" s="5">
        <v>462</v>
      </c>
      <c r="B463" s="5" t="s">
        <v>11262</v>
      </c>
      <c r="C463" t="s">
        <v>11872</v>
      </c>
      <c r="D463">
        <v>2008</v>
      </c>
      <c r="E463" t="s">
        <v>11186</v>
      </c>
      <c r="F463" t="s">
        <v>11888</v>
      </c>
      <c r="G463" s="5">
        <v>443</v>
      </c>
      <c r="H463">
        <v>100660</v>
      </c>
      <c r="I463" s="5">
        <f t="shared" si="14"/>
        <v>461</v>
      </c>
      <c r="J463" s="5" t="str">
        <f t="shared" si="15"/>
        <v>462,Cadillac,XLR-V,2008,premium unleaded (required),AUTOMATIC,443,100660,461</v>
      </c>
    </row>
    <row r="464" spans="1:10" x14ac:dyDescent="0.25">
      <c r="A464" s="5">
        <v>463</v>
      </c>
      <c r="B464" s="5" t="s">
        <v>11262</v>
      </c>
      <c r="C464" t="s">
        <v>11872</v>
      </c>
      <c r="D464">
        <v>2009</v>
      </c>
      <c r="E464" t="s">
        <v>11186</v>
      </c>
      <c r="F464" t="s">
        <v>11888</v>
      </c>
      <c r="G464" s="5">
        <v>443</v>
      </c>
      <c r="H464">
        <v>104215</v>
      </c>
      <c r="I464" s="5">
        <f t="shared" si="14"/>
        <v>462</v>
      </c>
      <c r="J464" s="5" t="str">
        <f t="shared" si="15"/>
        <v>463,Cadillac,XLR-V,2009,premium unleaded (required),AUTOMATIC,443,104215,462</v>
      </c>
    </row>
    <row r="465" spans="1:10" x14ac:dyDescent="0.25">
      <c r="A465" s="5">
        <v>464</v>
      </c>
      <c r="B465" s="5" t="s">
        <v>11262</v>
      </c>
      <c r="C465" t="s">
        <v>11874</v>
      </c>
      <c r="D465">
        <v>2017</v>
      </c>
      <c r="E465" t="s">
        <v>11186</v>
      </c>
      <c r="F465" t="s">
        <v>11888</v>
      </c>
      <c r="G465" s="5">
        <v>310</v>
      </c>
      <c r="H465">
        <v>62500</v>
      </c>
      <c r="I465" s="5" t="str">
        <f t="shared" si="14"/>
        <v>|n</v>
      </c>
      <c r="J465" s="5" t="str">
        <f t="shared" si="15"/>
        <v>464,Cadillac,XT5,2017,premium unleaded (required),AUTOMATIC,310,62500,|n</v>
      </c>
    </row>
    <row r="466" spans="1:10" x14ac:dyDescent="0.25">
      <c r="A466" s="5">
        <v>465</v>
      </c>
      <c r="B466" s="5" t="s">
        <v>11262</v>
      </c>
      <c r="C466" t="s">
        <v>11876</v>
      </c>
      <c r="D466">
        <v>2015</v>
      </c>
      <c r="E466" t="s">
        <v>11186</v>
      </c>
      <c r="F466" t="s">
        <v>11888</v>
      </c>
      <c r="G466" s="5">
        <v>410</v>
      </c>
      <c r="H466">
        <v>69785</v>
      </c>
      <c r="I466" s="5" t="str">
        <f t="shared" si="14"/>
        <v>|n</v>
      </c>
      <c r="J466" s="5" t="str">
        <f t="shared" si="15"/>
        <v>465,Cadillac,XTS,2015,premium unleaded (required),AUTOMATIC,410,69785,|n</v>
      </c>
    </row>
    <row r="467" spans="1:10" x14ac:dyDescent="0.25">
      <c r="A467" s="5">
        <v>466</v>
      </c>
      <c r="B467" s="5" t="s">
        <v>11262</v>
      </c>
      <c r="C467" t="s">
        <v>11876</v>
      </c>
      <c r="D467">
        <v>2015</v>
      </c>
      <c r="E467" t="s">
        <v>11190</v>
      </c>
      <c r="F467" t="s">
        <v>11888</v>
      </c>
      <c r="G467" s="5">
        <v>304</v>
      </c>
      <c r="H467">
        <v>64245</v>
      </c>
      <c r="I467" s="5" t="str">
        <f t="shared" si="14"/>
        <v>|n</v>
      </c>
      <c r="J467" s="5" t="str">
        <f t="shared" si="15"/>
        <v>466,Cadillac,XTS,2015,regular unleaded,AUTOMATIC,304,64245,|n</v>
      </c>
    </row>
    <row r="468" spans="1:10" x14ac:dyDescent="0.25">
      <c r="A468" s="5">
        <v>467</v>
      </c>
      <c r="B468" s="5" t="s">
        <v>11262</v>
      </c>
      <c r="C468" t="s">
        <v>11876</v>
      </c>
      <c r="D468">
        <v>2016</v>
      </c>
      <c r="E468" t="s">
        <v>11186</v>
      </c>
      <c r="F468" t="s">
        <v>11888</v>
      </c>
      <c r="G468" s="5">
        <v>410</v>
      </c>
      <c r="H468">
        <v>72320</v>
      </c>
      <c r="I468" s="5" t="str">
        <f t="shared" si="14"/>
        <v>|n</v>
      </c>
      <c r="J468" s="5" t="str">
        <f t="shared" si="15"/>
        <v>467,Cadillac,XTS,2016,premium unleaded (required),AUTOMATIC,410,72320,|n</v>
      </c>
    </row>
    <row r="469" spans="1:10" x14ac:dyDescent="0.25">
      <c r="A469" s="5">
        <v>468</v>
      </c>
      <c r="B469" s="5" t="s">
        <v>11262</v>
      </c>
      <c r="C469" t="s">
        <v>11876</v>
      </c>
      <c r="D469">
        <v>2016</v>
      </c>
      <c r="E469" t="s">
        <v>11190</v>
      </c>
      <c r="F469" t="s">
        <v>11888</v>
      </c>
      <c r="G469" s="5">
        <v>304</v>
      </c>
      <c r="H469">
        <v>66780</v>
      </c>
      <c r="I469" s="5" t="str">
        <f t="shared" si="14"/>
        <v>|n</v>
      </c>
      <c r="J469" s="5" t="str">
        <f t="shared" si="15"/>
        <v>468,Cadillac,XTS,2016,regular unleaded,AUTOMATIC,304,66780,|n</v>
      </c>
    </row>
    <row r="470" spans="1:10" x14ac:dyDescent="0.25">
      <c r="A470" s="5">
        <v>469</v>
      </c>
      <c r="B470" s="5" t="s">
        <v>11262</v>
      </c>
      <c r="C470" t="s">
        <v>11876</v>
      </c>
      <c r="D470">
        <v>2017</v>
      </c>
      <c r="E470" t="s">
        <v>11186</v>
      </c>
      <c r="F470" t="s">
        <v>11888</v>
      </c>
      <c r="G470" s="5">
        <v>410</v>
      </c>
      <c r="H470">
        <v>72395</v>
      </c>
      <c r="I470" s="5" t="str">
        <f t="shared" si="14"/>
        <v>|n</v>
      </c>
      <c r="J470" s="5" t="str">
        <f t="shared" si="15"/>
        <v>469,Cadillac,XTS,2017,premium unleaded (required),AUTOMATIC,410,72395,|n</v>
      </c>
    </row>
    <row r="471" spans="1:10" x14ac:dyDescent="0.25">
      <c r="A471" s="5">
        <v>470</v>
      </c>
      <c r="B471" s="5" t="s">
        <v>11262</v>
      </c>
      <c r="C471" t="s">
        <v>11876</v>
      </c>
      <c r="D471">
        <v>2017</v>
      </c>
      <c r="E471" t="s">
        <v>11190</v>
      </c>
      <c r="F471" t="s">
        <v>11888</v>
      </c>
      <c r="G471" s="5">
        <v>304</v>
      </c>
      <c r="H471">
        <v>66795</v>
      </c>
      <c r="I471" s="5" t="str">
        <f t="shared" si="14"/>
        <v>|n</v>
      </c>
      <c r="J471" s="5" t="str">
        <f t="shared" si="15"/>
        <v>470,Cadillac,XTS,2017,regular unleaded,AUTOMATIC,304,66795,|n</v>
      </c>
    </row>
    <row r="472" spans="1:10" x14ac:dyDescent="0.25">
      <c r="A472" s="5">
        <v>471</v>
      </c>
      <c r="B472" s="5" t="s">
        <v>11276</v>
      </c>
      <c r="C472" t="s">
        <v>11278</v>
      </c>
      <c r="D472">
        <v>2005</v>
      </c>
      <c r="E472" t="s">
        <v>11190</v>
      </c>
      <c r="F472" t="s">
        <v>11888</v>
      </c>
      <c r="G472" s="5">
        <v>190</v>
      </c>
      <c r="H472">
        <v>26430</v>
      </c>
      <c r="I472" s="5" t="str">
        <f t="shared" si="14"/>
        <v>|n</v>
      </c>
      <c r="J472" s="5" t="str">
        <f t="shared" si="15"/>
        <v>471,Chevrolet,Astro,2005,regular unleaded,AUTOMATIC,190,26430,|n</v>
      </c>
    </row>
    <row r="473" spans="1:10" x14ac:dyDescent="0.25">
      <c r="A473" s="5">
        <v>472</v>
      </c>
      <c r="B473" s="5" t="s">
        <v>11276</v>
      </c>
      <c r="C473" t="s">
        <v>11277</v>
      </c>
      <c r="D473">
        <v>2005</v>
      </c>
      <c r="E473" t="s">
        <v>11190</v>
      </c>
      <c r="F473" t="s">
        <v>11888</v>
      </c>
      <c r="G473" s="5">
        <v>190</v>
      </c>
      <c r="H473">
        <v>25430</v>
      </c>
      <c r="I473" s="5" t="str">
        <f t="shared" si="14"/>
        <v>|n</v>
      </c>
      <c r="J473" s="5" t="str">
        <f t="shared" si="15"/>
        <v>472,Chevrolet,Astro Cargo,2005,regular unleaded,AUTOMATIC,190,25430,|n</v>
      </c>
    </row>
    <row r="474" spans="1:10" x14ac:dyDescent="0.25">
      <c r="A474" s="5">
        <v>473</v>
      </c>
      <c r="B474" s="5" t="s">
        <v>11276</v>
      </c>
      <c r="C474" t="s">
        <v>11282</v>
      </c>
      <c r="D474">
        <v>2010</v>
      </c>
      <c r="E474" t="s">
        <v>11197</v>
      </c>
      <c r="F474" t="s">
        <v>11888</v>
      </c>
      <c r="G474" s="5">
        <v>320</v>
      </c>
      <c r="H474">
        <v>45815</v>
      </c>
      <c r="I474" s="5" t="str">
        <f t="shared" si="14"/>
        <v>|n</v>
      </c>
      <c r="J474" s="5" t="str">
        <f t="shared" si="15"/>
        <v>473,Chevrolet,Avalanche,2010,flex-fuel (unleaded/E85),AUTOMATIC,320,45815,|n</v>
      </c>
    </row>
    <row r="475" spans="1:10" x14ac:dyDescent="0.25">
      <c r="A475" s="5">
        <v>474</v>
      </c>
      <c r="B475" s="5" t="s">
        <v>11276</v>
      </c>
      <c r="C475" t="s">
        <v>11282</v>
      </c>
      <c r="D475">
        <v>2011</v>
      </c>
      <c r="E475" t="s">
        <v>11197</v>
      </c>
      <c r="F475" t="s">
        <v>11888</v>
      </c>
      <c r="G475" s="5">
        <v>320</v>
      </c>
      <c r="H475">
        <v>49500</v>
      </c>
      <c r="I475" s="5">
        <f t="shared" si="14"/>
        <v>473</v>
      </c>
      <c r="J475" s="5" t="str">
        <f t="shared" si="15"/>
        <v>474,Chevrolet,Avalanche,2011,flex-fuel (unleaded/E85),AUTOMATIC,320,49500,473</v>
      </c>
    </row>
    <row r="476" spans="1:10" x14ac:dyDescent="0.25">
      <c r="A476" s="5">
        <v>475</v>
      </c>
      <c r="B476" s="5" t="s">
        <v>11276</v>
      </c>
      <c r="C476" t="s">
        <v>11282</v>
      </c>
      <c r="D476">
        <v>2012</v>
      </c>
      <c r="E476" t="s">
        <v>11197</v>
      </c>
      <c r="F476" t="s">
        <v>11888</v>
      </c>
      <c r="G476" s="5">
        <v>320</v>
      </c>
      <c r="H476">
        <v>50305</v>
      </c>
      <c r="I476" s="5">
        <f t="shared" si="14"/>
        <v>474</v>
      </c>
      <c r="J476" s="5" t="str">
        <f t="shared" si="15"/>
        <v>475,Chevrolet,Avalanche,2012,flex-fuel (unleaded/E85),AUTOMATIC,320,50305,474</v>
      </c>
    </row>
    <row r="477" spans="1:10" x14ac:dyDescent="0.25">
      <c r="A477" s="5">
        <v>476</v>
      </c>
      <c r="B477" s="5" t="s">
        <v>11276</v>
      </c>
      <c r="C477" t="s">
        <v>11289</v>
      </c>
      <c r="D477">
        <v>2009</v>
      </c>
      <c r="E477" t="s">
        <v>11190</v>
      </c>
      <c r="F477" t="s">
        <v>11887</v>
      </c>
      <c r="G477" s="5">
        <v>107</v>
      </c>
      <c r="H477">
        <v>15365</v>
      </c>
      <c r="I477" s="5" t="str">
        <f t="shared" si="14"/>
        <v>|n</v>
      </c>
      <c r="J477" s="5" t="str">
        <f t="shared" si="15"/>
        <v>476,Chevrolet,Aveo,2009,regular unleaded,MANUAL,107,15365,|n</v>
      </c>
    </row>
    <row r="478" spans="1:10" x14ac:dyDescent="0.25">
      <c r="A478" s="5">
        <v>477</v>
      </c>
      <c r="B478" s="5" t="s">
        <v>11276</v>
      </c>
      <c r="C478" t="s">
        <v>11289</v>
      </c>
      <c r="D478">
        <v>2010</v>
      </c>
      <c r="E478" t="s">
        <v>11190</v>
      </c>
      <c r="F478" t="s">
        <v>11887</v>
      </c>
      <c r="G478" s="5">
        <v>108</v>
      </c>
      <c r="H478">
        <v>15365</v>
      </c>
      <c r="I478" s="5">
        <f t="shared" si="14"/>
        <v>476</v>
      </c>
      <c r="J478" s="5" t="str">
        <f t="shared" si="15"/>
        <v>477,Chevrolet,Aveo,2010,regular unleaded,MANUAL,108,15365,476</v>
      </c>
    </row>
    <row r="479" spans="1:10" x14ac:dyDescent="0.25">
      <c r="A479" s="5">
        <v>478</v>
      </c>
      <c r="B479" s="5" t="s">
        <v>11276</v>
      </c>
      <c r="C479" t="s">
        <v>11289</v>
      </c>
      <c r="D479">
        <v>2011</v>
      </c>
      <c r="E479" t="s">
        <v>11190</v>
      </c>
      <c r="F479" t="s">
        <v>11887</v>
      </c>
      <c r="G479" s="5">
        <v>108</v>
      </c>
      <c r="H479">
        <v>15365</v>
      </c>
      <c r="I479" s="5">
        <f t="shared" si="14"/>
        <v>477</v>
      </c>
      <c r="J479" s="5" t="str">
        <f t="shared" si="15"/>
        <v>478,Chevrolet,Aveo,2011,regular unleaded,MANUAL,108,15365,477</v>
      </c>
    </row>
    <row r="480" spans="1:10" x14ac:dyDescent="0.25">
      <c r="A480" s="5">
        <v>479</v>
      </c>
      <c r="B480" s="5" t="s">
        <v>11276</v>
      </c>
      <c r="C480" t="s">
        <v>11304</v>
      </c>
      <c r="D480">
        <v>2013</v>
      </c>
      <c r="E480" t="s">
        <v>11197</v>
      </c>
      <c r="F480" t="s">
        <v>11888</v>
      </c>
      <c r="G480" s="5">
        <v>320</v>
      </c>
      <c r="H480">
        <v>47885</v>
      </c>
      <c r="I480" s="5" t="str">
        <f t="shared" si="14"/>
        <v>|n</v>
      </c>
      <c r="J480" s="5" t="str">
        <f t="shared" si="15"/>
        <v>479,Chevrolet,Black Diamond Avalanche,2013,flex-fuel (unleaded/E85),AUTOMATIC,320,47885,|n</v>
      </c>
    </row>
    <row r="481" spans="1:10" x14ac:dyDescent="0.25">
      <c r="A481" s="5">
        <v>480</v>
      </c>
      <c r="B481" s="5" t="s">
        <v>11276</v>
      </c>
      <c r="C481" t="s">
        <v>11305</v>
      </c>
      <c r="D481">
        <v>2005</v>
      </c>
      <c r="E481" t="s">
        <v>11190</v>
      </c>
      <c r="F481" t="s">
        <v>11888</v>
      </c>
      <c r="G481" s="5">
        <v>190</v>
      </c>
      <c r="H481">
        <v>27480</v>
      </c>
      <c r="I481" s="5" t="str">
        <f t="shared" si="14"/>
        <v>|n</v>
      </c>
      <c r="J481" s="5" t="str">
        <f t="shared" si="15"/>
        <v>480,Chevrolet,Blazer,2005,regular unleaded,AUTOMATIC,190,27480,|n</v>
      </c>
    </row>
    <row r="482" spans="1:10" x14ac:dyDescent="0.25">
      <c r="A482" s="5">
        <v>481</v>
      </c>
      <c r="B482" s="5" t="s">
        <v>11276</v>
      </c>
      <c r="C482" t="s">
        <v>11305</v>
      </c>
      <c r="D482">
        <v>2005</v>
      </c>
      <c r="E482" t="s">
        <v>11190</v>
      </c>
      <c r="F482" t="s">
        <v>11887</v>
      </c>
      <c r="G482" s="5">
        <v>190</v>
      </c>
      <c r="H482">
        <v>24305</v>
      </c>
      <c r="I482" s="5" t="str">
        <f t="shared" si="14"/>
        <v>|n</v>
      </c>
      <c r="J482" s="5" t="str">
        <f t="shared" si="15"/>
        <v>481,Chevrolet,Blazer,2005,regular unleaded,MANUAL,190,24305,|n</v>
      </c>
    </row>
    <row r="483" spans="1:10" x14ac:dyDescent="0.25">
      <c r="A483" s="5">
        <v>482</v>
      </c>
      <c r="B483" s="5" t="s">
        <v>11276</v>
      </c>
      <c r="C483" t="s">
        <v>11306</v>
      </c>
      <c r="D483">
        <v>2017</v>
      </c>
      <c r="E483" t="s">
        <v>11218</v>
      </c>
      <c r="F483" t="s">
        <v>11890</v>
      </c>
      <c r="G483" s="5">
        <v>200</v>
      </c>
      <c r="H483">
        <v>40905</v>
      </c>
      <c r="I483" s="5" t="str">
        <f t="shared" si="14"/>
        <v>|n</v>
      </c>
      <c r="J483" s="5" t="str">
        <f t="shared" si="15"/>
        <v>482,Chevrolet,Bolt EV,2017,electric,DIRECT_DRIVE,200,40905,|n</v>
      </c>
    </row>
    <row r="484" spans="1:10" x14ac:dyDescent="0.25">
      <c r="A484" s="5">
        <v>483</v>
      </c>
      <c r="B484" s="5" t="s">
        <v>11276</v>
      </c>
      <c r="C484" t="s">
        <v>11322</v>
      </c>
      <c r="D484">
        <v>2015</v>
      </c>
      <c r="E484" t="s">
        <v>11193</v>
      </c>
      <c r="F484" t="s">
        <v>11887</v>
      </c>
      <c r="G484" s="5">
        <v>426</v>
      </c>
      <c r="H484">
        <v>42405</v>
      </c>
      <c r="I484" s="5" t="str">
        <f t="shared" si="14"/>
        <v>|n</v>
      </c>
      <c r="J484" s="5" t="str">
        <f t="shared" si="15"/>
        <v>483,Chevrolet,Camaro,2015,premium unleaded (recommended),MANUAL,426,42405,|n</v>
      </c>
    </row>
    <row r="485" spans="1:10" x14ac:dyDescent="0.25">
      <c r="A485" s="5">
        <v>484</v>
      </c>
      <c r="B485" s="5" t="s">
        <v>11276</v>
      </c>
      <c r="C485" t="s">
        <v>11322</v>
      </c>
      <c r="D485">
        <v>2015</v>
      </c>
      <c r="E485" t="s">
        <v>11186</v>
      </c>
      <c r="F485" t="s">
        <v>11887</v>
      </c>
      <c r="G485" s="5">
        <v>505</v>
      </c>
      <c r="H485">
        <v>72305</v>
      </c>
      <c r="I485" s="5" t="str">
        <f t="shared" si="14"/>
        <v>|n</v>
      </c>
      <c r="J485" s="5" t="str">
        <f t="shared" si="15"/>
        <v>484,Chevrolet,Camaro,2015,premium unleaded (required),MANUAL,505,72305,|n</v>
      </c>
    </row>
    <row r="486" spans="1:10" x14ac:dyDescent="0.25">
      <c r="A486" s="5">
        <v>485</v>
      </c>
      <c r="B486" s="5" t="s">
        <v>11276</v>
      </c>
      <c r="C486" t="s">
        <v>11322</v>
      </c>
      <c r="D486">
        <v>2015</v>
      </c>
      <c r="E486" t="s">
        <v>11190</v>
      </c>
      <c r="F486" t="s">
        <v>11888</v>
      </c>
      <c r="G486" s="5">
        <v>323</v>
      </c>
      <c r="H486">
        <v>25145</v>
      </c>
      <c r="I486" s="5" t="str">
        <f t="shared" si="14"/>
        <v>|n</v>
      </c>
      <c r="J486" s="5" t="str">
        <f t="shared" si="15"/>
        <v>485,Chevrolet,Camaro,2015,regular unleaded,AUTOMATIC,323,25145,|n</v>
      </c>
    </row>
    <row r="487" spans="1:10" x14ac:dyDescent="0.25">
      <c r="A487" s="5">
        <v>486</v>
      </c>
      <c r="B487" s="5" t="s">
        <v>11276</v>
      </c>
      <c r="C487" t="s">
        <v>11322</v>
      </c>
      <c r="D487">
        <v>2015</v>
      </c>
      <c r="E487" t="s">
        <v>11190</v>
      </c>
      <c r="F487" t="s">
        <v>11887</v>
      </c>
      <c r="G487" s="5">
        <v>323</v>
      </c>
      <c r="H487">
        <v>35105</v>
      </c>
      <c r="I487" s="5" t="str">
        <f t="shared" si="14"/>
        <v>|n</v>
      </c>
      <c r="J487" s="5" t="str">
        <f t="shared" si="15"/>
        <v>486,Chevrolet,Camaro,2015,regular unleaded,MANUAL,323,35105,|n</v>
      </c>
    </row>
    <row r="488" spans="1:10" x14ac:dyDescent="0.25">
      <c r="A488" s="5">
        <v>487</v>
      </c>
      <c r="B488" s="5" t="s">
        <v>11276</v>
      </c>
      <c r="C488" t="s">
        <v>11322</v>
      </c>
      <c r="D488">
        <v>2016</v>
      </c>
      <c r="E488" t="s">
        <v>11193</v>
      </c>
      <c r="F488" t="s">
        <v>11887</v>
      </c>
      <c r="G488" s="5">
        <v>455</v>
      </c>
      <c r="H488">
        <v>48300</v>
      </c>
      <c r="I488" s="5" t="str">
        <f t="shared" si="14"/>
        <v>|n</v>
      </c>
      <c r="J488" s="5" t="str">
        <f t="shared" si="15"/>
        <v>487,Chevrolet,Camaro,2016,premium unleaded (recommended),MANUAL,455,48300,|n</v>
      </c>
    </row>
    <row r="489" spans="1:10" x14ac:dyDescent="0.25">
      <c r="A489" s="5">
        <v>488</v>
      </c>
      <c r="B489" s="5" t="s">
        <v>11276</v>
      </c>
      <c r="C489" t="s">
        <v>11322</v>
      </c>
      <c r="D489">
        <v>2017</v>
      </c>
      <c r="E489" t="s">
        <v>11193</v>
      </c>
      <c r="F489" t="s">
        <v>11888</v>
      </c>
      <c r="G489" s="5">
        <v>275</v>
      </c>
      <c r="H489">
        <v>32600</v>
      </c>
      <c r="I489" s="5" t="str">
        <f t="shared" si="14"/>
        <v>|n</v>
      </c>
      <c r="J489" s="5" t="str">
        <f t="shared" si="15"/>
        <v>488,Chevrolet,Camaro,2017,premium unleaded (recommended),AUTOMATIC,275,32600,|n</v>
      </c>
    </row>
    <row r="490" spans="1:10" x14ac:dyDescent="0.25">
      <c r="A490" s="5">
        <v>489</v>
      </c>
      <c r="B490" s="5" t="s">
        <v>11276</v>
      </c>
      <c r="C490" t="s">
        <v>11322</v>
      </c>
      <c r="D490">
        <v>2017</v>
      </c>
      <c r="E490" t="s">
        <v>11193</v>
      </c>
      <c r="F490" t="s">
        <v>11887</v>
      </c>
      <c r="G490" s="5">
        <v>455</v>
      </c>
      <c r="H490">
        <v>47905</v>
      </c>
      <c r="I490" s="5" t="str">
        <f t="shared" si="14"/>
        <v>|n</v>
      </c>
      <c r="J490" s="5" t="str">
        <f t="shared" si="15"/>
        <v>489,Chevrolet,Camaro,2017,premium unleaded (recommended),MANUAL,455,47905,|n</v>
      </c>
    </row>
    <row r="491" spans="1:10" x14ac:dyDescent="0.25">
      <c r="A491" s="5">
        <v>490</v>
      </c>
      <c r="B491" s="5" t="s">
        <v>11276</v>
      </c>
      <c r="C491" t="s">
        <v>11322</v>
      </c>
      <c r="D491">
        <v>2017</v>
      </c>
      <c r="E491" t="s">
        <v>11186</v>
      </c>
      <c r="F491" t="s">
        <v>11887</v>
      </c>
      <c r="G491" s="5">
        <v>650</v>
      </c>
      <c r="H491">
        <v>67140</v>
      </c>
      <c r="I491" s="5" t="str">
        <f t="shared" si="14"/>
        <v>|n</v>
      </c>
      <c r="J491" s="5" t="str">
        <f t="shared" si="15"/>
        <v>490,Chevrolet,Camaro,2017,premium unleaded (required),MANUAL,650,67140,|n</v>
      </c>
    </row>
    <row r="492" spans="1:10" x14ac:dyDescent="0.25">
      <c r="A492" s="5">
        <v>491</v>
      </c>
      <c r="B492" s="5" t="s">
        <v>11276</v>
      </c>
      <c r="C492" t="s">
        <v>11327</v>
      </c>
      <c r="D492">
        <v>2013</v>
      </c>
      <c r="E492" t="s">
        <v>11197</v>
      </c>
      <c r="F492" t="s">
        <v>11888</v>
      </c>
      <c r="G492" s="5">
        <v>180</v>
      </c>
      <c r="H492">
        <v>29615</v>
      </c>
      <c r="I492" s="5" t="str">
        <f t="shared" si="14"/>
        <v>|n</v>
      </c>
      <c r="J492" s="5" t="str">
        <f t="shared" si="15"/>
        <v>491,Chevrolet,Captiva Sport,2013,flex-fuel (unleaded/E85),AUTOMATIC,180,29615,|n</v>
      </c>
    </row>
    <row r="493" spans="1:10" x14ac:dyDescent="0.25">
      <c r="A493" s="5">
        <v>492</v>
      </c>
      <c r="B493" s="5" t="s">
        <v>11276</v>
      </c>
      <c r="C493" t="s">
        <v>11327</v>
      </c>
      <c r="D493">
        <v>2014</v>
      </c>
      <c r="E493" t="s">
        <v>11197</v>
      </c>
      <c r="F493" t="s">
        <v>11888</v>
      </c>
      <c r="G493" s="5">
        <v>180</v>
      </c>
      <c r="H493">
        <v>29495</v>
      </c>
      <c r="I493" s="5">
        <f t="shared" si="14"/>
        <v>491</v>
      </c>
      <c r="J493" s="5" t="str">
        <f t="shared" si="15"/>
        <v>492,Chevrolet,Captiva Sport,2014,flex-fuel (unleaded/E85),AUTOMATIC,180,29495,491</v>
      </c>
    </row>
    <row r="494" spans="1:10" x14ac:dyDescent="0.25">
      <c r="A494" s="5">
        <v>493</v>
      </c>
      <c r="B494" s="5" t="s">
        <v>11276</v>
      </c>
      <c r="C494" t="s">
        <v>11327</v>
      </c>
      <c r="D494">
        <v>2015</v>
      </c>
      <c r="E494" t="s">
        <v>11197</v>
      </c>
      <c r="F494" t="s">
        <v>11888</v>
      </c>
      <c r="G494" s="5">
        <v>180</v>
      </c>
      <c r="H494">
        <v>29505</v>
      </c>
      <c r="I494" s="5">
        <f t="shared" si="14"/>
        <v>492</v>
      </c>
      <c r="J494" s="5" t="str">
        <f t="shared" si="15"/>
        <v>493,Chevrolet,Captiva Sport,2015,flex-fuel (unleaded/E85),AUTOMATIC,180,29505,492</v>
      </c>
    </row>
    <row r="495" spans="1:10" x14ac:dyDescent="0.25">
      <c r="A495" s="5">
        <v>494</v>
      </c>
      <c r="B495" s="5" t="s">
        <v>11276</v>
      </c>
      <c r="C495" t="s">
        <v>11332</v>
      </c>
      <c r="D495">
        <v>2005</v>
      </c>
      <c r="E495" t="s">
        <v>11190</v>
      </c>
      <c r="F495" t="s">
        <v>11887</v>
      </c>
      <c r="G495" s="5">
        <v>140</v>
      </c>
      <c r="H495">
        <v>17710</v>
      </c>
      <c r="I495" s="5" t="str">
        <f t="shared" si="14"/>
        <v>|n</v>
      </c>
      <c r="J495" s="5" t="str">
        <f t="shared" si="15"/>
        <v>494,Chevrolet,Cavalier,2005,regular unleaded,MANUAL,140,17710,|n</v>
      </c>
    </row>
    <row r="496" spans="1:10" x14ac:dyDescent="0.25">
      <c r="A496" s="5">
        <v>495</v>
      </c>
      <c r="B496" s="5" t="s">
        <v>11276</v>
      </c>
      <c r="C496" t="s">
        <v>11341</v>
      </c>
      <c r="D496">
        <v>2015</v>
      </c>
      <c r="E496" t="s">
        <v>11190</v>
      </c>
      <c r="F496" t="s">
        <v>11888</v>
      </c>
      <c r="G496" s="5">
        <v>131</v>
      </c>
      <c r="H496">
        <v>23515</v>
      </c>
      <c r="I496" s="5" t="str">
        <f t="shared" si="14"/>
        <v>|n</v>
      </c>
      <c r="J496" s="5" t="str">
        <f t="shared" si="15"/>
        <v>495,Chevrolet,City Express,2015,regular unleaded,AUTOMATIC,131,23515,|n</v>
      </c>
    </row>
    <row r="497" spans="1:10" x14ac:dyDescent="0.25">
      <c r="A497" s="5">
        <v>496</v>
      </c>
      <c r="B497" s="5" t="s">
        <v>11276</v>
      </c>
      <c r="C497" t="s">
        <v>11341</v>
      </c>
      <c r="D497">
        <v>2016</v>
      </c>
      <c r="E497" t="s">
        <v>11190</v>
      </c>
      <c r="F497" t="s">
        <v>11888</v>
      </c>
      <c r="G497" s="5">
        <v>131</v>
      </c>
      <c r="H497">
        <v>23515</v>
      </c>
      <c r="I497" s="5">
        <f t="shared" si="14"/>
        <v>495</v>
      </c>
      <c r="J497" s="5" t="str">
        <f t="shared" si="15"/>
        <v>496,Chevrolet,City Express,2016,regular unleaded,AUTOMATIC,131,23515,495</v>
      </c>
    </row>
    <row r="498" spans="1:10" x14ac:dyDescent="0.25">
      <c r="A498" s="5">
        <v>497</v>
      </c>
      <c r="B498" s="5" t="s">
        <v>11276</v>
      </c>
      <c r="C498" t="s">
        <v>11341</v>
      </c>
      <c r="D498">
        <v>2017</v>
      </c>
      <c r="E498" t="s">
        <v>11190</v>
      </c>
      <c r="F498" t="s">
        <v>11888</v>
      </c>
      <c r="G498" s="5">
        <v>131</v>
      </c>
      <c r="H498">
        <v>23515</v>
      </c>
      <c r="I498" s="5">
        <f t="shared" si="14"/>
        <v>496</v>
      </c>
      <c r="J498" s="5" t="str">
        <f t="shared" si="15"/>
        <v>497,Chevrolet,City Express,2017,regular unleaded,AUTOMATIC,131,23515,496</v>
      </c>
    </row>
    <row r="499" spans="1:10" x14ac:dyDescent="0.25">
      <c r="A499" s="5">
        <v>498</v>
      </c>
      <c r="B499" s="5" t="s">
        <v>11276</v>
      </c>
      <c r="C499" t="s">
        <v>11346</v>
      </c>
      <c r="D499">
        <v>2005</v>
      </c>
      <c r="E499" t="s">
        <v>11190</v>
      </c>
      <c r="F499" t="s">
        <v>11888</v>
      </c>
      <c r="G499" s="5">
        <v>140</v>
      </c>
      <c r="H499">
        <v>19690</v>
      </c>
      <c r="I499" s="5" t="str">
        <f t="shared" si="14"/>
        <v>|n</v>
      </c>
      <c r="J499" s="5" t="str">
        <f t="shared" si="15"/>
        <v>498,Chevrolet,Classic,2005,regular unleaded,AUTOMATIC,140,19690,|n</v>
      </c>
    </row>
    <row r="500" spans="1:10" x14ac:dyDescent="0.25">
      <c r="A500" s="5">
        <v>499</v>
      </c>
      <c r="B500" s="5" t="s">
        <v>11276</v>
      </c>
      <c r="C500" t="s">
        <v>11349</v>
      </c>
      <c r="D500">
        <v>2008</v>
      </c>
      <c r="E500" t="s">
        <v>11193</v>
      </c>
      <c r="F500" t="s">
        <v>11887</v>
      </c>
      <c r="G500" s="5">
        <v>260</v>
      </c>
      <c r="H500">
        <v>22335</v>
      </c>
      <c r="I500" s="5" t="str">
        <f t="shared" si="14"/>
        <v>|n</v>
      </c>
      <c r="J500" s="5" t="str">
        <f t="shared" si="15"/>
        <v>499,Chevrolet,Cobalt,2008,premium unleaded (recommended),MANUAL,260,22335,|n</v>
      </c>
    </row>
    <row r="501" spans="1:10" x14ac:dyDescent="0.25">
      <c r="A501" s="5">
        <v>500</v>
      </c>
      <c r="B501" s="5" t="s">
        <v>11276</v>
      </c>
      <c r="C501" t="s">
        <v>11349</v>
      </c>
      <c r="D501">
        <v>2008</v>
      </c>
      <c r="E501" t="s">
        <v>11190</v>
      </c>
      <c r="F501" t="s">
        <v>11887</v>
      </c>
      <c r="G501" s="5">
        <v>173</v>
      </c>
      <c r="H501">
        <v>19695</v>
      </c>
      <c r="I501" s="5" t="str">
        <f t="shared" si="14"/>
        <v>|n</v>
      </c>
      <c r="J501" s="5" t="str">
        <f t="shared" si="15"/>
        <v>500,Chevrolet,Cobalt,2008,regular unleaded,MANUAL,173,19695,|n</v>
      </c>
    </row>
    <row r="502" spans="1:10" x14ac:dyDescent="0.25">
      <c r="A502" s="5">
        <v>501</v>
      </c>
      <c r="B502" s="5" t="s">
        <v>11276</v>
      </c>
      <c r="C502" t="s">
        <v>11349</v>
      </c>
      <c r="D502">
        <v>2009</v>
      </c>
      <c r="E502" t="s">
        <v>11193</v>
      </c>
      <c r="F502" t="s">
        <v>11887</v>
      </c>
      <c r="G502" s="5">
        <v>260</v>
      </c>
      <c r="H502">
        <v>23425</v>
      </c>
      <c r="I502" s="5" t="str">
        <f t="shared" si="14"/>
        <v>|n</v>
      </c>
      <c r="J502" s="5" t="str">
        <f t="shared" si="15"/>
        <v>501,Chevrolet,Cobalt,2009,premium unleaded (recommended),MANUAL,260,23425,|n</v>
      </c>
    </row>
    <row r="503" spans="1:10" x14ac:dyDescent="0.25">
      <c r="A503" s="5">
        <v>502</v>
      </c>
      <c r="B503" s="5" t="s">
        <v>11276</v>
      </c>
      <c r="C503" t="s">
        <v>11349</v>
      </c>
      <c r="D503">
        <v>2009</v>
      </c>
      <c r="E503" t="s">
        <v>11190</v>
      </c>
      <c r="F503" t="s">
        <v>11887</v>
      </c>
      <c r="G503" s="5">
        <v>155</v>
      </c>
      <c r="H503">
        <v>16460</v>
      </c>
      <c r="I503" s="5" t="str">
        <f t="shared" si="14"/>
        <v>|n</v>
      </c>
      <c r="J503" s="5" t="str">
        <f t="shared" si="15"/>
        <v>502,Chevrolet,Cobalt,2009,regular unleaded,MANUAL,155,16460,|n</v>
      </c>
    </row>
    <row r="504" spans="1:10" x14ac:dyDescent="0.25">
      <c r="A504" s="5">
        <v>503</v>
      </c>
      <c r="B504" s="5" t="s">
        <v>11276</v>
      </c>
      <c r="C504" t="s">
        <v>11349</v>
      </c>
      <c r="D504">
        <v>2010</v>
      </c>
      <c r="E504" t="s">
        <v>11193</v>
      </c>
      <c r="F504" t="s">
        <v>11887</v>
      </c>
      <c r="G504" s="5">
        <v>260</v>
      </c>
      <c r="H504">
        <v>24535</v>
      </c>
      <c r="I504" s="5" t="str">
        <f t="shared" si="14"/>
        <v>|n</v>
      </c>
      <c r="J504" s="5" t="str">
        <f t="shared" si="15"/>
        <v>503,Chevrolet,Cobalt,2010,premium unleaded (recommended),MANUAL,260,24535,|n</v>
      </c>
    </row>
    <row r="505" spans="1:10" x14ac:dyDescent="0.25">
      <c r="A505" s="5">
        <v>504</v>
      </c>
      <c r="B505" s="5" t="s">
        <v>11276</v>
      </c>
      <c r="C505" t="s">
        <v>11349</v>
      </c>
      <c r="D505">
        <v>2010</v>
      </c>
      <c r="E505" t="s">
        <v>11190</v>
      </c>
      <c r="F505" t="s">
        <v>11887</v>
      </c>
      <c r="G505" s="5">
        <v>155</v>
      </c>
      <c r="H505">
        <v>16470</v>
      </c>
      <c r="I505" s="5" t="str">
        <f t="shared" si="14"/>
        <v>|n</v>
      </c>
      <c r="J505" s="5" t="str">
        <f t="shared" si="15"/>
        <v>504,Chevrolet,Cobalt,2010,regular unleaded,MANUAL,155,16470,|n</v>
      </c>
    </row>
    <row r="506" spans="1:10" x14ac:dyDescent="0.25">
      <c r="A506" s="5">
        <v>505</v>
      </c>
      <c r="B506" s="5" t="s">
        <v>11276</v>
      </c>
      <c r="C506" t="s">
        <v>11350</v>
      </c>
      <c r="D506">
        <v>2012</v>
      </c>
      <c r="E506" t="s">
        <v>11190</v>
      </c>
      <c r="F506" t="s">
        <v>11888</v>
      </c>
      <c r="G506" s="5">
        <v>242</v>
      </c>
      <c r="H506">
        <v>30320</v>
      </c>
      <c r="I506" s="5" t="str">
        <f t="shared" si="14"/>
        <v>|n</v>
      </c>
      <c r="J506" s="5" t="str">
        <f t="shared" si="15"/>
        <v>505,Chevrolet,Colorado,2012,regular unleaded,AUTOMATIC,242,30320,|n</v>
      </c>
    </row>
    <row r="507" spans="1:10" x14ac:dyDescent="0.25">
      <c r="A507" s="5">
        <v>506</v>
      </c>
      <c r="B507" s="5" t="s">
        <v>11276</v>
      </c>
      <c r="C507" t="s">
        <v>11350</v>
      </c>
      <c r="D507">
        <v>2012</v>
      </c>
      <c r="E507" t="s">
        <v>11190</v>
      </c>
      <c r="F507" t="s">
        <v>11887</v>
      </c>
      <c r="G507" s="5">
        <v>185</v>
      </c>
      <c r="H507">
        <v>23030</v>
      </c>
      <c r="I507" s="5" t="str">
        <f t="shared" si="14"/>
        <v>|n</v>
      </c>
      <c r="J507" s="5" t="str">
        <f t="shared" si="15"/>
        <v>506,Chevrolet,Colorado,2012,regular unleaded,MANUAL,185,23030,|n</v>
      </c>
    </row>
    <row r="508" spans="1:10" x14ac:dyDescent="0.25">
      <c r="A508" s="5">
        <v>507</v>
      </c>
      <c r="B508" s="5" t="s">
        <v>11276</v>
      </c>
      <c r="C508" t="s">
        <v>11350</v>
      </c>
      <c r="D508">
        <v>2015</v>
      </c>
      <c r="E508" t="s">
        <v>11190</v>
      </c>
      <c r="F508" t="s">
        <v>11888</v>
      </c>
      <c r="G508" s="5">
        <v>305</v>
      </c>
      <c r="H508">
        <v>34415</v>
      </c>
      <c r="I508" s="5" t="str">
        <f t="shared" si="14"/>
        <v>|n</v>
      </c>
      <c r="J508" s="5" t="str">
        <f t="shared" si="15"/>
        <v>507,Chevrolet,Colorado,2015,regular unleaded,AUTOMATIC,305,34415,|n</v>
      </c>
    </row>
    <row r="509" spans="1:10" x14ac:dyDescent="0.25">
      <c r="A509" s="5">
        <v>508</v>
      </c>
      <c r="B509" s="5" t="s">
        <v>11276</v>
      </c>
      <c r="C509" t="s">
        <v>11350</v>
      </c>
      <c r="D509">
        <v>2015</v>
      </c>
      <c r="E509" t="s">
        <v>11190</v>
      </c>
      <c r="F509" t="s">
        <v>11887</v>
      </c>
      <c r="G509" s="5">
        <v>200</v>
      </c>
      <c r="H509">
        <v>21775</v>
      </c>
      <c r="I509" s="5" t="str">
        <f t="shared" si="14"/>
        <v>|n</v>
      </c>
      <c r="J509" s="5" t="str">
        <f t="shared" si="15"/>
        <v>508,Chevrolet,Colorado,2015,regular unleaded,MANUAL,200,21775,|n</v>
      </c>
    </row>
    <row r="510" spans="1:10" x14ac:dyDescent="0.25">
      <c r="A510" s="5">
        <v>509</v>
      </c>
      <c r="B510" s="5" t="s">
        <v>11276</v>
      </c>
      <c r="C510" t="s">
        <v>11350</v>
      </c>
      <c r="D510">
        <v>2016</v>
      </c>
      <c r="E510" t="s">
        <v>11190</v>
      </c>
      <c r="F510" t="s">
        <v>11888</v>
      </c>
      <c r="G510" s="5">
        <v>305</v>
      </c>
      <c r="H510">
        <v>35300</v>
      </c>
      <c r="I510" s="5" t="str">
        <f t="shared" si="14"/>
        <v>|n</v>
      </c>
      <c r="J510" s="5" t="str">
        <f t="shared" si="15"/>
        <v>509,Chevrolet,Colorado,2016,regular unleaded,AUTOMATIC,305,35300,|n</v>
      </c>
    </row>
    <row r="511" spans="1:10" x14ac:dyDescent="0.25">
      <c r="A511" s="5">
        <v>510</v>
      </c>
      <c r="B511" s="5" t="s">
        <v>11276</v>
      </c>
      <c r="C511" t="s">
        <v>11350</v>
      </c>
      <c r="D511">
        <v>2016</v>
      </c>
      <c r="E511" t="s">
        <v>11190</v>
      </c>
      <c r="F511" t="s">
        <v>11887</v>
      </c>
      <c r="G511" s="5">
        <v>200</v>
      </c>
      <c r="H511">
        <v>22435</v>
      </c>
      <c r="I511" s="5" t="str">
        <f t="shared" si="14"/>
        <v>|n</v>
      </c>
      <c r="J511" s="5" t="str">
        <f t="shared" si="15"/>
        <v>510,Chevrolet,Colorado,2016,regular unleaded,MANUAL,200,22435,|n</v>
      </c>
    </row>
    <row r="512" spans="1:10" x14ac:dyDescent="0.25">
      <c r="A512" s="5">
        <v>511</v>
      </c>
      <c r="B512" s="5" t="s">
        <v>11276</v>
      </c>
      <c r="C512" t="s">
        <v>11367</v>
      </c>
      <c r="D512">
        <v>2015</v>
      </c>
      <c r="E512" t="s">
        <v>11193</v>
      </c>
      <c r="F512" t="s">
        <v>11887</v>
      </c>
      <c r="G512" s="5">
        <v>460</v>
      </c>
      <c r="H512">
        <v>73450</v>
      </c>
      <c r="I512" s="5" t="str">
        <f t="shared" si="14"/>
        <v>|n</v>
      </c>
      <c r="J512" s="5" t="str">
        <f t="shared" si="15"/>
        <v>511,Chevrolet,Corvette,2015,premium unleaded (recommended),MANUAL,460,73450,|n</v>
      </c>
    </row>
    <row r="513" spans="1:10" x14ac:dyDescent="0.25">
      <c r="A513" s="5">
        <v>512</v>
      </c>
      <c r="B513" s="5" t="s">
        <v>11276</v>
      </c>
      <c r="C513" t="s">
        <v>11367</v>
      </c>
      <c r="D513">
        <v>2015</v>
      </c>
      <c r="E513" t="s">
        <v>11186</v>
      </c>
      <c r="F513" t="s">
        <v>11887</v>
      </c>
      <c r="G513" s="5">
        <v>650</v>
      </c>
      <c r="H513">
        <v>91650</v>
      </c>
      <c r="I513" s="5" t="str">
        <f t="shared" si="14"/>
        <v>|n</v>
      </c>
      <c r="J513" s="5" t="str">
        <f t="shared" si="15"/>
        <v>512,Chevrolet,Corvette,2015,premium unleaded (required),MANUAL,650,91650,|n</v>
      </c>
    </row>
    <row r="514" spans="1:10" x14ac:dyDescent="0.25">
      <c r="A514" s="5">
        <v>513</v>
      </c>
      <c r="B514" s="5" t="s">
        <v>11276</v>
      </c>
      <c r="C514" t="s">
        <v>11367</v>
      </c>
      <c r="D514">
        <v>2016</v>
      </c>
      <c r="E514" t="s">
        <v>11193</v>
      </c>
      <c r="F514" t="s">
        <v>11887</v>
      </c>
      <c r="G514" s="5">
        <v>460</v>
      </c>
      <c r="H514">
        <v>74145</v>
      </c>
      <c r="I514" s="5" t="str">
        <f t="shared" si="14"/>
        <v>|n</v>
      </c>
      <c r="J514" s="5" t="str">
        <f t="shared" si="15"/>
        <v>513,Chevrolet,Corvette,2016,premium unleaded (recommended),MANUAL,460,74145,|n</v>
      </c>
    </row>
    <row r="515" spans="1:10" x14ac:dyDescent="0.25">
      <c r="A515" s="5">
        <v>514</v>
      </c>
      <c r="B515" s="5" t="s">
        <v>11276</v>
      </c>
      <c r="C515" t="s">
        <v>11367</v>
      </c>
      <c r="D515">
        <v>2016</v>
      </c>
      <c r="E515" t="s">
        <v>11186</v>
      </c>
      <c r="F515" t="s">
        <v>11887</v>
      </c>
      <c r="G515" s="5">
        <v>650</v>
      </c>
      <c r="H515">
        <v>92345</v>
      </c>
      <c r="I515" s="5" t="str">
        <f t="shared" ref="I515:I578" si="16">IF(AND($B514=$B515,$C514=$C515,$E514=$E515,$F514=$F515),A514,"|n")</f>
        <v>|n</v>
      </c>
      <c r="J515" s="5" t="str">
        <f t="shared" ref="J515:J578" si="17">A515&amp;","&amp;B515&amp;","&amp;C515&amp;","&amp;D515&amp;","&amp;E515&amp;","&amp;F515&amp;","&amp;G515&amp;","&amp;H515&amp;","&amp;I515</f>
        <v>514,Chevrolet,Corvette,2016,premium unleaded (required),MANUAL,650,92345,|n</v>
      </c>
    </row>
    <row r="516" spans="1:10" x14ac:dyDescent="0.25">
      <c r="A516" s="5">
        <v>515</v>
      </c>
      <c r="B516" s="5" t="s">
        <v>11276</v>
      </c>
      <c r="C516" t="s">
        <v>11367</v>
      </c>
      <c r="D516">
        <v>2017</v>
      </c>
      <c r="E516" t="s">
        <v>11193</v>
      </c>
      <c r="F516" t="s">
        <v>11887</v>
      </c>
      <c r="G516" s="5">
        <v>460</v>
      </c>
      <c r="H516">
        <v>79195</v>
      </c>
      <c r="I516" s="5" t="str">
        <f t="shared" si="16"/>
        <v>|n</v>
      </c>
      <c r="J516" s="5" t="str">
        <f t="shared" si="17"/>
        <v>515,Chevrolet,Corvette,2017,premium unleaded (recommended),MANUAL,460,79195,|n</v>
      </c>
    </row>
    <row r="517" spans="1:10" x14ac:dyDescent="0.25">
      <c r="A517" s="5">
        <v>516</v>
      </c>
      <c r="B517" s="5" t="s">
        <v>11276</v>
      </c>
      <c r="C517" t="s">
        <v>11367</v>
      </c>
      <c r="D517">
        <v>2017</v>
      </c>
      <c r="E517" t="s">
        <v>11186</v>
      </c>
      <c r="F517" t="s">
        <v>11887</v>
      </c>
      <c r="G517" s="5">
        <v>650</v>
      </c>
      <c r="H517">
        <v>92395</v>
      </c>
      <c r="I517" s="5" t="str">
        <f t="shared" si="16"/>
        <v>|n</v>
      </c>
      <c r="J517" s="5" t="str">
        <f t="shared" si="17"/>
        <v>516,Chevrolet,Corvette,2017,premium unleaded (required),MANUAL,650,92395,|n</v>
      </c>
    </row>
    <row r="518" spans="1:10" x14ac:dyDescent="0.25">
      <c r="A518" s="5">
        <v>517</v>
      </c>
      <c r="B518" s="5" t="s">
        <v>11276</v>
      </c>
      <c r="C518" t="s">
        <v>11366</v>
      </c>
      <c r="D518">
        <v>2014</v>
      </c>
      <c r="E518" t="s">
        <v>11193</v>
      </c>
      <c r="F518" t="s">
        <v>11887</v>
      </c>
      <c r="G518" s="5">
        <v>455</v>
      </c>
      <c r="H518">
        <v>62000</v>
      </c>
      <c r="I518" s="5" t="str">
        <f t="shared" si="16"/>
        <v>|n</v>
      </c>
      <c r="J518" s="5" t="str">
        <f t="shared" si="17"/>
        <v>517,Chevrolet,Corvette Stingray,2014,premium unleaded (recommended),MANUAL,455,62000,|n</v>
      </c>
    </row>
    <row r="519" spans="1:10" x14ac:dyDescent="0.25">
      <c r="A519" s="5">
        <v>518</v>
      </c>
      <c r="B519" s="5" t="s">
        <v>11276</v>
      </c>
      <c r="C519" t="s">
        <v>11376</v>
      </c>
      <c r="D519">
        <v>2015</v>
      </c>
      <c r="E519" t="s">
        <v>11203</v>
      </c>
      <c r="F519" t="s">
        <v>11888</v>
      </c>
      <c r="G519" s="5">
        <v>148</v>
      </c>
      <c r="H519">
        <v>25660</v>
      </c>
      <c r="I519" s="5" t="str">
        <f t="shared" si="16"/>
        <v>|n</v>
      </c>
      <c r="J519" s="5" t="str">
        <f t="shared" si="17"/>
        <v>518,Chevrolet,Cruze,2015,diesel,AUTOMATIC,148,25660,|n</v>
      </c>
    </row>
    <row r="520" spans="1:10" x14ac:dyDescent="0.25">
      <c r="A520" s="5">
        <v>519</v>
      </c>
      <c r="B520" s="5" t="s">
        <v>11276</v>
      </c>
      <c r="C520" t="s">
        <v>11376</v>
      </c>
      <c r="D520">
        <v>2015</v>
      </c>
      <c r="E520" t="s">
        <v>11190</v>
      </c>
      <c r="F520" t="s">
        <v>11888</v>
      </c>
      <c r="G520" s="5">
        <v>138</v>
      </c>
      <c r="H520">
        <v>24270</v>
      </c>
      <c r="I520" s="5" t="str">
        <f t="shared" si="16"/>
        <v>|n</v>
      </c>
      <c r="J520" s="5" t="str">
        <f t="shared" si="17"/>
        <v>519,Chevrolet,Cruze,2015,regular unleaded,AUTOMATIC,138,24270,|n</v>
      </c>
    </row>
    <row r="521" spans="1:10" x14ac:dyDescent="0.25">
      <c r="A521" s="5">
        <v>520</v>
      </c>
      <c r="B521" s="5" t="s">
        <v>11276</v>
      </c>
      <c r="C521" t="s">
        <v>11376</v>
      </c>
      <c r="D521">
        <v>2015</v>
      </c>
      <c r="E521" t="s">
        <v>11190</v>
      </c>
      <c r="F521" t="s">
        <v>11887</v>
      </c>
      <c r="G521" s="5">
        <v>138</v>
      </c>
      <c r="H521">
        <v>20095</v>
      </c>
      <c r="I521" s="5" t="str">
        <f t="shared" si="16"/>
        <v>|n</v>
      </c>
      <c r="J521" s="5" t="str">
        <f t="shared" si="17"/>
        <v>520,Chevrolet,Cruze,2015,regular unleaded,MANUAL,138,20095,|n</v>
      </c>
    </row>
    <row r="522" spans="1:10" x14ac:dyDescent="0.25">
      <c r="A522" s="5">
        <v>521</v>
      </c>
      <c r="B522" s="5" t="s">
        <v>11276</v>
      </c>
      <c r="C522" t="s">
        <v>11376</v>
      </c>
      <c r="D522">
        <v>2016</v>
      </c>
      <c r="E522" t="s">
        <v>11190</v>
      </c>
      <c r="F522" t="s">
        <v>11888</v>
      </c>
      <c r="G522" s="5">
        <v>153</v>
      </c>
      <c r="H522">
        <v>23120</v>
      </c>
      <c r="I522" s="5" t="str">
        <f t="shared" si="16"/>
        <v>|n</v>
      </c>
      <c r="J522" s="5" t="str">
        <f t="shared" si="17"/>
        <v>521,Chevrolet,Cruze,2016,regular unleaded,AUTOMATIC,153,23120,|n</v>
      </c>
    </row>
    <row r="523" spans="1:10" x14ac:dyDescent="0.25">
      <c r="A523" s="5">
        <v>522</v>
      </c>
      <c r="B523" s="5" t="s">
        <v>11276</v>
      </c>
      <c r="C523" t="s">
        <v>11376</v>
      </c>
      <c r="D523">
        <v>2016</v>
      </c>
      <c r="E523" t="s">
        <v>11190</v>
      </c>
      <c r="F523" t="s">
        <v>11887</v>
      </c>
      <c r="G523" s="5">
        <v>153</v>
      </c>
      <c r="H523">
        <v>19820</v>
      </c>
      <c r="I523" s="5" t="str">
        <f t="shared" si="16"/>
        <v>|n</v>
      </c>
      <c r="J523" s="5" t="str">
        <f t="shared" si="17"/>
        <v>522,Chevrolet,Cruze,2016,regular unleaded,MANUAL,153,19820,|n</v>
      </c>
    </row>
    <row r="524" spans="1:10" x14ac:dyDescent="0.25">
      <c r="A524" s="5">
        <v>523</v>
      </c>
      <c r="B524" s="5" t="s">
        <v>11276</v>
      </c>
      <c r="C524" t="s">
        <v>11376</v>
      </c>
      <c r="D524">
        <v>2017</v>
      </c>
      <c r="E524" t="s">
        <v>11190</v>
      </c>
      <c r="F524" t="s">
        <v>11888</v>
      </c>
      <c r="G524" s="5">
        <v>153</v>
      </c>
      <c r="H524">
        <v>23945</v>
      </c>
      <c r="I524" s="5" t="str">
        <f t="shared" si="16"/>
        <v>|n</v>
      </c>
      <c r="J524" s="5" t="str">
        <f t="shared" si="17"/>
        <v>523,Chevrolet,Cruze,2017,regular unleaded,AUTOMATIC,153,23945,|n</v>
      </c>
    </row>
    <row r="525" spans="1:10" x14ac:dyDescent="0.25">
      <c r="A525" s="5">
        <v>524</v>
      </c>
      <c r="B525" s="5" t="s">
        <v>11276</v>
      </c>
      <c r="C525" t="s">
        <v>11376</v>
      </c>
      <c r="D525">
        <v>2017</v>
      </c>
      <c r="E525" t="s">
        <v>11190</v>
      </c>
      <c r="F525" t="s">
        <v>11887</v>
      </c>
      <c r="G525" s="5">
        <v>153</v>
      </c>
      <c r="H525">
        <v>21240</v>
      </c>
      <c r="I525" s="5" t="str">
        <f t="shared" si="16"/>
        <v>|n</v>
      </c>
      <c r="J525" s="5" t="str">
        <f t="shared" si="17"/>
        <v>524,Chevrolet,Cruze,2017,regular unleaded,MANUAL,153,21240,|n</v>
      </c>
    </row>
    <row r="526" spans="1:10" x14ac:dyDescent="0.25">
      <c r="A526" s="5">
        <v>525</v>
      </c>
      <c r="B526" s="5" t="s">
        <v>11276</v>
      </c>
      <c r="C526" t="s">
        <v>11375</v>
      </c>
      <c r="D526">
        <v>2016</v>
      </c>
      <c r="E526" t="s">
        <v>11190</v>
      </c>
      <c r="F526" t="s">
        <v>11888</v>
      </c>
      <c r="G526" s="5">
        <v>138</v>
      </c>
      <c r="H526">
        <v>24370</v>
      </c>
      <c r="I526" s="5" t="str">
        <f t="shared" si="16"/>
        <v>|n</v>
      </c>
      <c r="J526" s="5" t="str">
        <f t="shared" si="17"/>
        <v>525,Chevrolet,Cruze Limited,2016,regular unleaded,AUTOMATIC,138,24370,|n</v>
      </c>
    </row>
    <row r="527" spans="1:10" x14ac:dyDescent="0.25">
      <c r="A527" s="5">
        <v>526</v>
      </c>
      <c r="B527" s="5" t="s">
        <v>11276</v>
      </c>
      <c r="C527" t="s">
        <v>11375</v>
      </c>
      <c r="D527">
        <v>2016</v>
      </c>
      <c r="E527" t="s">
        <v>11190</v>
      </c>
      <c r="F527" t="s">
        <v>11887</v>
      </c>
      <c r="G527" s="5">
        <v>138</v>
      </c>
      <c r="H527">
        <v>20195</v>
      </c>
      <c r="I527" s="5" t="str">
        <f t="shared" si="16"/>
        <v>|n</v>
      </c>
      <c r="J527" s="5" t="str">
        <f t="shared" si="17"/>
        <v>526,Chevrolet,Cruze Limited,2016,regular unleaded,MANUAL,138,20195,|n</v>
      </c>
    </row>
    <row r="528" spans="1:10" x14ac:dyDescent="0.25">
      <c r="A528" s="5">
        <v>527</v>
      </c>
      <c r="B528" s="5" t="s">
        <v>11276</v>
      </c>
      <c r="C528" t="s">
        <v>11428</v>
      </c>
      <c r="D528">
        <v>2015</v>
      </c>
      <c r="E528" t="s">
        <v>11190</v>
      </c>
      <c r="F528" t="s">
        <v>11888</v>
      </c>
      <c r="G528" s="5">
        <v>182</v>
      </c>
      <c r="H528">
        <v>33670</v>
      </c>
      <c r="I528" s="5" t="str">
        <f t="shared" si="16"/>
        <v>|n</v>
      </c>
      <c r="J528" s="5" t="str">
        <f t="shared" si="17"/>
        <v>527,Chevrolet,Equinox,2015,regular unleaded,AUTOMATIC,182,33670,|n</v>
      </c>
    </row>
    <row r="529" spans="1:10" x14ac:dyDescent="0.25">
      <c r="A529" s="5">
        <v>528</v>
      </c>
      <c r="B529" s="5" t="s">
        <v>11276</v>
      </c>
      <c r="C529" t="s">
        <v>11428</v>
      </c>
      <c r="D529">
        <v>2016</v>
      </c>
      <c r="E529" t="s">
        <v>11190</v>
      </c>
      <c r="F529" t="s">
        <v>11888</v>
      </c>
      <c r="G529" s="5">
        <v>182</v>
      </c>
      <c r="H529">
        <v>31490</v>
      </c>
      <c r="I529" s="5">
        <f t="shared" si="16"/>
        <v>527</v>
      </c>
      <c r="J529" s="5" t="str">
        <f t="shared" si="17"/>
        <v>528,Chevrolet,Equinox,2016,regular unleaded,AUTOMATIC,182,31490,527</v>
      </c>
    </row>
    <row r="530" spans="1:10" x14ac:dyDescent="0.25">
      <c r="A530" s="5">
        <v>529</v>
      </c>
      <c r="B530" s="5" t="s">
        <v>11276</v>
      </c>
      <c r="C530" t="s">
        <v>11428</v>
      </c>
      <c r="D530">
        <v>2017</v>
      </c>
      <c r="E530" t="s">
        <v>11190</v>
      </c>
      <c r="F530" t="s">
        <v>11888</v>
      </c>
      <c r="G530" s="5">
        <v>182</v>
      </c>
      <c r="H530">
        <v>31790</v>
      </c>
      <c r="I530" s="5">
        <f t="shared" si="16"/>
        <v>528</v>
      </c>
      <c r="J530" s="5" t="str">
        <f t="shared" si="17"/>
        <v>529,Chevrolet,Equinox,2017,regular unleaded,AUTOMATIC,182,31790,528</v>
      </c>
    </row>
    <row r="531" spans="1:10" x14ac:dyDescent="0.25">
      <c r="A531" s="5">
        <v>530</v>
      </c>
      <c r="B531" s="5" t="s">
        <v>11276</v>
      </c>
      <c r="C531" t="s">
        <v>11449</v>
      </c>
      <c r="D531">
        <v>2014</v>
      </c>
      <c r="E531" t="s">
        <v>11197</v>
      </c>
      <c r="F531" t="s">
        <v>11888</v>
      </c>
      <c r="G531" s="5">
        <v>285</v>
      </c>
      <c r="H531">
        <v>36030</v>
      </c>
      <c r="I531" s="5" t="str">
        <f t="shared" si="16"/>
        <v>|n</v>
      </c>
      <c r="J531" s="5" t="str">
        <f t="shared" si="17"/>
        <v>530,Chevrolet,Express,2014,flex-fuel (unleaded/E85),AUTOMATIC,285,36030,|n</v>
      </c>
    </row>
    <row r="532" spans="1:10" x14ac:dyDescent="0.25">
      <c r="A532" s="5">
        <v>531</v>
      </c>
      <c r="B532" s="5" t="s">
        <v>11276</v>
      </c>
      <c r="C532" t="s">
        <v>11449</v>
      </c>
      <c r="D532">
        <v>2015</v>
      </c>
      <c r="E532" t="s">
        <v>11197</v>
      </c>
      <c r="F532" t="s">
        <v>11888</v>
      </c>
      <c r="G532" s="5">
        <v>285</v>
      </c>
      <c r="H532">
        <v>36700</v>
      </c>
      <c r="I532" s="5">
        <f t="shared" si="16"/>
        <v>530</v>
      </c>
      <c r="J532" s="5" t="str">
        <f t="shared" si="17"/>
        <v>531,Chevrolet,Express,2015,flex-fuel (unleaded/E85),AUTOMATIC,285,36700,530</v>
      </c>
    </row>
    <row r="533" spans="1:10" x14ac:dyDescent="0.25">
      <c r="A533" s="5">
        <v>532</v>
      </c>
      <c r="B533" s="5" t="s">
        <v>11276</v>
      </c>
      <c r="C533" t="s">
        <v>11449</v>
      </c>
      <c r="D533">
        <v>2016</v>
      </c>
      <c r="E533" t="s">
        <v>11197</v>
      </c>
      <c r="F533" t="s">
        <v>11888</v>
      </c>
      <c r="G533" s="5">
        <v>285</v>
      </c>
      <c r="H533">
        <v>37500</v>
      </c>
      <c r="I533" s="5">
        <f t="shared" si="16"/>
        <v>531</v>
      </c>
      <c r="J533" s="5" t="str">
        <f t="shared" si="17"/>
        <v>532,Chevrolet,Express,2016,flex-fuel (unleaded/E85),AUTOMATIC,285,37500,531</v>
      </c>
    </row>
    <row r="534" spans="1:10" x14ac:dyDescent="0.25">
      <c r="A534" s="5">
        <v>533</v>
      </c>
      <c r="B534" s="5" t="s">
        <v>11276</v>
      </c>
      <c r="C534" t="s">
        <v>11448</v>
      </c>
      <c r="D534">
        <v>2014</v>
      </c>
      <c r="E534" t="s">
        <v>11197</v>
      </c>
      <c r="F534" t="s">
        <v>11888</v>
      </c>
      <c r="G534" s="5">
        <v>310</v>
      </c>
      <c r="H534">
        <v>32760</v>
      </c>
      <c r="I534" s="5" t="str">
        <f t="shared" si="16"/>
        <v>|n</v>
      </c>
      <c r="J534" s="5" t="str">
        <f t="shared" si="17"/>
        <v>533,Chevrolet,Express Cargo,2014,flex-fuel (unleaded/E85),AUTOMATIC,310,32760,|n</v>
      </c>
    </row>
    <row r="535" spans="1:10" x14ac:dyDescent="0.25">
      <c r="A535" s="5">
        <v>534</v>
      </c>
      <c r="B535" s="5" t="s">
        <v>11276</v>
      </c>
      <c r="C535" t="s">
        <v>11448</v>
      </c>
      <c r="D535">
        <v>2014</v>
      </c>
      <c r="E535" t="s">
        <v>11190</v>
      </c>
      <c r="F535" t="s">
        <v>11888</v>
      </c>
      <c r="G535" s="5">
        <v>195</v>
      </c>
      <c r="H535">
        <v>27710</v>
      </c>
      <c r="I535" s="5" t="str">
        <f t="shared" si="16"/>
        <v>|n</v>
      </c>
      <c r="J535" s="5" t="str">
        <f t="shared" si="17"/>
        <v>534,Chevrolet,Express Cargo,2014,regular unleaded,AUTOMATIC,195,27710,|n</v>
      </c>
    </row>
    <row r="536" spans="1:10" x14ac:dyDescent="0.25">
      <c r="A536" s="5">
        <v>535</v>
      </c>
      <c r="B536" s="5" t="s">
        <v>11276</v>
      </c>
      <c r="C536" t="s">
        <v>11536</v>
      </c>
      <c r="D536">
        <v>2009</v>
      </c>
      <c r="E536" t="s">
        <v>11197</v>
      </c>
      <c r="F536" t="s">
        <v>11888</v>
      </c>
      <c r="G536" s="5">
        <v>155</v>
      </c>
      <c r="H536">
        <v>21030</v>
      </c>
      <c r="I536" s="5" t="str">
        <f t="shared" si="16"/>
        <v>|n</v>
      </c>
      <c r="J536" s="5" t="str">
        <f t="shared" si="17"/>
        <v>535,Chevrolet,HHR,2009,flex-fuel (unleaded/E85),AUTOMATIC,155,21030,|n</v>
      </c>
    </row>
    <row r="537" spans="1:10" x14ac:dyDescent="0.25">
      <c r="A537" s="5">
        <v>536</v>
      </c>
      <c r="B537" s="5" t="s">
        <v>11276</v>
      </c>
      <c r="C537" t="s">
        <v>11536</v>
      </c>
      <c r="D537">
        <v>2009</v>
      </c>
      <c r="E537" t="s">
        <v>11197</v>
      </c>
      <c r="F537" t="s">
        <v>11887</v>
      </c>
      <c r="G537" s="5">
        <v>155</v>
      </c>
      <c r="H537">
        <v>19030</v>
      </c>
      <c r="I537" s="5" t="str">
        <f t="shared" si="16"/>
        <v>|n</v>
      </c>
      <c r="J537" s="5" t="str">
        <f t="shared" si="17"/>
        <v>536,Chevrolet,HHR,2009,flex-fuel (unleaded/E85),MANUAL,155,19030,|n</v>
      </c>
    </row>
    <row r="538" spans="1:10" x14ac:dyDescent="0.25">
      <c r="A538" s="5">
        <v>537</v>
      </c>
      <c r="B538" s="5" t="s">
        <v>11276</v>
      </c>
      <c r="C538" t="s">
        <v>11536</v>
      </c>
      <c r="D538">
        <v>2009</v>
      </c>
      <c r="E538" t="s">
        <v>11193</v>
      </c>
      <c r="F538" t="s">
        <v>11887</v>
      </c>
      <c r="G538" s="5">
        <v>260</v>
      </c>
      <c r="H538">
        <v>25135</v>
      </c>
      <c r="I538" s="5" t="str">
        <f t="shared" si="16"/>
        <v>|n</v>
      </c>
      <c r="J538" s="5" t="str">
        <f t="shared" si="17"/>
        <v>537,Chevrolet,HHR,2009,premium unleaded (recommended),MANUAL,260,25135,|n</v>
      </c>
    </row>
    <row r="539" spans="1:10" x14ac:dyDescent="0.25">
      <c r="A539" s="5">
        <v>538</v>
      </c>
      <c r="B539" s="5" t="s">
        <v>11276</v>
      </c>
      <c r="C539" t="s">
        <v>11536</v>
      </c>
      <c r="D539">
        <v>2010</v>
      </c>
      <c r="E539" t="s">
        <v>11197</v>
      </c>
      <c r="F539" t="s">
        <v>11887</v>
      </c>
      <c r="G539" s="5">
        <v>155</v>
      </c>
      <c r="H539">
        <v>20030</v>
      </c>
      <c r="I539" s="5" t="str">
        <f t="shared" si="16"/>
        <v>|n</v>
      </c>
      <c r="J539" s="5" t="str">
        <f t="shared" si="17"/>
        <v>538,Chevrolet,HHR,2010,flex-fuel (unleaded/E85),MANUAL,155,20030,|n</v>
      </c>
    </row>
    <row r="540" spans="1:10" x14ac:dyDescent="0.25">
      <c r="A540" s="5">
        <v>539</v>
      </c>
      <c r="B540" s="5" t="s">
        <v>11276</v>
      </c>
      <c r="C540" t="s">
        <v>11536</v>
      </c>
      <c r="D540">
        <v>2010</v>
      </c>
      <c r="E540" t="s">
        <v>11193</v>
      </c>
      <c r="F540" t="s">
        <v>11887</v>
      </c>
      <c r="G540" s="5">
        <v>260</v>
      </c>
      <c r="H540">
        <v>26255</v>
      </c>
      <c r="I540" s="5" t="str">
        <f t="shared" si="16"/>
        <v>|n</v>
      </c>
      <c r="J540" s="5" t="str">
        <f t="shared" si="17"/>
        <v>539,Chevrolet,HHR,2010,premium unleaded (recommended),MANUAL,260,26255,|n</v>
      </c>
    </row>
    <row r="541" spans="1:10" x14ac:dyDescent="0.25">
      <c r="A541" s="5">
        <v>540</v>
      </c>
      <c r="B541" s="5" t="s">
        <v>11276</v>
      </c>
      <c r="C541" t="s">
        <v>11536</v>
      </c>
      <c r="D541">
        <v>2011</v>
      </c>
      <c r="E541" t="s">
        <v>11197</v>
      </c>
      <c r="F541" t="s">
        <v>11887</v>
      </c>
      <c r="G541" s="5">
        <v>155</v>
      </c>
      <c r="H541">
        <v>19720</v>
      </c>
      <c r="I541" s="5" t="str">
        <f t="shared" si="16"/>
        <v>|n</v>
      </c>
      <c r="J541" s="5" t="str">
        <f t="shared" si="17"/>
        <v>540,Chevrolet,HHR,2011,flex-fuel (unleaded/E85),MANUAL,155,19720,|n</v>
      </c>
    </row>
    <row r="542" spans="1:10" x14ac:dyDescent="0.25">
      <c r="A542" s="5">
        <v>541</v>
      </c>
      <c r="B542" s="5" t="s">
        <v>11276</v>
      </c>
      <c r="C542" t="s">
        <v>11548</v>
      </c>
      <c r="D542">
        <v>2015</v>
      </c>
      <c r="E542" t="s">
        <v>11197</v>
      </c>
      <c r="F542" t="s">
        <v>11888</v>
      </c>
      <c r="G542" s="5">
        <v>305</v>
      </c>
      <c r="H542">
        <v>35440</v>
      </c>
      <c r="I542" s="5" t="str">
        <f t="shared" si="16"/>
        <v>|n</v>
      </c>
      <c r="J542" s="5" t="str">
        <f t="shared" si="17"/>
        <v>541,Chevrolet,Impala,2015,flex-fuel (unleaded/E85),AUTOMATIC,305,35440,|n</v>
      </c>
    </row>
    <row r="543" spans="1:10" x14ac:dyDescent="0.25">
      <c r="A543" s="5">
        <v>542</v>
      </c>
      <c r="B543" s="5" t="s">
        <v>11276</v>
      </c>
      <c r="C543" t="s">
        <v>11548</v>
      </c>
      <c r="D543">
        <v>2015</v>
      </c>
      <c r="E543" t="s">
        <v>11197</v>
      </c>
      <c r="F543" t="s">
        <v>11888</v>
      </c>
      <c r="G543" s="5">
        <v>305</v>
      </c>
      <c r="H543">
        <v>40660</v>
      </c>
      <c r="I543" s="5">
        <f t="shared" si="16"/>
        <v>541</v>
      </c>
      <c r="J543" s="5" t="str">
        <f t="shared" si="17"/>
        <v>542,Chevrolet,Impala,2015,flex-fuel (unleaded/E85),AUTOMATIC,305,40660,541</v>
      </c>
    </row>
    <row r="544" spans="1:10" x14ac:dyDescent="0.25">
      <c r="A544" s="5">
        <v>543</v>
      </c>
      <c r="B544" s="5" t="s">
        <v>11276</v>
      </c>
      <c r="C544" t="s">
        <v>11548</v>
      </c>
      <c r="D544">
        <v>2015</v>
      </c>
      <c r="E544" t="s">
        <v>11190</v>
      </c>
      <c r="F544" t="s">
        <v>11888</v>
      </c>
      <c r="G544" s="5">
        <v>195</v>
      </c>
      <c r="H544">
        <v>34465</v>
      </c>
      <c r="I544" s="5" t="str">
        <f t="shared" si="16"/>
        <v>|n</v>
      </c>
      <c r="J544" s="5" t="str">
        <f t="shared" si="17"/>
        <v>543,Chevrolet,Impala,2015,regular unleaded,AUTOMATIC,195,34465,|n</v>
      </c>
    </row>
    <row r="545" spans="1:10" x14ac:dyDescent="0.25">
      <c r="A545" s="5">
        <v>544</v>
      </c>
      <c r="B545" s="5" t="s">
        <v>11276</v>
      </c>
      <c r="C545" t="s">
        <v>11548</v>
      </c>
      <c r="D545">
        <v>2016</v>
      </c>
      <c r="E545" t="s">
        <v>11197</v>
      </c>
      <c r="F545" t="s">
        <v>11888</v>
      </c>
      <c r="G545" s="5">
        <v>305</v>
      </c>
      <c r="H545">
        <v>35540</v>
      </c>
      <c r="I545" s="5" t="str">
        <f t="shared" si="16"/>
        <v>|n</v>
      </c>
      <c r="J545" s="5" t="str">
        <f t="shared" si="17"/>
        <v>544,Chevrolet,Impala,2016,flex-fuel (unleaded/E85),AUTOMATIC,305,35540,|n</v>
      </c>
    </row>
    <row r="546" spans="1:10" x14ac:dyDescent="0.25">
      <c r="A546" s="5">
        <v>545</v>
      </c>
      <c r="B546" s="5" t="s">
        <v>11276</v>
      </c>
      <c r="C546" t="s">
        <v>11548</v>
      </c>
      <c r="D546">
        <v>2016</v>
      </c>
      <c r="E546" s="5" t="s">
        <v>11197</v>
      </c>
      <c r="F546" t="s">
        <v>11888</v>
      </c>
      <c r="G546" s="5">
        <v>305</v>
      </c>
      <c r="H546">
        <v>40810</v>
      </c>
      <c r="I546" s="5">
        <f t="shared" si="16"/>
        <v>544</v>
      </c>
      <c r="J546" s="5" t="str">
        <f t="shared" si="17"/>
        <v>545,Chevrolet,Impala,2016,flex-fuel (unleaded/E85),AUTOMATIC,305,40810,544</v>
      </c>
    </row>
    <row r="547" spans="1:10" x14ac:dyDescent="0.25">
      <c r="A547" s="5">
        <v>546</v>
      </c>
      <c r="B547" s="5" t="s">
        <v>11276</v>
      </c>
      <c r="C547" t="s">
        <v>11548</v>
      </c>
      <c r="D547">
        <v>2016</v>
      </c>
      <c r="E547" t="s">
        <v>11190</v>
      </c>
      <c r="F547" t="s">
        <v>11888</v>
      </c>
      <c r="G547" s="5">
        <v>195</v>
      </c>
      <c r="H547">
        <v>29460</v>
      </c>
      <c r="I547" s="5" t="str">
        <f t="shared" si="16"/>
        <v>|n</v>
      </c>
      <c r="J547" s="5" t="str">
        <f t="shared" si="17"/>
        <v>546,Chevrolet,Impala,2016,regular unleaded,AUTOMATIC,195,29460,|n</v>
      </c>
    </row>
    <row r="548" spans="1:10" x14ac:dyDescent="0.25">
      <c r="A548" s="5">
        <v>547</v>
      </c>
      <c r="B548" s="5" t="s">
        <v>11276</v>
      </c>
      <c r="C548" t="s">
        <v>11548</v>
      </c>
      <c r="D548">
        <v>2017</v>
      </c>
      <c r="E548" t="s">
        <v>11197</v>
      </c>
      <c r="F548" t="s">
        <v>11888</v>
      </c>
      <c r="G548" s="5">
        <v>305</v>
      </c>
      <c r="H548">
        <v>35645</v>
      </c>
      <c r="I548" s="5" t="str">
        <f t="shared" si="16"/>
        <v>|n</v>
      </c>
      <c r="J548" s="5" t="str">
        <f t="shared" si="17"/>
        <v>547,Chevrolet,Impala,2017,flex-fuel (unleaded/E85),AUTOMATIC,305,35645,|n</v>
      </c>
    </row>
    <row r="549" spans="1:10" x14ac:dyDescent="0.25">
      <c r="A549" s="5">
        <v>548</v>
      </c>
      <c r="B549" s="5" t="s">
        <v>11276</v>
      </c>
      <c r="C549" t="s">
        <v>11548</v>
      </c>
      <c r="D549">
        <v>2017</v>
      </c>
      <c r="E549" s="5" t="s">
        <v>11197</v>
      </c>
      <c r="F549" t="s">
        <v>11888</v>
      </c>
      <c r="G549" s="5">
        <v>305</v>
      </c>
      <c r="H549">
        <v>40915</v>
      </c>
      <c r="I549" s="5">
        <f t="shared" si="16"/>
        <v>547</v>
      </c>
      <c r="J549" s="5" t="str">
        <f t="shared" si="17"/>
        <v>548,Chevrolet,Impala,2017,flex-fuel (unleaded/E85),AUTOMATIC,305,40915,547</v>
      </c>
    </row>
    <row r="550" spans="1:10" x14ac:dyDescent="0.25">
      <c r="A550" s="5">
        <v>549</v>
      </c>
      <c r="B550" s="5" t="s">
        <v>11276</v>
      </c>
      <c r="C550" t="s">
        <v>11547</v>
      </c>
      <c r="D550">
        <v>2014</v>
      </c>
      <c r="E550" t="s">
        <v>11197</v>
      </c>
      <c r="F550" t="s">
        <v>11888</v>
      </c>
      <c r="G550" s="5">
        <v>300</v>
      </c>
      <c r="H550">
        <v>30535</v>
      </c>
      <c r="I550" s="5" t="str">
        <f t="shared" si="16"/>
        <v>|n</v>
      </c>
      <c r="J550" s="5" t="str">
        <f t="shared" si="17"/>
        <v>549,Chevrolet,Impala Limited,2014,flex-fuel (unleaded/E85),AUTOMATIC,300,30535,|n</v>
      </c>
    </row>
    <row r="551" spans="1:10" x14ac:dyDescent="0.25">
      <c r="A551" s="5">
        <v>550</v>
      </c>
      <c r="B551" s="5" t="s">
        <v>11276</v>
      </c>
      <c r="C551" t="s">
        <v>11547</v>
      </c>
      <c r="D551">
        <v>2015</v>
      </c>
      <c r="E551" t="s">
        <v>11197</v>
      </c>
      <c r="F551" t="s">
        <v>11888</v>
      </c>
      <c r="G551" s="5">
        <v>300</v>
      </c>
      <c r="H551">
        <v>30535</v>
      </c>
      <c r="I551" s="5">
        <f t="shared" si="16"/>
        <v>549</v>
      </c>
      <c r="J551" s="5" t="str">
        <f t="shared" si="17"/>
        <v>550,Chevrolet,Impala Limited,2015,flex-fuel (unleaded/E85),AUTOMATIC,300,30535,549</v>
      </c>
    </row>
    <row r="552" spans="1:10" x14ac:dyDescent="0.25">
      <c r="A552" s="5">
        <v>551</v>
      </c>
      <c r="B552" s="5" t="s">
        <v>11276</v>
      </c>
      <c r="C552" t="s">
        <v>11547</v>
      </c>
      <c r="D552">
        <v>2016</v>
      </c>
      <c r="E552" t="s">
        <v>11197</v>
      </c>
      <c r="F552" t="s">
        <v>11888</v>
      </c>
      <c r="G552" s="5">
        <v>300</v>
      </c>
      <c r="H552">
        <v>30535</v>
      </c>
      <c r="I552" s="5">
        <f t="shared" si="16"/>
        <v>550</v>
      </c>
      <c r="J552" s="5" t="str">
        <f t="shared" si="17"/>
        <v>551,Chevrolet,Impala Limited,2016,flex-fuel (unleaded/E85),AUTOMATIC,300,30535,550</v>
      </c>
    </row>
    <row r="553" spans="1:10" x14ac:dyDescent="0.25">
      <c r="A553" s="5">
        <v>552</v>
      </c>
      <c r="B553" s="5" t="s">
        <v>11276</v>
      </c>
      <c r="C553" t="s">
        <v>11609</v>
      </c>
      <c r="D553">
        <v>2015</v>
      </c>
      <c r="E553" t="s">
        <v>11193</v>
      </c>
      <c r="F553" t="s">
        <v>11888</v>
      </c>
      <c r="G553" s="5">
        <v>259</v>
      </c>
      <c r="H553">
        <v>30355</v>
      </c>
      <c r="I553" s="5" t="str">
        <f t="shared" si="16"/>
        <v>|n</v>
      </c>
      <c r="J553" s="5" t="str">
        <f t="shared" si="17"/>
        <v>552,Chevrolet,Malibu,2015,premium unleaded (recommended),AUTOMATIC,259,30355,|n</v>
      </c>
    </row>
    <row r="554" spans="1:10" x14ac:dyDescent="0.25">
      <c r="A554" s="5">
        <v>553</v>
      </c>
      <c r="B554" s="5" t="s">
        <v>11276</v>
      </c>
      <c r="C554" t="s">
        <v>11609</v>
      </c>
      <c r="D554">
        <v>2015</v>
      </c>
      <c r="E554" t="s">
        <v>11190</v>
      </c>
      <c r="F554" t="s">
        <v>11888</v>
      </c>
      <c r="G554" s="5">
        <v>196</v>
      </c>
      <c r="H554">
        <v>28195</v>
      </c>
      <c r="I554" s="5" t="str">
        <f t="shared" si="16"/>
        <v>|n</v>
      </c>
      <c r="J554" s="5" t="str">
        <f t="shared" si="17"/>
        <v>553,Chevrolet,Malibu,2015,regular unleaded,AUTOMATIC,196,28195,|n</v>
      </c>
    </row>
    <row r="555" spans="1:10" x14ac:dyDescent="0.25">
      <c r="A555" s="5">
        <v>554</v>
      </c>
      <c r="B555" s="5" t="s">
        <v>11276</v>
      </c>
      <c r="C555" t="s">
        <v>11609</v>
      </c>
      <c r="D555">
        <v>2016</v>
      </c>
      <c r="E555" t="s">
        <v>11193</v>
      </c>
      <c r="F555" t="s">
        <v>11888</v>
      </c>
      <c r="G555" s="5">
        <v>250</v>
      </c>
      <c r="H555">
        <v>30920</v>
      </c>
      <c r="I555" s="5" t="str">
        <f t="shared" si="16"/>
        <v>|n</v>
      </c>
      <c r="J555" s="5" t="str">
        <f t="shared" si="17"/>
        <v>554,Chevrolet,Malibu,2016,premium unleaded (recommended),AUTOMATIC,250,30920,|n</v>
      </c>
    </row>
    <row r="556" spans="1:10" x14ac:dyDescent="0.25">
      <c r="A556" s="5">
        <v>555</v>
      </c>
      <c r="B556" s="5" t="s">
        <v>11276</v>
      </c>
      <c r="C556" t="s">
        <v>11609</v>
      </c>
      <c r="D556">
        <v>2016</v>
      </c>
      <c r="E556" t="s">
        <v>11190</v>
      </c>
      <c r="F556" t="s">
        <v>11888</v>
      </c>
      <c r="G556" s="5">
        <v>160</v>
      </c>
      <c r="H556">
        <v>25020</v>
      </c>
      <c r="I556" s="5" t="str">
        <f t="shared" si="16"/>
        <v>|n</v>
      </c>
      <c r="J556" s="5" t="str">
        <f t="shared" si="17"/>
        <v>555,Chevrolet,Malibu,2016,regular unleaded,AUTOMATIC,160,25020,|n</v>
      </c>
    </row>
    <row r="557" spans="1:10" x14ac:dyDescent="0.25">
      <c r="A557" s="5">
        <v>556</v>
      </c>
      <c r="B557" s="5" t="s">
        <v>11276</v>
      </c>
      <c r="C557" t="s">
        <v>11609</v>
      </c>
      <c r="D557">
        <v>2016</v>
      </c>
      <c r="E557" t="s">
        <v>11190</v>
      </c>
      <c r="F557" t="s">
        <v>11890</v>
      </c>
      <c r="G557" s="5">
        <v>182</v>
      </c>
      <c r="H557">
        <v>27770</v>
      </c>
      <c r="I557" s="5" t="str">
        <f t="shared" si="16"/>
        <v>|n</v>
      </c>
      <c r="J557" s="5" t="str">
        <f t="shared" si="17"/>
        <v>556,Chevrolet,Malibu,2016,regular unleaded,DIRECT_DRIVE,182,27770,|n</v>
      </c>
    </row>
    <row r="558" spans="1:10" x14ac:dyDescent="0.25">
      <c r="A558" s="5">
        <v>557</v>
      </c>
      <c r="B558" s="5" t="s">
        <v>11276</v>
      </c>
      <c r="C558" t="s">
        <v>11609</v>
      </c>
      <c r="D558">
        <v>2017</v>
      </c>
      <c r="E558" t="s">
        <v>11193</v>
      </c>
      <c r="F558" t="s">
        <v>11888</v>
      </c>
      <c r="G558" s="5">
        <v>250</v>
      </c>
      <c r="H558">
        <v>30975</v>
      </c>
      <c r="I558" s="5" t="str">
        <f t="shared" si="16"/>
        <v>|n</v>
      </c>
      <c r="J558" s="5" t="str">
        <f t="shared" si="17"/>
        <v>557,Chevrolet,Malibu,2017,premium unleaded (recommended),AUTOMATIC,250,30975,|n</v>
      </c>
    </row>
    <row r="559" spans="1:10" x14ac:dyDescent="0.25">
      <c r="A559" s="5">
        <v>558</v>
      </c>
      <c r="B559" s="5" t="s">
        <v>11276</v>
      </c>
      <c r="C559" t="s">
        <v>11609</v>
      </c>
      <c r="D559">
        <v>2017</v>
      </c>
      <c r="E559" t="s">
        <v>11190</v>
      </c>
      <c r="F559" t="s">
        <v>11888</v>
      </c>
      <c r="G559" s="5">
        <v>160</v>
      </c>
      <c r="H559">
        <v>25125</v>
      </c>
      <c r="I559" s="5" t="str">
        <f t="shared" si="16"/>
        <v>|n</v>
      </c>
      <c r="J559" s="5" t="str">
        <f t="shared" si="17"/>
        <v>558,Chevrolet,Malibu,2017,regular unleaded,AUTOMATIC,160,25125,|n</v>
      </c>
    </row>
    <row r="560" spans="1:10" x14ac:dyDescent="0.25">
      <c r="A560" s="5">
        <v>559</v>
      </c>
      <c r="B560" s="5" t="s">
        <v>11276</v>
      </c>
      <c r="C560" t="s">
        <v>11609</v>
      </c>
      <c r="D560">
        <v>2017</v>
      </c>
      <c r="E560" t="s">
        <v>11190</v>
      </c>
      <c r="F560" t="s">
        <v>11890</v>
      </c>
      <c r="G560" s="5">
        <v>182</v>
      </c>
      <c r="H560">
        <v>27875</v>
      </c>
      <c r="I560" s="5" t="str">
        <f t="shared" si="16"/>
        <v>|n</v>
      </c>
      <c r="J560" s="5" t="str">
        <f t="shared" si="17"/>
        <v>559,Chevrolet,Malibu,2017,regular unleaded,DIRECT_DRIVE,182,27875,|n</v>
      </c>
    </row>
    <row r="561" spans="1:10" x14ac:dyDescent="0.25">
      <c r="A561" s="5">
        <v>560</v>
      </c>
      <c r="B561" s="5" t="s">
        <v>11276</v>
      </c>
      <c r="C561" t="s">
        <v>11605</v>
      </c>
      <c r="D561">
        <v>2008</v>
      </c>
      <c r="E561" t="s">
        <v>11190</v>
      </c>
      <c r="F561" t="s">
        <v>11888</v>
      </c>
      <c r="G561" s="5">
        <v>219</v>
      </c>
      <c r="H561">
        <v>20320</v>
      </c>
      <c r="I561" s="5" t="str">
        <f t="shared" si="16"/>
        <v>|n</v>
      </c>
      <c r="J561" s="5" t="str">
        <f t="shared" si="17"/>
        <v>560,Chevrolet,Malibu Classic,2008,regular unleaded,AUTOMATIC,219,20320,|n</v>
      </c>
    </row>
    <row r="562" spans="1:10" x14ac:dyDescent="0.25">
      <c r="A562" s="5">
        <v>561</v>
      </c>
      <c r="B562" s="5" t="s">
        <v>11276</v>
      </c>
      <c r="C562" t="s">
        <v>11606</v>
      </c>
      <c r="D562">
        <v>2008</v>
      </c>
      <c r="E562" t="s">
        <v>11190</v>
      </c>
      <c r="F562" t="s">
        <v>11888</v>
      </c>
      <c r="G562" s="5">
        <v>164</v>
      </c>
      <c r="H562">
        <v>23640</v>
      </c>
      <c r="I562" s="5" t="str">
        <f t="shared" si="16"/>
        <v>|n</v>
      </c>
      <c r="J562" s="5" t="str">
        <f t="shared" si="17"/>
        <v>561,Chevrolet,Malibu Hybrid,2008,regular unleaded,AUTOMATIC,164,23640,|n</v>
      </c>
    </row>
    <row r="563" spans="1:10" x14ac:dyDescent="0.25">
      <c r="A563" s="5">
        <v>562</v>
      </c>
      <c r="B563" s="5" t="s">
        <v>11276</v>
      </c>
      <c r="C563" t="s">
        <v>11606</v>
      </c>
      <c r="D563">
        <v>2009</v>
      </c>
      <c r="E563" t="s">
        <v>11190</v>
      </c>
      <c r="F563" t="s">
        <v>11888</v>
      </c>
      <c r="G563" s="5">
        <v>164</v>
      </c>
      <c r="H563">
        <v>25555</v>
      </c>
      <c r="I563" s="5">
        <f t="shared" si="16"/>
        <v>561</v>
      </c>
      <c r="J563" s="5" t="str">
        <f t="shared" si="17"/>
        <v>562,Chevrolet,Malibu Hybrid,2009,regular unleaded,AUTOMATIC,164,25555,561</v>
      </c>
    </row>
    <row r="564" spans="1:10" x14ac:dyDescent="0.25">
      <c r="A564" s="5">
        <v>563</v>
      </c>
      <c r="B564" s="5" t="s">
        <v>11276</v>
      </c>
      <c r="C564" t="s">
        <v>11606</v>
      </c>
      <c r="D564">
        <v>2010</v>
      </c>
      <c r="E564" t="s">
        <v>11190</v>
      </c>
      <c r="F564" t="s">
        <v>11888</v>
      </c>
      <c r="G564" s="5">
        <v>164</v>
      </c>
      <c r="H564">
        <v>25925</v>
      </c>
      <c r="I564" s="5">
        <f t="shared" si="16"/>
        <v>562</v>
      </c>
      <c r="J564" s="5" t="str">
        <f t="shared" si="17"/>
        <v>563,Chevrolet,Malibu Hybrid,2010,regular unleaded,AUTOMATIC,164,25925,562</v>
      </c>
    </row>
    <row r="565" spans="1:10" x14ac:dyDescent="0.25">
      <c r="A565" s="5">
        <v>564</v>
      </c>
      <c r="B565" s="5" t="s">
        <v>11276</v>
      </c>
      <c r="C565" t="s">
        <v>11607</v>
      </c>
      <c r="D565">
        <v>2016</v>
      </c>
      <c r="E565" t="s">
        <v>11190</v>
      </c>
      <c r="F565" t="s">
        <v>11888</v>
      </c>
      <c r="G565" s="5">
        <v>197</v>
      </c>
      <c r="H565">
        <v>28420</v>
      </c>
      <c r="I565" s="5" t="str">
        <f t="shared" si="16"/>
        <v>|n</v>
      </c>
      <c r="J565" s="5" t="str">
        <f t="shared" si="17"/>
        <v>564,Chevrolet,Malibu Limited,2016,regular unleaded,AUTOMATIC,197,28420,|n</v>
      </c>
    </row>
    <row r="566" spans="1:10" x14ac:dyDescent="0.25">
      <c r="A566" s="5">
        <v>565</v>
      </c>
      <c r="B566" s="5" t="s">
        <v>11276</v>
      </c>
      <c r="C566" t="s">
        <v>11608</v>
      </c>
      <c r="D566">
        <v>2005</v>
      </c>
      <c r="E566" t="s">
        <v>11190</v>
      </c>
      <c r="F566" t="s">
        <v>11888</v>
      </c>
      <c r="G566" s="5">
        <v>200</v>
      </c>
      <c r="H566">
        <v>24610</v>
      </c>
      <c r="I566" s="5" t="str">
        <f t="shared" si="16"/>
        <v>|n</v>
      </c>
      <c r="J566" s="5" t="str">
        <f t="shared" si="17"/>
        <v>565,Chevrolet,Malibu Maxx,2005,regular unleaded,AUTOMATIC,200,24610,|n</v>
      </c>
    </row>
    <row r="567" spans="1:10" x14ac:dyDescent="0.25">
      <c r="A567" s="5">
        <v>566</v>
      </c>
      <c r="B567" s="5" t="s">
        <v>11276</v>
      </c>
      <c r="C567" t="s">
        <v>11608</v>
      </c>
      <c r="D567">
        <v>2006</v>
      </c>
      <c r="E567" t="s">
        <v>11190</v>
      </c>
      <c r="F567" t="s">
        <v>11888</v>
      </c>
      <c r="G567" s="5">
        <v>201</v>
      </c>
      <c r="H567">
        <v>23465</v>
      </c>
      <c r="I567" s="5">
        <f t="shared" si="16"/>
        <v>565</v>
      </c>
      <c r="J567" s="5" t="str">
        <f t="shared" si="17"/>
        <v>566,Chevrolet,Malibu Maxx,2006,regular unleaded,AUTOMATIC,201,23465,565</v>
      </c>
    </row>
    <row r="568" spans="1:10" x14ac:dyDescent="0.25">
      <c r="A568" s="5">
        <v>567</v>
      </c>
      <c r="B568" s="5" t="s">
        <v>11276</v>
      </c>
      <c r="C568" t="s">
        <v>11608</v>
      </c>
      <c r="D568">
        <v>2007</v>
      </c>
      <c r="E568" t="s">
        <v>11190</v>
      </c>
      <c r="F568" t="s">
        <v>11888</v>
      </c>
      <c r="G568" s="5">
        <v>217</v>
      </c>
      <c r="H568">
        <v>23915</v>
      </c>
      <c r="I568" s="5">
        <f t="shared" si="16"/>
        <v>566</v>
      </c>
      <c r="J568" s="5" t="str">
        <f t="shared" si="17"/>
        <v>567,Chevrolet,Malibu Maxx,2007,regular unleaded,AUTOMATIC,217,23915,566</v>
      </c>
    </row>
    <row r="569" spans="1:10" x14ac:dyDescent="0.25">
      <c r="A569" s="5">
        <v>568</v>
      </c>
      <c r="B569" s="5" t="s">
        <v>11276</v>
      </c>
      <c r="C569" t="s">
        <v>11631</v>
      </c>
      <c r="D569">
        <v>2005</v>
      </c>
      <c r="E569" t="s">
        <v>11186</v>
      </c>
      <c r="F569" t="s">
        <v>11888</v>
      </c>
      <c r="G569" s="5">
        <v>240</v>
      </c>
      <c r="H569">
        <v>28355</v>
      </c>
      <c r="I569" s="5" t="str">
        <f t="shared" si="16"/>
        <v>|n</v>
      </c>
      <c r="J569" s="5" t="str">
        <f t="shared" si="17"/>
        <v>568,Chevrolet,Monte Carlo,2005,premium unleaded (required),AUTOMATIC,240,28355,|n</v>
      </c>
    </row>
    <row r="570" spans="1:10" x14ac:dyDescent="0.25">
      <c r="A570" s="5">
        <v>569</v>
      </c>
      <c r="B570" s="5" t="s">
        <v>11276</v>
      </c>
      <c r="C570" t="s">
        <v>11631</v>
      </c>
      <c r="D570">
        <v>2005</v>
      </c>
      <c r="E570" t="s">
        <v>11190</v>
      </c>
      <c r="F570" t="s">
        <v>11888</v>
      </c>
      <c r="G570" s="5">
        <v>200</v>
      </c>
      <c r="H570">
        <v>24690</v>
      </c>
      <c r="I570" s="5" t="str">
        <f t="shared" si="16"/>
        <v>|n</v>
      </c>
      <c r="J570" s="5" t="str">
        <f t="shared" si="17"/>
        <v>569,Chevrolet,Monte Carlo,2005,regular unleaded,AUTOMATIC,200,24690,|n</v>
      </c>
    </row>
    <row r="571" spans="1:10" x14ac:dyDescent="0.25">
      <c r="A571" s="5">
        <v>570</v>
      </c>
      <c r="B571" s="5" t="s">
        <v>11276</v>
      </c>
      <c r="C571" t="s">
        <v>11631</v>
      </c>
      <c r="D571">
        <v>2006</v>
      </c>
      <c r="E571" t="s">
        <v>11197</v>
      </c>
      <c r="F571" t="s">
        <v>11888</v>
      </c>
      <c r="G571" s="5">
        <v>211</v>
      </c>
      <c r="H571">
        <v>20830</v>
      </c>
      <c r="I571" s="5" t="str">
        <f t="shared" si="16"/>
        <v>|n</v>
      </c>
      <c r="J571" s="5" t="str">
        <f t="shared" si="17"/>
        <v>570,Chevrolet,Monte Carlo,2006,flex-fuel (unleaded/E85),AUTOMATIC,211,20830,|n</v>
      </c>
    </row>
    <row r="572" spans="1:10" x14ac:dyDescent="0.25">
      <c r="A572" s="5">
        <v>571</v>
      </c>
      <c r="B572" s="5" t="s">
        <v>11276</v>
      </c>
      <c r="C572" t="s">
        <v>11631</v>
      </c>
      <c r="D572">
        <v>2006</v>
      </c>
      <c r="E572" t="s">
        <v>11190</v>
      </c>
      <c r="F572" t="s">
        <v>11888</v>
      </c>
      <c r="G572" s="5">
        <v>303</v>
      </c>
      <c r="H572">
        <v>26330</v>
      </c>
      <c r="I572" s="5" t="str">
        <f t="shared" si="16"/>
        <v>|n</v>
      </c>
      <c r="J572" s="5" t="str">
        <f t="shared" si="17"/>
        <v>571,Chevrolet,Monte Carlo,2006,regular unleaded,AUTOMATIC,303,26330,|n</v>
      </c>
    </row>
    <row r="573" spans="1:10" x14ac:dyDescent="0.25">
      <c r="A573" s="5">
        <v>572</v>
      </c>
      <c r="B573" s="5" t="s">
        <v>11276</v>
      </c>
      <c r="C573" t="s">
        <v>11631</v>
      </c>
      <c r="D573">
        <v>2007</v>
      </c>
      <c r="E573" t="s">
        <v>11197</v>
      </c>
      <c r="F573" t="s">
        <v>11888</v>
      </c>
      <c r="G573" s="5">
        <v>211</v>
      </c>
      <c r="H573">
        <v>22625</v>
      </c>
      <c r="I573" s="5" t="str">
        <f t="shared" si="16"/>
        <v>|n</v>
      </c>
      <c r="J573" s="5" t="str">
        <f t="shared" si="17"/>
        <v>572,Chevrolet,Monte Carlo,2007,flex-fuel (unleaded/E85),AUTOMATIC,211,22625,|n</v>
      </c>
    </row>
    <row r="574" spans="1:10" x14ac:dyDescent="0.25">
      <c r="A574" s="5">
        <v>573</v>
      </c>
      <c r="B574" s="5" t="s">
        <v>11276</v>
      </c>
      <c r="C574" t="s">
        <v>11631</v>
      </c>
      <c r="D574">
        <v>2007</v>
      </c>
      <c r="E574" t="s">
        <v>11190</v>
      </c>
      <c r="F574" t="s">
        <v>11888</v>
      </c>
      <c r="G574" s="5">
        <v>303</v>
      </c>
      <c r="H574">
        <v>27740</v>
      </c>
      <c r="I574" s="5" t="str">
        <f t="shared" si="16"/>
        <v>|n</v>
      </c>
      <c r="J574" s="5" t="str">
        <f t="shared" si="17"/>
        <v>573,Chevrolet,Monte Carlo,2007,regular unleaded,AUTOMATIC,303,27740,|n</v>
      </c>
    </row>
    <row r="575" spans="1:10" x14ac:dyDescent="0.25">
      <c r="A575" s="5">
        <v>574</v>
      </c>
      <c r="B575" s="5" t="s">
        <v>11276</v>
      </c>
      <c r="C575" t="s">
        <v>11763</v>
      </c>
      <c r="D575">
        <v>2015</v>
      </c>
      <c r="E575" t="s">
        <v>11197</v>
      </c>
      <c r="F575" t="s">
        <v>11888</v>
      </c>
      <c r="G575" s="5">
        <v>285</v>
      </c>
      <c r="H575">
        <v>42310</v>
      </c>
      <c r="I575" s="5" t="str">
        <f t="shared" si="16"/>
        <v>|n</v>
      </c>
      <c r="J575" s="5" t="str">
        <f t="shared" si="17"/>
        <v>574,Chevrolet,Silverado 1500,2015,flex-fuel (unleaded/E85),AUTOMATIC,285,42310,|n</v>
      </c>
    </row>
    <row r="576" spans="1:10" x14ac:dyDescent="0.25">
      <c r="A576" s="5">
        <v>575</v>
      </c>
      <c r="B576" s="5" t="s">
        <v>11276</v>
      </c>
      <c r="C576" t="s">
        <v>11763</v>
      </c>
      <c r="D576">
        <v>2015</v>
      </c>
      <c r="E576" t="s">
        <v>11190</v>
      </c>
      <c r="F576" t="s">
        <v>11888</v>
      </c>
      <c r="G576" s="5">
        <v>355</v>
      </c>
      <c r="H576">
        <v>51150</v>
      </c>
      <c r="I576" s="5" t="str">
        <f t="shared" si="16"/>
        <v>|n</v>
      </c>
      <c r="J576" s="5" t="str">
        <f t="shared" si="17"/>
        <v>575,Chevrolet,Silverado 1500,2015,regular unleaded,AUTOMATIC,355,51150,|n</v>
      </c>
    </row>
    <row r="577" spans="1:10" x14ac:dyDescent="0.25">
      <c r="A577" s="5">
        <v>576</v>
      </c>
      <c r="B577" s="5" t="s">
        <v>11276</v>
      </c>
      <c r="C577" t="s">
        <v>11763</v>
      </c>
      <c r="D577">
        <v>2016</v>
      </c>
      <c r="E577" t="s">
        <v>11197</v>
      </c>
      <c r="F577" t="s">
        <v>11888</v>
      </c>
      <c r="G577" s="5">
        <v>285</v>
      </c>
      <c r="H577">
        <v>43775</v>
      </c>
      <c r="I577" s="5" t="str">
        <f t="shared" si="16"/>
        <v>|n</v>
      </c>
      <c r="J577" s="5" t="str">
        <f t="shared" si="17"/>
        <v>576,Chevrolet,Silverado 1500,2016,flex-fuel (unleaded/E85),AUTOMATIC,285,43775,|n</v>
      </c>
    </row>
    <row r="578" spans="1:10" x14ac:dyDescent="0.25">
      <c r="A578" s="5">
        <v>577</v>
      </c>
      <c r="B578" s="5" t="s">
        <v>11276</v>
      </c>
      <c r="C578" t="s">
        <v>11763</v>
      </c>
      <c r="D578">
        <v>2016</v>
      </c>
      <c r="E578" t="s">
        <v>11190</v>
      </c>
      <c r="F578" t="s">
        <v>11888</v>
      </c>
      <c r="G578" s="5">
        <v>355</v>
      </c>
      <c r="H578">
        <v>53315</v>
      </c>
      <c r="I578" s="5" t="str">
        <f t="shared" si="16"/>
        <v>|n</v>
      </c>
      <c r="J578" s="5" t="str">
        <f t="shared" si="17"/>
        <v>577,Chevrolet,Silverado 1500,2016,regular unleaded,AUTOMATIC,355,53315,|n</v>
      </c>
    </row>
    <row r="579" spans="1:10" x14ac:dyDescent="0.25">
      <c r="A579" s="5">
        <v>578</v>
      </c>
      <c r="B579" s="5" t="s">
        <v>11276</v>
      </c>
      <c r="C579" t="s">
        <v>11763</v>
      </c>
      <c r="D579">
        <v>2017</v>
      </c>
      <c r="E579" t="s">
        <v>11197</v>
      </c>
      <c r="F579" t="s">
        <v>11888</v>
      </c>
      <c r="G579" s="5">
        <v>285</v>
      </c>
      <c r="H579">
        <v>44465</v>
      </c>
      <c r="I579" s="5" t="str">
        <f t="shared" ref="I579:I642" si="18">IF(AND($B578=$B579,$C578=$C579,$E578=$E579,$F578=$F579),A578,"|n")</f>
        <v>|n</v>
      </c>
      <c r="J579" s="5" t="str">
        <f t="shared" ref="J579:J642" si="19">A579&amp;","&amp;B579&amp;","&amp;C579&amp;","&amp;D579&amp;","&amp;E579&amp;","&amp;F579&amp;","&amp;G579&amp;","&amp;H579&amp;","&amp;I579</f>
        <v>578,Chevrolet,Silverado 1500,2017,flex-fuel (unleaded/E85),AUTOMATIC,285,44465,|n</v>
      </c>
    </row>
    <row r="580" spans="1:10" x14ac:dyDescent="0.25">
      <c r="A580" s="5">
        <v>579</v>
      </c>
      <c r="B580" s="5" t="s">
        <v>11276</v>
      </c>
      <c r="C580" t="s">
        <v>11763</v>
      </c>
      <c r="D580">
        <v>2017</v>
      </c>
      <c r="E580" t="s">
        <v>11190</v>
      </c>
      <c r="F580" t="s">
        <v>11888</v>
      </c>
      <c r="G580" s="5">
        <v>355</v>
      </c>
      <c r="H580">
        <v>54925</v>
      </c>
      <c r="I580" s="5" t="str">
        <f t="shared" si="18"/>
        <v>|n</v>
      </c>
      <c r="J580" s="5" t="str">
        <f t="shared" si="19"/>
        <v>579,Chevrolet,Silverado 1500,2017,regular unleaded,AUTOMATIC,355,54925,|n</v>
      </c>
    </row>
    <row r="581" spans="1:10" x14ac:dyDescent="0.25">
      <c r="A581" s="5">
        <v>580</v>
      </c>
      <c r="B581" s="5" t="s">
        <v>11276</v>
      </c>
      <c r="C581" t="s">
        <v>11761</v>
      </c>
      <c r="D581">
        <v>2007</v>
      </c>
      <c r="E581" t="s">
        <v>11197</v>
      </c>
      <c r="F581" t="s">
        <v>11888</v>
      </c>
      <c r="G581" s="5">
        <v>295</v>
      </c>
      <c r="H581">
        <v>35160</v>
      </c>
      <c r="I581" s="5" t="str">
        <f t="shared" si="18"/>
        <v>|n</v>
      </c>
      <c r="J581" s="5" t="str">
        <f t="shared" si="19"/>
        <v>580,Chevrolet,Silverado 1500 Classic,2007,flex-fuel (unleaded/E85),AUTOMATIC,295,35160,|n</v>
      </c>
    </row>
    <row r="582" spans="1:10" x14ac:dyDescent="0.25">
      <c r="A582" s="5">
        <v>581</v>
      </c>
      <c r="B582" s="5" t="s">
        <v>11276</v>
      </c>
      <c r="C582" t="s">
        <v>11761</v>
      </c>
      <c r="D582">
        <v>2007</v>
      </c>
      <c r="E582" t="s">
        <v>11190</v>
      </c>
      <c r="F582" t="s">
        <v>11888</v>
      </c>
      <c r="G582" s="5">
        <v>310</v>
      </c>
      <c r="H582">
        <v>33425</v>
      </c>
      <c r="I582" s="5" t="str">
        <f t="shared" si="18"/>
        <v>|n</v>
      </c>
      <c r="J582" s="5" t="str">
        <f t="shared" si="19"/>
        <v>581,Chevrolet,Silverado 1500 Classic,2007,regular unleaded,AUTOMATIC,310,33425,|n</v>
      </c>
    </row>
    <row r="583" spans="1:10" x14ac:dyDescent="0.25">
      <c r="A583" s="5">
        <v>582</v>
      </c>
      <c r="B583" s="5" t="s">
        <v>11276</v>
      </c>
      <c r="C583" t="s">
        <v>11761</v>
      </c>
      <c r="D583">
        <v>2007</v>
      </c>
      <c r="E583" t="s">
        <v>11190</v>
      </c>
      <c r="F583" t="s">
        <v>11887</v>
      </c>
      <c r="G583" s="5">
        <v>195</v>
      </c>
      <c r="H583">
        <v>24020</v>
      </c>
      <c r="I583" s="5" t="str">
        <f t="shared" si="18"/>
        <v>|n</v>
      </c>
      <c r="J583" s="5" t="str">
        <f t="shared" si="19"/>
        <v>582,Chevrolet,Silverado 1500 Classic,2007,regular unleaded,MANUAL,195,24020,|n</v>
      </c>
    </row>
    <row r="584" spans="1:10" x14ac:dyDescent="0.25">
      <c r="A584" s="5">
        <v>583</v>
      </c>
      <c r="B584" s="5" t="s">
        <v>11276</v>
      </c>
      <c r="C584" t="s">
        <v>11762</v>
      </c>
      <c r="D584">
        <v>2011</v>
      </c>
      <c r="E584" t="s">
        <v>11190</v>
      </c>
      <c r="F584" t="s">
        <v>11888</v>
      </c>
      <c r="G584" s="5">
        <v>332</v>
      </c>
      <c r="H584">
        <v>48205</v>
      </c>
      <c r="I584" s="5" t="str">
        <f t="shared" si="18"/>
        <v>|n</v>
      </c>
      <c r="J584" s="5" t="str">
        <f t="shared" si="19"/>
        <v>583,Chevrolet,Silverado 1500 Hybrid,2011,regular unleaded,AUTOMATIC,332,48205,|n</v>
      </c>
    </row>
    <row r="585" spans="1:10" x14ac:dyDescent="0.25">
      <c r="A585" s="5">
        <v>584</v>
      </c>
      <c r="B585" s="5" t="s">
        <v>11276</v>
      </c>
      <c r="C585" t="s">
        <v>11762</v>
      </c>
      <c r="D585">
        <v>2012</v>
      </c>
      <c r="E585" t="s">
        <v>11190</v>
      </c>
      <c r="F585" t="s">
        <v>11888</v>
      </c>
      <c r="G585" s="5">
        <v>332</v>
      </c>
      <c r="H585">
        <v>49620</v>
      </c>
      <c r="I585" s="5">
        <f t="shared" si="18"/>
        <v>583</v>
      </c>
      <c r="J585" s="5" t="str">
        <f t="shared" si="19"/>
        <v>584,Chevrolet,Silverado 1500 Hybrid,2012,regular unleaded,AUTOMATIC,332,49620,583</v>
      </c>
    </row>
    <row r="586" spans="1:10" x14ac:dyDescent="0.25">
      <c r="A586" s="5">
        <v>585</v>
      </c>
      <c r="B586" s="5" t="s">
        <v>11276</v>
      </c>
      <c r="C586" t="s">
        <v>11762</v>
      </c>
      <c r="D586">
        <v>2013</v>
      </c>
      <c r="E586" t="s">
        <v>11190</v>
      </c>
      <c r="F586" t="s">
        <v>11888</v>
      </c>
      <c r="G586" s="5">
        <v>332</v>
      </c>
      <c r="H586">
        <v>51490</v>
      </c>
      <c r="I586" s="5">
        <f t="shared" si="18"/>
        <v>584</v>
      </c>
      <c r="J586" s="5" t="str">
        <f t="shared" si="19"/>
        <v>585,Chevrolet,Silverado 1500 Hybrid,2013,regular unleaded,AUTOMATIC,332,51490,584</v>
      </c>
    </row>
    <row r="587" spans="1:10" x14ac:dyDescent="0.25">
      <c r="A587" s="5">
        <v>586</v>
      </c>
      <c r="B587" s="5" t="s">
        <v>11276</v>
      </c>
      <c r="C587" t="s">
        <v>11774</v>
      </c>
      <c r="D587">
        <v>2015</v>
      </c>
      <c r="E587" t="s">
        <v>11190</v>
      </c>
      <c r="F587" t="s">
        <v>11888</v>
      </c>
      <c r="G587" s="5">
        <v>138</v>
      </c>
      <c r="H587">
        <v>21945</v>
      </c>
      <c r="I587" s="5" t="str">
        <f t="shared" si="18"/>
        <v>|n</v>
      </c>
      <c r="J587" s="5" t="str">
        <f t="shared" si="19"/>
        <v>586,Chevrolet,Sonic,2015,regular unleaded,AUTOMATIC,138,21945,|n</v>
      </c>
    </row>
    <row r="588" spans="1:10" x14ac:dyDescent="0.25">
      <c r="A588" s="5">
        <v>587</v>
      </c>
      <c r="B588" s="5" t="s">
        <v>11276</v>
      </c>
      <c r="C588" t="s">
        <v>11774</v>
      </c>
      <c r="D588">
        <v>2015</v>
      </c>
      <c r="E588" t="s">
        <v>11190</v>
      </c>
      <c r="F588" t="s">
        <v>11887</v>
      </c>
      <c r="G588" s="5">
        <v>138</v>
      </c>
      <c r="H588">
        <v>20545</v>
      </c>
      <c r="I588" s="5" t="str">
        <f t="shared" si="18"/>
        <v>|n</v>
      </c>
      <c r="J588" s="5" t="str">
        <f t="shared" si="19"/>
        <v>587,Chevrolet,Sonic,2015,regular unleaded,MANUAL,138,20545,|n</v>
      </c>
    </row>
    <row r="589" spans="1:10" x14ac:dyDescent="0.25">
      <c r="A589" s="5">
        <v>588</v>
      </c>
      <c r="B589" s="5" t="s">
        <v>11276</v>
      </c>
      <c r="C589" t="s">
        <v>11774</v>
      </c>
      <c r="D589">
        <v>2016</v>
      </c>
      <c r="E589" t="s">
        <v>11190</v>
      </c>
      <c r="F589" t="s">
        <v>11888</v>
      </c>
      <c r="G589" s="5">
        <v>138</v>
      </c>
      <c r="H589">
        <v>21495</v>
      </c>
      <c r="I589" s="5" t="str">
        <f t="shared" si="18"/>
        <v>|n</v>
      </c>
      <c r="J589" s="5" t="str">
        <f t="shared" si="19"/>
        <v>588,Chevrolet,Sonic,2016,regular unleaded,AUTOMATIC,138,21495,|n</v>
      </c>
    </row>
    <row r="590" spans="1:10" x14ac:dyDescent="0.25">
      <c r="A590" s="5">
        <v>589</v>
      </c>
      <c r="B590" s="5" t="s">
        <v>11276</v>
      </c>
      <c r="C590" t="s">
        <v>11774</v>
      </c>
      <c r="D590">
        <v>2016</v>
      </c>
      <c r="E590" t="s">
        <v>11190</v>
      </c>
      <c r="F590" t="s">
        <v>11887</v>
      </c>
      <c r="G590" s="5">
        <v>138</v>
      </c>
      <c r="H590">
        <v>20095</v>
      </c>
      <c r="I590" s="5" t="str">
        <f t="shared" si="18"/>
        <v>|n</v>
      </c>
      <c r="J590" s="5" t="str">
        <f t="shared" si="19"/>
        <v>589,Chevrolet,Sonic,2016,regular unleaded,MANUAL,138,20095,|n</v>
      </c>
    </row>
    <row r="591" spans="1:10" x14ac:dyDescent="0.25">
      <c r="A591" s="5">
        <v>590</v>
      </c>
      <c r="B591" s="5" t="s">
        <v>11276</v>
      </c>
      <c r="C591" t="s">
        <v>11774</v>
      </c>
      <c r="D591">
        <v>2017</v>
      </c>
      <c r="E591" t="s">
        <v>11190</v>
      </c>
      <c r="F591" t="s">
        <v>11888</v>
      </c>
      <c r="G591" s="5">
        <v>138</v>
      </c>
      <c r="H591">
        <v>21215</v>
      </c>
      <c r="I591" s="5" t="str">
        <f t="shared" si="18"/>
        <v>|n</v>
      </c>
      <c r="J591" s="5" t="str">
        <f t="shared" si="19"/>
        <v>590,Chevrolet,Sonic,2017,regular unleaded,AUTOMATIC,138,21215,|n</v>
      </c>
    </row>
    <row r="592" spans="1:10" x14ac:dyDescent="0.25">
      <c r="A592" s="5">
        <v>591</v>
      </c>
      <c r="B592" s="5" t="s">
        <v>11276</v>
      </c>
      <c r="C592" t="s">
        <v>11774</v>
      </c>
      <c r="D592">
        <v>2017</v>
      </c>
      <c r="E592" t="s">
        <v>11190</v>
      </c>
      <c r="F592" t="s">
        <v>11887</v>
      </c>
      <c r="G592" s="5">
        <v>138</v>
      </c>
      <c r="H592">
        <v>19720</v>
      </c>
      <c r="I592" s="5" t="str">
        <f t="shared" si="18"/>
        <v>|n</v>
      </c>
      <c r="J592" s="5" t="str">
        <f t="shared" si="19"/>
        <v>591,Chevrolet,Sonic,2017,regular unleaded,MANUAL,138,19720,|n</v>
      </c>
    </row>
    <row r="593" spans="1:10" x14ac:dyDescent="0.25">
      <c r="A593" s="5">
        <v>592</v>
      </c>
      <c r="B593" s="5" t="s">
        <v>11276</v>
      </c>
      <c r="C593" t="s">
        <v>11779</v>
      </c>
      <c r="D593">
        <v>2015</v>
      </c>
      <c r="E593" t="s">
        <v>11190</v>
      </c>
      <c r="F593" t="s">
        <v>11888</v>
      </c>
      <c r="G593" s="5">
        <v>84</v>
      </c>
      <c r="H593">
        <v>16535</v>
      </c>
      <c r="I593" s="5" t="str">
        <f t="shared" si="18"/>
        <v>|n</v>
      </c>
      <c r="J593" s="5" t="str">
        <f t="shared" si="19"/>
        <v>592,Chevrolet,Spark,2015,regular unleaded,AUTOMATIC,84,16535,|n</v>
      </c>
    </row>
    <row r="594" spans="1:10" x14ac:dyDescent="0.25">
      <c r="A594" s="5">
        <v>593</v>
      </c>
      <c r="B594" s="5" t="s">
        <v>11276</v>
      </c>
      <c r="C594" t="s">
        <v>11779</v>
      </c>
      <c r="D594">
        <v>2015</v>
      </c>
      <c r="E594" t="s">
        <v>11190</v>
      </c>
      <c r="F594" t="s">
        <v>11887</v>
      </c>
      <c r="G594" s="5">
        <v>84</v>
      </c>
      <c r="H594">
        <v>15440</v>
      </c>
      <c r="I594" s="5" t="str">
        <f t="shared" si="18"/>
        <v>|n</v>
      </c>
      <c r="J594" s="5" t="str">
        <f t="shared" si="19"/>
        <v>593,Chevrolet,Spark,2015,regular unleaded,MANUAL,84,15440,|n</v>
      </c>
    </row>
    <row r="595" spans="1:10" x14ac:dyDescent="0.25">
      <c r="A595" s="5">
        <v>594</v>
      </c>
      <c r="B595" s="5" t="s">
        <v>11276</v>
      </c>
      <c r="C595" t="s">
        <v>11779</v>
      </c>
      <c r="D595">
        <v>2016</v>
      </c>
      <c r="E595" t="s">
        <v>11190</v>
      </c>
      <c r="F595" t="s">
        <v>11888</v>
      </c>
      <c r="G595" s="5">
        <v>98</v>
      </c>
      <c r="H595">
        <v>17285</v>
      </c>
      <c r="I595" s="5" t="str">
        <f t="shared" si="18"/>
        <v>|n</v>
      </c>
      <c r="J595" s="5" t="str">
        <f t="shared" si="19"/>
        <v>594,Chevrolet,Spark,2016,regular unleaded,AUTOMATIC,98,17285,|n</v>
      </c>
    </row>
    <row r="596" spans="1:10" x14ac:dyDescent="0.25">
      <c r="A596" s="5">
        <v>595</v>
      </c>
      <c r="B596" s="5" t="s">
        <v>11276</v>
      </c>
      <c r="C596" t="s">
        <v>11779</v>
      </c>
      <c r="D596">
        <v>2016</v>
      </c>
      <c r="E596" t="s">
        <v>11190</v>
      </c>
      <c r="F596" t="s">
        <v>11887</v>
      </c>
      <c r="G596" s="5">
        <v>98</v>
      </c>
      <c r="H596">
        <v>16185</v>
      </c>
      <c r="I596" s="5" t="str">
        <f t="shared" si="18"/>
        <v>|n</v>
      </c>
      <c r="J596" s="5" t="str">
        <f t="shared" si="19"/>
        <v>595,Chevrolet,Spark,2016,regular unleaded,MANUAL,98,16185,|n</v>
      </c>
    </row>
    <row r="597" spans="1:10" x14ac:dyDescent="0.25">
      <c r="A597" s="5">
        <v>596</v>
      </c>
      <c r="B597" s="5" t="s">
        <v>11276</v>
      </c>
      <c r="C597" t="s">
        <v>11779</v>
      </c>
      <c r="D597">
        <v>2017</v>
      </c>
      <c r="E597" t="s">
        <v>11190</v>
      </c>
      <c r="F597" t="s">
        <v>11888</v>
      </c>
      <c r="G597" s="5">
        <v>98</v>
      </c>
      <c r="H597">
        <v>17425</v>
      </c>
      <c r="I597" s="5" t="str">
        <f t="shared" si="18"/>
        <v>|n</v>
      </c>
      <c r="J597" s="5" t="str">
        <f t="shared" si="19"/>
        <v>596,Chevrolet,Spark,2017,regular unleaded,AUTOMATIC,98,17425,|n</v>
      </c>
    </row>
    <row r="598" spans="1:10" x14ac:dyDescent="0.25">
      <c r="A598" s="5">
        <v>597</v>
      </c>
      <c r="B598" s="5" t="s">
        <v>11276</v>
      </c>
      <c r="C598" t="s">
        <v>11779</v>
      </c>
      <c r="D598">
        <v>2017</v>
      </c>
      <c r="E598" t="s">
        <v>11190</v>
      </c>
      <c r="F598" t="s">
        <v>11887</v>
      </c>
      <c r="G598" s="5">
        <v>98</v>
      </c>
      <c r="H598">
        <v>16325</v>
      </c>
      <c r="I598" s="5" t="str">
        <f t="shared" si="18"/>
        <v>|n</v>
      </c>
      <c r="J598" s="5" t="str">
        <f t="shared" si="19"/>
        <v>597,Chevrolet,Spark,2017,regular unleaded,MANUAL,98,16325,|n</v>
      </c>
    </row>
    <row r="599" spans="1:10" x14ac:dyDescent="0.25">
      <c r="A599" s="5">
        <v>598</v>
      </c>
      <c r="B599" s="5" t="s">
        <v>11276</v>
      </c>
      <c r="C599" t="s">
        <v>11778</v>
      </c>
      <c r="D599">
        <v>2014</v>
      </c>
      <c r="E599" t="s">
        <v>11218</v>
      </c>
      <c r="F599" t="s">
        <v>11890</v>
      </c>
      <c r="G599" s="5">
        <v>140</v>
      </c>
      <c r="H599">
        <v>27010</v>
      </c>
      <c r="I599" s="5" t="str">
        <f t="shared" si="18"/>
        <v>|n</v>
      </c>
      <c r="J599" s="5" t="str">
        <f t="shared" si="19"/>
        <v>598,Chevrolet,Spark EV,2014,electric,DIRECT_DRIVE,140,27010,|n</v>
      </c>
    </row>
    <row r="600" spans="1:10" x14ac:dyDescent="0.25">
      <c r="A600" s="5">
        <v>599</v>
      </c>
      <c r="B600" s="5" t="s">
        <v>11276</v>
      </c>
      <c r="C600" t="s">
        <v>11778</v>
      </c>
      <c r="D600">
        <v>2015</v>
      </c>
      <c r="E600" t="s">
        <v>11218</v>
      </c>
      <c r="F600" t="s">
        <v>11890</v>
      </c>
      <c r="G600" s="5">
        <v>140</v>
      </c>
      <c r="H600">
        <v>25560</v>
      </c>
      <c r="I600" s="5">
        <f t="shared" si="18"/>
        <v>598</v>
      </c>
      <c r="J600" s="5" t="str">
        <f t="shared" si="19"/>
        <v>599,Chevrolet,Spark EV,2015,electric,DIRECT_DRIVE,140,25560,598</v>
      </c>
    </row>
    <row r="601" spans="1:10" x14ac:dyDescent="0.25">
      <c r="A601" s="5">
        <v>600</v>
      </c>
      <c r="B601" s="5" t="s">
        <v>11276</v>
      </c>
      <c r="C601" t="s">
        <v>11778</v>
      </c>
      <c r="D601">
        <v>2016</v>
      </c>
      <c r="E601" t="s">
        <v>11218</v>
      </c>
      <c r="F601" t="s">
        <v>11890</v>
      </c>
      <c r="G601" s="5">
        <v>140</v>
      </c>
      <c r="H601">
        <v>25510</v>
      </c>
      <c r="I601" s="5">
        <f t="shared" si="18"/>
        <v>599</v>
      </c>
      <c r="J601" s="5" t="str">
        <f t="shared" si="19"/>
        <v>600,Chevrolet,Spark EV,2016,electric,DIRECT_DRIVE,140,25510,599</v>
      </c>
    </row>
    <row r="602" spans="1:10" x14ac:dyDescent="0.25">
      <c r="A602" s="5">
        <v>601</v>
      </c>
      <c r="B602" s="5" t="s">
        <v>11276</v>
      </c>
      <c r="C602" t="s">
        <v>11786</v>
      </c>
      <c r="D602">
        <v>2014</v>
      </c>
      <c r="E602" t="s">
        <v>11193</v>
      </c>
      <c r="F602" t="s">
        <v>11888</v>
      </c>
      <c r="G602" s="5">
        <v>415</v>
      </c>
      <c r="H602">
        <v>43475</v>
      </c>
      <c r="I602" s="5" t="str">
        <f t="shared" si="18"/>
        <v>|n</v>
      </c>
      <c r="J602" s="5" t="str">
        <f t="shared" si="19"/>
        <v>601,Chevrolet,SS,2014,premium unleaded (recommended),AUTOMATIC,415,43475,|n</v>
      </c>
    </row>
    <row r="603" spans="1:10" x14ac:dyDescent="0.25">
      <c r="A603" s="5">
        <v>602</v>
      </c>
      <c r="B603" s="5" t="s">
        <v>11276</v>
      </c>
      <c r="C603" t="s">
        <v>11786</v>
      </c>
      <c r="D603">
        <v>2015</v>
      </c>
      <c r="E603" t="s">
        <v>11193</v>
      </c>
      <c r="F603" t="s">
        <v>11888</v>
      </c>
      <c r="G603" s="5">
        <v>415</v>
      </c>
      <c r="H603">
        <v>45745</v>
      </c>
      <c r="I603" s="5">
        <f t="shared" si="18"/>
        <v>601</v>
      </c>
      <c r="J603" s="5" t="str">
        <f t="shared" si="19"/>
        <v>602,Chevrolet,SS,2015,premium unleaded (recommended),AUTOMATIC,415,45745,601</v>
      </c>
    </row>
    <row r="604" spans="1:10" x14ac:dyDescent="0.25">
      <c r="A604" s="5">
        <v>603</v>
      </c>
      <c r="B604" s="5" t="s">
        <v>11276</v>
      </c>
      <c r="C604" t="s">
        <v>11786</v>
      </c>
      <c r="D604">
        <v>2016</v>
      </c>
      <c r="E604" t="s">
        <v>11193</v>
      </c>
      <c r="F604" t="s">
        <v>11888</v>
      </c>
      <c r="G604" s="5">
        <v>415</v>
      </c>
      <c r="H604">
        <v>46575</v>
      </c>
      <c r="I604" s="5">
        <f t="shared" si="18"/>
        <v>602</v>
      </c>
      <c r="J604" s="5" t="str">
        <f t="shared" si="19"/>
        <v>603,Chevrolet,SS,2016,premium unleaded (recommended),AUTOMATIC,415,46575,602</v>
      </c>
    </row>
    <row r="605" spans="1:10" x14ac:dyDescent="0.25">
      <c r="A605" s="5">
        <v>604</v>
      </c>
      <c r="B605" s="5" t="s">
        <v>11276</v>
      </c>
      <c r="C605" t="s">
        <v>11787</v>
      </c>
      <c r="D605">
        <v>2005</v>
      </c>
      <c r="E605" t="s">
        <v>11190</v>
      </c>
      <c r="F605" t="s">
        <v>11888</v>
      </c>
      <c r="G605" s="5">
        <v>395</v>
      </c>
      <c r="H605">
        <v>42555</v>
      </c>
      <c r="I605" s="5" t="str">
        <f t="shared" si="18"/>
        <v>|n</v>
      </c>
      <c r="J605" s="5" t="str">
        <f t="shared" si="19"/>
        <v>604,Chevrolet,SSR,2005,regular unleaded,AUTOMATIC,395,42555,|n</v>
      </c>
    </row>
    <row r="606" spans="1:10" x14ac:dyDescent="0.25">
      <c r="A606" s="5">
        <v>605</v>
      </c>
      <c r="B606" s="5" t="s">
        <v>11276</v>
      </c>
      <c r="C606" t="s">
        <v>11787</v>
      </c>
      <c r="D606">
        <v>2006</v>
      </c>
      <c r="E606" t="s">
        <v>11190</v>
      </c>
      <c r="F606" t="s">
        <v>11888</v>
      </c>
      <c r="G606" s="5">
        <v>395</v>
      </c>
      <c r="H606">
        <v>39240</v>
      </c>
      <c r="I606" s="5">
        <f t="shared" si="18"/>
        <v>604</v>
      </c>
      <c r="J606" s="5" t="str">
        <f t="shared" si="19"/>
        <v>605,Chevrolet,SSR,2006,regular unleaded,AUTOMATIC,395,39240,604</v>
      </c>
    </row>
    <row r="607" spans="1:10" x14ac:dyDescent="0.25">
      <c r="A607" s="5">
        <v>606</v>
      </c>
      <c r="B607" s="5" t="s">
        <v>11276</v>
      </c>
      <c r="C607" t="s">
        <v>11791</v>
      </c>
      <c r="D607">
        <v>2015</v>
      </c>
      <c r="E607" t="s">
        <v>11197</v>
      </c>
      <c r="F607" t="s">
        <v>11888</v>
      </c>
      <c r="G607" s="5">
        <v>355</v>
      </c>
      <c r="H607">
        <v>66785</v>
      </c>
      <c r="I607" s="5" t="str">
        <f t="shared" si="18"/>
        <v>|n</v>
      </c>
      <c r="J607" s="5" t="str">
        <f t="shared" si="19"/>
        <v>606,Chevrolet,Suburban,2015,flex-fuel (unleaded/E85),AUTOMATIC,355,66785,|n</v>
      </c>
    </row>
    <row r="608" spans="1:10" x14ac:dyDescent="0.25">
      <c r="A608" s="5">
        <v>607</v>
      </c>
      <c r="B608" s="5" t="s">
        <v>11276</v>
      </c>
      <c r="C608" t="s">
        <v>11791</v>
      </c>
      <c r="D608">
        <v>2016</v>
      </c>
      <c r="E608" t="s">
        <v>11197</v>
      </c>
      <c r="F608" t="s">
        <v>11888</v>
      </c>
      <c r="G608" s="5">
        <v>355</v>
      </c>
      <c r="H608">
        <v>67440</v>
      </c>
      <c r="I608" s="5">
        <f t="shared" si="18"/>
        <v>606</v>
      </c>
      <c r="J608" s="5" t="str">
        <f t="shared" si="19"/>
        <v>607,Chevrolet,Suburban,2016,flex-fuel (unleaded/E85),AUTOMATIC,355,67440,606</v>
      </c>
    </row>
    <row r="609" spans="1:10" x14ac:dyDescent="0.25">
      <c r="A609" s="5">
        <v>608</v>
      </c>
      <c r="B609" s="5" t="s">
        <v>11276</v>
      </c>
      <c r="C609" t="s">
        <v>11791</v>
      </c>
      <c r="D609">
        <v>2017</v>
      </c>
      <c r="E609" t="s">
        <v>11197</v>
      </c>
      <c r="F609" t="s">
        <v>11888</v>
      </c>
      <c r="G609" s="5">
        <v>355</v>
      </c>
      <c r="H609">
        <v>67730</v>
      </c>
      <c r="I609" s="5">
        <f t="shared" si="18"/>
        <v>607</v>
      </c>
      <c r="J609" s="5" t="str">
        <f t="shared" si="19"/>
        <v>608,Chevrolet,Suburban,2017,flex-fuel (unleaded/E85),AUTOMATIC,355,67730,607</v>
      </c>
    </row>
    <row r="610" spans="1:10" x14ac:dyDescent="0.25">
      <c r="A610" s="5">
        <v>609</v>
      </c>
      <c r="B610" s="5" t="s">
        <v>11276</v>
      </c>
      <c r="C610" t="s">
        <v>11798</v>
      </c>
      <c r="D610">
        <v>2015</v>
      </c>
      <c r="E610" t="s">
        <v>11197</v>
      </c>
      <c r="F610" t="s">
        <v>11888</v>
      </c>
      <c r="G610" s="5">
        <v>355</v>
      </c>
      <c r="H610">
        <v>64085</v>
      </c>
      <c r="I610" s="5" t="str">
        <f t="shared" si="18"/>
        <v>|n</v>
      </c>
      <c r="J610" s="5" t="str">
        <f t="shared" si="19"/>
        <v>609,Chevrolet,Tahoe,2015,flex-fuel (unleaded/E85),AUTOMATIC,355,64085,|n</v>
      </c>
    </row>
    <row r="611" spans="1:10" x14ac:dyDescent="0.25">
      <c r="A611" s="5">
        <v>610</v>
      </c>
      <c r="B611" s="5" t="s">
        <v>11276</v>
      </c>
      <c r="C611" t="s">
        <v>11798</v>
      </c>
      <c r="D611">
        <v>2016</v>
      </c>
      <c r="E611" t="s">
        <v>11197</v>
      </c>
      <c r="F611" t="s">
        <v>11888</v>
      </c>
      <c r="G611" s="5">
        <v>355</v>
      </c>
      <c r="H611">
        <v>64740</v>
      </c>
      <c r="I611" s="5">
        <f t="shared" si="18"/>
        <v>609</v>
      </c>
      <c r="J611" s="5" t="str">
        <f t="shared" si="19"/>
        <v>610,Chevrolet,Tahoe,2016,flex-fuel (unleaded/E85),AUTOMATIC,355,64740,609</v>
      </c>
    </row>
    <row r="612" spans="1:10" x14ac:dyDescent="0.25">
      <c r="A612" s="5">
        <v>611</v>
      </c>
      <c r="B612" s="5" t="s">
        <v>11276</v>
      </c>
      <c r="C612" t="s">
        <v>11798</v>
      </c>
      <c r="D612">
        <v>2017</v>
      </c>
      <c r="E612" t="s">
        <v>11197</v>
      </c>
      <c r="F612" t="s">
        <v>11888</v>
      </c>
      <c r="G612" s="5">
        <v>355</v>
      </c>
      <c r="H612">
        <v>65030</v>
      </c>
      <c r="I612" s="5">
        <f t="shared" si="18"/>
        <v>610</v>
      </c>
      <c r="J612" s="5" t="str">
        <f t="shared" si="19"/>
        <v>611,Chevrolet,Tahoe,2017,flex-fuel (unleaded/E85),AUTOMATIC,355,65030,610</v>
      </c>
    </row>
    <row r="613" spans="1:10" x14ac:dyDescent="0.25">
      <c r="A613" s="5">
        <v>612</v>
      </c>
      <c r="B613" s="5" t="s">
        <v>11276</v>
      </c>
      <c r="C613" t="s">
        <v>11797</v>
      </c>
      <c r="D613">
        <v>2011</v>
      </c>
      <c r="E613" t="s">
        <v>11190</v>
      </c>
      <c r="F613" t="s">
        <v>11888</v>
      </c>
      <c r="G613" s="5">
        <v>332</v>
      </c>
      <c r="H613">
        <v>53950</v>
      </c>
      <c r="I613" s="5" t="str">
        <f t="shared" si="18"/>
        <v>|n</v>
      </c>
      <c r="J613" s="5" t="str">
        <f t="shared" si="19"/>
        <v>612,Chevrolet,Tahoe Hybrid,2011,regular unleaded,AUTOMATIC,332,53950,|n</v>
      </c>
    </row>
    <row r="614" spans="1:10" x14ac:dyDescent="0.25">
      <c r="A614" s="5">
        <v>613</v>
      </c>
      <c r="B614" s="5" t="s">
        <v>11276</v>
      </c>
      <c r="C614" t="s">
        <v>11797</v>
      </c>
      <c r="D614">
        <v>2012</v>
      </c>
      <c r="E614" t="s">
        <v>11190</v>
      </c>
      <c r="F614" t="s">
        <v>11888</v>
      </c>
      <c r="G614" s="5">
        <v>332</v>
      </c>
      <c r="H614">
        <v>54775</v>
      </c>
      <c r="I614" s="5">
        <f t="shared" si="18"/>
        <v>612</v>
      </c>
      <c r="J614" s="5" t="str">
        <f t="shared" si="19"/>
        <v>613,Chevrolet,Tahoe Hybrid,2012,regular unleaded,AUTOMATIC,332,54775,612</v>
      </c>
    </row>
    <row r="615" spans="1:10" x14ac:dyDescent="0.25">
      <c r="A615" s="5">
        <v>614</v>
      </c>
      <c r="B615" s="5" t="s">
        <v>11276</v>
      </c>
      <c r="C615" t="s">
        <v>11797</v>
      </c>
      <c r="D615">
        <v>2013</v>
      </c>
      <c r="E615" t="s">
        <v>11190</v>
      </c>
      <c r="F615" t="s">
        <v>11888</v>
      </c>
      <c r="G615" s="5">
        <v>332</v>
      </c>
      <c r="H615">
        <v>56425</v>
      </c>
      <c r="I615" s="5">
        <f t="shared" si="18"/>
        <v>613</v>
      </c>
      <c r="J615" s="5" t="str">
        <f t="shared" si="19"/>
        <v>614,Chevrolet,Tahoe Hybrid,2013,regular unleaded,AUTOMATIC,332,56425,613</v>
      </c>
    </row>
    <row r="616" spans="1:10" x14ac:dyDescent="0.25">
      <c r="A616" s="5">
        <v>615</v>
      </c>
      <c r="B616" s="5" t="s">
        <v>11276</v>
      </c>
      <c r="C616" t="s">
        <v>11816</v>
      </c>
      <c r="D616">
        <v>2007</v>
      </c>
      <c r="E616" t="s">
        <v>11186</v>
      </c>
      <c r="F616" t="s">
        <v>11888</v>
      </c>
      <c r="G616" s="5">
        <v>395</v>
      </c>
      <c r="H616">
        <v>37125</v>
      </c>
      <c r="I616" s="5" t="str">
        <f t="shared" si="18"/>
        <v>|n</v>
      </c>
      <c r="J616" s="5" t="str">
        <f t="shared" si="19"/>
        <v>615,Chevrolet,TrailBlazer,2007,premium unleaded (required),AUTOMATIC,395,37125,|n</v>
      </c>
    </row>
    <row r="617" spans="1:10" x14ac:dyDescent="0.25">
      <c r="A617" s="5">
        <v>616</v>
      </c>
      <c r="B617" s="5" t="s">
        <v>11276</v>
      </c>
      <c r="C617" t="s">
        <v>11816</v>
      </c>
      <c r="D617">
        <v>2007</v>
      </c>
      <c r="E617" t="s">
        <v>11190</v>
      </c>
      <c r="F617" t="s">
        <v>11888</v>
      </c>
      <c r="G617" s="5">
        <v>291</v>
      </c>
      <c r="H617">
        <v>30210</v>
      </c>
      <c r="I617" s="5" t="str">
        <f t="shared" si="18"/>
        <v>|n</v>
      </c>
      <c r="J617" s="5" t="str">
        <f t="shared" si="19"/>
        <v>616,Chevrolet,TrailBlazer,2007,regular unleaded,AUTOMATIC,291,30210,|n</v>
      </c>
    </row>
    <row r="618" spans="1:10" x14ac:dyDescent="0.25">
      <c r="A618" s="5">
        <v>617</v>
      </c>
      <c r="B618" s="5" t="s">
        <v>11276</v>
      </c>
      <c r="C618" t="s">
        <v>11816</v>
      </c>
      <c r="D618">
        <v>2008</v>
      </c>
      <c r="E618" t="s">
        <v>11186</v>
      </c>
      <c r="F618" t="s">
        <v>11888</v>
      </c>
      <c r="G618" s="5">
        <v>390</v>
      </c>
      <c r="H618">
        <v>37725</v>
      </c>
      <c r="I618" s="5" t="str">
        <f t="shared" si="18"/>
        <v>|n</v>
      </c>
      <c r="J618" s="5" t="str">
        <f t="shared" si="19"/>
        <v>617,Chevrolet,TrailBlazer,2008,premium unleaded (required),AUTOMATIC,390,37725,|n</v>
      </c>
    </row>
    <row r="619" spans="1:10" x14ac:dyDescent="0.25">
      <c r="A619" s="5">
        <v>618</v>
      </c>
      <c r="B619" s="5" t="s">
        <v>11276</v>
      </c>
      <c r="C619" t="s">
        <v>11816</v>
      </c>
      <c r="D619">
        <v>2008</v>
      </c>
      <c r="E619" t="s">
        <v>11190</v>
      </c>
      <c r="F619" t="s">
        <v>11888</v>
      </c>
      <c r="G619" s="5">
        <v>285</v>
      </c>
      <c r="H619">
        <v>33945</v>
      </c>
      <c r="I619" s="5" t="str">
        <f t="shared" si="18"/>
        <v>|n</v>
      </c>
      <c r="J619" s="5" t="str">
        <f t="shared" si="19"/>
        <v>618,Chevrolet,TrailBlazer,2008,regular unleaded,AUTOMATIC,285,33945,|n</v>
      </c>
    </row>
    <row r="620" spans="1:10" x14ac:dyDescent="0.25">
      <c r="A620" s="5">
        <v>619</v>
      </c>
      <c r="B620" s="5" t="s">
        <v>11276</v>
      </c>
      <c r="C620" t="s">
        <v>11816</v>
      </c>
      <c r="D620">
        <v>2009</v>
      </c>
      <c r="E620" t="s">
        <v>11193</v>
      </c>
      <c r="F620" t="s">
        <v>11888</v>
      </c>
      <c r="G620" s="5">
        <v>390</v>
      </c>
      <c r="H620">
        <v>39330</v>
      </c>
      <c r="I620" s="5" t="str">
        <f t="shared" si="18"/>
        <v>|n</v>
      </c>
      <c r="J620" s="5" t="str">
        <f t="shared" si="19"/>
        <v>619,Chevrolet,TrailBlazer,2009,premium unleaded (recommended),AUTOMATIC,390,39330,|n</v>
      </c>
    </row>
    <row r="621" spans="1:10" x14ac:dyDescent="0.25">
      <c r="A621" s="5">
        <v>620</v>
      </c>
      <c r="B621" s="5" t="s">
        <v>11276</v>
      </c>
      <c r="C621" t="s">
        <v>11816</v>
      </c>
      <c r="D621">
        <v>2009</v>
      </c>
      <c r="E621" t="s">
        <v>11190</v>
      </c>
      <c r="F621" t="s">
        <v>11888</v>
      </c>
      <c r="G621" s="5">
        <v>285</v>
      </c>
      <c r="H621">
        <v>35770</v>
      </c>
      <c r="I621" s="5" t="str">
        <f t="shared" si="18"/>
        <v>|n</v>
      </c>
      <c r="J621" s="5" t="str">
        <f t="shared" si="19"/>
        <v>620,Chevrolet,TrailBlazer,2009,regular unleaded,AUTOMATIC,285,35770,|n</v>
      </c>
    </row>
    <row r="622" spans="1:10" x14ac:dyDescent="0.25">
      <c r="A622" s="5">
        <v>621</v>
      </c>
      <c r="B622" s="5" t="s">
        <v>11276</v>
      </c>
      <c r="C622" t="s">
        <v>11815</v>
      </c>
      <c r="D622">
        <v>2005</v>
      </c>
      <c r="E622" t="s">
        <v>11190</v>
      </c>
      <c r="F622" t="s">
        <v>11888</v>
      </c>
      <c r="G622" s="5">
        <v>275</v>
      </c>
      <c r="H622">
        <v>32515</v>
      </c>
      <c r="I622" s="5" t="str">
        <f t="shared" si="18"/>
        <v>|n</v>
      </c>
      <c r="J622" s="5" t="str">
        <f t="shared" si="19"/>
        <v>621,Chevrolet,TrailBlazer EXT,2005,regular unleaded,AUTOMATIC,275,32515,|n</v>
      </c>
    </row>
    <row r="623" spans="1:10" x14ac:dyDescent="0.25">
      <c r="A623" s="5">
        <v>622</v>
      </c>
      <c r="B623" s="5" t="s">
        <v>11276</v>
      </c>
      <c r="C623" t="s">
        <v>11815</v>
      </c>
      <c r="D623">
        <v>2006</v>
      </c>
      <c r="E623" t="s">
        <v>11190</v>
      </c>
      <c r="F623" t="s">
        <v>11888</v>
      </c>
      <c r="G623" s="5">
        <v>291</v>
      </c>
      <c r="H623">
        <v>30230</v>
      </c>
      <c r="I623" s="5">
        <f t="shared" si="18"/>
        <v>621</v>
      </c>
      <c r="J623" s="5" t="str">
        <f t="shared" si="19"/>
        <v>622,Chevrolet,TrailBlazer EXT,2006,regular unleaded,AUTOMATIC,291,30230,621</v>
      </c>
    </row>
    <row r="624" spans="1:10" x14ac:dyDescent="0.25">
      <c r="A624" s="5">
        <v>623</v>
      </c>
      <c r="B624" s="5" t="s">
        <v>11276</v>
      </c>
      <c r="C624" t="s">
        <v>11819</v>
      </c>
      <c r="D624">
        <v>2015</v>
      </c>
      <c r="E624" t="s">
        <v>11190</v>
      </c>
      <c r="F624" t="s">
        <v>11888</v>
      </c>
      <c r="G624" s="5">
        <v>288</v>
      </c>
      <c r="H624">
        <v>43935</v>
      </c>
      <c r="I624" s="5" t="str">
        <f t="shared" si="18"/>
        <v>|n</v>
      </c>
      <c r="J624" s="5" t="str">
        <f t="shared" si="19"/>
        <v>623,Chevrolet,Traverse,2015,regular unleaded,AUTOMATIC,288,43935,|n</v>
      </c>
    </row>
    <row r="625" spans="1:10" x14ac:dyDescent="0.25">
      <c r="A625" s="5">
        <v>624</v>
      </c>
      <c r="B625" s="5" t="s">
        <v>11276</v>
      </c>
      <c r="C625" t="s">
        <v>11819</v>
      </c>
      <c r="D625">
        <v>2016</v>
      </c>
      <c r="E625" t="s">
        <v>11190</v>
      </c>
      <c r="F625" t="s">
        <v>11888</v>
      </c>
      <c r="G625" s="5">
        <v>288</v>
      </c>
      <c r="H625">
        <v>44145</v>
      </c>
      <c r="I625" s="5">
        <f t="shared" si="18"/>
        <v>623</v>
      </c>
      <c r="J625" s="5" t="str">
        <f t="shared" si="19"/>
        <v>624,Chevrolet,Traverse,2016,regular unleaded,AUTOMATIC,288,44145,623</v>
      </c>
    </row>
    <row r="626" spans="1:10" x14ac:dyDescent="0.25">
      <c r="A626" s="5">
        <v>625</v>
      </c>
      <c r="B626" s="5" t="s">
        <v>11276</v>
      </c>
      <c r="C626" t="s">
        <v>11819</v>
      </c>
      <c r="D626">
        <v>2017</v>
      </c>
      <c r="E626" t="s">
        <v>11190</v>
      </c>
      <c r="F626" t="s">
        <v>11888</v>
      </c>
      <c r="G626" s="5">
        <v>288</v>
      </c>
      <c r="H626">
        <v>44045</v>
      </c>
      <c r="I626" s="5">
        <f t="shared" si="18"/>
        <v>624</v>
      </c>
      <c r="J626" s="5" t="str">
        <f t="shared" si="19"/>
        <v>625,Chevrolet,Traverse,2017,regular unleaded,AUTOMATIC,288,44045,624</v>
      </c>
    </row>
    <row r="627" spans="1:10" x14ac:dyDescent="0.25">
      <c r="A627" s="5">
        <v>626</v>
      </c>
      <c r="B627" s="5" t="s">
        <v>11276</v>
      </c>
      <c r="C627" t="s">
        <v>11820</v>
      </c>
      <c r="D627">
        <v>2015</v>
      </c>
      <c r="E627" t="s">
        <v>11190</v>
      </c>
      <c r="F627" t="s">
        <v>11888</v>
      </c>
      <c r="G627" s="5">
        <v>138</v>
      </c>
      <c r="H627">
        <v>26530</v>
      </c>
      <c r="I627" s="5" t="str">
        <f t="shared" si="18"/>
        <v>|n</v>
      </c>
      <c r="J627" s="5" t="str">
        <f t="shared" si="19"/>
        <v>626,Chevrolet,Trax,2015,regular unleaded,AUTOMATIC,138,26530,|n</v>
      </c>
    </row>
    <row r="628" spans="1:10" x14ac:dyDescent="0.25">
      <c r="A628" s="5">
        <v>627</v>
      </c>
      <c r="B628" s="5" t="s">
        <v>11276</v>
      </c>
      <c r="C628" t="s">
        <v>11820</v>
      </c>
      <c r="D628">
        <v>2016</v>
      </c>
      <c r="E628" t="s">
        <v>11190</v>
      </c>
      <c r="F628" t="s">
        <v>11888</v>
      </c>
      <c r="G628" s="5">
        <v>138</v>
      </c>
      <c r="H628">
        <v>26730</v>
      </c>
      <c r="I628" s="5">
        <f t="shared" si="18"/>
        <v>626</v>
      </c>
      <c r="J628" s="5" t="str">
        <f t="shared" si="19"/>
        <v>627,Chevrolet,Trax,2016,regular unleaded,AUTOMATIC,138,26730,626</v>
      </c>
    </row>
    <row r="629" spans="1:10" x14ac:dyDescent="0.25">
      <c r="A629" s="5">
        <v>628</v>
      </c>
      <c r="B629" s="5" t="s">
        <v>11276</v>
      </c>
      <c r="C629" t="s">
        <v>11820</v>
      </c>
      <c r="D629">
        <v>2017</v>
      </c>
      <c r="E629" t="s">
        <v>11190</v>
      </c>
      <c r="F629" t="s">
        <v>11888</v>
      </c>
      <c r="G629" s="5">
        <v>138</v>
      </c>
      <c r="H629">
        <v>27600</v>
      </c>
      <c r="I629" s="5">
        <f t="shared" si="18"/>
        <v>627</v>
      </c>
      <c r="J629" s="5" t="str">
        <f t="shared" si="19"/>
        <v>628,Chevrolet,Trax,2017,regular unleaded,AUTOMATIC,138,27600,627</v>
      </c>
    </row>
    <row r="630" spans="1:10" x14ac:dyDescent="0.25">
      <c r="A630" s="5">
        <v>629</v>
      </c>
      <c r="B630" s="5" t="s">
        <v>11276</v>
      </c>
      <c r="C630" t="s">
        <v>11831</v>
      </c>
      <c r="D630">
        <v>2006</v>
      </c>
      <c r="E630" t="s">
        <v>11190</v>
      </c>
      <c r="F630" t="s">
        <v>11888</v>
      </c>
      <c r="G630" s="5">
        <v>196</v>
      </c>
      <c r="H630">
        <v>33250</v>
      </c>
      <c r="I630" s="5" t="str">
        <f t="shared" si="18"/>
        <v>|n</v>
      </c>
      <c r="J630" s="5" t="str">
        <f t="shared" si="19"/>
        <v>629,Chevrolet,Uplander,2006,regular unleaded,AUTOMATIC,196,33250,|n</v>
      </c>
    </row>
    <row r="631" spans="1:10" x14ac:dyDescent="0.25">
      <c r="A631" s="5">
        <v>630</v>
      </c>
      <c r="B631" s="5" t="s">
        <v>11276</v>
      </c>
      <c r="C631" t="s">
        <v>11831</v>
      </c>
      <c r="D631">
        <v>2007</v>
      </c>
      <c r="E631" t="s">
        <v>11190</v>
      </c>
      <c r="F631" t="s">
        <v>11888</v>
      </c>
      <c r="G631" s="5">
        <v>240</v>
      </c>
      <c r="H631">
        <v>33050</v>
      </c>
      <c r="I631" s="5">
        <f t="shared" si="18"/>
        <v>629</v>
      </c>
      <c r="J631" s="5" t="str">
        <f t="shared" si="19"/>
        <v>630,Chevrolet,Uplander,2007,regular unleaded,AUTOMATIC,240,33050,629</v>
      </c>
    </row>
    <row r="632" spans="1:10" x14ac:dyDescent="0.25">
      <c r="A632" s="5">
        <v>631</v>
      </c>
      <c r="B632" s="5" t="s">
        <v>11276</v>
      </c>
      <c r="C632" t="s">
        <v>11831</v>
      </c>
      <c r="D632">
        <v>2008</v>
      </c>
      <c r="E632" t="s">
        <v>11190</v>
      </c>
      <c r="F632" t="s">
        <v>11888</v>
      </c>
      <c r="G632" s="5">
        <v>240</v>
      </c>
      <c r="H632">
        <v>29330</v>
      </c>
      <c r="I632" s="5">
        <f t="shared" si="18"/>
        <v>630</v>
      </c>
      <c r="J632" s="5" t="str">
        <f t="shared" si="19"/>
        <v>631,Chevrolet,Uplander,2008,regular unleaded,AUTOMATIC,240,29330,630</v>
      </c>
    </row>
    <row r="633" spans="1:10" x14ac:dyDescent="0.25">
      <c r="A633" s="5">
        <v>632</v>
      </c>
      <c r="B633" s="5" t="s">
        <v>11276</v>
      </c>
      <c r="C633" t="s">
        <v>11842</v>
      </c>
      <c r="D633">
        <v>2005</v>
      </c>
      <c r="E633" t="s">
        <v>11190</v>
      </c>
      <c r="F633" t="s">
        <v>11888</v>
      </c>
      <c r="G633" s="5">
        <v>185</v>
      </c>
      <c r="H633">
        <v>30760</v>
      </c>
      <c r="I633" s="5" t="str">
        <f t="shared" si="18"/>
        <v>|n</v>
      </c>
      <c r="J633" s="5" t="str">
        <f t="shared" si="19"/>
        <v>632,Chevrolet,Venture,2005,regular unleaded,AUTOMATIC,185,30760,|n</v>
      </c>
    </row>
    <row r="634" spans="1:10" x14ac:dyDescent="0.25">
      <c r="A634" s="5">
        <v>633</v>
      </c>
      <c r="B634" s="5" t="s">
        <v>11196</v>
      </c>
      <c r="C634">
        <v>200</v>
      </c>
      <c r="D634">
        <v>2015</v>
      </c>
      <c r="E634" t="s">
        <v>11197</v>
      </c>
      <c r="F634" t="s">
        <v>11888</v>
      </c>
      <c r="G634" s="5">
        <v>295</v>
      </c>
      <c r="H634">
        <v>30825</v>
      </c>
      <c r="I634" s="5" t="str">
        <f t="shared" si="18"/>
        <v>|n</v>
      </c>
      <c r="J634" s="5" t="str">
        <f t="shared" si="19"/>
        <v>633,Chrysler,200,2015,flex-fuel (unleaded/E85),AUTOMATIC,295,30825,|n</v>
      </c>
    </row>
    <row r="635" spans="1:10" x14ac:dyDescent="0.25">
      <c r="A635" s="5">
        <v>634</v>
      </c>
      <c r="B635" s="5" t="s">
        <v>11196</v>
      </c>
      <c r="C635">
        <v>200</v>
      </c>
      <c r="D635">
        <v>2016</v>
      </c>
      <c r="E635" t="s">
        <v>11197</v>
      </c>
      <c r="F635" t="s">
        <v>11888</v>
      </c>
      <c r="G635" s="5">
        <v>295</v>
      </c>
      <c r="H635">
        <v>31785</v>
      </c>
      <c r="I635" s="5">
        <f t="shared" si="18"/>
        <v>633</v>
      </c>
      <c r="J635" s="5" t="str">
        <f t="shared" si="19"/>
        <v>634,Chrysler,200,2016,flex-fuel (unleaded/E85),AUTOMATIC,295,31785,633</v>
      </c>
    </row>
    <row r="636" spans="1:10" x14ac:dyDescent="0.25">
      <c r="A636" s="5">
        <v>635</v>
      </c>
      <c r="B636" s="5" t="s">
        <v>11196</v>
      </c>
      <c r="C636">
        <v>200</v>
      </c>
      <c r="D636">
        <v>2017</v>
      </c>
      <c r="E636" t="s">
        <v>11197</v>
      </c>
      <c r="F636" t="s">
        <v>11888</v>
      </c>
      <c r="G636" s="5">
        <v>295</v>
      </c>
      <c r="H636">
        <v>31785</v>
      </c>
      <c r="I636" s="5">
        <f t="shared" si="18"/>
        <v>634</v>
      </c>
      <c r="J636" s="5" t="str">
        <f t="shared" si="19"/>
        <v>635,Chrysler,200,2017,flex-fuel (unleaded/E85),AUTOMATIC,295,31785,634</v>
      </c>
    </row>
    <row r="637" spans="1:10" x14ac:dyDescent="0.25">
      <c r="A637" s="5">
        <v>636</v>
      </c>
      <c r="B637" s="5" t="s">
        <v>11196</v>
      </c>
      <c r="C637">
        <v>300</v>
      </c>
      <c r="D637">
        <v>2015</v>
      </c>
      <c r="E637" t="s">
        <v>11190</v>
      </c>
      <c r="F637" t="s">
        <v>11888</v>
      </c>
      <c r="G637" s="5">
        <v>292</v>
      </c>
      <c r="H637">
        <v>44895</v>
      </c>
      <c r="I637" s="5" t="str">
        <f t="shared" si="18"/>
        <v>|n</v>
      </c>
      <c r="J637" s="5" t="str">
        <f t="shared" si="19"/>
        <v>636,Chrysler,300,2015,regular unleaded,AUTOMATIC,292,44895,|n</v>
      </c>
    </row>
    <row r="638" spans="1:10" x14ac:dyDescent="0.25">
      <c r="A638" s="5">
        <v>637</v>
      </c>
      <c r="B638" s="5" t="s">
        <v>11196</v>
      </c>
      <c r="C638">
        <v>300</v>
      </c>
      <c r="D638">
        <v>2016</v>
      </c>
      <c r="E638" t="s">
        <v>11190</v>
      </c>
      <c r="F638" t="s">
        <v>11888</v>
      </c>
      <c r="G638" s="5">
        <v>292</v>
      </c>
      <c r="H638">
        <v>45190</v>
      </c>
      <c r="I638" s="5">
        <f t="shared" si="18"/>
        <v>636</v>
      </c>
      <c r="J638" s="5" t="str">
        <f t="shared" si="19"/>
        <v>637,Chrysler,300,2016,regular unleaded,AUTOMATIC,292,45190,636</v>
      </c>
    </row>
    <row r="639" spans="1:10" x14ac:dyDescent="0.25">
      <c r="A639" s="5">
        <v>638</v>
      </c>
      <c r="B639" s="5" t="s">
        <v>11196</v>
      </c>
      <c r="C639">
        <v>300</v>
      </c>
      <c r="D639">
        <v>2017</v>
      </c>
      <c r="E639" t="s">
        <v>11190</v>
      </c>
      <c r="F639" t="s">
        <v>11888</v>
      </c>
      <c r="G639" s="5">
        <v>292</v>
      </c>
      <c r="H639">
        <v>45270</v>
      </c>
      <c r="I639" s="5">
        <f t="shared" si="18"/>
        <v>637</v>
      </c>
      <c r="J639" s="5" t="str">
        <f t="shared" si="19"/>
        <v>638,Chrysler,300,2017,regular unleaded,AUTOMATIC,292,45270,637</v>
      </c>
    </row>
    <row r="640" spans="1:10" x14ac:dyDescent="0.25">
      <c r="A640" s="5">
        <v>639</v>
      </c>
      <c r="B640" s="5" t="s">
        <v>11196</v>
      </c>
      <c r="C640" t="s">
        <v>11275</v>
      </c>
      <c r="D640">
        <v>2007</v>
      </c>
      <c r="E640" t="s">
        <v>11190</v>
      </c>
      <c r="F640" t="s">
        <v>11888</v>
      </c>
      <c r="G640" s="5">
        <v>235</v>
      </c>
      <c r="H640">
        <v>33810</v>
      </c>
      <c r="I640" s="5" t="str">
        <f t="shared" si="18"/>
        <v>|n</v>
      </c>
      <c r="J640" s="5" t="str">
        <f t="shared" si="19"/>
        <v>639,Chrysler,Aspen,2007,regular unleaded,AUTOMATIC,235,33810,|n</v>
      </c>
    </row>
    <row r="641" spans="1:10" x14ac:dyDescent="0.25">
      <c r="A641" s="5">
        <v>640</v>
      </c>
      <c r="B641" s="5" t="s">
        <v>11196</v>
      </c>
      <c r="C641" t="s">
        <v>11275</v>
      </c>
      <c r="D641">
        <v>2008</v>
      </c>
      <c r="E641" t="s">
        <v>11190</v>
      </c>
      <c r="F641" t="s">
        <v>11888</v>
      </c>
      <c r="G641" s="5">
        <v>302</v>
      </c>
      <c r="H641">
        <v>35780</v>
      </c>
      <c r="I641" s="5">
        <f t="shared" si="18"/>
        <v>639</v>
      </c>
      <c r="J641" s="5" t="str">
        <f t="shared" si="19"/>
        <v>640,Chrysler,Aspen,2008,regular unleaded,AUTOMATIC,302,35780,639</v>
      </c>
    </row>
    <row r="642" spans="1:10" x14ac:dyDescent="0.25">
      <c r="A642" s="5">
        <v>641</v>
      </c>
      <c r="B642" s="5" t="s">
        <v>11196</v>
      </c>
      <c r="C642" t="s">
        <v>11275</v>
      </c>
      <c r="D642">
        <v>2009</v>
      </c>
      <c r="E642" t="s">
        <v>11190</v>
      </c>
      <c r="F642" t="s">
        <v>11888</v>
      </c>
      <c r="G642" s="5">
        <v>385</v>
      </c>
      <c r="H642">
        <v>45270</v>
      </c>
      <c r="I642" s="5">
        <f t="shared" si="18"/>
        <v>640</v>
      </c>
      <c r="J642" s="5" t="str">
        <f t="shared" si="19"/>
        <v>641,Chrysler,Aspen,2009,regular unleaded,AUTOMATIC,385,45270,640</v>
      </c>
    </row>
    <row r="643" spans="1:10" x14ac:dyDescent="0.25">
      <c r="A643" s="5">
        <v>642</v>
      </c>
      <c r="B643" s="5" t="s">
        <v>11196</v>
      </c>
      <c r="C643" t="s">
        <v>11371</v>
      </c>
      <c r="D643">
        <v>2006</v>
      </c>
      <c r="E643" t="s">
        <v>11186</v>
      </c>
      <c r="F643" t="s">
        <v>11888</v>
      </c>
      <c r="G643" s="5">
        <v>330</v>
      </c>
      <c r="H643">
        <v>49470</v>
      </c>
      <c r="I643" s="5" t="str">
        <f t="shared" ref="I643:I706" si="20">IF(AND($B642=$B643,$C642=$C643,$E642=$E643,$F642=$F643),A642,"|n")</f>
        <v>|n</v>
      </c>
      <c r="J643" s="5" t="str">
        <f t="shared" ref="J643:J706" si="21">A643&amp;","&amp;B643&amp;","&amp;C643&amp;","&amp;D643&amp;","&amp;E643&amp;","&amp;F643&amp;","&amp;G643&amp;","&amp;H643&amp;","&amp;I643</f>
        <v>642,Chrysler,Crossfire,2006,premium unleaded (required),AUTOMATIC,330,49470,|n</v>
      </c>
    </row>
    <row r="644" spans="1:10" x14ac:dyDescent="0.25">
      <c r="A644" s="5">
        <v>643</v>
      </c>
      <c r="B644" s="5" t="s">
        <v>11196</v>
      </c>
      <c r="C644" t="s">
        <v>11371</v>
      </c>
      <c r="D644">
        <v>2006</v>
      </c>
      <c r="E644" t="s">
        <v>11186</v>
      </c>
      <c r="F644" t="s">
        <v>11887</v>
      </c>
      <c r="G644" s="5">
        <v>215</v>
      </c>
      <c r="H644">
        <v>38545</v>
      </c>
      <c r="I644" s="5" t="str">
        <f t="shared" si="20"/>
        <v>|n</v>
      </c>
      <c r="J644" s="5" t="str">
        <f t="shared" si="21"/>
        <v>643,Chrysler,Crossfire,2006,premium unleaded (required),MANUAL,215,38545,|n</v>
      </c>
    </row>
    <row r="645" spans="1:10" x14ac:dyDescent="0.25">
      <c r="A645" s="5">
        <v>644</v>
      </c>
      <c r="B645" s="5" t="s">
        <v>11196</v>
      </c>
      <c r="C645" t="s">
        <v>11371</v>
      </c>
      <c r="D645">
        <v>2007</v>
      </c>
      <c r="E645" t="s">
        <v>11186</v>
      </c>
      <c r="F645" t="s">
        <v>11887</v>
      </c>
      <c r="G645" s="5">
        <v>215</v>
      </c>
      <c r="H645">
        <v>38955</v>
      </c>
      <c r="I645" s="5">
        <f t="shared" si="20"/>
        <v>643</v>
      </c>
      <c r="J645" s="5" t="str">
        <f t="shared" si="21"/>
        <v>644,Chrysler,Crossfire,2007,premium unleaded (required),MANUAL,215,38955,643</v>
      </c>
    </row>
    <row r="646" spans="1:10" x14ac:dyDescent="0.25">
      <c r="A646" s="5">
        <v>645</v>
      </c>
      <c r="B646" s="5" t="s">
        <v>11196</v>
      </c>
      <c r="C646" t="s">
        <v>11371</v>
      </c>
      <c r="D646">
        <v>2008</v>
      </c>
      <c r="E646" t="s">
        <v>11186</v>
      </c>
      <c r="F646" t="s">
        <v>11887</v>
      </c>
      <c r="G646" s="5">
        <v>215</v>
      </c>
      <c r="H646">
        <v>39130</v>
      </c>
      <c r="I646" s="5">
        <f t="shared" si="20"/>
        <v>644</v>
      </c>
      <c r="J646" s="5" t="str">
        <f t="shared" si="21"/>
        <v>645,Chrysler,Crossfire,2008,premium unleaded (required),MANUAL,215,39130,644</v>
      </c>
    </row>
    <row r="647" spans="1:10" x14ac:dyDescent="0.25">
      <c r="A647" s="5">
        <v>646</v>
      </c>
      <c r="B647" s="5" t="s">
        <v>11196</v>
      </c>
      <c r="C647" t="s">
        <v>11656</v>
      </c>
      <c r="D647">
        <v>2007</v>
      </c>
      <c r="E647" t="s">
        <v>11190</v>
      </c>
      <c r="F647" t="s">
        <v>11888</v>
      </c>
      <c r="G647" s="5">
        <v>255</v>
      </c>
      <c r="H647">
        <v>35825</v>
      </c>
      <c r="I647" s="5" t="str">
        <f t="shared" si="20"/>
        <v>|n</v>
      </c>
      <c r="J647" s="5" t="str">
        <f t="shared" si="21"/>
        <v>646,Chrysler,Pacifica,2007,regular unleaded,AUTOMATIC,255,35825,|n</v>
      </c>
    </row>
    <row r="648" spans="1:10" x14ac:dyDescent="0.25">
      <c r="A648" s="5">
        <v>647</v>
      </c>
      <c r="B648" s="5" t="s">
        <v>11196</v>
      </c>
      <c r="C648" t="s">
        <v>11656</v>
      </c>
      <c r="D648">
        <v>2008</v>
      </c>
      <c r="E648" t="s">
        <v>11190</v>
      </c>
      <c r="F648" t="s">
        <v>11888</v>
      </c>
      <c r="G648" s="5">
        <v>253</v>
      </c>
      <c r="H648">
        <v>36195</v>
      </c>
      <c r="I648" s="5">
        <f t="shared" si="20"/>
        <v>646</v>
      </c>
      <c r="J648" s="5" t="str">
        <f t="shared" si="21"/>
        <v>647,Chrysler,Pacifica,2008,regular unleaded,AUTOMATIC,253,36195,646</v>
      </c>
    </row>
    <row r="649" spans="1:10" x14ac:dyDescent="0.25">
      <c r="A649" s="5">
        <v>648</v>
      </c>
      <c r="B649" s="5" t="s">
        <v>11196</v>
      </c>
      <c r="C649" t="s">
        <v>11656</v>
      </c>
      <c r="D649">
        <v>2017</v>
      </c>
      <c r="E649" t="s">
        <v>11190</v>
      </c>
      <c r="F649" t="s">
        <v>11888</v>
      </c>
      <c r="G649" s="5">
        <v>287</v>
      </c>
      <c r="H649">
        <v>42495</v>
      </c>
      <c r="I649" s="5">
        <f t="shared" si="20"/>
        <v>647</v>
      </c>
      <c r="J649" s="5" t="str">
        <f t="shared" si="21"/>
        <v>648,Chrysler,Pacifica,2017,regular unleaded,AUTOMATIC,287,42495,647</v>
      </c>
    </row>
    <row r="650" spans="1:10" x14ac:dyDescent="0.25">
      <c r="A650" s="5">
        <v>649</v>
      </c>
      <c r="B650" s="5" t="s">
        <v>11196</v>
      </c>
      <c r="C650" t="s">
        <v>11670</v>
      </c>
      <c r="D650">
        <v>2008</v>
      </c>
      <c r="E650" t="s">
        <v>11190</v>
      </c>
      <c r="F650" t="s">
        <v>11888</v>
      </c>
      <c r="G650" s="5">
        <v>180</v>
      </c>
      <c r="H650">
        <v>23515</v>
      </c>
      <c r="I650" s="5" t="str">
        <f t="shared" si="20"/>
        <v>|n</v>
      </c>
      <c r="J650" s="5" t="str">
        <f t="shared" si="21"/>
        <v>649,Chrysler,PT Cruiser,2008,regular unleaded,AUTOMATIC,180,23515,|n</v>
      </c>
    </row>
    <row r="651" spans="1:10" x14ac:dyDescent="0.25">
      <c r="A651" s="5">
        <v>650</v>
      </c>
      <c r="B651" s="5" t="s">
        <v>11196</v>
      </c>
      <c r="C651" t="s">
        <v>11670</v>
      </c>
      <c r="D651">
        <v>2008</v>
      </c>
      <c r="E651" t="s">
        <v>11190</v>
      </c>
      <c r="F651" t="s">
        <v>11887</v>
      </c>
      <c r="G651" s="5">
        <v>150</v>
      </c>
      <c r="H651">
        <v>18430</v>
      </c>
      <c r="I651" s="5" t="str">
        <f t="shared" si="20"/>
        <v>|n</v>
      </c>
      <c r="J651" s="5" t="str">
        <f t="shared" si="21"/>
        <v>650,Chrysler,PT Cruiser,2008,regular unleaded,MANUAL,150,18430,|n</v>
      </c>
    </row>
    <row r="652" spans="1:10" x14ac:dyDescent="0.25">
      <c r="A652" s="5">
        <v>651</v>
      </c>
      <c r="B652" s="5" t="s">
        <v>11196</v>
      </c>
      <c r="C652" t="s">
        <v>11670</v>
      </c>
      <c r="D652">
        <v>2009</v>
      </c>
      <c r="E652" t="s">
        <v>11190</v>
      </c>
      <c r="F652" t="s">
        <v>11888</v>
      </c>
      <c r="G652" s="5">
        <v>180</v>
      </c>
      <c r="H652">
        <v>24510</v>
      </c>
      <c r="I652" s="5" t="str">
        <f t="shared" si="20"/>
        <v>|n</v>
      </c>
      <c r="J652" s="5" t="str">
        <f t="shared" si="21"/>
        <v>651,Chrysler,PT Cruiser,2009,regular unleaded,AUTOMATIC,180,24510,|n</v>
      </c>
    </row>
    <row r="653" spans="1:10" x14ac:dyDescent="0.25">
      <c r="A653" s="5">
        <v>652</v>
      </c>
      <c r="B653" s="5" t="s">
        <v>11196</v>
      </c>
      <c r="C653" t="s">
        <v>11670</v>
      </c>
      <c r="D653">
        <v>2009</v>
      </c>
      <c r="E653" t="s">
        <v>11190</v>
      </c>
      <c r="F653" t="s">
        <v>11887</v>
      </c>
      <c r="G653" s="5">
        <v>150</v>
      </c>
      <c r="H653">
        <v>18000</v>
      </c>
      <c r="I653" s="5" t="str">
        <f t="shared" si="20"/>
        <v>|n</v>
      </c>
      <c r="J653" s="5" t="str">
        <f t="shared" si="21"/>
        <v>652,Chrysler,PT Cruiser,2009,regular unleaded,MANUAL,150,18000,|n</v>
      </c>
    </row>
    <row r="654" spans="1:10" x14ac:dyDescent="0.25">
      <c r="A654" s="5">
        <v>653</v>
      </c>
      <c r="B654" s="5" t="s">
        <v>11196</v>
      </c>
      <c r="C654" t="s">
        <v>11670</v>
      </c>
      <c r="D654">
        <v>2010</v>
      </c>
      <c r="E654" t="s">
        <v>11190</v>
      </c>
      <c r="F654" t="s">
        <v>11888</v>
      </c>
      <c r="G654" s="5">
        <v>150</v>
      </c>
      <c r="H654">
        <v>18275</v>
      </c>
      <c r="I654" s="5" t="str">
        <f t="shared" si="20"/>
        <v>|n</v>
      </c>
      <c r="J654" s="5" t="str">
        <f t="shared" si="21"/>
        <v>653,Chrysler,PT Cruiser,2010,regular unleaded,AUTOMATIC,150,18275,|n</v>
      </c>
    </row>
    <row r="655" spans="1:10" x14ac:dyDescent="0.25">
      <c r="A655" s="5">
        <v>654</v>
      </c>
      <c r="B655" s="5" t="s">
        <v>11196</v>
      </c>
      <c r="C655" t="s">
        <v>11750</v>
      </c>
      <c r="D655">
        <v>2008</v>
      </c>
      <c r="E655" t="s">
        <v>11197</v>
      </c>
      <c r="F655" t="s">
        <v>11888</v>
      </c>
      <c r="G655" s="5">
        <v>186</v>
      </c>
      <c r="H655">
        <v>29275</v>
      </c>
      <c r="I655" s="5" t="str">
        <f t="shared" si="20"/>
        <v>|n</v>
      </c>
      <c r="J655" s="5" t="str">
        <f t="shared" si="21"/>
        <v>654,Chrysler,Sebring,2008,flex-fuel (unleaded/E85),AUTOMATIC,186,29275,|n</v>
      </c>
    </row>
    <row r="656" spans="1:10" x14ac:dyDescent="0.25">
      <c r="A656" s="5">
        <v>655</v>
      </c>
      <c r="B656" s="5" t="s">
        <v>11196</v>
      </c>
      <c r="C656" t="s">
        <v>11750</v>
      </c>
      <c r="D656">
        <v>2008</v>
      </c>
      <c r="E656" t="s">
        <v>11190</v>
      </c>
      <c r="F656" t="s">
        <v>11888</v>
      </c>
      <c r="G656" s="5">
        <v>235</v>
      </c>
      <c r="H656">
        <v>32715</v>
      </c>
      <c r="I656" s="5" t="str">
        <f t="shared" si="20"/>
        <v>|n</v>
      </c>
      <c r="J656" s="5" t="str">
        <f t="shared" si="21"/>
        <v>655,Chrysler,Sebring,2008,regular unleaded,AUTOMATIC,235,32715,|n</v>
      </c>
    </row>
    <row r="657" spans="1:10" x14ac:dyDescent="0.25">
      <c r="A657" s="5">
        <v>656</v>
      </c>
      <c r="B657" s="5" t="s">
        <v>11196</v>
      </c>
      <c r="C657" t="s">
        <v>11750</v>
      </c>
      <c r="D657">
        <v>2009</v>
      </c>
      <c r="E657" t="s">
        <v>11197</v>
      </c>
      <c r="F657" t="s">
        <v>11888</v>
      </c>
      <c r="G657" s="5">
        <v>186</v>
      </c>
      <c r="H657">
        <v>30270</v>
      </c>
      <c r="I657" s="5" t="str">
        <f t="shared" si="20"/>
        <v>|n</v>
      </c>
      <c r="J657" s="5" t="str">
        <f t="shared" si="21"/>
        <v>656,Chrysler,Sebring,2009,flex-fuel (unleaded/E85),AUTOMATIC,186,30270,|n</v>
      </c>
    </row>
    <row r="658" spans="1:10" x14ac:dyDescent="0.25">
      <c r="A658" s="5">
        <v>657</v>
      </c>
      <c r="B658" s="5" t="s">
        <v>11196</v>
      </c>
      <c r="C658" t="s">
        <v>11750</v>
      </c>
      <c r="D658">
        <v>2009</v>
      </c>
      <c r="E658" t="s">
        <v>11190</v>
      </c>
      <c r="F658" t="s">
        <v>11888</v>
      </c>
      <c r="G658" s="5">
        <v>235</v>
      </c>
      <c r="H658">
        <v>35125</v>
      </c>
      <c r="I658" s="5" t="str">
        <f t="shared" si="20"/>
        <v>|n</v>
      </c>
      <c r="J658" s="5" t="str">
        <f t="shared" si="21"/>
        <v>657,Chrysler,Sebring,2009,regular unleaded,AUTOMATIC,235,35125,|n</v>
      </c>
    </row>
    <row r="659" spans="1:10" x14ac:dyDescent="0.25">
      <c r="A659" s="5">
        <v>658</v>
      </c>
      <c r="B659" s="5" t="s">
        <v>11196</v>
      </c>
      <c r="C659" t="s">
        <v>11750</v>
      </c>
      <c r="D659">
        <v>2010</v>
      </c>
      <c r="E659" t="s">
        <v>11197</v>
      </c>
      <c r="F659" t="s">
        <v>11888</v>
      </c>
      <c r="G659" s="5">
        <v>186</v>
      </c>
      <c r="H659">
        <v>29210</v>
      </c>
      <c r="I659" s="5" t="str">
        <f t="shared" si="20"/>
        <v>|n</v>
      </c>
      <c r="J659" s="5" t="str">
        <f t="shared" si="21"/>
        <v>658,Chrysler,Sebring,2010,flex-fuel (unleaded/E85),AUTOMATIC,186,29210,|n</v>
      </c>
    </row>
    <row r="660" spans="1:10" x14ac:dyDescent="0.25">
      <c r="A660" s="5">
        <v>659</v>
      </c>
      <c r="B660" s="5" t="s">
        <v>11196</v>
      </c>
      <c r="C660" t="s">
        <v>11750</v>
      </c>
      <c r="D660">
        <v>2010</v>
      </c>
      <c r="E660" t="s">
        <v>11190</v>
      </c>
      <c r="F660" t="s">
        <v>11888</v>
      </c>
      <c r="G660" s="5">
        <v>235</v>
      </c>
      <c r="H660">
        <v>32710</v>
      </c>
      <c r="I660" s="5" t="str">
        <f t="shared" si="20"/>
        <v>|n</v>
      </c>
      <c r="J660" s="5" t="str">
        <f t="shared" si="21"/>
        <v>659,Chrysler,Sebring,2010,regular unleaded,AUTOMATIC,235,32710,|n</v>
      </c>
    </row>
    <row r="661" spans="1:10" x14ac:dyDescent="0.25">
      <c r="A661" s="5">
        <v>660</v>
      </c>
      <c r="B661" s="5" t="s">
        <v>11196</v>
      </c>
      <c r="C661" t="s">
        <v>11813</v>
      </c>
      <c r="D661">
        <v>2014</v>
      </c>
      <c r="E661" t="s">
        <v>11197</v>
      </c>
      <c r="F661" t="s">
        <v>11888</v>
      </c>
      <c r="G661" s="5">
        <v>283</v>
      </c>
      <c r="H661">
        <v>41995</v>
      </c>
      <c r="I661" s="5" t="str">
        <f t="shared" si="20"/>
        <v>|n</v>
      </c>
      <c r="J661" s="5" t="str">
        <f t="shared" si="21"/>
        <v>660,Chrysler,Town and Country,2014,flex-fuel (unleaded/E85),AUTOMATIC,283,41995,|n</v>
      </c>
    </row>
    <row r="662" spans="1:10" x14ac:dyDescent="0.25">
      <c r="A662" s="5">
        <v>661</v>
      </c>
      <c r="B662" s="5" t="s">
        <v>11196</v>
      </c>
      <c r="C662" t="s">
        <v>11813</v>
      </c>
      <c r="D662">
        <v>2015</v>
      </c>
      <c r="E662" t="s">
        <v>11197</v>
      </c>
      <c r="F662" t="s">
        <v>11888</v>
      </c>
      <c r="G662" s="5">
        <v>283</v>
      </c>
      <c r="H662">
        <v>40295</v>
      </c>
      <c r="I662" s="5">
        <f t="shared" si="20"/>
        <v>660</v>
      </c>
      <c r="J662" s="5" t="str">
        <f t="shared" si="21"/>
        <v>661,Chrysler,Town and Country,2015,flex-fuel (unleaded/E85),AUTOMATIC,283,40295,660</v>
      </c>
    </row>
    <row r="663" spans="1:10" x14ac:dyDescent="0.25">
      <c r="A663" s="5">
        <v>662</v>
      </c>
      <c r="B663" s="5" t="s">
        <v>11196</v>
      </c>
      <c r="C663" t="s">
        <v>11813</v>
      </c>
      <c r="D663">
        <v>2016</v>
      </c>
      <c r="E663" t="s">
        <v>11197</v>
      </c>
      <c r="F663" t="s">
        <v>11888</v>
      </c>
      <c r="G663" s="5">
        <v>283</v>
      </c>
      <c r="H663">
        <v>40645</v>
      </c>
      <c r="I663" s="5">
        <f t="shared" si="20"/>
        <v>661</v>
      </c>
      <c r="J663" s="5" t="str">
        <f t="shared" si="21"/>
        <v>662,Chrysler,Town and Country,2016,flex-fuel (unleaded/E85),AUTOMATIC,283,40645,661</v>
      </c>
    </row>
    <row r="664" spans="1:10" x14ac:dyDescent="0.25">
      <c r="A664" s="5">
        <v>663</v>
      </c>
      <c r="B664" s="5" t="s">
        <v>11285</v>
      </c>
      <c r="C664" t="s">
        <v>11286</v>
      </c>
      <c r="D664">
        <v>2012</v>
      </c>
      <c r="E664" t="s">
        <v>11197</v>
      </c>
      <c r="F664" t="s">
        <v>11888</v>
      </c>
      <c r="G664" s="5">
        <v>283</v>
      </c>
      <c r="H664">
        <v>25995</v>
      </c>
      <c r="I664" s="5" t="str">
        <f t="shared" si="20"/>
        <v>|n</v>
      </c>
      <c r="J664" s="5" t="str">
        <f t="shared" si="21"/>
        <v>663,Dodge,Avenger,2012,flex-fuel (unleaded/E85),AUTOMATIC,283,25995,|n</v>
      </c>
    </row>
    <row r="665" spans="1:10" x14ac:dyDescent="0.25">
      <c r="A665" s="5">
        <v>664</v>
      </c>
      <c r="B665" s="5" t="s">
        <v>11285</v>
      </c>
      <c r="C665" t="s">
        <v>11286</v>
      </c>
      <c r="D665">
        <v>2012</v>
      </c>
      <c r="E665" t="s">
        <v>11190</v>
      </c>
      <c r="F665" t="s">
        <v>11888</v>
      </c>
      <c r="G665" s="5">
        <v>173</v>
      </c>
      <c r="H665">
        <v>21495</v>
      </c>
      <c r="I665" s="5" t="str">
        <f t="shared" si="20"/>
        <v>|n</v>
      </c>
      <c r="J665" s="5" t="str">
        <f t="shared" si="21"/>
        <v>664,Dodge,Avenger,2012,regular unleaded,AUTOMATIC,173,21495,|n</v>
      </c>
    </row>
    <row r="666" spans="1:10" x14ac:dyDescent="0.25">
      <c r="A666" s="5">
        <v>665</v>
      </c>
      <c r="B666" s="5" t="s">
        <v>11285</v>
      </c>
      <c r="C666" t="s">
        <v>11286</v>
      </c>
      <c r="D666">
        <v>2013</v>
      </c>
      <c r="E666" t="s">
        <v>11197</v>
      </c>
      <c r="F666" t="s">
        <v>11888</v>
      </c>
      <c r="G666" s="5">
        <v>283</v>
      </c>
      <c r="H666">
        <v>25695</v>
      </c>
      <c r="I666" s="5" t="str">
        <f t="shared" si="20"/>
        <v>|n</v>
      </c>
      <c r="J666" s="5" t="str">
        <f t="shared" si="21"/>
        <v>665,Dodge,Avenger,2013,flex-fuel (unleaded/E85),AUTOMATIC,283,25695,|n</v>
      </c>
    </row>
    <row r="667" spans="1:10" x14ac:dyDescent="0.25">
      <c r="A667" s="5">
        <v>666</v>
      </c>
      <c r="B667" s="5" t="s">
        <v>11285</v>
      </c>
      <c r="C667" t="s">
        <v>11286</v>
      </c>
      <c r="D667">
        <v>2013</v>
      </c>
      <c r="E667" t="s">
        <v>11190</v>
      </c>
      <c r="F667" t="s">
        <v>11888</v>
      </c>
      <c r="G667" s="5">
        <v>173</v>
      </c>
      <c r="H667">
        <v>22595</v>
      </c>
      <c r="I667" s="5" t="str">
        <f t="shared" si="20"/>
        <v>|n</v>
      </c>
      <c r="J667" s="5" t="str">
        <f t="shared" si="21"/>
        <v>666,Dodge,Avenger,2013,regular unleaded,AUTOMATIC,173,22595,|n</v>
      </c>
    </row>
    <row r="668" spans="1:10" x14ac:dyDescent="0.25">
      <c r="A668" s="5">
        <v>667</v>
      </c>
      <c r="B668" s="5" t="s">
        <v>11285</v>
      </c>
      <c r="C668" t="s">
        <v>11286</v>
      </c>
      <c r="D668">
        <v>2014</v>
      </c>
      <c r="E668" t="s">
        <v>11197</v>
      </c>
      <c r="F668" t="s">
        <v>11888</v>
      </c>
      <c r="G668" s="5">
        <v>283</v>
      </c>
      <c r="H668">
        <v>25795</v>
      </c>
      <c r="I668" s="5" t="str">
        <f t="shared" si="20"/>
        <v>|n</v>
      </c>
      <c r="J668" s="5" t="str">
        <f t="shared" si="21"/>
        <v>667,Dodge,Avenger,2014,flex-fuel (unleaded/E85),AUTOMATIC,283,25795,|n</v>
      </c>
    </row>
    <row r="669" spans="1:10" x14ac:dyDescent="0.25">
      <c r="A669" s="5">
        <v>668</v>
      </c>
      <c r="B669" s="5" t="s">
        <v>11285</v>
      </c>
      <c r="C669" t="s">
        <v>11286</v>
      </c>
      <c r="D669">
        <v>2014</v>
      </c>
      <c r="E669" t="s">
        <v>11190</v>
      </c>
      <c r="F669" t="s">
        <v>11888</v>
      </c>
      <c r="G669" s="5">
        <v>173</v>
      </c>
      <c r="H669">
        <v>23295</v>
      </c>
      <c r="I669" s="5" t="str">
        <f t="shared" si="20"/>
        <v>|n</v>
      </c>
      <c r="J669" s="5" t="str">
        <f t="shared" si="21"/>
        <v>668,Dodge,Avenger,2014,regular unleaded,AUTOMATIC,173,23295,|n</v>
      </c>
    </row>
    <row r="670" spans="1:10" x14ac:dyDescent="0.25">
      <c r="A670" s="5">
        <v>669</v>
      </c>
      <c r="B670" s="5" t="s">
        <v>11285</v>
      </c>
      <c r="C670" t="s">
        <v>11319</v>
      </c>
      <c r="D670">
        <v>2010</v>
      </c>
      <c r="E670" t="s">
        <v>11190</v>
      </c>
      <c r="F670" t="s">
        <v>11888</v>
      </c>
      <c r="G670" s="5">
        <v>158</v>
      </c>
      <c r="H670">
        <v>19995</v>
      </c>
      <c r="I670" s="5" t="str">
        <f t="shared" si="20"/>
        <v>|n</v>
      </c>
      <c r="J670" s="5" t="str">
        <f t="shared" si="21"/>
        <v>669,Dodge,Caliber,2010,regular unleaded,AUTOMATIC,158,19995,|n</v>
      </c>
    </row>
    <row r="671" spans="1:10" x14ac:dyDescent="0.25">
      <c r="A671" s="5">
        <v>670</v>
      </c>
      <c r="B671" s="5" t="s">
        <v>11285</v>
      </c>
      <c r="C671" t="s">
        <v>11319</v>
      </c>
      <c r="D671">
        <v>2010</v>
      </c>
      <c r="E671" t="s">
        <v>11190</v>
      </c>
      <c r="F671" t="s">
        <v>11887</v>
      </c>
      <c r="G671" s="5">
        <v>172</v>
      </c>
      <c r="H671">
        <v>20555</v>
      </c>
      <c r="I671" s="5" t="str">
        <f t="shared" si="20"/>
        <v>|n</v>
      </c>
      <c r="J671" s="5" t="str">
        <f t="shared" si="21"/>
        <v>670,Dodge,Caliber,2010,regular unleaded,MANUAL,172,20555,|n</v>
      </c>
    </row>
    <row r="672" spans="1:10" x14ac:dyDescent="0.25">
      <c r="A672" s="5">
        <v>671</v>
      </c>
      <c r="B672" s="5" t="s">
        <v>11285</v>
      </c>
      <c r="C672" t="s">
        <v>11319</v>
      </c>
      <c r="D672">
        <v>2011</v>
      </c>
      <c r="E672" t="s">
        <v>11190</v>
      </c>
      <c r="F672" t="s">
        <v>11888</v>
      </c>
      <c r="G672" s="5">
        <v>158</v>
      </c>
      <c r="H672">
        <v>20585</v>
      </c>
      <c r="I672" s="5" t="str">
        <f t="shared" si="20"/>
        <v>|n</v>
      </c>
      <c r="J672" s="5" t="str">
        <f t="shared" si="21"/>
        <v>671,Dodge,Caliber,2011,regular unleaded,AUTOMATIC,158,20585,|n</v>
      </c>
    </row>
    <row r="673" spans="1:10" x14ac:dyDescent="0.25">
      <c r="A673" s="5">
        <v>672</v>
      </c>
      <c r="B673" s="5" t="s">
        <v>11285</v>
      </c>
      <c r="C673" t="s">
        <v>11319</v>
      </c>
      <c r="D673">
        <v>2011</v>
      </c>
      <c r="E673" t="s">
        <v>11190</v>
      </c>
      <c r="F673" t="s">
        <v>11887</v>
      </c>
      <c r="G673" s="5">
        <v>172</v>
      </c>
      <c r="H673">
        <v>20585</v>
      </c>
      <c r="I673" s="5" t="str">
        <f t="shared" si="20"/>
        <v>|n</v>
      </c>
      <c r="J673" s="5" t="str">
        <f t="shared" si="21"/>
        <v>672,Dodge,Caliber,2011,regular unleaded,MANUAL,172,20585,|n</v>
      </c>
    </row>
    <row r="674" spans="1:10" x14ac:dyDescent="0.25">
      <c r="A674" s="5">
        <v>673</v>
      </c>
      <c r="B674" s="5" t="s">
        <v>11285</v>
      </c>
      <c r="C674" t="s">
        <v>11319</v>
      </c>
      <c r="D674">
        <v>2012</v>
      </c>
      <c r="E674" t="s">
        <v>11190</v>
      </c>
      <c r="F674" t="s">
        <v>11888</v>
      </c>
      <c r="G674" s="5">
        <v>158</v>
      </c>
      <c r="H674">
        <v>18765</v>
      </c>
      <c r="I674" s="5" t="str">
        <f t="shared" si="20"/>
        <v>|n</v>
      </c>
      <c r="J674" s="5" t="str">
        <f t="shared" si="21"/>
        <v>673,Dodge,Caliber,2012,regular unleaded,AUTOMATIC,158,18765,|n</v>
      </c>
    </row>
    <row r="675" spans="1:10" x14ac:dyDescent="0.25">
      <c r="A675" s="5">
        <v>674</v>
      </c>
      <c r="B675" s="5" t="s">
        <v>11285</v>
      </c>
      <c r="C675" t="s">
        <v>11319</v>
      </c>
      <c r="D675">
        <v>2012</v>
      </c>
      <c r="E675" t="s">
        <v>11190</v>
      </c>
      <c r="F675" t="s">
        <v>11887</v>
      </c>
      <c r="G675" s="5">
        <v>158</v>
      </c>
      <c r="H675">
        <v>18730</v>
      </c>
      <c r="I675" s="5" t="str">
        <f t="shared" si="20"/>
        <v>|n</v>
      </c>
      <c r="J675" s="5" t="str">
        <f t="shared" si="21"/>
        <v>674,Dodge,Caliber,2012,regular unleaded,MANUAL,158,18730,|n</v>
      </c>
    </row>
    <row r="676" spans="1:10" x14ac:dyDescent="0.25">
      <c r="A676" s="5">
        <v>675</v>
      </c>
      <c r="B676" s="5" t="s">
        <v>11285</v>
      </c>
      <c r="C676" t="s">
        <v>11328</v>
      </c>
      <c r="D676">
        <v>2005</v>
      </c>
      <c r="E676" t="s">
        <v>11190</v>
      </c>
      <c r="F676" t="s">
        <v>11888</v>
      </c>
      <c r="G676" s="5">
        <v>180</v>
      </c>
      <c r="H676">
        <v>22225</v>
      </c>
      <c r="I676" s="5" t="str">
        <f t="shared" si="20"/>
        <v>|n</v>
      </c>
      <c r="J676" s="5" t="str">
        <f t="shared" si="21"/>
        <v>675,Dodge,Caravan,2005,regular unleaded,AUTOMATIC,180,22225,|n</v>
      </c>
    </row>
    <row r="677" spans="1:10" x14ac:dyDescent="0.25">
      <c r="A677" s="5">
        <v>676</v>
      </c>
      <c r="B677" s="5" t="s">
        <v>11285</v>
      </c>
      <c r="C677" t="s">
        <v>11328</v>
      </c>
      <c r="D677">
        <v>2006</v>
      </c>
      <c r="E677" t="s">
        <v>11190</v>
      </c>
      <c r="F677" t="s">
        <v>11888</v>
      </c>
      <c r="G677" s="5">
        <v>180</v>
      </c>
      <c r="H677">
        <v>22520</v>
      </c>
      <c r="I677" s="5">
        <f t="shared" si="20"/>
        <v>675</v>
      </c>
      <c r="J677" s="5" t="str">
        <f t="shared" si="21"/>
        <v>676,Dodge,Caravan,2006,regular unleaded,AUTOMATIC,180,22520,675</v>
      </c>
    </row>
    <row r="678" spans="1:10" x14ac:dyDescent="0.25">
      <c r="A678" s="5">
        <v>677</v>
      </c>
      <c r="B678" s="5" t="s">
        <v>11285</v>
      </c>
      <c r="C678" t="s">
        <v>11328</v>
      </c>
      <c r="D678">
        <v>2007</v>
      </c>
      <c r="E678" t="s">
        <v>11190</v>
      </c>
      <c r="F678" t="s">
        <v>11888</v>
      </c>
      <c r="G678" s="5">
        <v>170</v>
      </c>
      <c r="H678">
        <v>22995</v>
      </c>
      <c r="I678" s="5">
        <f t="shared" si="20"/>
        <v>676</v>
      </c>
      <c r="J678" s="5" t="str">
        <f t="shared" si="21"/>
        <v>677,Dodge,Caravan,2007,regular unleaded,AUTOMATIC,170,22995,676</v>
      </c>
    </row>
    <row r="679" spans="1:10" x14ac:dyDescent="0.25">
      <c r="A679" s="5">
        <v>678</v>
      </c>
      <c r="B679" s="5" t="s">
        <v>11285</v>
      </c>
      <c r="C679" t="s">
        <v>11339</v>
      </c>
      <c r="D679">
        <v>2015</v>
      </c>
      <c r="E679" t="s">
        <v>11193</v>
      </c>
      <c r="F679" t="s">
        <v>11887</v>
      </c>
      <c r="G679" s="5">
        <v>707</v>
      </c>
      <c r="H679">
        <v>58295</v>
      </c>
      <c r="I679" s="5" t="str">
        <f t="shared" si="20"/>
        <v>|n</v>
      </c>
      <c r="J679" s="5" t="str">
        <f t="shared" si="21"/>
        <v>678,Dodge,Challenger,2015,premium unleaded (recommended),MANUAL,707,58295,|n</v>
      </c>
    </row>
    <row r="680" spans="1:10" x14ac:dyDescent="0.25">
      <c r="A680" s="5">
        <v>679</v>
      </c>
      <c r="B680" s="5" t="s">
        <v>11285</v>
      </c>
      <c r="C680" t="s">
        <v>11339</v>
      </c>
      <c r="D680">
        <v>2015</v>
      </c>
      <c r="E680" t="s">
        <v>11190</v>
      </c>
      <c r="F680" t="s">
        <v>11888</v>
      </c>
      <c r="G680" s="5">
        <v>305</v>
      </c>
      <c r="H680">
        <v>29995</v>
      </c>
      <c r="I680" s="5" t="str">
        <f t="shared" si="20"/>
        <v>|n</v>
      </c>
      <c r="J680" s="5" t="str">
        <f t="shared" si="21"/>
        <v>679,Dodge,Challenger,2015,regular unleaded,AUTOMATIC,305,29995,|n</v>
      </c>
    </row>
    <row r="681" spans="1:10" x14ac:dyDescent="0.25">
      <c r="A681" s="5">
        <v>680</v>
      </c>
      <c r="B681" s="5" t="s">
        <v>11285</v>
      </c>
      <c r="C681" t="s">
        <v>11339</v>
      </c>
      <c r="D681">
        <v>2015</v>
      </c>
      <c r="E681" t="s">
        <v>11190</v>
      </c>
      <c r="F681" t="s">
        <v>11887</v>
      </c>
      <c r="G681" s="5">
        <v>375</v>
      </c>
      <c r="H681">
        <v>38795</v>
      </c>
      <c r="I681" s="5" t="str">
        <f t="shared" si="20"/>
        <v>|n</v>
      </c>
      <c r="J681" s="5" t="str">
        <f t="shared" si="21"/>
        <v>680,Dodge,Challenger,2015,regular unleaded,MANUAL,375,38795,|n</v>
      </c>
    </row>
    <row r="682" spans="1:10" x14ac:dyDescent="0.25">
      <c r="A682" s="5">
        <v>681</v>
      </c>
      <c r="B682" s="5" t="s">
        <v>11285</v>
      </c>
      <c r="C682" t="s">
        <v>11339</v>
      </c>
      <c r="D682">
        <v>2016</v>
      </c>
      <c r="E682" t="s">
        <v>11193</v>
      </c>
      <c r="F682" t="s">
        <v>11888</v>
      </c>
      <c r="G682" s="5">
        <v>707</v>
      </c>
      <c r="H682">
        <v>65945</v>
      </c>
      <c r="I682" s="5" t="str">
        <f t="shared" si="20"/>
        <v>|n</v>
      </c>
      <c r="J682" s="5" t="str">
        <f t="shared" si="21"/>
        <v>681,Dodge,Challenger,2016,premium unleaded (recommended),AUTOMATIC,707,65945,|n</v>
      </c>
    </row>
    <row r="683" spans="1:10" x14ac:dyDescent="0.25">
      <c r="A683" s="5">
        <v>682</v>
      </c>
      <c r="B683" s="5" t="s">
        <v>11285</v>
      </c>
      <c r="C683" t="s">
        <v>11339</v>
      </c>
      <c r="D683">
        <v>2016</v>
      </c>
      <c r="E683" t="s">
        <v>11193</v>
      </c>
      <c r="F683" t="s">
        <v>11887</v>
      </c>
      <c r="G683" s="5">
        <v>485</v>
      </c>
      <c r="H683">
        <v>49195</v>
      </c>
      <c r="I683" s="5" t="str">
        <f t="shared" si="20"/>
        <v>|n</v>
      </c>
      <c r="J683" s="5" t="str">
        <f t="shared" si="21"/>
        <v>682,Dodge,Challenger,2016,premium unleaded (recommended),MANUAL,485,49195,|n</v>
      </c>
    </row>
    <row r="684" spans="1:10" x14ac:dyDescent="0.25">
      <c r="A684" s="5">
        <v>683</v>
      </c>
      <c r="B684" s="5" t="s">
        <v>11285</v>
      </c>
      <c r="C684" t="s">
        <v>11339</v>
      </c>
      <c r="D684">
        <v>2016</v>
      </c>
      <c r="E684" t="s">
        <v>11190</v>
      </c>
      <c r="F684" t="s">
        <v>11888</v>
      </c>
      <c r="G684" s="5">
        <v>305</v>
      </c>
      <c r="H684">
        <v>29995</v>
      </c>
      <c r="I684" s="5" t="str">
        <f t="shared" si="20"/>
        <v>|n</v>
      </c>
      <c r="J684" s="5" t="str">
        <f t="shared" si="21"/>
        <v>683,Dodge,Challenger,2016,regular unleaded,AUTOMATIC,305,29995,|n</v>
      </c>
    </row>
    <row r="685" spans="1:10" x14ac:dyDescent="0.25">
      <c r="A685" s="5">
        <v>684</v>
      </c>
      <c r="B685" s="5" t="s">
        <v>11285</v>
      </c>
      <c r="C685" t="s">
        <v>11339</v>
      </c>
      <c r="D685">
        <v>2016</v>
      </c>
      <c r="E685" t="s">
        <v>11190</v>
      </c>
      <c r="F685" t="s">
        <v>11887</v>
      </c>
      <c r="G685" s="5">
        <v>375</v>
      </c>
      <c r="H685">
        <v>38995</v>
      </c>
      <c r="I685" s="5" t="str">
        <f t="shared" si="20"/>
        <v>|n</v>
      </c>
      <c r="J685" s="5" t="str">
        <f t="shared" si="21"/>
        <v>684,Dodge,Challenger,2016,regular unleaded,MANUAL,375,38995,|n</v>
      </c>
    </row>
    <row r="686" spans="1:10" x14ac:dyDescent="0.25">
      <c r="A686" s="5">
        <v>685</v>
      </c>
      <c r="B686" s="5" t="s">
        <v>11285</v>
      </c>
      <c r="C686" t="s">
        <v>11339</v>
      </c>
      <c r="D686">
        <v>2017</v>
      </c>
      <c r="E686" t="s">
        <v>11193</v>
      </c>
      <c r="F686" t="s">
        <v>11887</v>
      </c>
      <c r="G686" s="5">
        <v>707</v>
      </c>
      <c r="H686">
        <v>62495</v>
      </c>
      <c r="I686" s="5" t="str">
        <f t="shared" si="20"/>
        <v>|n</v>
      </c>
      <c r="J686" s="5" t="str">
        <f t="shared" si="21"/>
        <v>685,Dodge,Challenger,2017,premium unleaded (recommended),MANUAL,707,62495,|n</v>
      </c>
    </row>
    <row r="687" spans="1:10" x14ac:dyDescent="0.25">
      <c r="A687" s="5">
        <v>686</v>
      </c>
      <c r="B687" s="5" t="s">
        <v>11285</v>
      </c>
      <c r="C687" t="s">
        <v>11339</v>
      </c>
      <c r="D687">
        <v>2017</v>
      </c>
      <c r="E687" t="s">
        <v>11190</v>
      </c>
      <c r="F687" t="s">
        <v>11888</v>
      </c>
      <c r="G687" s="5">
        <v>305</v>
      </c>
      <c r="H687">
        <v>29995</v>
      </c>
      <c r="I687" s="5" t="str">
        <f t="shared" si="20"/>
        <v>|n</v>
      </c>
      <c r="J687" s="5" t="str">
        <f t="shared" si="21"/>
        <v>686,Dodge,Challenger,2017,regular unleaded,AUTOMATIC,305,29995,|n</v>
      </c>
    </row>
    <row r="688" spans="1:10" x14ac:dyDescent="0.25">
      <c r="A688" s="5">
        <v>687</v>
      </c>
      <c r="B688" s="5" t="s">
        <v>11285</v>
      </c>
      <c r="C688" t="s">
        <v>11339</v>
      </c>
      <c r="D688">
        <v>2017</v>
      </c>
      <c r="E688" t="s">
        <v>11190</v>
      </c>
      <c r="F688" t="s">
        <v>11887</v>
      </c>
      <c r="G688" s="5">
        <v>375</v>
      </c>
      <c r="H688">
        <v>40140</v>
      </c>
      <c r="I688" s="5" t="str">
        <f t="shared" si="20"/>
        <v>|n</v>
      </c>
      <c r="J688" s="5" t="str">
        <f t="shared" si="21"/>
        <v>687,Dodge,Challenger,2017,regular unleaded,MANUAL,375,40140,|n</v>
      </c>
    </row>
    <row r="689" spans="1:10" x14ac:dyDescent="0.25">
      <c r="A689" s="5">
        <v>688</v>
      </c>
      <c r="B689" s="5" t="s">
        <v>11285</v>
      </c>
      <c r="C689" t="s">
        <v>11340</v>
      </c>
      <c r="D689">
        <v>2015</v>
      </c>
      <c r="E689" t="s">
        <v>11193</v>
      </c>
      <c r="F689" t="s">
        <v>11888</v>
      </c>
      <c r="G689" s="5">
        <v>707</v>
      </c>
      <c r="H689">
        <v>62295</v>
      </c>
      <c r="I689" s="5" t="str">
        <f t="shared" si="20"/>
        <v>|n</v>
      </c>
      <c r="J689" s="5" t="str">
        <f t="shared" si="21"/>
        <v>688,Dodge,Charger,2015,premium unleaded (recommended),AUTOMATIC,707,62295,|n</v>
      </c>
    </row>
    <row r="690" spans="1:10" x14ac:dyDescent="0.25">
      <c r="A690" s="5">
        <v>689</v>
      </c>
      <c r="B690" s="5" t="s">
        <v>11285</v>
      </c>
      <c r="C690" t="s">
        <v>11340</v>
      </c>
      <c r="D690">
        <v>2015</v>
      </c>
      <c r="E690" t="s">
        <v>11190</v>
      </c>
      <c r="F690" t="s">
        <v>11888</v>
      </c>
      <c r="G690" s="5">
        <v>370</v>
      </c>
      <c r="H690">
        <v>36595</v>
      </c>
      <c r="I690" s="5" t="str">
        <f t="shared" si="20"/>
        <v>|n</v>
      </c>
      <c r="J690" s="5" t="str">
        <f t="shared" si="21"/>
        <v>689,Dodge,Charger,2015,regular unleaded,AUTOMATIC,370,36595,|n</v>
      </c>
    </row>
    <row r="691" spans="1:10" x14ac:dyDescent="0.25">
      <c r="A691" s="5">
        <v>690</v>
      </c>
      <c r="B691" s="5" t="s">
        <v>11285</v>
      </c>
      <c r="C691" t="s">
        <v>11340</v>
      </c>
      <c r="D691">
        <v>2016</v>
      </c>
      <c r="E691" t="s">
        <v>11193</v>
      </c>
      <c r="F691" t="s">
        <v>11888</v>
      </c>
      <c r="G691" s="5">
        <v>707</v>
      </c>
      <c r="H691">
        <v>65945</v>
      </c>
      <c r="I691" s="5" t="str">
        <f t="shared" si="20"/>
        <v>|n</v>
      </c>
      <c r="J691" s="5" t="str">
        <f t="shared" si="21"/>
        <v>690,Dodge,Charger,2016,premium unleaded (recommended),AUTOMATIC,707,65945,|n</v>
      </c>
    </row>
    <row r="692" spans="1:10" x14ac:dyDescent="0.25">
      <c r="A692" s="5">
        <v>691</v>
      </c>
      <c r="B692" s="5" t="s">
        <v>11285</v>
      </c>
      <c r="C692" t="s">
        <v>11340</v>
      </c>
      <c r="D692">
        <v>2016</v>
      </c>
      <c r="E692" t="s">
        <v>11190</v>
      </c>
      <c r="F692" t="s">
        <v>11888</v>
      </c>
      <c r="G692" s="5">
        <v>370</v>
      </c>
      <c r="H692">
        <v>36895</v>
      </c>
      <c r="I692" s="5" t="str">
        <f t="shared" si="20"/>
        <v>|n</v>
      </c>
      <c r="J692" s="5" t="str">
        <f t="shared" si="21"/>
        <v>691,Dodge,Charger,2016,regular unleaded,AUTOMATIC,370,36895,|n</v>
      </c>
    </row>
    <row r="693" spans="1:10" x14ac:dyDescent="0.25">
      <c r="A693" s="5">
        <v>692</v>
      </c>
      <c r="B693" s="5" t="s">
        <v>11285</v>
      </c>
      <c r="C693" t="s">
        <v>11340</v>
      </c>
      <c r="D693">
        <v>2017</v>
      </c>
      <c r="E693" t="s">
        <v>11193</v>
      </c>
      <c r="F693" t="s">
        <v>11888</v>
      </c>
      <c r="G693" s="5">
        <v>707</v>
      </c>
      <c r="H693">
        <v>65945</v>
      </c>
      <c r="I693" s="5" t="str">
        <f t="shared" si="20"/>
        <v>|n</v>
      </c>
      <c r="J693" s="5" t="str">
        <f t="shared" si="21"/>
        <v>692,Dodge,Charger,2017,premium unleaded (recommended),AUTOMATIC,707,65945,|n</v>
      </c>
    </row>
    <row r="694" spans="1:10" x14ac:dyDescent="0.25">
      <c r="A694" s="5">
        <v>693</v>
      </c>
      <c r="B694" s="5" t="s">
        <v>11285</v>
      </c>
      <c r="C694" t="s">
        <v>11340</v>
      </c>
      <c r="D694">
        <v>2017</v>
      </c>
      <c r="E694" t="s">
        <v>11190</v>
      </c>
      <c r="F694" t="s">
        <v>11888</v>
      </c>
      <c r="G694" s="5">
        <v>370</v>
      </c>
      <c r="H694">
        <v>39890</v>
      </c>
      <c r="I694" s="5" t="str">
        <f t="shared" si="20"/>
        <v>|n</v>
      </c>
      <c r="J694" s="5" t="str">
        <f t="shared" si="21"/>
        <v>693,Dodge,Charger,2017,regular unleaded,AUTOMATIC,370,39890,|n</v>
      </c>
    </row>
    <row r="695" spans="1:10" x14ac:dyDescent="0.25">
      <c r="A695" s="5">
        <v>694</v>
      </c>
      <c r="B695" s="5" t="s">
        <v>11285</v>
      </c>
      <c r="C695" t="s">
        <v>11391</v>
      </c>
      <c r="D695">
        <v>2008</v>
      </c>
      <c r="E695" t="s">
        <v>11190</v>
      </c>
      <c r="F695" t="s">
        <v>11888</v>
      </c>
      <c r="G695" s="5">
        <v>302</v>
      </c>
      <c r="H695">
        <v>32135</v>
      </c>
      <c r="I695" s="5" t="str">
        <f t="shared" si="20"/>
        <v>|n</v>
      </c>
      <c r="J695" s="5" t="str">
        <f t="shared" si="21"/>
        <v>694,Dodge,Dakota,2008,regular unleaded,AUTOMATIC,302,32135,|n</v>
      </c>
    </row>
    <row r="696" spans="1:10" x14ac:dyDescent="0.25">
      <c r="A696" s="5">
        <v>695</v>
      </c>
      <c r="B696" s="5" t="s">
        <v>11285</v>
      </c>
      <c r="C696" t="s">
        <v>11391</v>
      </c>
      <c r="D696">
        <v>2008</v>
      </c>
      <c r="E696" t="s">
        <v>11190</v>
      </c>
      <c r="F696" t="s">
        <v>11887</v>
      </c>
      <c r="G696" s="5">
        <v>210</v>
      </c>
      <c r="H696">
        <v>28580</v>
      </c>
      <c r="I696" s="5" t="str">
        <f t="shared" si="20"/>
        <v>|n</v>
      </c>
      <c r="J696" s="5" t="str">
        <f t="shared" si="21"/>
        <v>695,Dodge,Dakota,2008,regular unleaded,MANUAL,210,28580,|n</v>
      </c>
    </row>
    <row r="697" spans="1:10" x14ac:dyDescent="0.25">
      <c r="A697" s="5">
        <v>696</v>
      </c>
      <c r="B697" s="5" t="s">
        <v>11285</v>
      </c>
      <c r="C697" t="s">
        <v>11391</v>
      </c>
      <c r="D697">
        <v>2009</v>
      </c>
      <c r="E697" t="s">
        <v>11190</v>
      </c>
      <c r="F697" t="s">
        <v>11888</v>
      </c>
      <c r="G697" s="5">
        <v>210</v>
      </c>
      <c r="H697">
        <v>31630</v>
      </c>
      <c r="I697" s="5" t="str">
        <f t="shared" si="20"/>
        <v>|n</v>
      </c>
      <c r="J697" s="5" t="str">
        <f t="shared" si="21"/>
        <v>696,Dodge,Dakota,2009,regular unleaded,AUTOMATIC,210,31630,|n</v>
      </c>
    </row>
    <row r="698" spans="1:10" x14ac:dyDescent="0.25">
      <c r="A698" s="5">
        <v>697</v>
      </c>
      <c r="B698" s="5" t="s">
        <v>11285</v>
      </c>
      <c r="C698" t="s">
        <v>11391</v>
      </c>
      <c r="D698">
        <v>2009</v>
      </c>
      <c r="E698" t="s">
        <v>11190</v>
      </c>
      <c r="F698" t="s">
        <v>11887</v>
      </c>
      <c r="G698" s="5">
        <v>210</v>
      </c>
      <c r="H698">
        <v>28210</v>
      </c>
      <c r="I698" s="5" t="str">
        <f t="shared" si="20"/>
        <v>|n</v>
      </c>
      <c r="J698" s="5" t="str">
        <f t="shared" si="21"/>
        <v>697,Dodge,Dakota,2009,regular unleaded,MANUAL,210,28210,|n</v>
      </c>
    </row>
    <row r="699" spans="1:10" x14ac:dyDescent="0.25">
      <c r="A699" s="5">
        <v>698</v>
      </c>
      <c r="B699" s="5" t="s">
        <v>11285</v>
      </c>
      <c r="C699" t="s">
        <v>11391</v>
      </c>
      <c r="D699">
        <v>2010</v>
      </c>
      <c r="E699" t="s">
        <v>11197</v>
      </c>
      <c r="F699" t="s">
        <v>11888</v>
      </c>
      <c r="G699" s="5">
        <v>302</v>
      </c>
      <c r="H699">
        <v>31365</v>
      </c>
      <c r="I699" s="5" t="str">
        <f t="shared" si="20"/>
        <v>|n</v>
      </c>
      <c r="J699" s="5" t="str">
        <f t="shared" si="21"/>
        <v>698,Dodge,Dakota,2010,flex-fuel (unleaded/E85),AUTOMATIC,302,31365,|n</v>
      </c>
    </row>
    <row r="700" spans="1:10" x14ac:dyDescent="0.25">
      <c r="A700" s="5">
        <v>699</v>
      </c>
      <c r="B700" s="5" t="s">
        <v>11285</v>
      </c>
      <c r="C700" t="s">
        <v>11391</v>
      </c>
      <c r="D700">
        <v>2010</v>
      </c>
      <c r="E700" t="s">
        <v>11190</v>
      </c>
      <c r="F700" t="s">
        <v>11888</v>
      </c>
      <c r="G700" s="5">
        <v>210</v>
      </c>
      <c r="H700">
        <v>33180</v>
      </c>
      <c r="I700" s="5" t="str">
        <f t="shared" si="20"/>
        <v>|n</v>
      </c>
      <c r="J700" s="5" t="str">
        <f t="shared" si="21"/>
        <v>699,Dodge,Dakota,2010,regular unleaded,AUTOMATIC,210,33180,|n</v>
      </c>
    </row>
    <row r="701" spans="1:10" x14ac:dyDescent="0.25">
      <c r="A701" s="5">
        <v>700</v>
      </c>
      <c r="B701" s="5" t="s">
        <v>11285</v>
      </c>
      <c r="C701" t="s">
        <v>11392</v>
      </c>
      <c r="D701">
        <v>2014</v>
      </c>
      <c r="E701" t="s">
        <v>11190</v>
      </c>
      <c r="F701" t="s">
        <v>11888</v>
      </c>
      <c r="G701" s="5">
        <v>184</v>
      </c>
      <c r="H701">
        <v>22995</v>
      </c>
      <c r="I701" s="5" t="str">
        <f t="shared" si="20"/>
        <v>|n</v>
      </c>
      <c r="J701" s="5" t="str">
        <f t="shared" si="21"/>
        <v>700,Dodge,Dart,2014,regular unleaded,AUTOMATIC,184,22995,|n</v>
      </c>
    </row>
    <row r="702" spans="1:10" x14ac:dyDescent="0.25">
      <c r="A702" s="5">
        <v>701</v>
      </c>
      <c r="B702" s="5" t="s">
        <v>11285</v>
      </c>
      <c r="C702" t="s">
        <v>11392</v>
      </c>
      <c r="D702">
        <v>2014</v>
      </c>
      <c r="E702" t="s">
        <v>11190</v>
      </c>
      <c r="F702" t="s">
        <v>11887</v>
      </c>
      <c r="G702" s="5">
        <v>184</v>
      </c>
      <c r="H702">
        <v>20995</v>
      </c>
      <c r="I702" s="5" t="str">
        <f t="shared" si="20"/>
        <v>|n</v>
      </c>
      <c r="J702" s="5" t="str">
        <f t="shared" si="21"/>
        <v>701,Dodge,Dart,2014,regular unleaded,MANUAL,184,20995,|n</v>
      </c>
    </row>
    <row r="703" spans="1:10" x14ac:dyDescent="0.25">
      <c r="A703" s="5">
        <v>702</v>
      </c>
      <c r="B703" s="5" t="s">
        <v>11285</v>
      </c>
      <c r="C703" t="s">
        <v>11392</v>
      </c>
      <c r="D703">
        <v>2015</v>
      </c>
      <c r="E703" t="s">
        <v>11190</v>
      </c>
      <c r="F703" t="s">
        <v>11888</v>
      </c>
      <c r="G703" s="5">
        <v>184</v>
      </c>
      <c r="H703">
        <v>23795</v>
      </c>
      <c r="I703" s="5" t="str">
        <f t="shared" si="20"/>
        <v>|n</v>
      </c>
      <c r="J703" s="5" t="str">
        <f t="shared" si="21"/>
        <v>702,Dodge,Dart,2015,regular unleaded,AUTOMATIC,184,23795,|n</v>
      </c>
    </row>
    <row r="704" spans="1:10" x14ac:dyDescent="0.25">
      <c r="A704" s="5">
        <v>703</v>
      </c>
      <c r="B704" s="5" t="s">
        <v>11285</v>
      </c>
      <c r="C704" t="s">
        <v>11392</v>
      </c>
      <c r="D704">
        <v>2015</v>
      </c>
      <c r="E704" t="s">
        <v>11190</v>
      </c>
      <c r="F704" t="s">
        <v>11887</v>
      </c>
      <c r="G704" s="5">
        <v>184</v>
      </c>
      <c r="H704">
        <v>21645</v>
      </c>
      <c r="I704" s="5" t="str">
        <f t="shared" si="20"/>
        <v>|n</v>
      </c>
      <c r="J704" s="5" t="str">
        <f t="shared" si="21"/>
        <v>703,Dodge,Dart,2015,regular unleaded,MANUAL,184,21645,|n</v>
      </c>
    </row>
    <row r="705" spans="1:10" x14ac:dyDescent="0.25">
      <c r="A705" s="5">
        <v>704</v>
      </c>
      <c r="B705" s="5" t="s">
        <v>11285</v>
      </c>
      <c r="C705" t="s">
        <v>11392</v>
      </c>
      <c r="D705">
        <v>2016</v>
      </c>
      <c r="E705" t="s">
        <v>11190</v>
      </c>
      <c r="F705" t="s">
        <v>11888</v>
      </c>
      <c r="G705" s="5">
        <v>184</v>
      </c>
      <c r="H705">
        <v>24395</v>
      </c>
      <c r="I705" s="5" t="str">
        <f t="shared" si="20"/>
        <v>|n</v>
      </c>
      <c r="J705" s="5" t="str">
        <f t="shared" si="21"/>
        <v>704,Dodge,Dart,2016,regular unleaded,AUTOMATIC,184,24395,|n</v>
      </c>
    </row>
    <row r="706" spans="1:10" x14ac:dyDescent="0.25">
      <c r="A706" s="5">
        <v>705</v>
      </c>
      <c r="B706" s="5" t="s">
        <v>11285</v>
      </c>
      <c r="C706" t="s">
        <v>11392</v>
      </c>
      <c r="D706">
        <v>2016</v>
      </c>
      <c r="E706" t="s">
        <v>11190</v>
      </c>
      <c r="F706" t="s">
        <v>11887</v>
      </c>
      <c r="G706" s="5">
        <v>184</v>
      </c>
      <c r="H706">
        <v>22095</v>
      </c>
      <c r="I706" s="5" t="str">
        <f t="shared" si="20"/>
        <v>|n</v>
      </c>
      <c r="J706" s="5" t="str">
        <f t="shared" si="21"/>
        <v>705,Dodge,Dart,2016,regular unleaded,MANUAL,184,22095,|n</v>
      </c>
    </row>
    <row r="707" spans="1:10" x14ac:dyDescent="0.25">
      <c r="A707" s="5">
        <v>706</v>
      </c>
      <c r="B707" s="5" t="s">
        <v>11285</v>
      </c>
      <c r="C707" t="s">
        <v>11402</v>
      </c>
      <c r="D707">
        <v>2015</v>
      </c>
      <c r="E707" t="s">
        <v>11193</v>
      </c>
      <c r="F707" t="s">
        <v>11888</v>
      </c>
      <c r="G707" s="5">
        <v>360</v>
      </c>
      <c r="H707">
        <v>42495</v>
      </c>
      <c r="I707" s="5" t="str">
        <f t="shared" ref="I707:I770" si="22">IF(AND($B706=$B707,$C706=$C707,$E706=$E707,$F706=$F707),A706,"|n")</f>
        <v>|n</v>
      </c>
      <c r="J707" s="5" t="str">
        <f t="shared" ref="J707:J770" si="23">A707&amp;","&amp;B707&amp;","&amp;C707&amp;","&amp;D707&amp;","&amp;E707&amp;","&amp;F707&amp;","&amp;G707&amp;","&amp;H707&amp;","&amp;I707</f>
        <v>706,Dodge,Durango,2015,premium unleaded (recommended),AUTOMATIC,360,42495,|n</v>
      </c>
    </row>
    <row r="708" spans="1:10" x14ac:dyDescent="0.25">
      <c r="A708" s="5">
        <v>707</v>
      </c>
      <c r="B708" s="5" t="s">
        <v>11285</v>
      </c>
      <c r="C708" t="s">
        <v>11402</v>
      </c>
      <c r="D708">
        <v>2015</v>
      </c>
      <c r="E708" t="s">
        <v>11190</v>
      </c>
      <c r="F708" t="s">
        <v>11888</v>
      </c>
      <c r="G708" s="5">
        <v>290</v>
      </c>
      <c r="H708">
        <v>43595</v>
      </c>
      <c r="I708" s="5" t="str">
        <f t="shared" si="22"/>
        <v>|n</v>
      </c>
      <c r="J708" s="5" t="str">
        <f t="shared" si="23"/>
        <v>707,Dodge,Durango,2015,regular unleaded,AUTOMATIC,290,43595,|n</v>
      </c>
    </row>
    <row r="709" spans="1:10" x14ac:dyDescent="0.25">
      <c r="A709" s="5">
        <v>708</v>
      </c>
      <c r="B709" s="5" t="s">
        <v>11285</v>
      </c>
      <c r="C709" t="s">
        <v>11402</v>
      </c>
      <c r="D709">
        <v>2016</v>
      </c>
      <c r="E709" t="s">
        <v>11193</v>
      </c>
      <c r="F709" t="s">
        <v>11888</v>
      </c>
      <c r="G709" s="5">
        <v>360</v>
      </c>
      <c r="H709">
        <v>44595</v>
      </c>
      <c r="I709" s="5" t="str">
        <f t="shared" si="22"/>
        <v>|n</v>
      </c>
      <c r="J709" s="5" t="str">
        <f t="shared" si="23"/>
        <v>708,Dodge,Durango,2016,premium unleaded (recommended),AUTOMATIC,360,44595,|n</v>
      </c>
    </row>
    <row r="710" spans="1:10" x14ac:dyDescent="0.25">
      <c r="A710" s="5">
        <v>709</v>
      </c>
      <c r="B710" s="5" t="s">
        <v>11285</v>
      </c>
      <c r="C710" t="s">
        <v>11402</v>
      </c>
      <c r="D710">
        <v>2016</v>
      </c>
      <c r="E710" t="s">
        <v>11190</v>
      </c>
      <c r="F710" t="s">
        <v>11888</v>
      </c>
      <c r="G710" s="5">
        <v>295</v>
      </c>
      <c r="H710">
        <v>44990</v>
      </c>
      <c r="I710" s="5" t="str">
        <f t="shared" si="22"/>
        <v>|n</v>
      </c>
      <c r="J710" s="5" t="str">
        <f t="shared" si="23"/>
        <v>709,Dodge,Durango,2016,regular unleaded,AUTOMATIC,295,44990,|n</v>
      </c>
    </row>
    <row r="711" spans="1:10" x14ac:dyDescent="0.25">
      <c r="A711" s="5">
        <v>710</v>
      </c>
      <c r="B711" s="5" t="s">
        <v>11285</v>
      </c>
      <c r="C711" t="s">
        <v>11402</v>
      </c>
      <c r="D711">
        <v>2017</v>
      </c>
      <c r="E711" t="s">
        <v>11193</v>
      </c>
      <c r="F711" t="s">
        <v>11888</v>
      </c>
      <c r="G711" s="5">
        <v>360</v>
      </c>
      <c r="H711">
        <v>44695</v>
      </c>
      <c r="I711" s="5" t="str">
        <f t="shared" si="22"/>
        <v>|n</v>
      </c>
      <c r="J711" s="5" t="str">
        <f t="shared" si="23"/>
        <v>710,Dodge,Durango,2017,premium unleaded (recommended),AUTOMATIC,360,44695,|n</v>
      </c>
    </row>
    <row r="712" spans="1:10" x14ac:dyDescent="0.25">
      <c r="A712" s="5">
        <v>711</v>
      </c>
      <c r="B712" s="5" t="s">
        <v>11285</v>
      </c>
      <c r="C712" t="s">
        <v>11402</v>
      </c>
      <c r="D712">
        <v>2017</v>
      </c>
      <c r="E712" t="s">
        <v>11190</v>
      </c>
      <c r="F712" t="s">
        <v>11888</v>
      </c>
      <c r="G712" s="5">
        <v>295</v>
      </c>
      <c r="H712">
        <v>45090</v>
      </c>
      <c r="I712" s="5" t="str">
        <f t="shared" si="22"/>
        <v>|n</v>
      </c>
      <c r="J712" s="5" t="str">
        <f t="shared" si="23"/>
        <v>711,Dodge,Durango,2017,regular unleaded,AUTOMATIC,295,45090,|n</v>
      </c>
    </row>
    <row r="713" spans="1:10" x14ac:dyDescent="0.25">
      <c r="A713" s="5">
        <v>712</v>
      </c>
      <c r="B713" s="5" t="s">
        <v>11285</v>
      </c>
      <c r="C713" t="s">
        <v>11514</v>
      </c>
      <c r="D713">
        <v>2015</v>
      </c>
      <c r="E713" t="s">
        <v>11197</v>
      </c>
      <c r="F713" t="s">
        <v>11888</v>
      </c>
      <c r="G713" s="5">
        <v>283</v>
      </c>
      <c r="H713">
        <v>30995</v>
      </c>
      <c r="I713" s="5" t="str">
        <f t="shared" si="22"/>
        <v>|n</v>
      </c>
      <c r="J713" s="5" t="str">
        <f t="shared" si="23"/>
        <v>712,Dodge,Grand Caravan,2015,flex-fuel (unleaded/E85),AUTOMATIC,283,30995,|n</v>
      </c>
    </row>
    <row r="714" spans="1:10" x14ac:dyDescent="0.25">
      <c r="A714" s="5">
        <v>713</v>
      </c>
      <c r="B714" s="5" t="s">
        <v>11285</v>
      </c>
      <c r="C714" t="s">
        <v>11514</v>
      </c>
      <c r="D714">
        <v>2016</v>
      </c>
      <c r="E714" t="s">
        <v>11197</v>
      </c>
      <c r="F714" t="s">
        <v>11888</v>
      </c>
      <c r="G714" s="5">
        <v>283</v>
      </c>
      <c r="H714">
        <v>31495</v>
      </c>
      <c r="I714" s="5">
        <f t="shared" si="22"/>
        <v>712</v>
      </c>
      <c r="J714" s="5" t="str">
        <f t="shared" si="23"/>
        <v>713,Dodge,Grand Caravan,2016,flex-fuel (unleaded/E85),AUTOMATIC,283,31495,712</v>
      </c>
    </row>
    <row r="715" spans="1:10" x14ac:dyDescent="0.25">
      <c r="A715" s="5">
        <v>714</v>
      </c>
      <c r="B715" s="5" t="s">
        <v>11285</v>
      </c>
      <c r="C715" t="s">
        <v>11514</v>
      </c>
      <c r="D715">
        <v>2017</v>
      </c>
      <c r="E715" t="s">
        <v>11190</v>
      </c>
      <c r="F715" t="s">
        <v>11888</v>
      </c>
      <c r="G715" s="5">
        <v>283</v>
      </c>
      <c r="H715">
        <v>32395</v>
      </c>
      <c r="I715" s="5" t="str">
        <f t="shared" si="22"/>
        <v>|n</v>
      </c>
      <c r="J715" s="5" t="str">
        <f t="shared" si="23"/>
        <v>714,Dodge,Grand Caravan,2017,regular unleaded,AUTOMATIC,283,32395,|n</v>
      </c>
    </row>
    <row r="716" spans="1:10" x14ac:dyDescent="0.25">
      <c r="A716" s="5">
        <v>715</v>
      </c>
      <c r="B716" s="5" t="s">
        <v>11285</v>
      </c>
      <c r="C716" t="s">
        <v>11565</v>
      </c>
      <c r="D716">
        <v>2015</v>
      </c>
      <c r="E716" t="s">
        <v>11190</v>
      </c>
      <c r="F716" t="s">
        <v>11888</v>
      </c>
      <c r="G716" s="5">
        <v>283</v>
      </c>
      <c r="H716">
        <v>33295</v>
      </c>
      <c r="I716" s="5" t="str">
        <f t="shared" si="22"/>
        <v>|n</v>
      </c>
      <c r="J716" s="5" t="str">
        <f t="shared" si="23"/>
        <v>715,Dodge,Journey,2015,regular unleaded,AUTOMATIC,283,33295,|n</v>
      </c>
    </row>
    <row r="717" spans="1:10" x14ac:dyDescent="0.25">
      <c r="A717" s="5">
        <v>716</v>
      </c>
      <c r="B717" s="5" t="s">
        <v>11285</v>
      </c>
      <c r="C717" t="s">
        <v>11565</v>
      </c>
      <c r="D717">
        <v>2016</v>
      </c>
      <c r="E717" t="s">
        <v>11197</v>
      </c>
      <c r="F717" t="s">
        <v>11888</v>
      </c>
      <c r="G717" s="5">
        <v>283</v>
      </c>
      <c r="H717">
        <v>31795</v>
      </c>
      <c r="I717" s="5" t="str">
        <f t="shared" si="22"/>
        <v>|n</v>
      </c>
      <c r="J717" s="5" t="str">
        <f t="shared" si="23"/>
        <v>716,Dodge,Journey,2016,flex-fuel (unleaded/E85),AUTOMATIC,283,31795,|n</v>
      </c>
    </row>
    <row r="718" spans="1:10" x14ac:dyDescent="0.25">
      <c r="A718" s="5">
        <v>717</v>
      </c>
      <c r="B718" s="5" t="s">
        <v>11285</v>
      </c>
      <c r="C718" t="s">
        <v>11565</v>
      </c>
      <c r="D718">
        <v>2016</v>
      </c>
      <c r="E718" t="s">
        <v>11190</v>
      </c>
      <c r="F718" t="s">
        <v>11888</v>
      </c>
      <c r="G718" s="5">
        <v>283</v>
      </c>
      <c r="H718">
        <v>33695</v>
      </c>
      <c r="I718" s="5" t="str">
        <f t="shared" si="22"/>
        <v>|n</v>
      </c>
      <c r="J718" s="5" t="str">
        <f t="shared" si="23"/>
        <v>717,Dodge,Journey,2016,regular unleaded,AUTOMATIC,283,33695,|n</v>
      </c>
    </row>
    <row r="719" spans="1:10" x14ac:dyDescent="0.25">
      <c r="A719" s="5">
        <v>718</v>
      </c>
      <c r="B719" s="5" t="s">
        <v>11285</v>
      </c>
      <c r="C719" t="s">
        <v>11565</v>
      </c>
      <c r="D719">
        <v>2017</v>
      </c>
      <c r="E719" t="s">
        <v>11197</v>
      </c>
      <c r="F719" t="s">
        <v>11888</v>
      </c>
      <c r="G719" s="5">
        <v>283</v>
      </c>
      <c r="H719">
        <v>31795</v>
      </c>
      <c r="I719" s="5" t="str">
        <f t="shared" si="22"/>
        <v>|n</v>
      </c>
      <c r="J719" s="5" t="str">
        <f t="shared" si="23"/>
        <v>718,Dodge,Journey,2017,flex-fuel (unleaded/E85),AUTOMATIC,283,31795,|n</v>
      </c>
    </row>
    <row r="720" spans="1:10" x14ac:dyDescent="0.25">
      <c r="A720" s="5">
        <v>719</v>
      </c>
      <c r="B720" s="5" t="s">
        <v>11285</v>
      </c>
      <c r="C720" t="s">
        <v>11565</v>
      </c>
      <c r="D720">
        <v>2017</v>
      </c>
      <c r="E720" t="s">
        <v>11190</v>
      </c>
      <c r="F720" t="s">
        <v>11888</v>
      </c>
      <c r="G720" s="5">
        <v>283</v>
      </c>
      <c r="H720">
        <v>33695</v>
      </c>
      <c r="I720" s="5" t="str">
        <f t="shared" si="22"/>
        <v>|n</v>
      </c>
      <c r="J720" s="5" t="str">
        <f t="shared" si="23"/>
        <v>719,Dodge,Journey,2017,regular unleaded,AUTOMATIC,283,33695,|n</v>
      </c>
    </row>
    <row r="721" spans="1:10" x14ac:dyDescent="0.25">
      <c r="A721" s="5">
        <v>720</v>
      </c>
      <c r="B721" s="5" t="s">
        <v>11285</v>
      </c>
      <c r="C721" t="s">
        <v>11604</v>
      </c>
      <c r="D721">
        <v>2006</v>
      </c>
      <c r="E721" t="s">
        <v>11186</v>
      </c>
      <c r="F721" t="s">
        <v>11888</v>
      </c>
      <c r="G721" s="5">
        <v>425</v>
      </c>
      <c r="H721">
        <v>37320</v>
      </c>
      <c r="I721" s="5" t="str">
        <f t="shared" si="22"/>
        <v>|n</v>
      </c>
      <c r="J721" s="5" t="str">
        <f t="shared" si="23"/>
        <v>720,Dodge,Magnum,2006,premium unleaded (required),AUTOMATIC,425,37320,|n</v>
      </c>
    </row>
    <row r="722" spans="1:10" x14ac:dyDescent="0.25">
      <c r="A722" s="5">
        <v>721</v>
      </c>
      <c r="B722" s="5" t="s">
        <v>11285</v>
      </c>
      <c r="C722" t="s">
        <v>11604</v>
      </c>
      <c r="D722">
        <v>2006</v>
      </c>
      <c r="E722" t="s">
        <v>11190</v>
      </c>
      <c r="F722" t="s">
        <v>11888</v>
      </c>
      <c r="G722" s="5">
        <v>340</v>
      </c>
      <c r="H722">
        <v>32855</v>
      </c>
      <c r="I722" s="5" t="str">
        <f t="shared" si="22"/>
        <v>|n</v>
      </c>
      <c r="J722" s="5" t="str">
        <f t="shared" si="23"/>
        <v>721,Dodge,Magnum,2006,regular unleaded,AUTOMATIC,340,32855,|n</v>
      </c>
    </row>
    <row r="723" spans="1:10" x14ac:dyDescent="0.25">
      <c r="A723" s="5">
        <v>722</v>
      </c>
      <c r="B723" s="5" t="s">
        <v>11285</v>
      </c>
      <c r="C723" t="s">
        <v>11604</v>
      </c>
      <c r="D723">
        <v>2007</v>
      </c>
      <c r="E723" t="s">
        <v>11186</v>
      </c>
      <c r="F723" t="s">
        <v>11888</v>
      </c>
      <c r="G723" s="5">
        <v>425</v>
      </c>
      <c r="H723">
        <v>37795</v>
      </c>
      <c r="I723" s="5" t="str">
        <f t="shared" si="22"/>
        <v>|n</v>
      </c>
      <c r="J723" s="5" t="str">
        <f t="shared" si="23"/>
        <v>722,Dodge,Magnum,2007,premium unleaded (required),AUTOMATIC,425,37795,|n</v>
      </c>
    </row>
    <row r="724" spans="1:10" x14ac:dyDescent="0.25">
      <c r="A724" s="5">
        <v>723</v>
      </c>
      <c r="B724" s="5" t="s">
        <v>11285</v>
      </c>
      <c r="C724" t="s">
        <v>11604</v>
      </c>
      <c r="D724">
        <v>2007</v>
      </c>
      <c r="E724" t="s">
        <v>11190</v>
      </c>
      <c r="F724" t="s">
        <v>11888</v>
      </c>
      <c r="G724" s="5">
        <v>340</v>
      </c>
      <c r="H724">
        <v>33615</v>
      </c>
      <c r="I724" s="5" t="str">
        <f t="shared" si="22"/>
        <v>|n</v>
      </c>
      <c r="J724" s="5" t="str">
        <f t="shared" si="23"/>
        <v>723,Dodge,Magnum,2007,regular unleaded,AUTOMATIC,340,33615,|n</v>
      </c>
    </row>
    <row r="725" spans="1:10" x14ac:dyDescent="0.25">
      <c r="A725" s="5">
        <v>724</v>
      </c>
      <c r="B725" s="5" t="s">
        <v>11285</v>
      </c>
      <c r="C725" t="s">
        <v>11604</v>
      </c>
      <c r="D725">
        <v>2008</v>
      </c>
      <c r="E725" t="s">
        <v>11193</v>
      </c>
      <c r="F725" t="s">
        <v>11888</v>
      </c>
      <c r="G725" s="5">
        <v>425</v>
      </c>
      <c r="H725">
        <v>38105</v>
      </c>
      <c r="I725" s="5" t="str">
        <f t="shared" si="22"/>
        <v>|n</v>
      </c>
      <c r="J725" s="5" t="str">
        <f t="shared" si="23"/>
        <v>724,Dodge,Magnum,2008,premium unleaded (recommended),AUTOMATIC,425,38105,|n</v>
      </c>
    </row>
    <row r="726" spans="1:10" x14ac:dyDescent="0.25">
      <c r="A726" s="5">
        <v>725</v>
      </c>
      <c r="B726" s="5" t="s">
        <v>11285</v>
      </c>
      <c r="C726" t="s">
        <v>11604</v>
      </c>
      <c r="D726">
        <v>2008</v>
      </c>
      <c r="E726" t="s">
        <v>11190</v>
      </c>
      <c r="F726" t="s">
        <v>11888</v>
      </c>
      <c r="G726" s="5">
        <v>340</v>
      </c>
      <c r="H726">
        <v>33880</v>
      </c>
      <c r="I726" s="5" t="str">
        <f t="shared" si="22"/>
        <v>|n</v>
      </c>
      <c r="J726" s="5" t="str">
        <f t="shared" si="23"/>
        <v>725,Dodge,Magnum,2008,regular unleaded,AUTOMATIC,340,33880,|n</v>
      </c>
    </row>
    <row r="727" spans="1:10" x14ac:dyDescent="0.25">
      <c r="A727" s="5">
        <v>726</v>
      </c>
      <c r="B727" s="5" t="s">
        <v>11285</v>
      </c>
      <c r="C727" t="s">
        <v>11643</v>
      </c>
      <c r="D727">
        <v>2005</v>
      </c>
      <c r="E727" t="s">
        <v>11186</v>
      </c>
      <c r="F727" t="s">
        <v>11887</v>
      </c>
      <c r="G727" s="5">
        <v>220</v>
      </c>
      <c r="H727">
        <v>20700</v>
      </c>
      <c r="I727" s="5" t="str">
        <f t="shared" si="22"/>
        <v>|n</v>
      </c>
      <c r="J727" s="5" t="str">
        <f t="shared" si="23"/>
        <v>726,Dodge,Neon,2005,premium unleaded (required),MANUAL,220,20700,|n</v>
      </c>
    </row>
    <row r="728" spans="1:10" x14ac:dyDescent="0.25">
      <c r="A728" s="5">
        <v>727</v>
      </c>
      <c r="B728" s="5" t="s">
        <v>11285</v>
      </c>
      <c r="C728" t="s">
        <v>11643</v>
      </c>
      <c r="D728">
        <v>2005</v>
      </c>
      <c r="E728" t="s">
        <v>11190</v>
      </c>
      <c r="F728" t="s">
        <v>11887</v>
      </c>
      <c r="G728" s="5">
        <v>132</v>
      </c>
      <c r="H728">
        <v>16110</v>
      </c>
      <c r="I728" s="5" t="str">
        <f t="shared" si="22"/>
        <v>|n</v>
      </c>
      <c r="J728" s="5" t="str">
        <f t="shared" si="23"/>
        <v>727,Dodge,Neon,2005,regular unleaded,MANUAL,132,16110,|n</v>
      </c>
    </row>
    <row r="729" spans="1:10" x14ac:dyDescent="0.25">
      <c r="A729" s="5">
        <v>728</v>
      </c>
      <c r="B729" s="5" t="s">
        <v>11285</v>
      </c>
      <c r="C729" t="s">
        <v>11645</v>
      </c>
      <c r="D729">
        <v>2009</v>
      </c>
      <c r="E729" t="s">
        <v>11190</v>
      </c>
      <c r="F729" t="s">
        <v>11888</v>
      </c>
      <c r="G729" s="5">
        <v>210</v>
      </c>
      <c r="H729">
        <v>26220</v>
      </c>
      <c r="I729" s="5" t="str">
        <f t="shared" si="22"/>
        <v>|n</v>
      </c>
      <c r="J729" s="5" t="str">
        <f t="shared" si="23"/>
        <v>728,Dodge,Nitro,2009,regular unleaded,AUTOMATIC,210,26220,|n</v>
      </c>
    </row>
    <row r="730" spans="1:10" x14ac:dyDescent="0.25">
      <c r="A730" s="5">
        <v>729</v>
      </c>
      <c r="B730" s="5" t="s">
        <v>11285</v>
      </c>
      <c r="C730" t="s">
        <v>11645</v>
      </c>
      <c r="D730">
        <v>2010</v>
      </c>
      <c r="E730" t="s">
        <v>11190</v>
      </c>
      <c r="F730" t="s">
        <v>11888</v>
      </c>
      <c r="G730" s="5">
        <v>260</v>
      </c>
      <c r="H730">
        <v>28410</v>
      </c>
      <c r="I730" s="5">
        <f t="shared" si="22"/>
        <v>728</v>
      </c>
      <c r="J730" s="5" t="str">
        <f t="shared" si="23"/>
        <v>729,Dodge,Nitro,2010,regular unleaded,AUTOMATIC,260,28410,728</v>
      </c>
    </row>
    <row r="731" spans="1:10" x14ac:dyDescent="0.25">
      <c r="A731" s="5">
        <v>730</v>
      </c>
      <c r="B731" s="5" t="s">
        <v>11285</v>
      </c>
      <c r="C731" t="s">
        <v>11645</v>
      </c>
      <c r="D731">
        <v>2011</v>
      </c>
      <c r="E731" t="s">
        <v>11190</v>
      </c>
      <c r="F731" t="s">
        <v>11888</v>
      </c>
      <c r="G731" s="5">
        <v>260</v>
      </c>
      <c r="H731">
        <v>28995</v>
      </c>
      <c r="I731" s="5">
        <f t="shared" si="22"/>
        <v>729</v>
      </c>
      <c r="J731" s="5" t="str">
        <f t="shared" si="23"/>
        <v>730,Dodge,Nitro,2011,regular unleaded,AUTOMATIC,260,28995,729</v>
      </c>
    </row>
    <row r="732" spans="1:10" x14ac:dyDescent="0.25">
      <c r="A732" s="5">
        <v>731</v>
      </c>
      <c r="B732" s="5" t="s">
        <v>11285</v>
      </c>
      <c r="C732" t="s">
        <v>11694</v>
      </c>
      <c r="D732">
        <v>2008</v>
      </c>
      <c r="E732" t="s">
        <v>11197</v>
      </c>
      <c r="F732" t="s">
        <v>11888</v>
      </c>
      <c r="G732" s="5">
        <v>310</v>
      </c>
      <c r="H732">
        <v>34865</v>
      </c>
      <c r="I732" s="5" t="str">
        <f t="shared" si="22"/>
        <v>|n</v>
      </c>
      <c r="J732" s="5" t="str">
        <f t="shared" si="23"/>
        <v>731,Dodge,Ram Pickup 1500,2008,flex-fuel (unleaded/E85),AUTOMATIC,310,34865,|n</v>
      </c>
    </row>
    <row r="733" spans="1:10" x14ac:dyDescent="0.25">
      <c r="A733" s="5">
        <v>732</v>
      </c>
      <c r="B733" s="5" t="s">
        <v>11285</v>
      </c>
      <c r="C733" t="s">
        <v>11694</v>
      </c>
      <c r="D733">
        <v>2008</v>
      </c>
      <c r="E733" t="s">
        <v>11190</v>
      </c>
      <c r="F733" t="s">
        <v>11888</v>
      </c>
      <c r="G733" s="5">
        <v>345</v>
      </c>
      <c r="H733">
        <v>41350</v>
      </c>
      <c r="I733" s="5" t="str">
        <f t="shared" si="22"/>
        <v>|n</v>
      </c>
      <c r="J733" s="5" t="str">
        <f t="shared" si="23"/>
        <v>732,Dodge,Ram Pickup 1500,2008,regular unleaded,AUTOMATIC,345,41350,|n</v>
      </c>
    </row>
    <row r="734" spans="1:10" x14ac:dyDescent="0.25">
      <c r="A734" s="5">
        <v>733</v>
      </c>
      <c r="B734" s="5" t="s">
        <v>11285</v>
      </c>
      <c r="C734" t="s">
        <v>11694</v>
      </c>
      <c r="D734">
        <v>2008</v>
      </c>
      <c r="E734" t="s">
        <v>11190</v>
      </c>
      <c r="F734" t="s">
        <v>11887</v>
      </c>
      <c r="G734" s="5">
        <v>310</v>
      </c>
      <c r="H734">
        <v>34275</v>
      </c>
      <c r="I734" s="5" t="str">
        <f t="shared" si="22"/>
        <v>|n</v>
      </c>
      <c r="J734" s="5" t="str">
        <f t="shared" si="23"/>
        <v>733,Dodge,Ram Pickup 1500,2008,regular unleaded,MANUAL,310,34275,|n</v>
      </c>
    </row>
    <row r="735" spans="1:10" x14ac:dyDescent="0.25">
      <c r="A735" s="5">
        <v>734</v>
      </c>
      <c r="B735" s="5" t="s">
        <v>11285</v>
      </c>
      <c r="C735" t="s">
        <v>11694</v>
      </c>
      <c r="D735">
        <v>2009</v>
      </c>
      <c r="E735" t="s">
        <v>11197</v>
      </c>
      <c r="F735" t="s">
        <v>11888</v>
      </c>
      <c r="G735" s="5">
        <v>310</v>
      </c>
      <c r="H735">
        <v>35100</v>
      </c>
      <c r="I735" s="5" t="str">
        <f t="shared" si="22"/>
        <v>|n</v>
      </c>
      <c r="J735" s="5" t="str">
        <f t="shared" si="23"/>
        <v>734,Dodge,Ram Pickup 1500,2009,flex-fuel (unleaded/E85),AUTOMATIC,310,35100,|n</v>
      </c>
    </row>
    <row r="736" spans="1:10" x14ac:dyDescent="0.25">
      <c r="A736" s="5">
        <v>735</v>
      </c>
      <c r="B736" s="5" t="s">
        <v>11285</v>
      </c>
      <c r="C736" t="s">
        <v>11694</v>
      </c>
      <c r="D736">
        <v>2009</v>
      </c>
      <c r="E736" t="s">
        <v>11190</v>
      </c>
      <c r="F736" t="s">
        <v>11888</v>
      </c>
      <c r="G736" s="5">
        <v>390</v>
      </c>
      <c r="H736">
        <v>43490</v>
      </c>
      <c r="I736" s="5" t="str">
        <f t="shared" si="22"/>
        <v>|n</v>
      </c>
      <c r="J736" s="5" t="str">
        <f t="shared" si="23"/>
        <v>735,Dodge,Ram Pickup 1500,2009,regular unleaded,AUTOMATIC,390,43490,|n</v>
      </c>
    </row>
    <row r="737" spans="1:10" x14ac:dyDescent="0.25">
      <c r="A737" s="5">
        <v>736</v>
      </c>
      <c r="B737" s="5" t="s">
        <v>11285</v>
      </c>
      <c r="C737" t="s">
        <v>11694</v>
      </c>
      <c r="D737">
        <v>2010</v>
      </c>
      <c r="E737" t="s">
        <v>11197</v>
      </c>
      <c r="F737" t="s">
        <v>11888</v>
      </c>
      <c r="G737" s="5">
        <v>310</v>
      </c>
      <c r="H737">
        <v>34240</v>
      </c>
      <c r="I737" s="5" t="str">
        <f t="shared" si="22"/>
        <v>|n</v>
      </c>
      <c r="J737" s="5" t="str">
        <f t="shared" si="23"/>
        <v>736,Dodge,Ram Pickup 1500,2010,flex-fuel (unleaded/E85),AUTOMATIC,310,34240,|n</v>
      </c>
    </row>
    <row r="738" spans="1:10" x14ac:dyDescent="0.25">
      <c r="A738" s="5">
        <v>737</v>
      </c>
      <c r="B738" s="5" t="s">
        <v>11285</v>
      </c>
      <c r="C738" t="s">
        <v>11694</v>
      </c>
      <c r="D738">
        <v>2010</v>
      </c>
      <c r="E738" t="s">
        <v>11190</v>
      </c>
      <c r="F738" t="s">
        <v>11888</v>
      </c>
      <c r="G738" s="5">
        <v>390</v>
      </c>
      <c r="H738">
        <v>42650</v>
      </c>
      <c r="I738" s="5" t="str">
        <f t="shared" si="22"/>
        <v>|n</v>
      </c>
      <c r="J738" s="5" t="str">
        <f t="shared" si="23"/>
        <v>737,Dodge,Ram Pickup 1500,2010,regular unleaded,AUTOMATIC,390,42650,|n</v>
      </c>
    </row>
    <row r="739" spans="1:10" x14ac:dyDescent="0.25">
      <c r="A739" s="5">
        <v>738</v>
      </c>
      <c r="B739" s="5" t="s">
        <v>11285</v>
      </c>
      <c r="C739" t="s">
        <v>11784</v>
      </c>
      <c r="D739">
        <v>2013</v>
      </c>
      <c r="E739" t="s">
        <v>11186</v>
      </c>
      <c r="F739" t="s">
        <v>11887</v>
      </c>
      <c r="G739" s="5">
        <v>640</v>
      </c>
      <c r="H739">
        <v>120395</v>
      </c>
      <c r="I739" s="5" t="str">
        <f t="shared" si="22"/>
        <v>|n</v>
      </c>
      <c r="J739" s="5" t="str">
        <f t="shared" si="23"/>
        <v>738,Dodge,SRT Viper,2013,premium unleaded (required),MANUAL,640,120395,|n</v>
      </c>
    </row>
    <row r="740" spans="1:10" x14ac:dyDescent="0.25">
      <c r="A740" s="5">
        <v>739</v>
      </c>
      <c r="B740" s="5" t="s">
        <v>11285</v>
      </c>
      <c r="C740" t="s">
        <v>11784</v>
      </c>
      <c r="D740">
        <v>2014</v>
      </c>
      <c r="E740" t="s">
        <v>11186</v>
      </c>
      <c r="F740" t="s">
        <v>11887</v>
      </c>
      <c r="G740" s="5">
        <v>640</v>
      </c>
      <c r="H740">
        <v>107385</v>
      </c>
      <c r="I740" s="5">
        <f t="shared" si="22"/>
        <v>738</v>
      </c>
      <c r="J740" s="5" t="str">
        <f t="shared" si="23"/>
        <v>739,Dodge,SRT Viper,2014,premium unleaded (required),MANUAL,640,107385,738</v>
      </c>
    </row>
    <row r="741" spans="1:10" x14ac:dyDescent="0.25">
      <c r="A741" s="5">
        <v>740</v>
      </c>
      <c r="B741" s="5" t="s">
        <v>11285</v>
      </c>
      <c r="C741" t="s">
        <v>11788</v>
      </c>
      <c r="D741">
        <v>2005</v>
      </c>
      <c r="E741" t="s">
        <v>11190</v>
      </c>
      <c r="F741" t="s">
        <v>11888</v>
      </c>
      <c r="G741" s="5">
        <v>200</v>
      </c>
      <c r="H741">
        <v>23335</v>
      </c>
      <c r="I741" s="5" t="str">
        <f t="shared" si="22"/>
        <v>|n</v>
      </c>
      <c r="J741" s="5" t="str">
        <f t="shared" si="23"/>
        <v>740,Dodge,Stratus,2005,regular unleaded,AUTOMATIC,200,23335,|n</v>
      </c>
    </row>
    <row r="742" spans="1:10" x14ac:dyDescent="0.25">
      <c r="A742" s="5">
        <v>741</v>
      </c>
      <c r="B742" s="5" t="s">
        <v>11285</v>
      </c>
      <c r="C742" t="s">
        <v>11788</v>
      </c>
      <c r="D742">
        <v>2005</v>
      </c>
      <c r="E742" t="s">
        <v>11190</v>
      </c>
      <c r="F742" t="s">
        <v>11887</v>
      </c>
      <c r="G742" s="5">
        <v>200</v>
      </c>
      <c r="H742">
        <v>22980</v>
      </c>
      <c r="I742" s="5" t="str">
        <f t="shared" si="22"/>
        <v>|n</v>
      </c>
      <c r="J742" s="5" t="str">
        <f t="shared" si="23"/>
        <v>741,Dodge,Stratus,2005,regular unleaded,MANUAL,200,22980,|n</v>
      </c>
    </row>
    <row r="743" spans="1:10" x14ac:dyDescent="0.25">
      <c r="A743" s="5">
        <v>742</v>
      </c>
      <c r="B743" s="5" t="s">
        <v>11285</v>
      </c>
      <c r="C743" t="s">
        <v>11788</v>
      </c>
      <c r="D743">
        <v>2006</v>
      </c>
      <c r="E743" t="s">
        <v>11190</v>
      </c>
      <c r="F743" t="s">
        <v>11888</v>
      </c>
      <c r="G743" s="5">
        <v>200</v>
      </c>
      <c r="H743">
        <v>23755</v>
      </c>
      <c r="I743" s="5" t="str">
        <f t="shared" si="22"/>
        <v>|n</v>
      </c>
      <c r="J743" s="5" t="str">
        <f t="shared" si="23"/>
        <v>742,Dodge,Stratus,2006,regular unleaded,AUTOMATIC,200,23755,|n</v>
      </c>
    </row>
    <row r="744" spans="1:10" x14ac:dyDescent="0.25">
      <c r="A744" s="5">
        <v>743</v>
      </c>
      <c r="B744" s="5" t="s">
        <v>11285</v>
      </c>
      <c r="C744" t="s">
        <v>11852</v>
      </c>
      <c r="D744">
        <v>2015</v>
      </c>
      <c r="E744" t="s">
        <v>11186</v>
      </c>
      <c r="F744" t="s">
        <v>11887</v>
      </c>
      <c r="G744" s="5">
        <v>645</v>
      </c>
      <c r="H744">
        <v>107995</v>
      </c>
      <c r="I744" s="5" t="str">
        <f t="shared" si="22"/>
        <v>|n</v>
      </c>
      <c r="J744" s="5" t="str">
        <f t="shared" si="23"/>
        <v>743,Dodge,Viper,2015,premium unleaded (required),MANUAL,645,107995,|n</v>
      </c>
    </row>
    <row r="745" spans="1:10" x14ac:dyDescent="0.25">
      <c r="A745" s="5">
        <v>744</v>
      </c>
      <c r="B745" s="5" t="s">
        <v>11285</v>
      </c>
      <c r="C745" t="s">
        <v>11852</v>
      </c>
      <c r="D745">
        <v>2016</v>
      </c>
      <c r="E745" t="s">
        <v>11186</v>
      </c>
      <c r="F745" t="s">
        <v>11887</v>
      </c>
      <c r="G745" s="5">
        <v>645</v>
      </c>
      <c r="H745">
        <v>118795</v>
      </c>
      <c r="I745" s="5">
        <f t="shared" si="22"/>
        <v>743</v>
      </c>
      <c r="J745" s="5" t="str">
        <f t="shared" si="23"/>
        <v>744,Dodge,Viper,2016,premium unleaded (required),MANUAL,645,118795,743</v>
      </c>
    </row>
    <row r="746" spans="1:10" x14ac:dyDescent="0.25">
      <c r="A746" s="5">
        <v>745</v>
      </c>
      <c r="B746" s="5" t="s">
        <v>11285</v>
      </c>
      <c r="C746" t="s">
        <v>11852</v>
      </c>
      <c r="D746">
        <v>2017</v>
      </c>
      <c r="E746" t="s">
        <v>11186</v>
      </c>
      <c r="F746" t="s">
        <v>11887</v>
      </c>
      <c r="G746" s="5">
        <v>645</v>
      </c>
      <c r="H746">
        <v>118795</v>
      </c>
      <c r="I746" s="5">
        <f t="shared" si="22"/>
        <v>744</v>
      </c>
      <c r="J746" s="5" t="str">
        <f t="shared" si="23"/>
        <v>745,Dodge,Viper,2017,premium unleaded (required),MANUAL,645,118795,744</v>
      </c>
    </row>
    <row r="747" spans="1:10" x14ac:dyDescent="0.25">
      <c r="A747" s="5">
        <v>746</v>
      </c>
      <c r="B747" s="5" t="s">
        <v>11206</v>
      </c>
      <c r="C747">
        <v>599</v>
      </c>
      <c r="D747">
        <v>2009</v>
      </c>
      <c r="E747" t="s">
        <v>11186</v>
      </c>
      <c r="F747" t="s">
        <v>11889</v>
      </c>
      <c r="G747" s="5">
        <v>611</v>
      </c>
      <c r="H747">
        <v>320580</v>
      </c>
      <c r="I747" s="5" t="str">
        <f t="shared" si="22"/>
        <v>|n</v>
      </c>
      <c r="J747" s="5" t="str">
        <f t="shared" si="23"/>
        <v>746,Ferrari,599,2009,premium unleaded (required),AUTOMATED_MANUAL,611,320580,|n</v>
      </c>
    </row>
    <row r="748" spans="1:10" x14ac:dyDescent="0.25">
      <c r="A748" s="5">
        <v>747</v>
      </c>
      <c r="B748" s="5" t="s">
        <v>11206</v>
      </c>
      <c r="C748">
        <v>599</v>
      </c>
      <c r="D748">
        <v>2009</v>
      </c>
      <c r="E748" t="s">
        <v>11186</v>
      </c>
      <c r="F748" t="s">
        <v>11887</v>
      </c>
      <c r="G748" s="5">
        <v>611</v>
      </c>
      <c r="H748">
        <v>310543</v>
      </c>
      <c r="I748" s="5" t="str">
        <f t="shared" si="22"/>
        <v>|n</v>
      </c>
      <c r="J748" s="5" t="str">
        <f t="shared" si="23"/>
        <v>747,Ferrari,599,2009,premium unleaded (required),MANUAL,611,310543,|n</v>
      </c>
    </row>
    <row r="749" spans="1:10" x14ac:dyDescent="0.25">
      <c r="A749" s="5">
        <v>748</v>
      </c>
      <c r="B749" s="5" t="s">
        <v>11206</v>
      </c>
      <c r="C749">
        <v>599</v>
      </c>
      <c r="D749">
        <v>2010</v>
      </c>
      <c r="E749" t="s">
        <v>11186</v>
      </c>
      <c r="F749" t="s">
        <v>11887</v>
      </c>
      <c r="G749" s="5">
        <v>611</v>
      </c>
      <c r="H749">
        <v>310543</v>
      </c>
      <c r="I749" s="5">
        <f t="shared" si="22"/>
        <v>747</v>
      </c>
      <c r="J749" s="5" t="str">
        <f t="shared" si="23"/>
        <v>748,Ferrari,599,2010,premium unleaded (required),MANUAL,611,310543,747</v>
      </c>
    </row>
    <row r="750" spans="1:10" x14ac:dyDescent="0.25">
      <c r="A750" s="5">
        <v>749</v>
      </c>
      <c r="B750" s="5" t="s">
        <v>11206</v>
      </c>
      <c r="C750">
        <v>599</v>
      </c>
      <c r="D750">
        <v>2011</v>
      </c>
      <c r="E750" t="s">
        <v>11186</v>
      </c>
      <c r="F750" t="s">
        <v>11889</v>
      </c>
      <c r="G750" s="5">
        <v>661</v>
      </c>
      <c r="H750">
        <v>410000</v>
      </c>
      <c r="I750" s="5" t="str">
        <f t="shared" si="22"/>
        <v>|n</v>
      </c>
      <c r="J750" s="5" t="str">
        <f t="shared" si="23"/>
        <v>749,Ferrari,599,2011,premium unleaded (required),AUTOMATED_MANUAL,661,410000,|n</v>
      </c>
    </row>
    <row r="751" spans="1:10" x14ac:dyDescent="0.25">
      <c r="A751" s="5">
        <v>750</v>
      </c>
      <c r="B751" s="5" t="s">
        <v>11206</v>
      </c>
      <c r="C751" t="s">
        <v>11210</v>
      </c>
      <c r="D751">
        <v>2013</v>
      </c>
      <c r="E751" t="s">
        <v>11186</v>
      </c>
      <c r="F751" t="s">
        <v>11889</v>
      </c>
      <c r="G751" s="5">
        <v>562</v>
      </c>
      <c r="H751">
        <v>257412</v>
      </c>
      <c r="I751" s="5" t="str">
        <f t="shared" si="22"/>
        <v>|n</v>
      </c>
      <c r="J751" s="5" t="str">
        <f t="shared" si="23"/>
        <v>750,Ferrari,458 Italia,2013,premium unleaded (required),AUTOMATED_MANUAL,562,257412,|n</v>
      </c>
    </row>
    <row r="752" spans="1:10" x14ac:dyDescent="0.25">
      <c r="A752" s="5">
        <v>751</v>
      </c>
      <c r="B752" s="5" t="s">
        <v>11206</v>
      </c>
      <c r="C752" t="s">
        <v>11210</v>
      </c>
      <c r="D752">
        <v>2014</v>
      </c>
      <c r="E752" t="s">
        <v>11186</v>
      </c>
      <c r="F752" t="s">
        <v>11889</v>
      </c>
      <c r="G752" s="5">
        <v>597</v>
      </c>
      <c r="H752">
        <v>288000</v>
      </c>
      <c r="I752" s="5">
        <f t="shared" si="22"/>
        <v>750</v>
      </c>
      <c r="J752" s="5" t="str">
        <f t="shared" si="23"/>
        <v>751,Ferrari,458 Italia,2014,premium unleaded (required),AUTOMATED_MANUAL,597,288000,750</v>
      </c>
    </row>
    <row r="753" spans="1:10" x14ac:dyDescent="0.25">
      <c r="A753" s="5">
        <v>752</v>
      </c>
      <c r="B753" s="5" t="s">
        <v>11206</v>
      </c>
      <c r="C753" t="s">
        <v>11210</v>
      </c>
      <c r="D753">
        <v>2015</v>
      </c>
      <c r="E753" t="s">
        <v>11186</v>
      </c>
      <c r="F753" t="s">
        <v>11889</v>
      </c>
      <c r="G753" s="5">
        <v>597</v>
      </c>
      <c r="H753">
        <v>291744</v>
      </c>
      <c r="I753" s="5">
        <f t="shared" si="22"/>
        <v>751</v>
      </c>
      <c r="J753" s="5" t="str">
        <f t="shared" si="23"/>
        <v>752,Ferrari,458 Italia,2015,premium unleaded (required),AUTOMATED_MANUAL,597,291744,751</v>
      </c>
    </row>
    <row r="754" spans="1:10" x14ac:dyDescent="0.25">
      <c r="A754" s="5">
        <v>753</v>
      </c>
      <c r="B754" s="5" t="s">
        <v>11206</v>
      </c>
      <c r="C754" t="s">
        <v>11227</v>
      </c>
      <c r="D754">
        <v>2009</v>
      </c>
      <c r="E754" t="s">
        <v>11186</v>
      </c>
      <c r="F754" t="s">
        <v>11889</v>
      </c>
      <c r="G754" s="5">
        <v>532</v>
      </c>
      <c r="H754">
        <v>313088</v>
      </c>
      <c r="I754" s="5" t="str">
        <f t="shared" si="22"/>
        <v>|n</v>
      </c>
      <c r="J754" s="5" t="str">
        <f t="shared" si="23"/>
        <v>753,Ferrari,612 Scaglietti,2009,premium unleaded (required),AUTOMATED_MANUAL,532,313088,|n</v>
      </c>
    </row>
    <row r="755" spans="1:10" x14ac:dyDescent="0.25">
      <c r="A755" s="5">
        <v>754</v>
      </c>
      <c r="B755" s="5" t="s">
        <v>11206</v>
      </c>
      <c r="C755" t="s">
        <v>11227</v>
      </c>
      <c r="D755">
        <v>2010</v>
      </c>
      <c r="E755" t="s">
        <v>11186</v>
      </c>
      <c r="F755" t="s">
        <v>11889</v>
      </c>
      <c r="G755" s="5">
        <v>532</v>
      </c>
      <c r="H755">
        <v>313088</v>
      </c>
      <c r="I755" s="5">
        <f t="shared" si="22"/>
        <v>753</v>
      </c>
      <c r="J755" s="5" t="str">
        <f t="shared" si="23"/>
        <v>754,Ferrari,612 Scaglietti,2010,premium unleaded (required),AUTOMATED_MANUAL,532,313088,753</v>
      </c>
    </row>
    <row r="756" spans="1:10" x14ac:dyDescent="0.25">
      <c r="A756" s="5">
        <v>755</v>
      </c>
      <c r="B756" s="5" t="s">
        <v>11206</v>
      </c>
      <c r="C756" t="s">
        <v>11227</v>
      </c>
      <c r="D756">
        <v>2011</v>
      </c>
      <c r="E756" t="s">
        <v>11186</v>
      </c>
      <c r="F756" t="s">
        <v>11889</v>
      </c>
      <c r="G756" s="5">
        <v>532</v>
      </c>
      <c r="H756">
        <v>313088</v>
      </c>
      <c r="I756" s="5">
        <f t="shared" si="22"/>
        <v>754</v>
      </c>
      <c r="J756" s="5" t="str">
        <f t="shared" si="23"/>
        <v>755,Ferrari,612 Scaglietti,2011,premium unleaded (required),AUTOMATED_MANUAL,532,313088,754</v>
      </c>
    </row>
    <row r="757" spans="1:10" x14ac:dyDescent="0.25">
      <c r="A757" s="5">
        <v>756</v>
      </c>
      <c r="B757" s="5" t="s">
        <v>11206</v>
      </c>
      <c r="C757" t="s">
        <v>11321</v>
      </c>
      <c r="D757">
        <v>2012</v>
      </c>
      <c r="E757" t="s">
        <v>11186</v>
      </c>
      <c r="F757" t="s">
        <v>11889</v>
      </c>
      <c r="G757" s="5">
        <v>453</v>
      </c>
      <c r="H757">
        <v>195840</v>
      </c>
      <c r="I757" s="5" t="str">
        <f t="shared" si="22"/>
        <v>|n</v>
      </c>
      <c r="J757" s="5" t="str">
        <f t="shared" si="23"/>
        <v>756,Ferrari,California,2012,premium unleaded (required),AUTOMATED_MANUAL,453,195840,|n</v>
      </c>
    </row>
    <row r="758" spans="1:10" x14ac:dyDescent="0.25">
      <c r="A758" s="5">
        <v>757</v>
      </c>
      <c r="B758" s="5" t="s">
        <v>11206</v>
      </c>
      <c r="C758" t="s">
        <v>11321</v>
      </c>
      <c r="D758">
        <v>2013</v>
      </c>
      <c r="E758" t="s">
        <v>11186</v>
      </c>
      <c r="F758" t="s">
        <v>11889</v>
      </c>
      <c r="G758" s="5">
        <v>483</v>
      </c>
      <c r="H758">
        <v>198190</v>
      </c>
      <c r="I758" s="5">
        <f t="shared" si="22"/>
        <v>756</v>
      </c>
      <c r="J758" s="5" t="str">
        <f t="shared" si="23"/>
        <v>757,Ferrari,California,2013,premium unleaded (required),AUTOMATED_MANUAL,483,198190,756</v>
      </c>
    </row>
    <row r="759" spans="1:10" x14ac:dyDescent="0.25">
      <c r="A759" s="5">
        <v>758</v>
      </c>
      <c r="B759" s="5" t="s">
        <v>11206</v>
      </c>
      <c r="C759" t="s">
        <v>11321</v>
      </c>
      <c r="D759">
        <v>2014</v>
      </c>
      <c r="E759" t="s">
        <v>11186</v>
      </c>
      <c r="F759" t="s">
        <v>11889</v>
      </c>
      <c r="G759" s="5">
        <v>483</v>
      </c>
      <c r="H759">
        <v>198190</v>
      </c>
      <c r="I759" s="5">
        <f t="shared" si="22"/>
        <v>757</v>
      </c>
      <c r="J759" s="5" t="str">
        <f t="shared" si="23"/>
        <v>758,Ferrari,California,2014,premium unleaded (required),AUTOMATED_MANUAL,483,198190,757</v>
      </c>
    </row>
    <row r="760" spans="1:10" x14ac:dyDescent="0.25">
      <c r="A760" s="5">
        <v>759</v>
      </c>
      <c r="B760" s="5" t="s">
        <v>11206</v>
      </c>
      <c r="C760" t="s">
        <v>11320</v>
      </c>
      <c r="D760">
        <v>2015</v>
      </c>
      <c r="E760" t="s">
        <v>11186</v>
      </c>
      <c r="F760" t="s">
        <v>11889</v>
      </c>
      <c r="G760" s="5">
        <v>553</v>
      </c>
      <c r="H760">
        <v>198973</v>
      </c>
      <c r="I760" s="5" t="str">
        <f t="shared" si="22"/>
        <v>|n</v>
      </c>
      <c r="J760" s="5" t="str">
        <f t="shared" si="23"/>
        <v>759,Ferrari,California T,2015,premium unleaded (required),AUTOMATED_MANUAL,553,198973,|n</v>
      </c>
    </row>
    <row r="761" spans="1:10" x14ac:dyDescent="0.25">
      <c r="A761" s="5">
        <v>760</v>
      </c>
      <c r="B761" s="5" t="s">
        <v>11206</v>
      </c>
      <c r="C761" t="s">
        <v>11451</v>
      </c>
      <c r="D761">
        <v>2013</v>
      </c>
      <c r="E761" t="s">
        <v>11186</v>
      </c>
      <c r="F761" t="s">
        <v>11889</v>
      </c>
      <c r="G761" s="5">
        <v>731</v>
      </c>
      <c r="H761">
        <v>315888</v>
      </c>
      <c r="I761" s="5" t="str">
        <f t="shared" si="22"/>
        <v>|n</v>
      </c>
      <c r="J761" s="5" t="str">
        <f t="shared" si="23"/>
        <v>760,Ferrari,F12 Berlinetta,2013,premium unleaded (required),AUTOMATED_MANUAL,731,315888,|n</v>
      </c>
    </row>
    <row r="762" spans="1:10" x14ac:dyDescent="0.25">
      <c r="A762" s="5">
        <v>761</v>
      </c>
      <c r="B762" s="5" t="s">
        <v>11206</v>
      </c>
      <c r="C762" t="s">
        <v>11451</v>
      </c>
      <c r="D762">
        <v>2014</v>
      </c>
      <c r="E762" t="s">
        <v>11186</v>
      </c>
      <c r="F762" t="s">
        <v>11889</v>
      </c>
      <c r="G762" s="5">
        <v>731</v>
      </c>
      <c r="H762">
        <v>315888</v>
      </c>
      <c r="I762" s="5">
        <f t="shared" si="22"/>
        <v>760</v>
      </c>
      <c r="J762" s="5" t="str">
        <f t="shared" si="23"/>
        <v>761,Ferrari,F12 Berlinetta,2014,premium unleaded (required),AUTOMATED_MANUAL,731,315888,760</v>
      </c>
    </row>
    <row r="763" spans="1:10" x14ac:dyDescent="0.25">
      <c r="A763" s="5">
        <v>762</v>
      </c>
      <c r="B763" s="5" t="s">
        <v>11206</v>
      </c>
      <c r="C763" t="s">
        <v>11451</v>
      </c>
      <c r="D763">
        <v>2015</v>
      </c>
      <c r="E763" t="s">
        <v>11186</v>
      </c>
      <c r="F763" t="s">
        <v>11889</v>
      </c>
      <c r="G763" s="5">
        <v>731</v>
      </c>
      <c r="H763">
        <v>319995</v>
      </c>
      <c r="I763" s="5">
        <f t="shared" si="22"/>
        <v>761</v>
      </c>
      <c r="J763" s="5" t="str">
        <f t="shared" si="23"/>
        <v>762,Ferrari,F12 Berlinetta,2015,premium unleaded (required),AUTOMATED_MANUAL,731,319995,761</v>
      </c>
    </row>
    <row r="764" spans="1:10" x14ac:dyDescent="0.25">
      <c r="A764" s="5">
        <v>763</v>
      </c>
      <c r="B764" s="5" t="s">
        <v>11206</v>
      </c>
      <c r="C764" t="s">
        <v>11452</v>
      </c>
      <c r="D764">
        <v>2007</v>
      </c>
      <c r="E764" t="s">
        <v>11186</v>
      </c>
      <c r="F764" t="s">
        <v>11889</v>
      </c>
      <c r="G764" s="5">
        <v>483</v>
      </c>
      <c r="H764">
        <v>234945</v>
      </c>
      <c r="I764" s="5" t="str">
        <f t="shared" si="22"/>
        <v>|n</v>
      </c>
      <c r="J764" s="5" t="str">
        <f t="shared" si="23"/>
        <v>763,Ferrari,F430,2007,premium unleaded (required),AUTOMATED_MANUAL,483,234945,|n</v>
      </c>
    </row>
    <row r="765" spans="1:10" x14ac:dyDescent="0.25">
      <c r="A765" s="5">
        <v>764</v>
      </c>
      <c r="B765" s="5" t="s">
        <v>11206</v>
      </c>
      <c r="C765" t="s">
        <v>11452</v>
      </c>
      <c r="D765">
        <v>2007</v>
      </c>
      <c r="E765" t="s">
        <v>11186</v>
      </c>
      <c r="F765" t="s">
        <v>11887</v>
      </c>
      <c r="G765" s="5">
        <v>483</v>
      </c>
      <c r="H765">
        <v>201213</v>
      </c>
      <c r="I765" s="5" t="str">
        <f t="shared" si="22"/>
        <v>|n</v>
      </c>
      <c r="J765" s="5" t="str">
        <f t="shared" si="23"/>
        <v>764,Ferrari,F430,2007,premium unleaded (required),MANUAL,483,201213,|n</v>
      </c>
    </row>
    <row r="766" spans="1:10" x14ac:dyDescent="0.25">
      <c r="A766" s="5">
        <v>765</v>
      </c>
      <c r="B766" s="5" t="s">
        <v>11206</v>
      </c>
      <c r="C766" t="s">
        <v>11452</v>
      </c>
      <c r="D766">
        <v>2008</v>
      </c>
      <c r="E766" t="s">
        <v>11186</v>
      </c>
      <c r="F766" t="s">
        <v>11889</v>
      </c>
      <c r="G766" s="5">
        <v>483</v>
      </c>
      <c r="H766">
        <v>228447</v>
      </c>
      <c r="I766" s="5" t="str">
        <f t="shared" si="22"/>
        <v>|n</v>
      </c>
      <c r="J766" s="5" t="str">
        <f t="shared" si="23"/>
        <v>765,Ferrari,F430,2008,premium unleaded (required),AUTOMATED_MANUAL,483,228447,|n</v>
      </c>
    </row>
    <row r="767" spans="1:10" x14ac:dyDescent="0.25">
      <c r="A767" s="5">
        <v>766</v>
      </c>
      <c r="B767" s="5" t="s">
        <v>11206</v>
      </c>
      <c r="C767" t="s">
        <v>11452</v>
      </c>
      <c r="D767">
        <v>2008</v>
      </c>
      <c r="E767" t="s">
        <v>11186</v>
      </c>
      <c r="F767" t="s">
        <v>11887</v>
      </c>
      <c r="G767" s="5">
        <v>483</v>
      </c>
      <c r="H767">
        <v>217310</v>
      </c>
      <c r="I767" s="5" t="str">
        <f t="shared" si="22"/>
        <v>|n</v>
      </c>
      <c r="J767" s="5" t="str">
        <f t="shared" si="23"/>
        <v>766,Ferrari,F430,2008,premium unleaded (required),MANUAL,483,217310,|n</v>
      </c>
    </row>
    <row r="768" spans="1:10" x14ac:dyDescent="0.25">
      <c r="A768" s="5">
        <v>767</v>
      </c>
      <c r="B768" s="5" t="s">
        <v>11206</v>
      </c>
      <c r="C768" t="s">
        <v>11452</v>
      </c>
      <c r="D768">
        <v>2009</v>
      </c>
      <c r="E768" t="s">
        <v>11186</v>
      </c>
      <c r="F768" t="s">
        <v>11889</v>
      </c>
      <c r="G768" s="5">
        <v>483</v>
      </c>
      <c r="H768">
        <v>229447</v>
      </c>
      <c r="I768" s="5" t="str">
        <f t="shared" si="22"/>
        <v>|n</v>
      </c>
      <c r="J768" s="5" t="str">
        <f t="shared" si="23"/>
        <v>767,Ferrari,F430,2009,premium unleaded (required),AUTOMATED_MANUAL,483,229447,|n</v>
      </c>
    </row>
    <row r="769" spans="1:10" x14ac:dyDescent="0.25">
      <c r="A769" s="5">
        <v>768</v>
      </c>
      <c r="B769" s="5" t="s">
        <v>11206</v>
      </c>
      <c r="C769" t="s">
        <v>11452</v>
      </c>
      <c r="D769">
        <v>2009</v>
      </c>
      <c r="E769" t="s">
        <v>11186</v>
      </c>
      <c r="F769" t="s">
        <v>11887</v>
      </c>
      <c r="G769" s="5">
        <v>483</v>
      </c>
      <c r="H769">
        <v>218310</v>
      </c>
      <c r="I769" s="5" t="str">
        <f t="shared" si="22"/>
        <v>|n</v>
      </c>
      <c r="J769" s="5" t="str">
        <f t="shared" si="23"/>
        <v>768,Ferrari,F430,2009,premium unleaded (required),MANUAL,483,218310,|n</v>
      </c>
    </row>
    <row r="770" spans="1:10" x14ac:dyDescent="0.25">
      <c r="A770" s="5">
        <v>769</v>
      </c>
      <c r="B770" s="5" t="s">
        <v>11206</v>
      </c>
      <c r="C770" t="s">
        <v>11453</v>
      </c>
      <c r="D770">
        <v>2013</v>
      </c>
      <c r="E770" t="s">
        <v>11186</v>
      </c>
      <c r="F770" t="s">
        <v>11889</v>
      </c>
      <c r="G770" s="5">
        <v>651</v>
      </c>
      <c r="H770">
        <v>295000</v>
      </c>
      <c r="I770" s="5" t="str">
        <f t="shared" si="22"/>
        <v>|n</v>
      </c>
      <c r="J770" s="5" t="str">
        <f t="shared" si="23"/>
        <v>769,Ferrari,FF,2013,premium unleaded (required),AUTOMATED_MANUAL,651,295000,|n</v>
      </c>
    </row>
    <row r="771" spans="1:10" x14ac:dyDescent="0.25">
      <c r="A771" s="5">
        <v>770</v>
      </c>
      <c r="B771" s="5" t="s">
        <v>11206</v>
      </c>
      <c r="C771" t="s">
        <v>11453</v>
      </c>
      <c r="D771">
        <v>2014</v>
      </c>
      <c r="E771" t="s">
        <v>11186</v>
      </c>
      <c r="F771" t="s">
        <v>11889</v>
      </c>
      <c r="G771" s="5">
        <v>651</v>
      </c>
      <c r="H771">
        <v>295000</v>
      </c>
      <c r="I771" s="5">
        <f t="shared" ref="I771:I834" si="24">IF(AND($B770=$B771,$C770=$C771,$E770=$E771,$F770=$F771),A770,"|n")</f>
        <v>769</v>
      </c>
      <c r="J771" s="5" t="str">
        <f t="shared" ref="J771:J834" si="25">A771&amp;","&amp;B771&amp;","&amp;C771&amp;","&amp;D771&amp;","&amp;E771&amp;","&amp;F771&amp;","&amp;G771&amp;","&amp;H771&amp;","&amp;I771</f>
        <v>770,Ferrari,FF,2014,premium unleaded (required),AUTOMATED_MANUAL,651,295000,769</v>
      </c>
    </row>
    <row r="772" spans="1:10" x14ac:dyDescent="0.25">
      <c r="A772" s="5">
        <v>771</v>
      </c>
      <c r="B772" s="5" t="s">
        <v>11206</v>
      </c>
      <c r="C772" t="s">
        <v>11453</v>
      </c>
      <c r="D772">
        <v>2015</v>
      </c>
      <c r="E772" t="s">
        <v>11186</v>
      </c>
      <c r="F772" t="s">
        <v>11889</v>
      </c>
      <c r="G772" s="5">
        <v>651</v>
      </c>
      <c r="H772">
        <v>295000</v>
      </c>
      <c r="I772" s="5">
        <f t="shared" si="24"/>
        <v>770</v>
      </c>
      <c r="J772" s="5" t="str">
        <f t="shared" si="25"/>
        <v>771,Ferrari,FF,2015,premium unleaded (required),AUTOMATED_MANUAL,651,295000,770</v>
      </c>
    </row>
    <row r="773" spans="1:10" x14ac:dyDescent="0.25">
      <c r="A773" s="5">
        <v>772</v>
      </c>
      <c r="B773" s="5" t="s">
        <v>11206</v>
      </c>
      <c r="C773" t="s">
        <v>11793</v>
      </c>
      <c r="D773">
        <v>2005</v>
      </c>
      <c r="E773" t="s">
        <v>11186</v>
      </c>
      <c r="F773" t="s">
        <v>11889</v>
      </c>
      <c r="G773" s="5">
        <v>532</v>
      </c>
      <c r="H773">
        <v>294080</v>
      </c>
      <c r="I773" s="5" t="str">
        <f t="shared" si="24"/>
        <v>|n</v>
      </c>
      <c r="J773" s="5" t="str">
        <f t="shared" si="25"/>
        <v>772,Ferrari,Superamerica,2005,premium unleaded (required),AUTOMATED_MANUAL,532,294080,|n</v>
      </c>
    </row>
    <row r="774" spans="1:10" x14ac:dyDescent="0.25">
      <c r="A774" s="5">
        <v>773</v>
      </c>
      <c r="B774" s="5" t="s">
        <v>11206</v>
      </c>
      <c r="C774" t="s">
        <v>11793</v>
      </c>
      <c r="D774">
        <v>2005</v>
      </c>
      <c r="E774" t="s">
        <v>11186</v>
      </c>
      <c r="F774" t="s">
        <v>11887</v>
      </c>
      <c r="G774" s="5">
        <v>532</v>
      </c>
      <c r="H774">
        <v>281170</v>
      </c>
      <c r="I774" s="5" t="str">
        <f t="shared" si="24"/>
        <v>|n</v>
      </c>
      <c r="J774" s="5" t="str">
        <f t="shared" si="25"/>
        <v>773,Ferrari,Superamerica,2005,premium unleaded (required),MANUAL,532,281170,|n</v>
      </c>
    </row>
    <row r="775" spans="1:10" x14ac:dyDescent="0.25">
      <c r="A775" s="5">
        <v>774</v>
      </c>
      <c r="B775" s="5" t="s">
        <v>11191</v>
      </c>
      <c r="C775">
        <v>500</v>
      </c>
      <c r="D775">
        <v>2015</v>
      </c>
      <c r="E775" t="s">
        <v>11193</v>
      </c>
      <c r="F775" t="s">
        <v>11887</v>
      </c>
      <c r="G775" s="5">
        <v>160</v>
      </c>
      <c r="H775">
        <v>26595</v>
      </c>
      <c r="I775" s="5" t="str">
        <f t="shared" si="24"/>
        <v>|n</v>
      </c>
      <c r="J775" s="5" t="str">
        <f t="shared" si="25"/>
        <v>774,FIAT,500,2015,premium unleaded (recommended),MANUAL,160,26595,|n</v>
      </c>
    </row>
    <row r="776" spans="1:10" x14ac:dyDescent="0.25">
      <c r="A776" s="5">
        <v>775</v>
      </c>
      <c r="B776" s="5" t="s">
        <v>11191</v>
      </c>
      <c r="C776">
        <v>500</v>
      </c>
      <c r="D776">
        <v>2016</v>
      </c>
      <c r="E776" t="s">
        <v>11193</v>
      </c>
      <c r="F776" t="s">
        <v>11887</v>
      </c>
      <c r="G776" s="5">
        <v>160</v>
      </c>
      <c r="H776">
        <v>26695</v>
      </c>
      <c r="I776" s="5">
        <f t="shared" si="24"/>
        <v>774</v>
      </c>
      <c r="J776" s="5" t="str">
        <f t="shared" si="25"/>
        <v>775,FIAT,500,2016,premium unleaded (recommended),MANUAL,160,26695,774</v>
      </c>
    </row>
    <row r="777" spans="1:10" x14ac:dyDescent="0.25">
      <c r="A777" s="5">
        <v>776</v>
      </c>
      <c r="B777" s="5" t="s">
        <v>11191</v>
      </c>
      <c r="C777">
        <v>500</v>
      </c>
      <c r="D777">
        <v>2017</v>
      </c>
      <c r="E777" t="s">
        <v>11193</v>
      </c>
      <c r="F777" t="s">
        <v>11888</v>
      </c>
      <c r="G777" s="5">
        <v>101</v>
      </c>
      <c r="H777">
        <v>20885</v>
      </c>
      <c r="I777" s="5" t="str">
        <f t="shared" si="24"/>
        <v>|n</v>
      </c>
      <c r="J777" s="5" t="str">
        <f t="shared" si="25"/>
        <v>776,FIAT,500,2017,premium unleaded (recommended),AUTOMATIC,101,20885,|n</v>
      </c>
    </row>
    <row r="778" spans="1:10" x14ac:dyDescent="0.25">
      <c r="A778" s="5">
        <v>777</v>
      </c>
      <c r="B778" s="5" t="s">
        <v>11191</v>
      </c>
      <c r="C778">
        <v>500</v>
      </c>
      <c r="D778">
        <v>2017</v>
      </c>
      <c r="E778" t="s">
        <v>11193</v>
      </c>
      <c r="F778" t="s">
        <v>11887</v>
      </c>
      <c r="G778" s="5">
        <v>160</v>
      </c>
      <c r="H778">
        <v>21490</v>
      </c>
      <c r="I778" s="5" t="str">
        <f t="shared" si="24"/>
        <v>|n</v>
      </c>
      <c r="J778" s="5" t="str">
        <f t="shared" si="25"/>
        <v>777,FIAT,500,2017,premium unleaded (recommended),MANUAL,160,21490,|n</v>
      </c>
    </row>
    <row r="779" spans="1:10" x14ac:dyDescent="0.25">
      <c r="A779" s="5">
        <v>778</v>
      </c>
      <c r="B779" s="5" t="s">
        <v>11191</v>
      </c>
      <c r="C779" t="s">
        <v>11192</v>
      </c>
      <c r="D779">
        <v>2017</v>
      </c>
      <c r="E779" t="s">
        <v>11193</v>
      </c>
      <c r="F779" t="s">
        <v>11887</v>
      </c>
      <c r="G779" s="5">
        <v>160</v>
      </c>
      <c r="H779">
        <v>28195</v>
      </c>
      <c r="I779" s="5" t="str">
        <f t="shared" si="24"/>
        <v>|n</v>
      </c>
      <c r="J779" s="5" t="str">
        <f t="shared" si="25"/>
        <v>778,FIAT,124 Spider,2017,premium unleaded (recommended),MANUAL,160,28195,|n</v>
      </c>
    </row>
    <row r="780" spans="1:10" x14ac:dyDescent="0.25">
      <c r="A780" s="5">
        <v>779</v>
      </c>
      <c r="B780" s="5" t="s">
        <v>11191</v>
      </c>
      <c r="C780" t="s">
        <v>11217</v>
      </c>
      <c r="D780">
        <v>2015</v>
      </c>
      <c r="E780" t="s">
        <v>11218</v>
      </c>
      <c r="F780" t="s">
        <v>11890</v>
      </c>
      <c r="G780" s="5">
        <v>151</v>
      </c>
      <c r="H780">
        <v>31800</v>
      </c>
      <c r="I780" s="5" t="str">
        <f t="shared" si="24"/>
        <v>|n</v>
      </c>
      <c r="J780" s="5" t="str">
        <f t="shared" si="25"/>
        <v>779,FIAT,500e,2015,electric,DIRECT_DRIVE,151,31800,|n</v>
      </c>
    </row>
    <row r="781" spans="1:10" x14ac:dyDescent="0.25">
      <c r="A781" s="5">
        <v>780</v>
      </c>
      <c r="B781" s="5" t="s">
        <v>11191</v>
      </c>
      <c r="C781" t="s">
        <v>11217</v>
      </c>
      <c r="D781">
        <v>2016</v>
      </c>
      <c r="E781" t="s">
        <v>11218</v>
      </c>
      <c r="F781" t="s">
        <v>11890</v>
      </c>
      <c r="G781" s="5">
        <v>151</v>
      </c>
      <c r="H781">
        <v>31800</v>
      </c>
      <c r="I781" s="5">
        <f t="shared" si="24"/>
        <v>779</v>
      </c>
      <c r="J781" s="5" t="str">
        <f t="shared" si="25"/>
        <v>780,FIAT,500e,2016,electric,DIRECT_DRIVE,151,31800,779</v>
      </c>
    </row>
    <row r="782" spans="1:10" x14ac:dyDescent="0.25">
      <c r="A782" s="5">
        <v>781</v>
      </c>
      <c r="B782" s="5" t="s">
        <v>11191</v>
      </c>
      <c r="C782" t="s">
        <v>11217</v>
      </c>
      <c r="D782">
        <v>2017</v>
      </c>
      <c r="E782" t="s">
        <v>11218</v>
      </c>
      <c r="F782" t="s">
        <v>11890</v>
      </c>
      <c r="G782" s="5">
        <v>160</v>
      </c>
      <c r="H782">
        <v>31800</v>
      </c>
      <c r="I782" s="5">
        <f t="shared" si="24"/>
        <v>780</v>
      </c>
      <c r="J782" s="5" t="str">
        <f t="shared" si="25"/>
        <v>781,FIAT,500e,2017,electric,DIRECT_DRIVE,160,31800,780</v>
      </c>
    </row>
    <row r="783" spans="1:10" x14ac:dyDescent="0.25">
      <c r="A783" s="5">
        <v>782</v>
      </c>
      <c r="B783" s="5" t="s">
        <v>11191</v>
      </c>
      <c r="C783" t="s">
        <v>11219</v>
      </c>
      <c r="D783">
        <v>2015</v>
      </c>
      <c r="E783" t="s">
        <v>11193</v>
      </c>
      <c r="F783" t="s">
        <v>11888</v>
      </c>
      <c r="G783" s="5">
        <v>160</v>
      </c>
      <c r="H783">
        <v>24695</v>
      </c>
      <c r="I783" s="5" t="str">
        <f t="shared" si="24"/>
        <v>|n</v>
      </c>
      <c r="J783" s="5" t="str">
        <f t="shared" si="25"/>
        <v>782,FIAT,500L,2015,premium unleaded (recommended),AUTOMATIC,160,24695,|n</v>
      </c>
    </row>
    <row r="784" spans="1:10" x14ac:dyDescent="0.25">
      <c r="A784" s="5">
        <v>783</v>
      </c>
      <c r="B784" s="5" t="s">
        <v>11191</v>
      </c>
      <c r="C784" t="s">
        <v>11219</v>
      </c>
      <c r="D784">
        <v>2015</v>
      </c>
      <c r="E784" t="s">
        <v>11193</v>
      </c>
      <c r="F784" t="s">
        <v>11887</v>
      </c>
      <c r="G784" s="5">
        <v>160</v>
      </c>
      <c r="H784">
        <v>23095</v>
      </c>
      <c r="I784" s="5" t="str">
        <f t="shared" si="24"/>
        <v>|n</v>
      </c>
      <c r="J784" s="5" t="str">
        <f t="shared" si="25"/>
        <v>783,FIAT,500L,2015,premium unleaded (recommended),MANUAL,160,23095,|n</v>
      </c>
    </row>
    <row r="785" spans="1:10" x14ac:dyDescent="0.25">
      <c r="A785" s="5">
        <v>784</v>
      </c>
      <c r="B785" s="5" t="s">
        <v>11191</v>
      </c>
      <c r="C785" t="s">
        <v>11219</v>
      </c>
      <c r="D785">
        <v>2016</v>
      </c>
      <c r="E785" t="s">
        <v>11193</v>
      </c>
      <c r="F785" t="s">
        <v>11888</v>
      </c>
      <c r="G785" s="5">
        <v>160</v>
      </c>
      <c r="H785">
        <v>24795</v>
      </c>
      <c r="I785" s="5" t="str">
        <f t="shared" si="24"/>
        <v>|n</v>
      </c>
      <c r="J785" s="5" t="str">
        <f t="shared" si="25"/>
        <v>784,FIAT,500L,2016,premium unleaded (recommended),AUTOMATIC,160,24795,|n</v>
      </c>
    </row>
    <row r="786" spans="1:10" x14ac:dyDescent="0.25">
      <c r="A786" s="5">
        <v>785</v>
      </c>
      <c r="B786" s="5" t="s">
        <v>11191</v>
      </c>
      <c r="C786" t="s">
        <v>11219</v>
      </c>
      <c r="D786">
        <v>2016</v>
      </c>
      <c r="E786" t="s">
        <v>11193</v>
      </c>
      <c r="F786" t="s">
        <v>11887</v>
      </c>
      <c r="G786" s="5">
        <v>160</v>
      </c>
      <c r="H786">
        <v>23395</v>
      </c>
      <c r="I786" s="5" t="str">
        <f t="shared" si="24"/>
        <v>|n</v>
      </c>
      <c r="J786" s="5" t="str">
        <f t="shared" si="25"/>
        <v>785,FIAT,500L,2016,premium unleaded (recommended),MANUAL,160,23395,|n</v>
      </c>
    </row>
    <row r="787" spans="1:10" x14ac:dyDescent="0.25">
      <c r="A787" s="5">
        <v>786</v>
      </c>
      <c r="B787" s="5" t="s">
        <v>11191</v>
      </c>
      <c r="C787" t="s">
        <v>11219</v>
      </c>
      <c r="D787">
        <v>2017</v>
      </c>
      <c r="E787" t="s">
        <v>11193</v>
      </c>
      <c r="F787" t="s">
        <v>11888</v>
      </c>
      <c r="G787" s="5">
        <v>160</v>
      </c>
      <c r="H787">
        <v>23695</v>
      </c>
      <c r="I787" s="5" t="str">
        <f t="shared" si="24"/>
        <v>|n</v>
      </c>
      <c r="J787" s="5" t="str">
        <f t="shared" si="25"/>
        <v>786,FIAT,500L,2017,premium unleaded (recommended),AUTOMATIC,160,23695,|n</v>
      </c>
    </row>
    <row r="788" spans="1:10" x14ac:dyDescent="0.25">
      <c r="A788" s="5">
        <v>787</v>
      </c>
      <c r="B788" s="5" t="s">
        <v>11191</v>
      </c>
      <c r="C788" t="s">
        <v>11220</v>
      </c>
      <c r="D788">
        <v>2016</v>
      </c>
      <c r="E788" t="s">
        <v>11193</v>
      </c>
      <c r="F788" t="s">
        <v>11887</v>
      </c>
      <c r="G788" s="5">
        <v>160</v>
      </c>
      <c r="H788">
        <v>20000</v>
      </c>
      <c r="I788" s="5" t="str">
        <f t="shared" si="24"/>
        <v>|n</v>
      </c>
      <c r="J788" s="5" t="str">
        <f t="shared" si="25"/>
        <v>787,FIAT,500X,2016,premium unleaded (recommended),MANUAL,160,20000,|n</v>
      </c>
    </row>
    <row r="789" spans="1:10" x14ac:dyDescent="0.25">
      <c r="A789" s="5">
        <v>788</v>
      </c>
      <c r="B789" s="5" t="s">
        <v>11191</v>
      </c>
      <c r="C789" t="s">
        <v>11220</v>
      </c>
      <c r="D789">
        <v>2016</v>
      </c>
      <c r="E789" t="s">
        <v>11190</v>
      </c>
      <c r="F789" t="s">
        <v>11888</v>
      </c>
      <c r="G789" s="5">
        <v>180</v>
      </c>
      <c r="H789">
        <v>29235</v>
      </c>
      <c r="I789" s="5" t="str">
        <f t="shared" si="24"/>
        <v>|n</v>
      </c>
      <c r="J789" s="5" t="str">
        <f t="shared" si="25"/>
        <v>788,FIAT,500X,2016,regular unleaded,AUTOMATIC,180,29235,|n</v>
      </c>
    </row>
    <row r="790" spans="1:10" x14ac:dyDescent="0.25">
      <c r="A790" s="5">
        <v>789</v>
      </c>
      <c r="B790" s="5" t="s">
        <v>11191</v>
      </c>
      <c r="C790" t="s">
        <v>11220</v>
      </c>
      <c r="D790">
        <v>2017</v>
      </c>
      <c r="E790" t="s">
        <v>11193</v>
      </c>
      <c r="F790" t="s">
        <v>11887</v>
      </c>
      <c r="G790" s="5">
        <v>160</v>
      </c>
      <c r="H790">
        <v>19995</v>
      </c>
      <c r="I790" s="5" t="str">
        <f t="shared" si="24"/>
        <v>|n</v>
      </c>
      <c r="J790" s="5" t="str">
        <f t="shared" si="25"/>
        <v>789,FIAT,500X,2017,premium unleaded (recommended),MANUAL,160,19995,|n</v>
      </c>
    </row>
    <row r="791" spans="1:10" x14ac:dyDescent="0.25">
      <c r="A791" s="5">
        <v>790</v>
      </c>
      <c r="B791" s="5" t="s">
        <v>11191</v>
      </c>
      <c r="C791" t="s">
        <v>11220</v>
      </c>
      <c r="D791">
        <v>2017</v>
      </c>
      <c r="E791" t="s">
        <v>11190</v>
      </c>
      <c r="F791" t="s">
        <v>11888</v>
      </c>
      <c r="G791" s="5">
        <v>180</v>
      </c>
      <c r="H791">
        <v>27035</v>
      </c>
      <c r="I791" s="5" t="str">
        <f t="shared" si="24"/>
        <v>|n</v>
      </c>
      <c r="J791" s="5" t="str">
        <f t="shared" si="25"/>
        <v>790,FIAT,500X,2017,regular unleaded,AUTOMATIC,180,27035,|n</v>
      </c>
    </row>
    <row r="792" spans="1:10" x14ac:dyDescent="0.25">
      <c r="A792" s="5">
        <v>791</v>
      </c>
      <c r="B792" s="5" t="s">
        <v>11261</v>
      </c>
      <c r="C792" t="s">
        <v>11313</v>
      </c>
      <c r="D792">
        <v>2015</v>
      </c>
      <c r="E792" t="s">
        <v>11190</v>
      </c>
      <c r="F792" t="s">
        <v>11888</v>
      </c>
      <c r="G792" s="5">
        <v>188</v>
      </c>
      <c r="H792">
        <v>27170</v>
      </c>
      <c r="I792" s="5" t="str">
        <f t="shared" si="24"/>
        <v>|n</v>
      </c>
      <c r="J792" s="5" t="str">
        <f t="shared" si="25"/>
        <v>791,Ford,C-Max Hybrid,2015,regular unleaded,AUTOMATIC,188,27170,|n</v>
      </c>
    </row>
    <row r="793" spans="1:10" x14ac:dyDescent="0.25">
      <c r="A793" s="5">
        <v>792</v>
      </c>
      <c r="B793" s="5" t="s">
        <v>11261</v>
      </c>
      <c r="C793" t="s">
        <v>11313</v>
      </c>
      <c r="D793">
        <v>2016</v>
      </c>
      <c r="E793" t="s">
        <v>11190</v>
      </c>
      <c r="F793" t="s">
        <v>11888</v>
      </c>
      <c r="G793" s="5">
        <v>188</v>
      </c>
      <c r="H793">
        <v>27170</v>
      </c>
      <c r="I793" s="5">
        <f t="shared" si="24"/>
        <v>791</v>
      </c>
      <c r="J793" s="5" t="str">
        <f t="shared" si="25"/>
        <v>792,Ford,C-Max Hybrid,2016,regular unleaded,AUTOMATIC,188,27170,791</v>
      </c>
    </row>
    <row r="794" spans="1:10" x14ac:dyDescent="0.25">
      <c r="A794" s="5">
        <v>793</v>
      </c>
      <c r="B794" s="5" t="s">
        <v>11261</v>
      </c>
      <c r="C794" t="s">
        <v>11313</v>
      </c>
      <c r="D794">
        <v>2017</v>
      </c>
      <c r="E794" t="s">
        <v>11190</v>
      </c>
      <c r="F794" t="s">
        <v>11888</v>
      </c>
      <c r="G794" s="5">
        <v>188</v>
      </c>
      <c r="H794">
        <v>27120</v>
      </c>
      <c r="I794" s="5">
        <f t="shared" si="24"/>
        <v>792</v>
      </c>
      <c r="J794" s="5" t="str">
        <f t="shared" si="25"/>
        <v>793,Ford,C-Max Hybrid,2017,regular unleaded,AUTOMATIC,188,27120,792</v>
      </c>
    </row>
    <row r="795" spans="1:10" x14ac:dyDescent="0.25">
      <c r="A795" s="5">
        <v>794</v>
      </c>
      <c r="B795" s="5" t="s">
        <v>11261</v>
      </c>
      <c r="C795" t="s">
        <v>11374</v>
      </c>
      <c r="D795">
        <v>2009</v>
      </c>
      <c r="E795" t="s">
        <v>11197</v>
      </c>
      <c r="F795" t="s">
        <v>11888</v>
      </c>
      <c r="G795" s="5">
        <v>224</v>
      </c>
      <c r="H795">
        <v>29205</v>
      </c>
      <c r="I795" s="5" t="str">
        <f t="shared" si="24"/>
        <v>|n</v>
      </c>
      <c r="J795" s="5" t="str">
        <f t="shared" si="25"/>
        <v>794,Ford,Crown Victoria,2009,flex-fuel (unleaded/E85),AUTOMATIC,224,29205,|n</v>
      </c>
    </row>
    <row r="796" spans="1:10" x14ac:dyDescent="0.25">
      <c r="A796" s="5">
        <v>795</v>
      </c>
      <c r="B796" s="5" t="s">
        <v>11261</v>
      </c>
      <c r="C796" t="s">
        <v>11374</v>
      </c>
      <c r="D796">
        <v>2010</v>
      </c>
      <c r="E796" t="s">
        <v>11197</v>
      </c>
      <c r="F796" t="s">
        <v>11888</v>
      </c>
      <c r="G796" s="5">
        <v>224</v>
      </c>
      <c r="H796">
        <v>29905</v>
      </c>
      <c r="I796" s="5">
        <f t="shared" si="24"/>
        <v>794</v>
      </c>
      <c r="J796" s="5" t="str">
        <f t="shared" si="25"/>
        <v>795,Ford,Crown Victoria,2010,flex-fuel (unleaded/E85),AUTOMATIC,224,29905,794</v>
      </c>
    </row>
    <row r="797" spans="1:10" x14ac:dyDescent="0.25">
      <c r="A797" s="5">
        <v>796</v>
      </c>
      <c r="B797" s="5" t="s">
        <v>11261</v>
      </c>
      <c r="C797" t="s">
        <v>11374</v>
      </c>
      <c r="D797">
        <v>2011</v>
      </c>
      <c r="E797" t="s">
        <v>11197</v>
      </c>
      <c r="F797" t="s">
        <v>11888</v>
      </c>
      <c r="G797" s="5">
        <v>239</v>
      </c>
      <c r="H797">
        <v>29905</v>
      </c>
      <c r="I797" s="5">
        <f t="shared" si="24"/>
        <v>795</v>
      </c>
      <c r="J797" s="5" t="str">
        <f t="shared" si="25"/>
        <v>796,Ford,Crown Victoria,2011,flex-fuel (unleaded/E85),AUTOMATIC,239,29905,795</v>
      </c>
    </row>
    <row r="798" spans="1:10" x14ac:dyDescent="0.25">
      <c r="A798" s="5">
        <v>797</v>
      </c>
      <c r="B798" s="5" t="s">
        <v>11261</v>
      </c>
      <c r="C798" t="s">
        <v>11410</v>
      </c>
      <c r="D798">
        <v>2015</v>
      </c>
      <c r="E798" t="s">
        <v>11193</v>
      </c>
      <c r="F798" t="s">
        <v>11888</v>
      </c>
      <c r="G798" s="5">
        <v>245</v>
      </c>
      <c r="H798">
        <v>37595</v>
      </c>
      <c r="I798" s="5" t="str">
        <f t="shared" si="24"/>
        <v>|n</v>
      </c>
      <c r="J798" s="5" t="str">
        <f t="shared" si="25"/>
        <v>797,Ford,Edge,2015,premium unleaded (recommended),AUTOMATIC,245,37595,|n</v>
      </c>
    </row>
    <row r="799" spans="1:10" x14ac:dyDescent="0.25">
      <c r="A799" s="5">
        <v>798</v>
      </c>
      <c r="B799" s="5" t="s">
        <v>11261</v>
      </c>
      <c r="C799" t="s">
        <v>11410</v>
      </c>
      <c r="D799">
        <v>2015</v>
      </c>
      <c r="E799" t="s">
        <v>11190</v>
      </c>
      <c r="F799" t="s">
        <v>11888</v>
      </c>
      <c r="G799" s="5">
        <v>315</v>
      </c>
      <c r="H799">
        <v>40095</v>
      </c>
      <c r="I799" s="5" t="str">
        <f t="shared" si="24"/>
        <v>|n</v>
      </c>
      <c r="J799" s="5" t="str">
        <f t="shared" si="25"/>
        <v>798,Ford,Edge,2015,regular unleaded,AUTOMATIC,315,40095,|n</v>
      </c>
    </row>
    <row r="800" spans="1:10" x14ac:dyDescent="0.25">
      <c r="A800" s="5">
        <v>799</v>
      </c>
      <c r="B800" s="5" t="s">
        <v>11261</v>
      </c>
      <c r="C800" t="s">
        <v>11410</v>
      </c>
      <c r="D800">
        <v>2016</v>
      </c>
      <c r="E800" t="s">
        <v>11193</v>
      </c>
      <c r="F800" t="s">
        <v>11888</v>
      </c>
      <c r="G800" s="5">
        <v>245</v>
      </c>
      <c r="H800">
        <v>37595</v>
      </c>
      <c r="I800" s="5" t="str">
        <f t="shared" si="24"/>
        <v>|n</v>
      </c>
      <c r="J800" s="5" t="str">
        <f t="shared" si="25"/>
        <v>799,Ford,Edge,2016,premium unleaded (recommended),AUTOMATIC,245,37595,|n</v>
      </c>
    </row>
    <row r="801" spans="1:10" x14ac:dyDescent="0.25">
      <c r="A801" s="5">
        <v>800</v>
      </c>
      <c r="B801" s="5" t="s">
        <v>11261</v>
      </c>
      <c r="C801" t="s">
        <v>11410</v>
      </c>
      <c r="D801">
        <v>2016</v>
      </c>
      <c r="E801" t="s">
        <v>11190</v>
      </c>
      <c r="F801" t="s">
        <v>11888</v>
      </c>
      <c r="G801" s="5">
        <v>315</v>
      </c>
      <c r="H801">
        <v>40900</v>
      </c>
      <c r="I801" s="5" t="str">
        <f t="shared" si="24"/>
        <v>|n</v>
      </c>
      <c r="J801" s="5" t="str">
        <f t="shared" si="25"/>
        <v>800,Ford,Edge,2016,regular unleaded,AUTOMATIC,315,40900,|n</v>
      </c>
    </row>
    <row r="802" spans="1:10" x14ac:dyDescent="0.25">
      <c r="A802" s="5">
        <v>801</v>
      </c>
      <c r="B802" s="5" t="s">
        <v>11261</v>
      </c>
      <c r="C802" t="s">
        <v>11410</v>
      </c>
      <c r="D802">
        <v>2017</v>
      </c>
      <c r="E802" t="s">
        <v>11193</v>
      </c>
      <c r="F802" t="s">
        <v>11888</v>
      </c>
      <c r="G802" s="5">
        <v>245</v>
      </c>
      <c r="H802">
        <v>37595</v>
      </c>
      <c r="I802" s="5" t="str">
        <f t="shared" si="24"/>
        <v>|n</v>
      </c>
      <c r="J802" s="5" t="str">
        <f t="shared" si="25"/>
        <v>801,Ford,Edge,2017,premium unleaded (recommended),AUTOMATIC,245,37595,|n</v>
      </c>
    </row>
    <row r="803" spans="1:10" x14ac:dyDescent="0.25">
      <c r="A803" s="5">
        <v>802</v>
      </c>
      <c r="B803" s="5" t="s">
        <v>11261</v>
      </c>
      <c r="C803" t="s">
        <v>11410</v>
      </c>
      <c r="D803">
        <v>2017</v>
      </c>
      <c r="E803" t="s">
        <v>11190</v>
      </c>
      <c r="F803" t="s">
        <v>11888</v>
      </c>
      <c r="G803" s="5">
        <v>315</v>
      </c>
      <c r="H803">
        <v>40900</v>
      </c>
      <c r="I803" s="5" t="str">
        <f t="shared" si="24"/>
        <v>|n</v>
      </c>
      <c r="J803" s="5" t="str">
        <f t="shared" si="25"/>
        <v>802,Ford,Edge,2017,regular unleaded,AUTOMATIC,315,40900,|n</v>
      </c>
    </row>
    <row r="804" spans="1:10" x14ac:dyDescent="0.25">
      <c r="A804" s="5">
        <v>803</v>
      </c>
      <c r="B804" s="5" t="s">
        <v>11261</v>
      </c>
      <c r="C804" t="s">
        <v>11438</v>
      </c>
      <c r="D804">
        <v>2015</v>
      </c>
      <c r="E804" t="s">
        <v>11193</v>
      </c>
      <c r="F804" t="s">
        <v>11888</v>
      </c>
      <c r="G804" s="5">
        <v>178</v>
      </c>
      <c r="H804">
        <v>31485</v>
      </c>
      <c r="I804" s="5" t="str">
        <f t="shared" si="24"/>
        <v>|n</v>
      </c>
      <c r="J804" s="5" t="str">
        <f t="shared" si="25"/>
        <v>803,Ford,Escape,2015,premium unleaded (recommended),AUTOMATIC,178,31485,|n</v>
      </c>
    </row>
    <row r="805" spans="1:10" x14ac:dyDescent="0.25">
      <c r="A805" s="5">
        <v>804</v>
      </c>
      <c r="B805" s="5" t="s">
        <v>11261</v>
      </c>
      <c r="C805" t="s">
        <v>11438</v>
      </c>
      <c r="D805">
        <v>2015</v>
      </c>
      <c r="E805" t="s">
        <v>11190</v>
      </c>
      <c r="F805" t="s">
        <v>11888</v>
      </c>
      <c r="G805" s="5">
        <v>168</v>
      </c>
      <c r="H805">
        <v>23450</v>
      </c>
      <c r="I805" s="5" t="str">
        <f t="shared" si="24"/>
        <v>|n</v>
      </c>
      <c r="J805" s="5" t="str">
        <f t="shared" si="25"/>
        <v>804,Ford,Escape,2015,regular unleaded,AUTOMATIC,168,23450,|n</v>
      </c>
    </row>
    <row r="806" spans="1:10" x14ac:dyDescent="0.25">
      <c r="A806" s="5">
        <v>805</v>
      </c>
      <c r="B806" s="5" t="s">
        <v>11261</v>
      </c>
      <c r="C806" t="s">
        <v>11438</v>
      </c>
      <c r="D806">
        <v>2016</v>
      </c>
      <c r="E806" t="s">
        <v>11193</v>
      </c>
      <c r="F806" t="s">
        <v>11888</v>
      </c>
      <c r="G806" s="5">
        <v>178</v>
      </c>
      <c r="H806">
        <v>31745</v>
      </c>
      <c r="I806" s="5" t="str">
        <f t="shared" si="24"/>
        <v>|n</v>
      </c>
      <c r="J806" s="5" t="str">
        <f t="shared" si="25"/>
        <v>805,Ford,Escape,2016,premium unleaded (recommended),AUTOMATIC,178,31745,|n</v>
      </c>
    </row>
    <row r="807" spans="1:10" x14ac:dyDescent="0.25">
      <c r="A807" s="5">
        <v>806</v>
      </c>
      <c r="B807" s="5" t="s">
        <v>11261</v>
      </c>
      <c r="C807" t="s">
        <v>11438</v>
      </c>
      <c r="D807">
        <v>2016</v>
      </c>
      <c r="E807" t="s">
        <v>11190</v>
      </c>
      <c r="F807" t="s">
        <v>11888</v>
      </c>
      <c r="G807" s="5">
        <v>168</v>
      </c>
      <c r="H807">
        <v>23590</v>
      </c>
      <c r="I807" s="5" t="str">
        <f t="shared" si="24"/>
        <v>|n</v>
      </c>
      <c r="J807" s="5" t="str">
        <f t="shared" si="25"/>
        <v>806,Ford,Escape,2016,regular unleaded,AUTOMATIC,168,23590,|n</v>
      </c>
    </row>
    <row r="808" spans="1:10" x14ac:dyDescent="0.25">
      <c r="A808" s="5">
        <v>807</v>
      </c>
      <c r="B808" s="5" t="s">
        <v>11261</v>
      </c>
      <c r="C808" t="s">
        <v>11438</v>
      </c>
      <c r="D808">
        <v>2017</v>
      </c>
      <c r="E808" t="s">
        <v>11190</v>
      </c>
      <c r="F808" t="s">
        <v>11888</v>
      </c>
      <c r="G808" s="5">
        <v>168</v>
      </c>
      <c r="H808">
        <v>30850</v>
      </c>
      <c r="I808" s="5">
        <f t="shared" si="24"/>
        <v>806</v>
      </c>
      <c r="J808" s="5" t="str">
        <f t="shared" si="25"/>
        <v>807,Ford,Escape,2017,regular unleaded,AUTOMATIC,168,30850,806</v>
      </c>
    </row>
    <row r="809" spans="1:10" x14ac:dyDescent="0.25">
      <c r="A809" s="5">
        <v>808</v>
      </c>
      <c r="B809" s="5" t="s">
        <v>11261</v>
      </c>
      <c r="C809" t="s">
        <v>11437</v>
      </c>
      <c r="D809">
        <v>2009</v>
      </c>
      <c r="E809" t="s">
        <v>11190</v>
      </c>
      <c r="F809" t="s">
        <v>11888</v>
      </c>
      <c r="G809" s="5">
        <v>177</v>
      </c>
      <c r="H809">
        <v>33725</v>
      </c>
      <c r="I809" s="5" t="str">
        <f t="shared" si="24"/>
        <v>|n</v>
      </c>
      <c r="J809" s="5" t="str">
        <f t="shared" si="25"/>
        <v>808,Ford,Escape Hybrid,2009,regular unleaded,AUTOMATIC,177,33725,|n</v>
      </c>
    </row>
    <row r="810" spans="1:10" x14ac:dyDescent="0.25">
      <c r="A810" s="5">
        <v>809</v>
      </c>
      <c r="B810" s="5" t="s">
        <v>11261</v>
      </c>
      <c r="C810" t="s">
        <v>11437</v>
      </c>
      <c r="D810">
        <v>2010</v>
      </c>
      <c r="E810" t="s">
        <v>11190</v>
      </c>
      <c r="F810" t="s">
        <v>11888</v>
      </c>
      <c r="G810" s="5">
        <v>177</v>
      </c>
      <c r="H810">
        <v>34120</v>
      </c>
      <c r="I810" s="5">
        <f t="shared" si="24"/>
        <v>808</v>
      </c>
      <c r="J810" s="5" t="str">
        <f t="shared" si="25"/>
        <v>809,Ford,Escape Hybrid,2010,regular unleaded,AUTOMATIC,177,34120,808</v>
      </c>
    </row>
    <row r="811" spans="1:10" x14ac:dyDescent="0.25">
      <c r="A811" s="5">
        <v>810</v>
      </c>
      <c r="B811" s="5" t="s">
        <v>11261</v>
      </c>
      <c r="C811" t="s">
        <v>11437</v>
      </c>
      <c r="D811">
        <v>2011</v>
      </c>
      <c r="E811" t="s">
        <v>11190</v>
      </c>
      <c r="F811" t="s">
        <v>11888</v>
      </c>
      <c r="G811" s="5">
        <v>177</v>
      </c>
      <c r="H811">
        <v>34830</v>
      </c>
      <c r="I811" s="5">
        <f t="shared" si="24"/>
        <v>809</v>
      </c>
      <c r="J811" s="5" t="str">
        <f t="shared" si="25"/>
        <v>810,Ford,Escape Hybrid,2011,regular unleaded,AUTOMATIC,177,34830,809</v>
      </c>
    </row>
    <row r="812" spans="1:10" x14ac:dyDescent="0.25">
      <c r="A812" s="5">
        <v>811</v>
      </c>
      <c r="B812" s="5" t="s">
        <v>11261</v>
      </c>
      <c r="C812" t="s">
        <v>11405</v>
      </c>
      <c r="D812">
        <v>2012</v>
      </c>
      <c r="E812" t="s">
        <v>11197</v>
      </c>
      <c r="F812" t="s">
        <v>11888</v>
      </c>
      <c r="G812" s="5">
        <v>255</v>
      </c>
      <c r="H812">
        <v>31460</v>
      </c>
      <c r="I812" s="5" t="str">
        <f t="shared" si="24"/>
        <v>|n</v>
      </c>
      <c r="J812" s="5" t="str">
        <f t="shared" si="25"/>
        <v>811,Ford,E-Series Van,2012,flex-fuel (unleaded/E85),AUTOMATIC,255,31460,|n</v>
      </c>
    </row>
    <row r="813" spans="1:10" x14ac:dyDescent="0.25">
      <c r="A813" s="5">
        <v>812</v>
      </c>
      <c r="B813" s="5" t="s">
        <v>11261</v>
      </c>
      <c r="C813" t="s">
        <v>11405</v>
      </c>
      <c r="D813">
        <v>2013</v>
      </c>
      <c r="E813" t="s">
        <v>11197</v>
      </c>
      <c r="F813" t="s">
        <v>11888</v>
      </c>
      <c r="G813" s="5">
        <v>255</v>
      </c>
      <c r="H813">
        <v>32385</v>
      </c>
      <c r="I813" s="5">
        <f t="shared" si="24"/>
        <v>811</v>
      </c>
      <c r="J813" s="5" t="str">
        <f t="shared" si="25"/>
        <v>812,Ford,E-Series Van,2013,flex-fuel (unleaded/E85),AUTOMATIC,255,32385,811</v>
      </c>
    </row>
    <row r="814" spans="1:10" x14ac:dyDescent="0.25">
      <c r="A814" s="5">
        <v>813</v>
      </c>
      <c r="B814" s="5" t="s">
        <v>11261</v>
      </c>
      <c r="C814" t="s">
        <v>11405</v>
      </c>
      <c r="D814">
        <v>2014</v>
      </c>
      <c r="E814" t="s">
        <v>11197</v>
      </c>
      <c r="F814" t="s">
        <v>11888</v>
      </c>
      <c r="G814" s="5">
        <v>255</v>
      </c>
      <c r="H814">
        <v>33660</v>
      </c>
      <c r="I814" s="5">
        <f t="shared" si="24"/>
        <v>812</v>
      </c>
      <c r="J814" s="5" t="str">
        <f t="shared" si="25"/>
        <v>813,Ford,E-Series Van,2014,flex-fuel (unleaded/E85),AUTOMATIC,255,33660,812</v>
      </c>
    </row>
    <row r="815" spans="1:10" x14ac:dyDescent="0.25">
      <c r="A815" s="5">
        <v>814</v>
      </c>
      <c r="B815" s="5" t="s">
        <v>11261</v>
      </c>
      <c r="C815" t="s">
        <v>11406</v>
      </c>
      <c r="D815">
        <v>2012</v>
      </c>
      <c r="E815" t="s">
        <v>11197</v>
      </c>
      <c r="F815" t="s">
        <v>11888</v>
      </c>
      <c r="G815" s="5">
        <v>255</v>
      </c>
      <c r="H815">
        <v>35620</v>
      </c>
      <c r="I815" s="5" t="str">
        <f t="shared" si="24"/>
        <v>|n</v>
      </c>
      <c r="J815" s="5" t="str">
        <f t="shared" si="25"/>
        <v>814,Ford,E-Series Wagon,2012,flex-fuel (unleaded/E85),AUTOMATIC,255,35620,|n</v>
      </c>
    </row>
    <row r="816" spans="1:10" x14ac:dyDescent="0.25">
      <c r="A816" s="5">
        <v>815</v>
      </c>
      <c r="B816" s="5" t="s">
        <v>11261</v>
      </c>
      <c r="C816" t="s">
        <v>11406</v>
      </c>
      <c r="D816">
        <v>2013</v>
      </c>
      <c r="E816" t="s">
        <v>11197</v>
      </c>
      <c r="F816" t="s">
        <v>11888</v>
      </c>
      <c r="G816" s="5">
        <v>255</v>
      </c>
      <c r="H816">
        <v>36545</v>
      </c>
      <c r="I816" s="5">
        <f t="shared" si="24"/>
        <v>814</v>
      </c>
      <c r="J816" s="5" t="str">
        <f t="shared" si="25"/>
        <v>815,Ford,E-Series Wagon,2013,flex-fuel (unleaded/E85),AUTOMATIC,255,36545,814</v>
      </c>
    </row>
    <row r="817" spans="1:10" x14ac:dyDescent="0.25">
      <c r="A817" s="5">
        <v>816</v>
      </c>
      <c r="B817" s="5" t="s">
        <v>11261</v>
      </c>
      <c r="C817" t="s">
        <v>11406</v>
      </c>
      <c r="D817">
        <v>2014</v>
      </c>
      <c r="E817" t="s">
        <v>11197</v>
      </c>
      <c r="F817" t="s">
        <v>11888</v>
      </c>
      <c r="G817" s="5">
        <v>255</v>
      </c>
      <c r="H817">
        <v>37320</v>
      </c>
      <c r="I817" s="5">
        <f t="shared" si="24"/>
        <v>815</v>
      </c>
      <c r="J817" s="5" t="str">
        <f t="shared" si="25"/>
        <v>816,Ford,E-Series Wagon,2014,flex-fuel (unleaded/E85),AUTOMATIC,255,37320,815</v>
      </c>
    </row>
    <row r="818" spans="1:10" x14ac:dyDescent="0.25">
      <c r="A818" s="5">
        <v>817</v>
      </c>
      <c r="B818" s="5" t="s">
        <v>11261</v>
      </c>
      <c r="C818" t="s">
        <v>11445</v>
      </c>
      <c r="D818">
        <v>2016</v>
      </c>
      <c r="E818" t="s">
        <v>11190</v>
      </c>
      <c r="F818" t="s">
        <v>11888</v>
      </c>
      <c r="G818" s="5">
        <v>365</v>
      </c>
      <c r="H818">
        <v>66025</v>
      </c>
      <c r="I818" s="5" t="str">
        <f t="shared" si="24"/>
        <v>|n</v>
      </c>
      <c r="J818" s="5" t="str">
        <f t="shared" si="25"/>
        <v>817,Ford,Expedition,2016,regular unleaded,AUTOMATIC,365,66025,|n</v>
      </c>
    </row>
    <row r="819" spans="1:10" x14ac:dyDescent="0.25">
      <c r="A819" s="5">
        <v>818</v>
      </c>
      <c r="B819" s="5" t="s">
        <v>11261</v>
      </c>
      <c r="C819" t="s">
        <v>11445</v>
      </c>
      <c r="D819">
        <v>2017</v>
      </c>
      <c r="E819" t="s">
        <v>11190</v>
      </c>
      <c r="F819" t="s">
        <v>11888</v>
      </c>
      <c r="G819" s="5">
        <v>365</v>
      </c>
      <c r="H819">
        <v>68996</v>
      </c>
      <c r="I819" s="5">
        <f t="shared" si="24"/>
        <v>817</v>
      </c>
      <c r="J819" s="5" t="str">
        <f t="shared" si="25"/>
        <v>818,Ford,Expedition,2017,regular unleaded,AUTOMATIC,365,68996,817</v>
      </c>
    </row>
    <row r="820" spans="1:10" x14ac:dyDescent="0.25">
      <c r="A820" s="5">
        <v>819</v>
      </c>
      <c r="B820" s="5" t="s">
        <v>11261</v>
      </c>
      <c r="C820" t="s">
        <v>11447</v>
      </c>
      <c r="D820">
        <v>2015</v>
      </c>
      <c r="E820" t="s">
        <v>11197</v>
      </c>
      <c r="F820" t="s">
        <v>11888</v>
      </c>
      <c r="G820" s="5">
        <v>290</v>
      </c>
      <c r="H820">
        <v>40200</v>
      </c>
      <c r="I820" s="5" t="str">
        <f t="shared" si="24"/>
        <v>|n</v>
      </c>
      <c r="J820" s="5" t="str">
        <f t="shared" si="25"/>
        <v>819,Ford,Explorer,2015,flex-fuel (unleaded/E85),AUTOMATIC,290,40200,|n</v>
      </c>
    </row>
    <row r="821" spans="1:10" x14ac:dyDescent="0.25">
      <c r="A821" s="5">
        <v>820</v>
      </c>
      <c r="B821" s="5" t="s">
        <v>11261</v>
      </c>
      <c r="C821" t="s">
        <v>11447</v>
      </c>
      <c r="D821">
        <v>2015</v>
      </c>
      <c r="E821" t="s">
        <v>11190</v>
      </c>
      <c r="F821" t="s">
        <v>11888</v>
      </c>
      <c r="G821" s="5">
        <v>365</v>
      </c>
      <c r="H821">
        <v>43100</v>
      </c>
      <c r="I821" s="5" t="str">
        <f t="shared" si="24"/>
        <v>|n</v>
      </c>
      <c r="J821" s="5" t="str">
        <f t="shared" si="25"/>
        <v>820,Ford,Explorer,2015,regular unleaded,AUTOMATIC,365,43100,|n</v>
      </c>
    </row>
    <row r="822" spans="1:10" x14ac:dyDescent="0.25">
      <c r="A822" s="5">
        <v>821</v>
      </c>
      <c r="B822" s="5" t="s">
        <v>11261</v>
      </c>
      <c r="C822" t="s">
        <v>11447</v>
      </c>
      <c r="D822">
        <v>2016</v>
      </c>
      <c r="E822" t="s">
        <v>11197</v>
      </c>
      <c r="F822" t="s">
        <v>11888</v>
      </c>
      <c r="G822" s="5">
        <v>290</v>
      </c>
      <c r="H822">
        <v>43300</v>
      </c>
      <c r="I822" s="5" t="str">
        <f t="shared" si="24"/>
        <v>|n</v>
      </c>
      <c r="J822" s="5" t="str">
        <f t="shared" si="25"/>
        <v>821,Ford,Explorer,2016,flex-fuel (unleaded/E85),AUTOMATIC,290,43300,|n</v>
      </c>
    </row>
    <row r="823" spans="1:10" x14ac:dyDescent="0.25">
      <c r="A823" s="5">
        <v>822</v>
      </c>
      <c r="B823" s="5" t="s">
        <v>11261</v>
      </c>
      <c r="C823" t="s">
        <v>11447</v>
      </c>
      <c r="D823">
        <v>2016</v>
      </c>
      <c r="E823" t="s">
        <v>11190</v>
      </c>
      <c r="F823" t="s">
        <v>11888</v>
      </c>
      <c r="G823" s="5">
        <v>365</v>
      </c>
      <c r="H823">
        <v>52970</v>
      </c>
      <c r="I823" s="5" t="str">
        <f t="shared" si="24"/>
        <v>|n</v>
      </c>
      <c r="J823" s="5" t="str">
        <f t="shared" si="25"/>
        <v>822,Ford,Explorer,2016,regular unleaded,AUTOMATIC,365,52970,|n</v>
      </c>
    </row>
    <row r="824" spans="1:10" x14ac:dyDescent="0.25">
      <c r="A824" s="5">
        <v>823</v>
      </c>
      <c r="B824" s="5" t="s">
        <v>11261</v>
      </c>
      <c r="C824" t="s">
        <v>11447</v>
      </c>
      <c r="D824">
        <v>2017</v>
      </c>
      <c r="E824" t="s">
        <v>11197</v>
      </c>
      <c r="F824" t="s">
        <v>11888</v>
      </c>
      <c r="G824" s="5">
        <v>290</v>
      </c>
      <c r="H824">
        <v>35775</v>
      </c>
      <c r="I824" s="5" t="str">
        <f t="shared" si="24"/>
        <v>|n</v>
      </c>
      <c r="J824" s="5" t="str">
        <f t="shared" si="25"/>
        <v>823,Ford,Explorer,2017,flex-fuel (unleaded/E85),AUTOMATIC,290,35775,|n</v>
      </c>
    </row>
    <row r="825" spans="1:10" x14ac:dyDescent="0.25">
      <c r="A825" s="5">
        <v>824</v>
      </c>
      <c r="B825" s="5" t="s">
        <v>11261</v>
      </c>
      <c r="C825" t="s">
        <v>11447</v>
      </c>
      <c r="D825">
        <v>2017</v>
      </c>
      <c r="E825" t="s">
        <v>11190</v>
      </c>
      <c r="F825" t="s">
        <v>11888</v>
      </c>
      <c r="G825" s="5">
        <v>365</v>
      </c>
      <c r="H825">
        <v>53235</v>
      </c>
      <c r="I825" s="5" t="str">
        <f t="shared" si="24"/>
        <v>|n</v>
      </c>
      <c r="J825" s="5" t="str">
        <f t="shared" si="25"/>
        <v>824,Ford,Explorer,2017,regular unleaded,AUTOMATIC,365,53235,|n</v>
      </c>
    </row>
    <row r="826" spans="1:10" x14ac:dyDescent="0.25">
      <c r="A826" s="5">
        <v>825</v>
      </c>
      <c r="B826" s="5" t="s">
        <v>11261</v>
      </c>
      <c r="C826" t="s">
        <v>11446</v>
      </c>
      <c r="D826">
        <v>2008</v>
      </c>
      <c r="E826" t="s">
        <v>11190</v>
      </c>
      <c r="F826" t="s">
        <v>11888</v>
      </c>
      <c r="G826" s="5">
        <v>292</v>
      </c>
      <c r="H826">
        <v>31320</v>
      </c>
      <c r="I826" s="5" t="str">
        <f t="shared" si="24"/>
        <v>|n</v>
      </c>
      <c r="J826" s="5" t="str">
        <f t="shared" si="25"/>
        <v>825,Ford,Explorer Sport Trac,2008,regular unleaded,AUTOMATIC,292,31320,|n</v>
      </c>
    </row>
    <row r="827" spans="1:10" x14ac:dyDescent="0.25">
      <c r="A827" s="5">
        <v>826</v>
      </c>
      <c r="B827" s="5" t="s">
        <v>11261</v>
      </c>
      <c r="C827" t="s">
        <v>11446</v>
      </c>
      <c r="D827">
        <v>2009</v>
      </c>
      <c r="E827" t="s">
        <v>11190</v>
      </c>
      <c r="F827" t="s">
        <v>11888</v>
      </c>
      <c r="G827" s="5">
        <v>292</v>
      </c>
      <c r="H827">
        <v>33670</v>
      </c>
      <c r="I827" s="5">
        <f t="shared" si="24"/>
        <v>825</v>
      </c>
      <c r="J827" s="5" t="str">
        <f t="shared" si="25"/>
        <v>826,Ford,Explorer Sport Trac,2009,regular unleaded,AUTOMATIC,292,33670,825</v>
      </c>
    </row>
    <row r="828" spans="1:10" x14ac:dyDescent="0.25">
      <c r="A828" s="5">
        <v>827</v>
      </c>
      <c r="B828" s="5" t="s">
        <v>11261</v>
      </c>
      <c r="C828" t="s">
        <v>11446</v>
      </c>
      <c r="D828">
        <v>2010</v>
      </c>
      <c r="E828" t="s">
        <v>11190</v>
      </c>
      <c r="F828" t="s">
        <v>11888</v>
      </c>
      <c r="G828" s="5">
        <v>210</v>
      </c>
      <c r="H828">
        <v>35590</v>
      </c>
      <c r="I828" s="5">
        <f t="shared" si="24"/>
        <v>826</v>
      </c>
      <c r="J828" s="5" t="str">
        <f t="shared" si="25"/>
        <v>827,Ford,Explorer Sport Trac,2010,regular unleaded,AUTOMATIC,210,35590,826</v>
      </c>
    </row>
    <row r="829" spans="1:10" x14ac:dyDescent="0.25">
      <c r="A829" s="5">
        <v>828</v>
      </c>
      <c r="B829" s="5" t="s">
        <v>11261</v>
      </c>
      <c r="C829" t="s">
        <v>11450</v>
      </c>
      <c r="D829">
        <v>2015</v>
      </c>
      <c r="E829" t="s">
        <v>11197</v>
      </c>
      <c r="F829" t="s">
        <v>11888</v>
      </c>
      <c r="G829" s="5">
        <v>385</v>
      </c>
      <c r="H829">
        <v>55305</v>
      </c>
      <c r="I829" s="5" t="str">
        <f t="shared" si="24"/>
        <v>|n</v>
      </c>
      <c r="J829" s="5" t="str">
        <f t="shared" si="25"/>
        <v>828,Ford,F-150,2015,flex-fuel (unleaded/E85),AUTOMATIC,385,55305,|n</v>
      </c>
    </row>
    <row r="830" spans="1:10" x14ac:dyDescent="0.25">
      <c r="A830" s="5">
        <v>829</v>
      </c>
      <c r="B830" s="5" t="s">
        <v>11261</v>
      </c>
      <c r="C830" t="s">
        <v>11450</v>
      </c>
      <c r="D830">
        <v>2015</v>
      </c>
      <c r="E830" t="s">
        <v>11190</v>
      </c>
      <c r="F830" t="s">
        <v>11888</v>
      </c>
      <c r="G830" s="5">
        <v>325</v>
      </c>
      <c r="H830">
        <v>45090</v>
      </c>
      <c r="I830" s="5" t="str">
        <f t="shared" si="24"/>
        <v>|n</v>
      </c>
      <c r="J830" s="5" t="str">
        <f t="shared" si="25"/>
        <v>829,Ford,F-150,2015,regular unleaded,AUTOMATIC,325,45090,|n</v>
      </c>
    </row>
    <row r="831" spans="1:10" x14ac:dyDescent="0.25">
      <c r="A831" s="5">
        <v>830</v>
      </c>
      <c r="B831" s="5" t="s">
        <v>11261</v>
      </c>
      <c r="C831" t="s">
        <v>11450</v>
      </c>
      <c r="D831">
        <v>2016</v>
      </c>
      <c r="E831" t="s">
        <v>11197</v>
      </c>
      <c r="F831" t="s">
        <v>11888</v>
      </c>
      <c r="G831" s="5">
        <v>385</v>
      </c>
      <c r="H831">
        <v>56235</v>
      </c>
      <c r="I831" s="5" t="str">
        <f t="shared" si="24"/>
        <v>|n</v>
      </c>
      <c r="J831" s="5" t="str">
        <f t="shared" si="25"/>
        <v>830,Ford,F-150,2016,flex-fuel (unleaded/E85),AUTOMATIC,385,56235,|n</v>
      </c>
    </row>
    <row r="832" spans="1:10" x14ac:dyDescent="0.25">
      <c r="A832" s="5">
        <v>831</v>
      </c>
      <c r="B832" s="5" t="s">
        <v>11261</v>
      </c>
      <c r="C832" t="s">
        <v>11450</v>
      </c>
      <c r="D832">
        <v>2016</v>
      </c>
      <c r="E832" t="s">
        <v>11190</v>
      </c>
      <c r="F832" t="s">
        <v>11888</v>
      </c>
      <c r="G832" s="5">
        <v>365</v>
      </c>
      <c r="H832">
        <v>62310</v>
      </c>
      <c r="I832" s="5" t="str">
        <f t="shared" si="24"/>
        <v>|n</v>
      </c>
      <c r="J832" s="5" t="str">
        <f t="shared" si="25"/>
        <v>831,Ford,F-150,2016,regular unleaded,AUTOMATIC,365,62310,|n</v>
      </c>
    </row>
    <row r="833" spans="1:10" x14ac:dyDescent="0.25">
      <c r="A833" s="5">
        <v>832</v>
      </c>
      <c r="B833" s="5" t="s">
        <v>11261</v>
      </c>
      <c r="C833" t="s">
        <v>11450</v>
      </c>
      <c r="D833">
        <v>2017</v>
      </c>
      <c r="E833" t="s">
        <v>11197</v>
      </c>
      <c r="F833" t="s">
        <v>11888</v>
      </c>
      <c r="G833" s="5">
        <v>385</v>
      </c>
      <c r="H833">
        <v>56555</v>
      </c>
      <c r="I833" s="5" t="str">
        <f t="shared" si="24"/>
        <v>|n</v>
      </c>
      <c r="J833" s="5" t="str">
        <f t="shared" si="25"/>
        <v>832,Ford,F-150,2017,flex-fuel (unleaded/E85),AUTOMATIC,385,56555,|n</v>
      </c>
    </row>
    <row r="834" spans="1:10" x14ac:dyDescent="0.25">
      <c r="A834" s="5">
        <v>833</v>
      </c>
      <c r="B834" s="5" t="s">
        <v>11261</v>
      </c>
      <c r="C834" t="s">
        <v>11450</v>
      </c>
      <c r="D834">
        <v>2017</v>
      </c>
      <c r="E834" t="s">
        <v>11190</v>
      </c>
      <c r="F834" t="s">
        <v>11888</v>
      </c>
      <c r="G834" s="5">
        <v>365</v>
      </c>
      <c r="H834">
        <v>63025</v>
      </c>
      <c r="I834" s="5" t="str">
        <f t="shared" si="24"/>
        <v>|n</v>
      </c>
      <c r="J834" s="5" t="str">
        <f t="shared" si="25"/>
        <v>833,Ford,F-150,2017,regular unleaded,AUTOMATIC,365,63025,|n</v>
      </c>
    </row>
    <row r="835" spans="1:10" x14ac:dyDescent="0.25">
      <c r="A835" s="5">
        <v>834</v>
      </c>
      <c r="B835" s="5" t="s">
        <v>11261</v>
      </c>
      <c r="C835" t="s">
        <v>11454</v>
      </c>
      <c r="D835">
        <v>2015</v>
      </c>
      <c r="E835" t="s">
        <v>11190</v>
      </c>
      <c r="F835" t="s">
        <v>11887</v>
      </c>
      <c r="G835" s="5">
        <v>197</v>
      </c>
      <c r="H835">
        <v>21435</v>
      </c>
      <c r="I835" s="5" t="str">
        <f t="shared" ref="I835:I898" si="26">IF(AND($B834=$B835,$C834=$C835,$E834=$E835,$F834=$F835),A834,"|n")</f>
        <v>|n</v>
      </c>
      <c r="J835" s="5" t="str">
        <f t="shared" ref="J835:J898" si="27">A835&amp;","&amp;B835&amp;","&amp;C835&amp;","&amp;D835&amp;","&amp;E835&amp;","&amp;F835&amp;","&amp;G835&amp;","&amp;H835&amp;","&amp;I835</f>
        <v>834,Ford,Fiesta,2015,regular unleaded,MANUAL,197,21435,|n</v>
      </c>
    </row>
    <row r="836" spans="1:10" x14ac:dyDescent="0.25">
      <c r="A836" s="5">
        <v>835</v>
      </c>
      <c r="B836" s="5" t="s">
        <v>11261</v>
      </c>
      <c r="C836" t="s">
        <v>11454</v>
      </c>
      <c r="D836">
        <v>2016</v>
      </c>
      <c r="E836" t="s">
        <v>11190</v>
      </c>
      <c r="F836" t="s">
        <v>11887</v>
      </c>
      <c r="G836" s="5">
        <v>197</v>
      </c>
      <c r="H836">
        <v>21460</v>
      </c>
      <c r="I836" s="5">
        <f t="shared" si="26"/>
        <v>834</v>
      </c>
      <c r="J836" s="5" t="str">
        <f t="shared" si="27"/>
        <v>835,Ford,Fiesta,2016,regular unleaded,MANUAL,197,21460,834</v>
      </c>
    </row>
    <row r="837" spans="1:10" x14ac:dyDescent="0.25">
      <c r="A837" s="5">
        <v>836</v>
      </c>
      <c r="B837" s="5" t="s">
        <v>11261</v>
      </c>
      <c r="C837" t="s">
        <v>11454</v>
      </c>
      <c r="D837">
        <v>2017</v>
      </c>
      <c r="E837" t="s">
        <v>11190</v>
      </c>
      <c r="F837" t="s">
        <v>11889</v>
      </c>
      <c r="G837" s="5">
        <v>120</v>
      </c>
      <c r="H837">
        <v>19420</v>
      </c>
      <c r="I837" s="5" t="str">
        <f t="shared" si="26"/>
        <v>|n</v>
      </c>
      <c r="J837" s="5" t="str">
        <f t="shared" si="27"/>
        <v>836,Ford,Fiesta,2017,regular unleaded,AUTOMATED_MANUAL,120,19420,|n</v>
      </c>
    </row>
    <row r="838" spans="1:10" x14ac:dyDescent="0.25">
      <c r="A838" s="5">
        <v>837</v>
      </c>
      <c r="B838" s="5" t="s">
        <v>11261</v>
      </c>
      <c r="C838" t="s">
        <v>11454</v>
      </c>
      <c r="D838">
        <v>2017</v>
      </c>
      <c r="E838" t="s">
        <v>11190</v>
      </c>
      <c r="F838" t="s">
        <v>11887</v>
      </c>
      <c r="G838" s="5">
        <v>197</v>
      </c>
      <c r="H838">
        <v>21610</v>
      </c>
      <c r="I838" s="5" t="str">
        <f t="shared" si="26"/>
        <v>|n</v>
      </c>
      <c r="J838" s="5" t="str">
        <f t="shared" si="27"/>
        <v>837,Ford,Fiesta,2017,regular unleaded,MANUAL,197,21610,|n</v>
      </c>
    </row>
    <row r="839" spans="1:10" x14ac:dyDescent="0.25">
      <c r="A839" s="5">
        <v>838</v>
      </c>
      <c r="B839" s="5" t="s">
        <v>11261</v>
      </c>
      <c r="C839" t="s">
        <v>11457</v>
      </c>
      <c r="D839">
        <v>2005</v>
      </c>
      <c r="E839" t="s">
        <v>11190</v>
      </c>
      <c r="F839" t="s">
        <v>11888</v>
      </c>
      <c r="G839" s="5">
        <v>203</v>
      </c>
      <c r="H839">
        <v>28090</v>
      </c>
      <c r="I839" s="5" t="str">
        <f t="shared" si="26"/>
        <v>|n</v>
      </c>
      <c r="J839" s="5" t="str">
        <f t="shared" si="27"/>
        <v>838,Ford,Five Hundred,2005,regular unleaded,AUTOMATIC,203,28090,|n</v>
      </c>
    </row>
    <row r="840" spans="1:10" x14ac:dyDescent="0.25">
      <c r="A840" s="5">
        <v>839</v>
      </c>
      <c r="B840" s="5" t="s">
        <v>11261</v>
      </c>
      <c r="C840" t="s">
        <v>11457</v>
      </c>
      <c r="D840">
        <v>2006</v>
      </c>
      <c r="E840" t="s">
        <v>11190</v>
      </c>
      <c r="F840" t="s">
        <v>11888</v>
      </c>
      <c r="G840" s="5">
        <v>203</v>
      </c>
      <c r="H840">
        <v>28230</v>
      </c>
      <c r="I840" s="5">
        <f t="shared" si="26"/>
        <v>838</v>
      </c>
      <c r="J840" s="5" t="str">
        <f t="shared" si="27"/>
        <v>839,Ford,Five Hundred,2006,regular unleaded,AUTOMATIC,203,28230,838</v>
      </c>
    </row>
    <row r="841" spans="1:10" x14ac:dyDescent="0.25">
      <c r="A841" s="5">
        <v>840</v>
      </c>
      <c r="B841" s="5" t="s">
        <v>11261</v>
      </c>
      <c r="C841" t="s">
        <v>11457</v>
      </c>
      <c r="D841">
        <v>2007</v>
      </c>
      <c r="E841" t="s">
        <v>11190</v>
      </c>
      <c r="F841" t="s">
        <v>11888</v>
      </c>
      <c r="G841" s="5">
        <v>203</v>
      </c>
      <c r="H841">
        <v>28460</v>
      </c>
      <c r="I841" s="5">
        <f t="shared" si="26"/>
        <v>839</v>
      </c>
      <c r="J841" s="5" t="str">
        <f t="shared" si="27"/>
        <v>840,Ford,Five Hundred,2007,regular unleaded,AUTOMATIC,203,28460,839</v>
      </c>
    </row>
    <row r="842" spans="1:10" x14ac:dyDescent="0.25">
      <c r="A842" s="5">
        <v>841</v>
      </c>
      <c r="B842" s="5" t="s">
        <v>11261</v>
      </c>
      <c r="C842" t="s">
        <v>11459</v>
      </c>
      <c r="D842">
        <v>2015</v>
      </c>
      <c r="E842" t="s">
        <v>11193</v>
      </c>
      <c r="F842" t="s">
        <v>11888</v>
      </c>
      <c r="G842" s="5">
        <v>365</v>
      </c>
      <c r="H842">
        <v>42400</v>
      </c>
      <c r="I842" s="5" t="str">
        <f t="shared" si="26"/>
        <v>|n</v>
      </c>
      <c r="J842" s="5" t="str">
        <f t="shared" si="27"/>
        <v>841,Ford,Flex,2015,premium unleaded (recommended),AUTOMATIC,365,42400,|n</v>
      </c>
    </row>
    <row r="843" spans="1:10" x14ac:dyDescent="0.25">
      <c r="A843" s="5">
        <v>842</v>
      </c>
      <c r="B843" s="5" t="s">
        <v>11261</v>
      </c>
      <c r="C843" t="s">
        <v>11459</v>
      </c>
      <c r="D843">
        <v>2015</v>
      </c>
      <c r="E843" t="s">
        <v>11190</v>
      </c>
      <c r="F843" t="s">
        <v>11888</v>
      </c>
      <c r="G843" s="5">
        <v>287</v>
      </c>
      <c r="H843">
        <v>39650</v>
      </c>
      <c r="I843" s="5" t="str">
        <f t="shared" si="26"/>
        <v>|n</v>
      </c>
      <c r="J843" s="5" t="str">
        <f t="shared" si="27"/>
        <v>842,Ford,Flex,2015,regular unleaded,AUTOMATIC,287,39650,|n</v>
      </c>
    </row>
    <row r="844" spans="1:10" x14ac:dyDescent="0.25">
      <c r="A844" s="5">
        <v>843</v>
      </c>
      <c r="B844" s="5" t="s">
        <v>11261</v>
      </c>
      <c r="C844" t="s">
        <v>11459</v>
      </c>
      <c r="D844">
        <v>2016</v>
      </c>
      <c r="E844" t="s">
        <v>11193</v>
      </c>
      <c r="F844" t="s">
        <v>11888</v>
      </c>
      <c r="G844" s="5">
        <v>365</v>
      </c>
      <c r="H844">
        <v>42600</v>
      </c>
      <c r="I844" s="5" t="str">
        <f t="shared" si="26"/>
        <v>|n</v>
      </c>
      <c r="J844" s="5" t="str">
        <f t="shared" si="27"/>
        <v>843,Ford,Flex,2016,premium unleaded (recommended),AUTOMATIC,365,42600,|n</v>
      </c>
    </row>
    <row r="845" spans="1:10" x14ac:dyDescent="0.25">
      <c r="A845" s="5">
        <v>844</v>
      </c>
      <c r="B845" s="5" t="s">
        <v>11261</v>
      </c>
      <c r="C845" t="s">
        <v>11459</v>
      </c>
      <c r="D845">
        <v>2016</v>
      </c>
      <c r="E845" t="s">
        <v>11190</v>
      </c>
      <c r="F845" t="s">
        <v>11888</v>
      </c>
      <c r="G845" s="5">
        <v>287</v>
      </c>
      <c r="H845">
        <v>39750</v>
      </c>
      <c r="I845" s="5" t="str">
        <f t="shared" si="26"/>
        <v>|n</v>
      </c>
      <c r="J845" s="5" t="str">
        <f t="shared" si="27"/>
        <v>844,Ford,Flex,2016,regular unleaded,AUTOMATIC,287,39750,|n</v>
      </c>
    </row>
    <row r="846" spans="1:10" x14ac:dyDescent="0.25">
      <c r="A846" s="5">
        <v>845</v>
      </c>
      <c r="B846" s="5" t="s">
        <v>11261</v>
      </c>
      <c r="C846" t="s">
        <v>11459</v>
      </c>
      <c r="D846">
        <v>2017</v>
      </c>
      <c r="E846" t="s">
        <v>11193</v>
      </c>
      <c r="F846" t="s">
        <v>11888</v>
      </c>
      <c r="G846" s="5">
        <v>365</v>
      </c>
      <c r="H846">
        <v>43030</v>
      </c>
      <c r="I846" s="5" t="str">
        <f t="shared" si="26"/>
        <v>|n</v>
      </c>
      <c r="J846" s="5" t="str">
        <f t="shared" si="27"/>
        <v>845,Ford,Flex,2017,premium unleaded (recommended),AUTOMATIC,365,43030,|n</v>
      </c>
    </row>
    <row r="847" spans="1:10" x14ac:dyDescent="0.25">
      <c r="A847" s="5">
        <v>846</v>
      </c>
      <c r="B847" s="5" t="s">
        <v>11261</v>
      </c>
      <c r="C847" t="s">
        <v>11459</v>
      </c>
      <c r="D847">
        <v>2017</v>
      </c>
      <c r="E847" t="s">
        <v>11190</v>
      </c>
      <c r="F847" t="s">
        <v>11888</v>
      </c>
      <c r="G847" s="5">
        <v>287</v>
      </c>
      <c r="H847">
        <v>40180</v>
      </c>
      <c r="I847" s="5" t="str">
        <f t="shared" si="26"/>
        <v>|n</v>
      </c>
      <c r="J847" s="5" t="str">
        <f t="shared" si="27"/>
        <v>846,Ford,Flex,2017,regular unleaded,AUTOMATIC,287,40180,|n</v>
      </c>
    </row>
    <row r="848" spans="1:10" x14ac:dyDescent="0.25">
      <c r="A848" s="5">
        <v>847</v>
      </c>
      <c r="B848" s="5" t="s">
        <v>11261</v>
      </c>
      <c r="C848" t="s">
        <v>11463</v>
      </c>
      <c r="D848">
        <v>2015</v>
      </c>
      <c r="E848" t="s">
        <v>11218</v>
      </c>
      <c r="F848" t="s">
        <v>11890</v>
      </c>
      <c r="G848" s="5">
        <v>194</v>
      </c>
      <c r="H848">
        <v>29170</v>
      </c>
      <c r="I848" s="5" t="str">
        <f t="shared" si="26"/>
        <v>|n</v>
      </c>
      <c r="J848" s="5" t="str">
        <f t="shared" si="27"/>
        <v>847,Ford,Focus,2015,electric,DIRECT_DRIVE,194,29170,|n</v>
      </c>
    </row>
    <row r="849" spans="1:10" x14ac:dyDescent="0.25">
      <c r="A849" s="5">
        <v>848</v>
      </c>
      <c r="B849" s="5" t="s">
        <v>11261</v>
      </c>
      <c r="C849" t="s">
        <v>11463</v>
      </c>
      <c r="D849">
        <v>2015</v>
      </c>
      <c r="E849" t="s">
        <v>11197</v>
      </c>
      <c r="F849" t="s">
        <v>11889</v>
      </c>
      <c r="G849" s="5">
        <v>160</v>
      </c>
      <c r="H849">
        <v>23670</v>
      </c>
      <c r="I849" s="5" t="str">
        <f t="shared" si="26"/>
        <v>|n</v>
      </c>
      <c r="J849" s="5" t="str">
        <f t="shared" si="27"/>
        <v>848,Ford,Focus,2015,flex-fuel (unleaded/E85),AUTOMATED_MANUAL,160,23670,|n</v>
      </c>
    </row>
    <row r="850" spans="1:10" x14ac:dyDescent="0.25">
      <c r="A850" s="5">
        <v>849</v>
      </c>
      <c r="B850" s="5" t="s">
        <v>11261</v>
      </c>
      <c r="C850" t="s">
        <v>11463</v>
      </c>
      <c r="D850">
        <v>2015</v>
      </c>
      <c r="E850" t="s">
        <v>11197</v>
      </c>
      <c r="F850" t="s">
        <v>11887</v>
      </c>
      <c r="G850" s="5">
        <v>160</v>
      </c>
      <c r="H850">
        <v>18960</v>
      </c>
      <c r="I850" s="5" t="str">
        <f t="shared" si="26"/>
        <v>|n</v>
      </c>
      <c r="J850" s="5" t="str">
        <f t="shared" si="27"/>
        <v>849,Ford,Focus,2015,flex-fuel (unleaded/E85),MANUAL,160,18960,|n</v>
      </c>
    </row>
    <row r="851" spans="1:10" x14ac:dyDescent="0.25">
      <c r="A851" s="5">
        <v>850</v>
      </c>
      <c r="B851" s="5" t="s">
        <v>11261</v>
      </c>
      <c r="C851" t="s">
        <v>11463</v>
      </c>
      <c r="D851">
        <v>2016</v>
      </c>
      <c r="E851" t="s">
        <v>11218</v>
      </c>
      <c r="F851" t="s">
        <v>11890</v>
      </c>
      <c r="G851" s="5">
        <v>194</v>
      </c>
      <c r="H851">
        <v>29170</v>
      </c>
      <c r="I851" s="5" t="str">
        <f t="shared" si="26"/>
        <v>|n</v>
      </c>
      <c r="J851" s="5" t="str">
        <f t="shared" si="27"/>
        <v>850,Ford,Focus,2016,electric,DIRECT_DRIVE,194,29170,|n</v>
      </c>
    </row>
    <row r="852" spans="1:10" x14ac:dyDescent="0.25">
      <c r="A852" s="5">
        <v>851</v>
      </c>
      <c r="B852" s="5" t="s">
        <v>11261</v>
      </c>
      <c r="C852" t="s">
        <v>11463</v>
      </c>
      <c r="D852">
        <v>2016</v>
      </c>
      <c r="E852" t="s">
        <v>11197</v>
      </c>
      <c r="F852" t="s">
        <v>11889</v>
      </c>
      <c r="G852" s="5">
        <v>160</v>
      </c>
      <c r="H852">
        <v>23725</v>
      </c>
      <c r="I852" s="5" t="str">
        <f t="shared" si="26"/>
        <v>|n</v>
      </c>
      <c r="J852" s="5" t="str">
        <f t="shared" si="27"/>
        <v>851,Ford,Focus,2016,flex-fuel (unleaded/E85),AUTOMATED_MANUAL,160,23725,|n</v>
      </c>
    </row>
    <row r="853" spans="1:10" x14ac:dyDescent="0.25">
      <c r="A853" s="5">
        <v>852</v>
      </c>
      <c r="B853" s="5" t="s">
        <v>11261</v>
      </c>
      <c r="C853" t="s">
        <v>11463</v>
      </c>
      <c r="D853">
        <v>2016</v>
      </c>
      <c r="E853" t="s">
        <v>11197</v>
      </c>
      <c r="F853" t="s">
        <v>11887</v>
      </c>
      <c r="G853" s="5">
        <v>160</v>
      </c>
      <c r="H853">
        <v>19015</v>
      </c>
      <c r="I853" s="5" t="str">
        <f t="shared" si="26"/>
        <v>|n</v>
      </c>
      <c r="J853" s="5" t="str">
        <f t="shared" si="27"/>
        <v>852,Ford,Focus,2016,flex-fuel (unleaded/E85),MANUAL,160,19015,|n</v>
      </c>
    </row>
    <row r="854" spans="1:10" x14ac:dyDescent="0.25">
      <c r="A854" s="5">
        <v>853</v>
      </c>
      <c r="B854" s="5" t="s">
        <v>11261</v>
      </c>
      <c r="C854" t="s">
        <v>11463</v>
      </c>
      <c r="D854">
        <v>2017</v>
      </c>
      <c r="E854" t="s">
        <v>11218</v>
      </c>
      <c r="F854" t="s">
        <v>11890</v>
      </c>
      <c r="G854" s="5">
        <v>194</v>
      </c>
      <c r="H854">
        <v>29120</v>
      </c>
      <c r="I854" s="5" t="str">
        <f t="shared" si="26"/>
        <v>|n</v>
      </c>
      <c r="J854" s="5" t="str">
        <f t="shared" si="27"/>
        <v>853,Ford,Focus,2017,electric,DIRECT_DRIVE,194,29120,|n</v>
      </c>
    </row>
    <row r="855" spans="1:10" x14ac:dyDescent="0.25">
      <c r="A855" s="5">
        <v>854</v>
      </c>
      <c r="B855" s="5" t="s">
        <v>11261</v>
      </c>
      <c r="C855" t="s">
        <v>11463</v>
      </c>
      <c r="D855">
        <v>2017</v>
      </c>
      <c r="E855" t="s">
        <v>11197</v>
      </c>
      <c r="F855" t="s">
        <v>11889</v>
      </c>
      <c r="G855" s="5">
        <v>160</v>
      </c>
      <c r="H855">
        <v>24075</v>
      </c>
      <c r="I855" s="5" t="str">
        <f t="shared" si="26"/>
        <v>|n</v>
      </c>
      <c r="J855" s="5" t="str">
        <f t="shared" si="27"/>
        <v>854,Ford,Focus,2017,flex-fuel (unleaded/E85),AUTOMATED_MANUAL,160,24075,|n</v>
      </c>
    </row>
    <row r="856" spans="1:10" x14ac:dyDescent="0.25">
      <c r="A856" s="5">
        <v>855</v>
      </c>
      <c r="B856" s="5" t="s">
        <v>11261</v>
      </c>
      <c r="C856" t="s">
        <v>11463</v>
      </c>
      <c r="D856">
        <v>2017</v>
      </c>
      <c r="E856" t="s">
        <v>11197</v>
      </c>
      <c r="F856" t="s">
        <v>11887</v>
      </c>
      <c r="G856" s="5">
        <v>160</v>
      </c>
      <c r="H856">
        <v>16775</v>
      </c>
      <c r="I856" s="5" t="str">
        <f t="shared" si="26"/>
        <v>|n</v>
      </c>
      <c r="J856" s="5" t="str">
        <f t="shared" si="27"/>
        <v>855,Ford,Focus,2017,flex-fuel (unleaded/E85),MANUAL,160,16775,|n</v>
      </c>
    </row>
    <row r="857" spans="1:10" x14ac:dyDescent="0.25">
      <c r="A857" s="5">
        <v>856</v>
      </c>
      <c r="B857" s="5" t="s">
        <v>11261</v>
      </c>
      <c r="C857" t="s">
        <v>11463</v>
      </c>
      <c r="D857">
        <v>2017</v>
      </c>
      <c r="E857" t="s">
        <v>11190</v>
      </c>
      <c r="F857" t="s">
        <v>11887</v>
      </c>
      <c r="G857" s="5">
        <v>123</v>
      </c>
      <c r="H857">
        <v>18175</v>
      </c>
      <c r="I857" s="5" t="str">
        <f t="shared" si="26"/>
        <v>|n</v>
      </c>
      <c r="J857" s="5" t="str">
        <f t="shared" si="27"/>
        <v>856,Ford,Focus,2017,regular unleaded,MANUAL,123,18175,|n</v>
      </c>
    </row>
    <row r="858" spans="1:10" x14ac:dyDescent="0.25">
      <c r="A858" s="5">
        <v>857</v>
      </c>
      <c r="B858" s="5" t="s">
        <v>11261</v>
      </c>
      <c r="C858" t="s">
        <v>11461</v>
      </c>
      <c r="D858">
        <v>2017</v>
      </c>
      <c r="E858" t="s">
        <v>11193</v>
      </c>
      <c r="F858" t="s">
        <v>11887</v>
      </c>
      <c r="G858" s="5">
        <v>350</v>
      </c>
      <c r="H858">
        <v>36120</v>
      </c>
      <c r="I858" s="5" t="str">
        <f t="shared" si="26"/>
        <v>|n</v>
      </c>
      <c r="J858" s="5" t="str">
        <f t="shared" si="27"/>
        <v>857,Ford,Focus RS,2017,premium unleaded (recommended),MANUAL,350,36120,|n</v>
      </c>
    </row>
    <row r="859" spans="1:10" x14ac:dyDescent="0.25">
      <c r="A859" s="5">
        <v>858</v>
      </c>
      <c r="B859" s="5" t="s">
        <v>11261</v>
      </c>
      <c r="C859" t="s">
        <v>11462</v>
      </c>
      <c r="D859">
        <v>2015</v>
      </c>
      <c r="E859" t="s">
        <v>11193</v>
      </c>
      <c r="F859" t="s">
        <v>11887</v>
      </c>
      <c r="G859" s="5">
        <v>252</v>
      </c>
      <c r="H859">
        <v>24370</v>
      </c>
      <c r="I859" s="5" t="str">
        <f t="shared" si="26"/>
        <v>|n</v>
      </c>
      <c r="J859" s="5" t="str">
        <f t="shared" si="27"/>
        <v>858,Ford,Focus ST,2015,premium unleaded (recommended),MANUAL,252,24370,|n</v>
      </c>
    </row>
    <row r="860" spans="1:10" x14ac:dyDescent="0.25">
      <c r="A860" s="5">
        <v>859</v>
      </c>
      <c r="B860" s="5" t="s">
        <v>11261</v>
      </c>
      <c r="C860" t="s">
        <v>11462</v>
      </c>
      <c r="D860">
        <v>2016</v>
      </c>
      <c r="E860" t="s">
        <v>11193</v>
      </c>
      <c r="F860" t="s">
        <v>11887</v>
      </c>
      <c r="G860" s="5">
        <v>252</v>
      </c>
      <c r="H860">
        <v>24425</v>
      </c>
      <c r="I860" s="5">
        <f t="shared" si="26"/>
        <v>858</v>
      </c>
      <c r="J860" s="5" t="str">
        <f t="shared" si="27"/>
        <v>859,Ford,Focus ST,2016,premium unleaded (recommended),MANUAL,252,24425,858</v>
      </c>
    </row>
    <row r="861" spans="1:10" x14ac:dyDescent="0.25">
      <c r="A861" s="5">
        <v>860</v>
      </c>
      <c r="B861" s="5" t="s">
        <v>11261</v>
      </c>
      <c r="C861" t="s">
        <v>11462</v>
      </c>
      <c r="D861">
        <v>2017</v>
      </c>
      <c r="E861" t="s">
        <v>11193</v>
      </c>
      <c r="F861" t="s">
        <v>11887</v>
      </c>
      <c r="G861" s="5">
        <v>252</v>
      </c>
      <c r="H861">
        <v>24775</v>
      </c>
      <c r="I861" s="5">
        <f t="shared" si="26"/>
        <v>859</v>
      </c>
      <c r="J861" s="5" t="str">
        <f t="shared" si="27"/>
        <v>860,Ford,Focus ST,2017,premium unleaded (recommended),MANUAL,252,24775,859</v>
      </c>
    </row>
    <row r="862" spans="1:10" x14ac:dyDescent="0.25">
      <c r="A862" s="5">
        <v>861</v>
      </c>
      <c r="B862" s="5" t="s">
        <v>11261</v>
      </c>
      <c r="C862" t="s">
        <v>11470</v>
      </c>
      <c r="D862">
        <v>2005</v>
      </c>
      <c r="E862" t="s">
        <v>11190</v>
      </c>
      <c r="F862" t="s">
        <v>11888</v>
      </c>
      <c r="G862" s="5">
        <v>201</v>
      </c>
      <c r="H862">
        <v>32755</v>
      </c>
      <c r="I862" s="5" t="str">
        <f t="shared" si="26"/>
        <v>|n</v>
      </c>
      <c r="J862" s="5" t="str">
        <f t="shared" si="27"/>
        <v>861,Ford,Freestar,2005,regular unleaded,AUTOMATIC,201,32755,|n</v>
      </c>
    </row>
    <row r="863" spans="1:10" x14ac:dyDescent="0.25">
      <c r="A863" s="5">
        <v>862</v>
      </c>
      <c r="B863" s="5" t="s">
        <v>11261</v>
      </c>
      <c r="C863" t="s">
        <v>11470</v>
      </c>
      <c r="D863">
        <v>2006</v>
      </c>
      <c r="E863" t="s">
        <v>11190</v>
      </c>
      <c r="F863" t="s">
        <v>11888</v>
      </c>
      <c r="G863" s="5">
        <v>201</v>
      </c>
      <c r="H863">
        <v>29575</v>
      </c>
      <c r="I863" s="5">
        <f t="shared" si="26"/>
        <v>861</v>
      </c>
      <c r="J863" s="5" t="str">
        <f t="shared" si="27"/>
        <v>862,Ford,Freestar,2006,regular unleaded,AUTOMATIC,201,29575,861</v>
      </c>
    </row>
    <row r="864" spans="1:10" x14ac:dyDescent="0.25">
      <c r="A864" s="5">
        <v>863</v>
      </c>
      <c r="B864" s="5" t="s">
        <v>11261</v>
      </c>
      <c r="C864" t="s">
        <v>11470</v>
      </c>
      <c r="D864">
        <v>2007</v>
      </c>
      <c r="E864" t="s">
        <v>11190</v>
      </c>
      <c r="F864" t="s">
        <v>11888</v>
      </c>
      <c r="G864" s="5">
        <v>201</v>
      </c>
      <c r="H864">
        <v>29575</v>
      </c>
      <c r="I864" s="5">
        <f t="shared" si="26"/>
        <v>862</v>
      </c>
      <c r="J864" s="5" t="str">
        <f t="shared" si="27"/>
        <v>863,Ford,Freestar,2007,regular unleaded,AUTOMATIC,201,29575,862</v>
      </c>
    </row>
    <row r="865" spans="1:10" x14ac:dyDescent="0.25">
      <c r="A865" s="5">
        <v>864</v>
      </c>
      <c r="B865" s="5" t="s">
        <v>11261</v>
      </c>
      <c r="C865" t="s">
        <v>11471</v>
      </c>
      <c r="D865">
        <v>2005</v>
      </c>
      <c r="E865" t="s">
        <v>11190</v>
      </c>
      <c r="F865" t="s">
        <v>11888</v>
      </c>
      <c r="G865" s="5">
        <v>203</v>
      </c>
      <c r="H865">
        <v>30440</v>
      </c>
      <c r="I865" s="5" t="str">
        <f t="shared" si="26"/>
        <v>|n</v>
      </c>
      <c r="J865" s="5" t="str">
        <f t="shared" si="27"/>
        <v>864,Ford,Freestyle,2005,regular unleaded,AUTOMATIC,203,30440,|n</v>
      </c>
    </row>
    <row r="866" spans="1:10" x14ac:dyDescent="0.25">
      <c r="A866" s="5">
        <v>865</v>
      </c>
      <c r="B866" s="5" t="s">
        <v>11261</v>
      </c>
      <c r="C866" t="s">
        <v>11471</v>
      </c>
      <c r="D866">
        <v>2006</v>
      </c>
      <c r="E866" t="s">
        <v>11190</v>
      </c>
      <c r="F866" t="s">
        <v>11888</v>
      </c>
      <c r="G866" s="5">
        <v>203</v>
      </c>
      <c r="H866">
        <v>30580</v>
      </c>
      <c r="I866" s="5">
        <f t="shared" si="26"/>
        <v>864</v>
      </c>
      <c r="J866" s="5" t="str">
        <f t="shared" si="27"/>
        <v>865,Ford,Freestyle,2006,regular unleaded,AUTOMATIC,203,30580,864</v>
      </c>
    </row>
    <row r="867" spans="1:10" x14ac:dyDescent="0.25">
      <c r="A867" s="5">
        <v>866</v>
      </c>
      <c r="B867" s="5" t="s">
        <v>11261</v>
      </c>
      <c r="C867" t="s">
        <v>11471</v>
      </c>
      <c r="D867">
        <v>2007</v>
      </c>
      <c r="E867" t="s">
        <v>11190</v>
      </c>
      <c r="F867" t="s">
        <v>11888</v>
      </c>
      <c r="G867" s="5">
        <v>203</v>
      </c>
      <c r="H867">
        <v>31055</v>
      </c>
      <c r="I867" s="5">
        <f t="shared" si="26"/>
        <v>865</v>
      </c>
      <c r="J867" s="5" t="str">
        <f t="shared" si="27"/>
        <v>866,Ford,Freestyle,2007,regular unleaded,AUTOMATIC,203,31055,865</v>
      </c>
    </row>
    <row r="868" spans="1:10" x14ac:dyDescent="0.25">
      <c r="A868" s="5">
        <v>867</v>
      </c>
      <c r="B868" s="5" t="s">
        <v>11261</v>
      </c>
      <c r="C868" t="s">
        <v>11474</v>
      </c>
      <c r="D868">
        <v>2015</v>
      </c>
      <c r="E868" t="s">
        <v>11190</v>
      </c>
      <c r="F868" t="s">
        <v>11888</v>
      </c>
      <c r="G868" s="5">
        <v>231</v>
      </c>
      <c r="H868">
        <v>32780</v>
      </c>
      <c r="I868" s="5" t="str">
        <f t="shared" si="26"/>
        <v>|n</v>
      </c>
      <c r="J868" s="5" t="str">
        <f t="shared" si="27"/>
        <v>867,Ford,Fusion,2015,regular unleaded,AUTOMATIC,231,32780,|n</v>
      </c>
    </row>
    <row r="869" spans="1:10" x14ac:dyDescent="0.25">
      <c r="A869" s="5">
        <v>868</v>
      </c>
      <c r="B869" s="5" t="s">
        <v>11261</v>
      </c>
      <c r="C869" t="s">
        <v>11474</v>
      </c>
      <c r="D869">
        <v>2016</v>
      </c>
      <c r="E869" t="s">
        <v>11190</v>
      </c>
      <c r="F869" t="s">
        <v>11888</v>
      </c>
      <c r="G869" s="5">
        <v>231</v>
      </c>
      <c r="H869">
        <v>33270</v>
      </c>
      <c r="I869" s="5">
        <f t="shared" si="26"/>
        <v>867</v>
      </c>
      <c r="J869" s="5" t="str">
        <f t="shared" si="27"/>
        <v>868,Ford,Fusion,2016,regular unleaded,AUTOMATIC,231,33270,867</v>
      </c>
    </row>
    <row r="870" spans="1:10" x14ac:dyDescent="0.25">
      <c r="A870" s="5">
        <v>869</v>
      </c>
      <c r="B870" s="5" t="s">
        <v>11261</v>
      </c>
      <c r="C870" t="s">
        <v>11474</v>
      </c>
      <c r="D870">
        <v>2017</v>
      </c>
      <c r="E870" t="s">
        <v>11190</v>
      </c>
      <c r="F870" t="s">
        <v>11888</v>
      </c>
      <c r="G870" s="5">
        <v>231</v>
      </c>
      <c r="H870">
        <v>38620</v>
      </c>
      <c r="I870" s="5">
        <f t="shared" si="26"/>
        <v>868</v>
      </c>
      <c r="J870" s="5" t="str">
        <f t="shared" si="27"/>
        <v>869,Ford,Fusion,2017,regular unleaded,AUTOMATIC,231,38620,868</v>
      </c>
    </row>
    <row r="871" spans="1:10" x14ac:dyDescent="0.25">
      <c r="A871" s="5">
        <v>870</v>
      </c>
      <c r="B871" s="5" t="s">
        <v>11261</v>
      </c>
      <c r="C871" t="s">
        <v>11473</v>
      </c>
      <c r="D871">
        <v>2015</v>
      </c>
      <c r="E871" t="s">
        <v>11190</v>
      </c>
      <c r="F871" t="s">
        <v>11888</v>
      </c>
      <c r="G871" s="5">
        <v>188</v>
      </c>
      <c r="H871">
        <v>32330</v>
      </c>
      <c r="I871" s="5" t="str">
        <f t="shared" si="26"/>
        <v>|n</v>
      </c>
      <c r="J871" s="5" t="str">
        <f t="shared" si="27"/>
        <v>870,Ford,Fusion Hybrid,2015,regular unleaded,AUTOMATIC,188,32330,|n</v>
      </c>
    </row>
    <row r="872" spans="1:10" x14ac:dyDescent="0.25">
      <c r="A872" s="5">
        <v>871</v>
      </c>
      <c r="B872" s="5" t="s">
        <v>11261</v>
      </c>
      <c r="C872" t="s">
        <v>11473</v>
      </c>
      <c r="D872">
        <v>2016</v>
      </c>
      <c r="E872" t="s">
        <v>11190</v>
      </c>
      <c r="F872" t="s">
        <v>11888</v>
      </c>
      <c r="G872" s="5">
        <v>188</v>
      </c>
      <c r="H872">
        <v>31430</v>
      </c>
      <c r="I872" s="5">
        <f t="shared" si="26"/>
        <v>870</v>
      </c>
      <c r="J872" s="5" t="str">
        <f t="shared" si="27"/>
        <v>871,Ford,Fusion Hybrid,2016,regular unleaded,AUTOMATIC,188,31430,870</v>
      </c>
    </row>
    <row r="873" spans="1:10" x14ac:dyDescent="0.25">
      <c r="A873" s="5">
        <v>872</v>
      </c>
      <c r="B873" s="5" t="s">
        <v>11261</v>
      </c>
      <c r="C873" t="s">
        <v>11473</v>
      </c>
      <c r="D873">
        <v>2017</v>
      </c>
      <c r="E873" t="s">
        <v>11190</v>
      </c>
      <c r="F873" t="s">
        <v>11888</v>
      </c>
      <c r="G873" s="5">
        <v>188</v>
      </c>
      <c r="H873">
        <v>37020</v>
      </c>
      <c r="I873" s="5">
        <f t="shared" si="26"/>
        <v>871</v>
      </c>
      <c r="J873" s="5" t="str">
        <f t="shared" si="27"/>
        <v>872,Ford,Fusion Hybrid,2017,regular unleaded,AUTOMATIC,188,37020,871</v>
      </c>
    </row>
    <row r="874" spans="1:10" x14ac:dyDescent="0.25">
      <c r="A874" s="5">
        <v>873</v>
      </c>
      <c r="B874" s="5" t="s">
        <v>11261</v>
      </c>
      <c r="C874" t="s">
        <v>11528</v>
      </c>
      <c r="D874">
        <v>2005</v>
      </c>
      <c r="E874" t="s">
        <v>11186</v>
      </c>
      <c r="F874" t="s">
        <v>11887</v>
      </c>
      <c r="G874" s="5">
        <v>550</v>
      </c>
      <c r="H874">
        <v>149995</v>
      </c>
      <c r="I874" s="5" t="str">
        <f t="shared" si="26"/>
        <v>|n</v>
      </c>
      <c r="J874" s="5" t="str">
        <f t="shared" si="27"/>
        <v>873,Ford,GT,2005,premium unleaded (required),MANUAL,550,149995,|n</v>
      </c>
    </row>
    <row r="875" spans="1:10" x14ac:dyDescent="0.25">
      <c r="A875" s="5">
        <v>874</v>
      </c>
      <c r="B875" s="5" t="s">
        <v>11261</v>
      </c>
      <c r="C875" t="s">
        <v>11528</v>
      </c>
      <c r="D875">
        <v>2006</v>
      </c>
      <c r="E875" t="s">
        <v>11186</v>
      </c>
      <c r="F875" t="s">
        <v>11887</v>
      </c>
      <c r="G875" s="5">
        <v>550</v>
      </c>
      <c r="H875">
        <v>149995</v>
      </c>
      <c r="I875" s="5">
        <f t="shared" si="26"/>
        <v>873</v>
      </c>
      <c r="J875" s="5" t="str">
        <f t="shared" si="27"/>
        <v>874,Ford,GT,2006,premium unleaded (required),MANUAL,550,149995,873</v>
      </c>
    </row>
    <row r="876" spans="1:10" x14ac:dyDescent="0.25">
      <c r="A876" s="5">
        <v>875</v>
      </c>
      <c r="B876" s="5" t="s">
        <v>11261</v>
      </c>
      <c r="C876" t="s">
        <v>11640</v>
      </c>
      <c r="D876">
        <v>2015</v>
      </c>
      <c r="E876" t="s">
        <v>11193</v>
      </c>
      <c r="F876" t="s">
        <v>11887</v>
      </c>
      <c r="G876" s="5">
        <v>435</v>
      </c>
      <c r="H876">
        <v>46170</v>
      </c>
      <c r="I876" s="5" t="str">
        <f t="shared" si="26"/>
        <v>|n</v>
      </c>
      <c r="J876" s="5" t="str">
        <f t="shared" si="27"/>
        <v>875,Ford,Mustang,2015,premium unleaded (recommended),MANUAL,435,46170,|n</v>
      </c>
    </row>
    <row r="877" spans="1:10" x14ac:dyDescent="0.25">
      <c r="A877" s="5">
        <v>876</v>
      </c>
      <c r="B877" s="5" t="s">
        <v>11261</v>
      </c>
      <c r="C877" t="s">
        <v>11640</v>
      </c>
      <c r="D877">
        <v>2015</v>
      </c>
      <c r="E877" t="s">
        <v>11190</v>
      </c>
      <c r="F877" t="s">
        <v>11887</v>
      </c>
      <c r="G877" s="5">
        <v>300</v>
      </c>
      <c r="H877">
        <v>29300</v>
      </c>
      <c r="I877" s="5" t="str">
        <f t="shared" si="26"/>
        <v>|n</v>
      </c>
      <c r="J877" s="5" t="str">
        <f t="shared" si="27"/>
        <v>876,Ford,Mustang,2015,regular unleaded,MANUAL,300,29300,|n</v>
      </c>
    </row>
    <row r="878" spans="1:10" x14ac:dyDescent="0.25">
      <c r="A878" s="5">
        <v>877</v>
      </c>
      <c r="B878" s="5" t="s">
        <v>11261</v>
      </c>
      <c r="C878" t="s">
        <v>11640</v>
      </c>
      <c r="D878">
        <v>2016</v>
      </c>
      <c r="E878" t="s">
        <v>11193</v>
      </c>
      <c r="F878" t="s">
        <v>11887</v>
      </c>
      <c r="G878" s="5">
        <v>435</v>
      </c>
      <c r="H878">
        <v>41895</v>
      </c>
      <c r="I878" s="5" t="str">
        <f t="shared" si="26"/>
        <v>|n</v>
      </c>
      <c r="J878" s="5" t="str">
        <f t="shared" si="27"/>
        <v>877,Ford,Mustang,2016,premium unleaded (recommended),MANUAL,435,41895,|n</v>
      </c>
    </row>
    <row r="879" spans="1:10" x14ac:dyDescent="0.25">
      <c r="A879" s="5">
        <v>878</v>
      </c>
      <c r="B879" s="5" t="s">
        <v>11261</v>
      </c>
      <c r="C879" t="s">
        <v>11640</v>
      </c>
      <c r="D879">
        <v>2016</v>
      </c>
      <c r="E879" t="s">
        <v>11190</v>
      </c>
      <c r="F879" t="s">
        <v>11887</v>
      </c>
      <c r="G879" s="5">
        <v>300</v>
      </c>
      <c r="H879">
        <v>29645</v>
      </c>
      <c r="I879" s="5" t="str">
        <f t="shared" si="26"/>
        <v>|n</v>
      </c>
      <c r="J879" s="5" t="str">
        <f t="shared" si="27"/>
        <v>878,Ford,Mustang,2016,regular unleaded,MANUAL,300,29645,|n</v>
      </c>
    </row>
    <row r="880" spans="1:10" x14ac:dyDescent="0.25">
      <c r="A880" s="5">
        <v>879</v>
      </c>
      <c r="B880" s="5" t="s">
        <v>11261</v>
      </c>
      <c r="C880" t="s">
        <v>11640</v>
      </c>
      <c r="D880">
        <v>2017</v>
      </c>
      <c r="E880" t="s">
        <v>11193</v>
      </c>
      <c r="F880" t="s">
        <v>11887</v>
      </c>
      <c r="G880" s="5">
        <v>435</v>
      </c>
      <c r="H880">
        <v>42145</v>
      </c>
      <c r="I880" s="5" t="str">
        <f t="shared" si="26"/>
        <v>|n</v>
      </c>
      <c r="J880" s="5" t="str">
        <f t="shared" si="27"/>
        <v>879,Ford,Mustang,2017,premium unleaded (recommended),MANUAL,435,42145,|n</v>
      </c>
    </row>
    <row r="881" spans="1:10" x14ac:dyDescent="0.25">
      <c r="A881" s="5">
        <v>880</v>
      </c>
      <c r="B881" s="5" t="s">
        <v>11261</v>
      </c>
      <c r="C881" t="s">
        <v>11640</v>
      </c>
      <c r="D881">
        <v>2017</v>
      </c>
      <c r="E881" t="s">
        <v>11190</v>
      </c>
      <c r="F881" t="s">
        <v>11887</v>
      </c>
      <c r="G881" s="5">
        <v>300</v>
      </c>
      <c r="H881">
        <v>24645</v>
      </c>
      <c r="I881" s="5" t="str">
        <f t="shared" si="26"/>
        <v>|n</v>
      </c>
      <c r="J881" s="5" t="str">
        <f t="shared" si="27"/>
        <v>880,Ford,Mustang,2017,regular unleaded,MANUAL,300,24645,|n</v>
      </c>
    </row>
    <row r="882" spans="1:10" x14ac:dyDescent="0.25">
      <c r="A882" s="5">
        <v>881</v>
      </c>
      <c r="B882" s="5" t="s">
        <v>11261</v>
      </c>
      <c r="C882" t="s">
        <v>11698</v>
      </c>
      <c r="D882">
        <v>2009</v>
      </c>
      <c r="E882" t="s">
        <v>11190</v>
      </c>
      <c r="F882" t="s">
        <v>11887</v>
      </c>
      <c r="G882" s="5">
        <v>207</v>
      </c>
      <c r="H882">
        <v>25805</v>
      </c>
      <c r="I882" s="5" t="str">
        <f t="shared" si="26"/>
        <v>|n</v>
      </c>
      <c r="J882" s="5" t="str">
        <f t="shared" si="27"/>
        <v>881,Ford,Ranger,2009,regular unleaded,MANUAL,207,25805,|n</v>
      </c>
    </row>
    <row r="883" spans="1:10" x14ac:dyDescent="0.25">
      <c r="A883" s="5">
        <v>882</v>
      </c>
      <c r="B883" s="5" t="s">
        <v>11261</v>
      </c>
      <c r="C883" t="s">
        <v>11698</v>
      </c>
      <c r="D883">
        <v>2010</v>
      </c>
      <c r="E883" t="s">
        <v>11190</v>
      </c>
      <c r="F883" t="s">
        <v>11887</v>
      </c>
      <c r="G883" s="5">
        <v>207</v>
      </c>
      <c r="H883">
        <v>25800</v>
      </c>
      <c r="I883" s="5">
        <f t="shared" si="26"/>
        <v>881</v>
      </c>
      <c r="J883" s="5" t="str">
        <f t="shared" si="27"/>
        <v>882,Ford,Ranger,2010,regular unleaded,MANUAL,207,25800,881</v>
      </c>
    </row>
    <row r="884" spans="1:10" x14ac:dyDescent="0.25">
      <c r="A884" s="5">
        <v>883</v>
      </c>
      <c r="B884" s="5" t="s">
        <v>11261</v>
      </c>
      <c r="C884" t="s">
        <v>11698</v>
      </c>
      <c r="D884">
        <v>2011</v>
      </c>
      <c r="E884" t="s">
        <v>11190</v>
      </c>
      <c r="F884" t="s">
        <v>11887</v>
      </c>
      <c r="G884" s="5">
        <v>207</v>
      </c>
      <c r="H884">
        <v>26070</v>
      </c>
      <c r="I884" s="5">
        <f t="shared" si="26"/>
        <v>882</v>
      </c>
      <c r="J884" s="5" t="str">
        <f t="shared" si="27"/>
        <v>883,Ford,Ranger,2011,regular unleaded,MANUAL,207,26070,882</v>
      </c>
    </row>
    <row r="885" spans="1:10" x14ac:dyDescent="0.25">
      <c r="A885" s="5">
        <v>884</v>
      </c>
      <c r="B885" s="5" t="s">
        <v>11261</v>
      </c>
      <c r="C885" t="s">
        <v>11754</v>
      </c>
      <c r="D885">
        <v>2015</v>
      </c>
      <c r="E885" t="s">
        <v>11193</v>
      </c>
      <c r="F885" t="s">
        <v>11887</v>
      </c>
      <c r="G885" s="5">
        <v>526</v>
      </c>
      <c r="H885">
        <v>61295</v>
      </c>
      <c r="I885" s="5" t="str">
        <f t="shared" si="26"/>
        <v>|n</v>
      </c>
      <c r="J885" s="5" t="str">
        <f t="shared" si="27"/>
        <v>884,Ford,Shelby GT350,2015,premium unleaded (recommended),MANUAL,526,61295,|n</v>
      </c>
    </row>
    <row r="886" spans="1:10" x14ac:dyDescent="0.25">
      <c r="A886" s="5">
        <v>885</v>
      </c>
      <c r="B886" s="5" t="s">
        <v>11261</v>
      </c>
      <c r="C886" t="s">
        <v>11754</v>
      </c>
      <c r="D886">
        <v>2016</v>
      </c>
      <c r="E886" t="s">
        <v>11193</v>
      </c>
      <c r="F886" t="s">
        <v>11887</v>
      </c>
      <c r="G886" s="5">
        <v>526</v>
      </c>
      <c r="H886">
        <v>61295</v>
      </c>
      <c r="I886" s="5">
        <f t="shared" si="26"/>
        <v>884</v>
      </c>
      <c r="J886" s="5" t="str">
        <f t="shared" si="27"/>
        <v>885,Ford,Shelby GT350,2016,premium unleaded (recommended),MANUAL,526,61295,884</v>
      </c>
    </row>
    <row r="887" spans="1:10" x14ac:dyDescent="0.25">
      <c r="A887" s="5">
        <v>886</v>
      </c>
      <c r="B887" s="5" t="s">
        <v>11261</v>
      </c>
      <c r="C887" t="s">
        <v>11754</v>
      </c>
      <c r="D887">
        <v>2017</v>
      </c>
      <c r="E887" t="s">
        <v>11193</v>
      </c>
      <c r="F887" t="s">
        <v>11887</v>
      </c>
      <c r="G887" s="5">
        <v>526</v>
      </c>
      <c r="H887">
        <v>61795</v>
      </c>
      <c r="I887" s="5">
        <f t="shared" si="26"/>
        <v>885</v>
      </c>
      <c r="J887" s="5" t="str">
        <f t="shared" si="27"/>
        <v>886,Ford,Shelby GT350,2017,premium unleaded (recommended),MANUAL,526,61795,885</v>
      </c>
    </row>
    <row r="888" spans="1:10" x14ac:dyDescent="0.25">
      <c r="A888" s="5">
        <v>887</v>
      </c>
      <c r="B888" s="5" t="s">
        <v>11261</v>
      </c>
      <c r="C888" t="s">
        <v>11755</v>
      </c>
      <c r="D888">
        <v>2012</v>
      </c>
      <c r="E888" t="s">
        <v>11186</v>
      </c>
      <c r="F888" t="s">
        <v>11887</v>
      </c>
      <c r="G888" s="5">
        <v>550</v>
      </c>
      <c r="H888">
        <v>48810</v>
      </c>
      <c r="I888" s="5" t="str">
        <f t="shared" si="26"/>
        <v>|n</v>
      </c>
      <c r="J888" s="5" t="str">
        <f t="shared" si="27"/>
        <v>887,Ford,Shelby GT500,2012,premium unleaded (required),MANUAL,550,48810,|n</v>
      </c>
    </row>
    <row r="889" spans="1:10" x14ac:dyDescent="0.25">
      <c r="A889" s="5">
        <v>888</v>
      </c>
      <c r="B889" s="5" t="s">
        <v>11261</v>
      </c>
      <c r="C889" t="s">
        <v>11755</v>
      </c>
      <c r="D889">
        <v>2013</v>
      </c>
      <c r="E889" t="s">
        <v>11186</v>
      </c>
      <c r="F889" t="s">
        <v>11887</v>
      </c>
      <c r="G889" s="5">
        <v>662</v>
      </c>
      <c r="H889">
        <v>59200</v>
      </c>
      <c r="I889" s="5">
        <f t="shared" si="26"/>
        <v>887</v>
      </c>
      <c r="J889" s="5" t="str">
        <f t="shared" si="27"/>
        <v>888,Ford,Shelby GT500,2013,premium unleaded (required),MANUAL,662,59200,887</v>
      </c>
    </row>
    <row r="890" spans="1:10" x14ac:dyDescent="0.25">
      <c r="A890" s="5">
        <v>889</v>
      </c>
      <c r="B890" s="5" t="s">
        <v>11261</v>
      </c>
      <c r="C890" t="s">
        <v>11755</v>
      </c>
      <c r="D890">
        <v>2014</v>
      </c>
      <c r="E890" t="s">
        <v>11186</v>
      </c>
      <c r="F890" t="s">
        <v>11887</v>
      </c>
      <c r="G890" s="5">
        <v>662</v>
      </c>
      <c r="H890">
        <v>60110</v>
      </c>
      <c r="I890" s="5">
        <f t="shared" si="26"/>
        <v>888</v>
      </c>
      <c r="J890" s="5" t="str">
        <f t="shared" si="27"/>
        <v>889,Ford,Shelby GT500,2014,premium unleaded (required),MANUAL,662,60110,888</v>
      </c>
    </row>
    <row r="891" spans="1:10" x14ac:dyDescent="0.25">
      <c r="A891" s="5">
        <v>890</v>
      </c>
      <c r="B891" s="5" t="s">
        <v>11261</v>
      </c>
      <c r="C891" t="s">
        <v>11800</v>
      </c>
      <c r="D891">
        <v>2015</v>
      </c>
      <c r="E891" t="s">
        <v>11197</v>
      </c>
      <c r="F891" t="s">
        <v>11888</v>
      </c>
      <c r="G891" s="5">
        <v>288</v>
      </c>
      <c r="H891">
        <v>36255</v>
      </c>
      <c r="I891" s="5" t="str">
        <f t="shared" si="26"/>
        <v>|n</v>
      </c>
      <c r="J891" s="5" t="str">
        <f t="shared" si="27"/>
        <v>890,Ford,Taurus,2015,flex-fuel (unleaded/E85),AUTOMATIC,288,36255,|n</v>
      </c>
    </row>
    <row r="892" spans="1:10" x14ac:dyDescent="0.25">
      <c r="A892" s="5">
        <v>891</v>
      </c>
      <c r="B892" s="5" t="s">
        <v>11261</v>
      </c>
      <c r="C892" t="s">
        <v>11800</v>
      </c>
      <c r="D892">
        <v>2015</v>
      </c>
      <c r="E892" t="s">
        <v>11193</v>
      </c>
      <c r="F892" t="s">
        <v>11888</v>
      </c>
      <c r="G892" s="5">
        <v>365</v>
      </c>
      <c r="H892">
        <v>40220</v>
      </c>
      <c r="I892" s="5" t="str">
        <f t="shared" si="26"/>
        <v>|n</v>
      </c>
      <c r="J892" s="5" t="str">
        <f t="shared" si="27"/>
        <v>891,Ford,Taurus,2015,premium unleaded (recommended),AUTOMATIC,365,40220,|n</v>
      </c>
    </row>
    <row r="893" spans="1:10" x14ac:dyDescent="0.25">
      <c r="A893" s="5">
        <v>892</v>
      </c>
      <c r="B893" s="5" t="s">
        <v>11261</v>
      </c>
      <c r="C893" t="s">
        <v>11800</v>
      </c>
      <c r="D893">
        <v>2016</v>
      </c>
      <c r="E893" t="s">
        <v>11197</v>
      </c>
      <c r="F893" t="s">
        <v>11888</v>
      </c>
      <c r="G893" s="5">
        <v>288</v>
      </c>
      <c r="H893">
        <v>36310</v>
      </c>
      <c r="I893" s="5" t="str">
        <f t="shared" si="26"/>
        <v>|n</v>
      </c>
      <c r="J893" s="5" t="str">
        <f t="shared" si="27"/>
        <v>892,Ford,Taurus,2016,flex-fuel (unleaded/E85),AUTOMATIC,288,36310,|n</v>
      </c>
    </row>
    <row r="894" spans="1:10" x14ac:dyDescent="0.25">
      <c r="A894" s="5">
        <v>893</v>
      </c>
      <c r="B894" s="5" t="s">
        <v>11261</v>
      </c>
      <c r="C894" t="s">
        <v>11800</v>
      </c>
      <c r="D894">
        <v>2016</v>
      </c>
      <c r="E894" t="s">
        <v>11193</v>
      </c>
      <c r="F894" t="s">
        <v>11888</v>
      </c>
      <c r="G894" s="5">
        <v>365</v>
      </c>
      <c r="H894">
        <v>40275</v>
      </c>
      <c r="I894" s="5" t="str">
        <f t="shared" si="26"/>
        <v>|n</v>
      </c>
      <c r="J894" s="5" t="str">
        <f t="shared" si="27"/>
        <v>893,Ford,Taurus,2016,premium unleaded (recommended),AUTOMATIC,365,40275,|n</v>
      </c>
    </row>
    <row r="895" spans="1:10" x14ac:dyDescent="0.25">
      <c r="A895" s="5">
        <v>894</v>
      </c>
      <c r="B895" s="5" t="s">
        <v>11261</v>
      </c>
      <c r="C895" t="s">
        <v>11800</v>
      </c>
      <c r="D895">
        <v>2017</v>
      </c>
      <c r="E895" t="s">
        <v>11197</v>
      </c>
      <c r="F895" t="s">
        <v>11888</v>
      </c>
      <c r="G895" s="5">
        <v>288</v>
      </c>
      <c r="H895">
        <v>38705</v>
      </c>
      <c r="I895" s="5" t="str">
        <f t="shared" si="26"/>
        <v>|n</v>
      </c>
      <c r="J895" s="5" t="str">
        <f t="shared" si="27"/>
        <v>894,Ford,Taurus,2017,flex-fuel (unleaded/E85),AUTOMATIC,288,38705,|n</v>
      </c>
    </row>
    <row r="896" spans="1:10" x14ac:dyDescent="0.25">
      <c r="A896" s="5">
        <v>895</v>
      </c>
      <c r="B896" s="5" t="s">
        <v>11261</v>
      </c>
      <c r="C896" t="s">
        <v>11800</v>
      </c>
      <c r="D896">
        <v>2017</v>
      </c>
      <c r="E896" t="s">
        <v>11193</v>
      </c>
      <c r="F896" t="s">
        <v>11888</v>
      </c>
      <c r="G896" s="5">
        <v>365</v>
      </c>
      <c r="H896">
        <v>42520</v>
      </c>
      <c r="I896" s="5" t="str">
        <f t="shared" si="26"/>
        <v>|n</v>
      </c>
      <c r="J896" s="5" t="str">
        <f t="shared" si="27"/>
        <v>895,Ford,Taurus,2017,premium unleaded (recommended),AUTOMATIC,365,42520,|n</v>
      </c>
    </row>
    <row r="897" spans="1:10" x14ac:dyDescent="0.25">
      <c r="A897" s="5">
        <v>896</v>
      </c>
      <c r="B897" s="5" t="s">
        <v>11261</v>
      </c>
      <c r="C897" t="s">
        <v>11799</v>
      </c>
      <c r="D897">
        <v>2008</v>
      </c>
      <c r="E897" t="s">
        <v>11190</v>
      </c>
      <c r="F897" t="s">
        <v>11888</v>
      </c>
      <c r="G897" s="5">
        <v>260</v>
      </c>
      <c r="H897">
        <v>32600</v>
      </c>
      <c r="I897" s="5" t="str">
        <f t="shared" si="26"/>
        <v>|n</v>
      </c>
      <c r="J897" s="5" t="str">
        <f t="shared" si="27"/>
        <v>896,Ford,Taurus X,2008,regular unleaded,AUTOMATIC,260,32600,|n</v>
      </c>
    </row>
    <row r="898" spans="1:10" x14ac:dyDescent="0.25">
      <c r="A898" s="5">
        <v>897</v>
      </c>
      <c r="B898" s="5" t="s">
        <v>11261</v>
      </c>
      <c r="C898" t="s">
        <v>11799</v>
      </c>
      <c r="D898">
        <v>2009</v>
      </c>
      <c r="E898" t="s">
        <v>11190</v>
      </c>
      <c r="F898" t="s">
        <v>11888</v>
      </c>
      <c r="G898" s="5">
        <v>263</v>
      </c>
      <c r="H898">
        <v>34175</v>
      </c>
      <c r="I898" s="5">
        <f t="shared" si="26"/>
        <v>896</v>
      </c>
      <c r="J898" s="5" t="str">
        <f t="shared" si="27"/>
        <v>897,Ford,Taurus X,2009,regular unleaded,AUTOMATIC,263,34175,896</v>
      </c>
    </row>
    <row r="899" spans="1:10" x14ac:dyDescent="0.25">
      <c r="A899" s="5">
        <v>898</v>
      </c>
      <c r="B899" s="5" t="s">
        <v>11261</v>
      </c>
      <c r="C899" t="s">
        <v>11804</v>
      </c>
      <c r="D899">
        <v>2005</v>
      </c>
      <c r="E899" t="s">
        <v>11186</v>
      </c>
      <c r="F899" t="s">
        <v>11888</v>
      </c>
      <c r="G899" s="5">
        <v>280</v>
      </c>
      <c r="H899">
        <v>39415</v>
      </c>
      <c r="I899" s="5" t="str">
        <f t="shared" ref="I899:I962" si="28">IF(AND($B898=$B899,$C898=$C899,$E898=$E899,$F898=$F899),A898,"|n")</f>
        <v>|n</v>
      </c>
      <c r="J899" s="5" t="str">
        <f t="shared" ref="J899:J962" si="29">A899&amp;","&amp;B899&amp;","&amp;C899&amp;","&amp;D899&amp;","&amp;E899&amp;","&amp;F899&amp;","&amp;G899&amp;","&amp;H899&amp;","&amp;I899</f>
        <v>898,Ford,Thunderbird,2005,premium unleaded (required),AUTOMATIC,280,39415,|n</v>
      </c>
    </row>
    <row r="900" spans="1:10" x14ac:dyDescent="0.25">
      <c r="A900" s="5">
        <v>899</v>
      </c>
      <c r="B900" s="5" t="s">
        <v>11261</v>
      </c>
      <c r="C900" t="s">
        <v>11817</v>
      </c>
      <c r="D900">
        <v>2015</v>
      </c>
      <c r="E900" t="s">
        <v>11190</v>
      </c>
      <c r="F900" t="s">
        <v>11888</v>
      </c>
      <c r="G900" s="5">
        <v>169</v>
      </c>
      <c r="H900">
        <v>29185</v>
      </c>
      <c r="I900" s="5" t="str">
        <f t="shared" si="28"/>
        <v>|n</v>
      </c>
      <c r="J900" s="5" t="str">
        <f t="shared" si="29"/>
        <v>899,Ford,Transit Connect,2015,regular unleaded,AUTOMATIC,169,29185,|n</v>
      </c>
    </row>
    <row r="901" spans="1:10" x14ac:dyDescent="0.25">
      <c r="A901" s="5">
        <v>900</v>
      </c>
      <c r="B901" s="5" t="s">
        <v>11261</v>
      </c>
      <c r="C901" t="s">
        <v>11817</v>
      </c>
      <c r="D901">
        <v>2016</v>
      </c>
      <c r="E901" t="s">
        <v>11190</v>
      </c>
      <c r="F901" t="s">
        <v>11888</v>
      </c>
      <c r="G901" s="5">
        <v>169</v>
      </c>
      <c r="H901">
        <v>29300</v>
      </c>
      <c r="I901" s="5">
        <f t="shared" si="28"/>
        <v>899</v>
      </c>
      <c r="J901" s="5" t="str">
        <f t="shared" si="29"/>
        <v>900,Ford,Transit Connect,2016,regular unleaded,AUTOMATIC,169,29300,899</v>
      </c>
    </row>
    <row r="902" spans="1:10" x14ac:dyDescent="0.25">
      <c r="A902" s="5">
        <v>901</v>
      </c>
      <c r="B902" s="5" t="s">
        <v>11261</v>
      </c>
      <c r="C902" t="s">
        <v>11817</v>
      </c>
      <c r="D902">
        <v>2017</v>
      </c>
      <c r="E902" t="s">
        <v>11197</v>
      </c>
      <c r="F902" t="s">
        <v>11888</v>
      </c>
      <c r="G902" s="5">
        <v>169</v>
      </c>
      <c r="H902">
        <v>30215</v>
      </c>
      <c r="I902" s="5" t="str">
        <f t="shared" si="28"/>
        <v>|n</v>
      </c>
      <c r="J902" s="5" t="str">
        <f t="shared" si="29"/>
        <v>901,Ford,Transit Connect,2017,flex-fuel (unleaded/E85),AUTOMATIC,169,30215,|n</v>
      </c>
    </row>
    <row r="903" spans="1:10" x14ac:dyDescent="0.25">
      <c r="A903" s="5">
        <v>902</v>
      </c>
      <c r="B903" s="5" t="s">
        <v>11261</v>
      </c>
      <c r="C903" t="s">
        <v>11818</v>
      </c>
      <c r="D903">
        <v>2015</v>
      </c>
      <c r="E903" t="s">
        <v>11197</v>
      </c>
      <c r="F903" t="s">
        <v>11888</v>
      </c>
      <c r="G903" s="5">
        <v>275</v>
      </c>
      <c r="H903">
        <v>40830</v>
      </c>
      <c r="I903" s="5" t="str">
        <f t="shared" si="28"/>
        <v>|n</v>
      </c>
      <c r="J903" s="5" t="str">
        <f t="shared" si="29"/>
        <v>902,Ford,Transit Wagon,2015,flex-fuel (unleaded/E85),AUTOMATIC,275,40830,|n</v>
      </c>
    </row>
    <row r="904" spans="1:10" x14ac:dyDescent="0.25">
      <c r="A904" s="5">
        <v>903</v>
      </c>
      <c r="B904" s="5" t="s">
        <v>11261</v>
      </c>
      <c r="C904" t="s">
        <v>11818</v>
      </c>
      <c r="D904">
        <v>2015</v>
      </c>
      <c r="E904" t="s">
        <v>11193</v>
      </c>
      <c r="F904" t="s">
        <v>11888</v>
      </c>
      <c r="G904" s="5">
        <v>310</v>
      </c>
      <c r="H904">
        <v>43795</v>
      </c>
      <c r="I904" s="5" t="str">
        <f t="shared" si="28"/>
        <v>|n</v>
      </c>
      <c r="J904" s="5" t="str">
        <f t="shared" si="29"/>
        <v>903,Ford,Transit Wagon,2015,premium unleaded (recommended),AUTOMATIC,310,43795,|n</v>
      </c>
    </row>
    <row r="905" spans="1:10" x14ac:dyDescent="0.25">
      <c r="A905" s="5">
        <v>904</v>
      </c>
      <c r="B905" s="5" t="s">
        <v>11261</v>
      </c>
      <c r="C905" t="s">
        <v>11818</v>
      </c>
      <c r="D905">
        <v>2016</v>
      </c>
      <c r="E905" t="s">
        <v>11197</v>
      </c>
      <c r="F905" t="s">
        <v>11888</v>
      </c>
      <c r="G905" s="5">
        <v>275</v>
      </c>
      <c r="H905">
        <v>41030</v>
      </c>
      <c r="I905" s="5" t="str">
        <f t="shared" si="28"/>
        <v>|n</v>
      </c>
      <c r="J905" s="5" t="str">
        <f t="shared" si="29"/>
        <v>904,Ford,Transit Wagon,2016,flex-fuel (unleaded/E85),AUTOMATIC,275,41030,|n</v>
      </c>
    </row>
    <row r="906" spans="1:10" x14ac:dyDescent="0.25">
      <c r="A906" s="5">
        <v>905</v>
      </c>
      <c r="B906" s="5" t="s">
        <v>11261</v>
      </c>
      <c r="C906" t="s">
        <v>11818</v>
      </c>
      <c r="D906">
        <v>2016</v>
      </c>
      <c r="E906" t="s">
        <v>11193</v>
      </c>
      <c r="F906" t="s">
        <v>11888</v>
      </c>
      <c r="G906" s="5">
        <v>310</v>
      </c>
      <c r="H906">
        <v>43995</v>
      </c>
      <c r="I906" s="5" t="str">
        <f t="shared" si="28"/>
        <v>|n</v>
      </c>
      <c r="J906" s="5" t="str">
        <f t="shared" si="29"/>
        <v>905,Ford,Transit Wagon,2016,premium unleaded (recommended),AUTOMATIC,310,43995,|n</v>
      </c>
    </row>
    <row r="907" spans="1:10" x14ac:dyDescent="0.25">
      <c r="A907" s="5">
        <v>906</v>
      </c>
      <c r="B907" s="5" t="s">
        <v>11261</v>
      </c>
      <c r="C907" t="s">
        <v>11818</v>
      </c>
      <c r="D907">
        <v>2017</v>
      </c>
      <c r="E907" t="s">
        <v>11197</v>
      </c>
      <c r="F907" t="s">
        <v>11888</v>
      </c>
      <c r="G907" s="5">
        <v>275</v>
      </c>
      <c r="H907">
        <v>37120</v>
      </c>
      <c r="I907" s="5" t="str">
        <f t="shared" si="28"/>
        <v>|n</v>
      </c>
      <c r="J907" s="5" t="str">
        <f t="shared" si="29"/>
        <v>906,Ford,Transit Wagon,2017,flex-fuel (unleaded/E85),AUTOMATIC,275,37120,|n</v>
      </c>
    </row>
    <row r="908" spans="1:10" x14ac:dyDescent="0.25">
      <c r="A908" s="5">
        <v>907</v>
      </c>
      <c r="B908" s="5" t="s">
        <v>11261</v>
      </c>
      <c r="C908" t="s">
        <v>11818</v>
      </c>
      <c r="D908">
        <v>2017</v>
      </c>
      <c r="E908" t="s">
        <v>11190</v>
      </c>
      <c r="F908" t="s">
        <v>11888</v>
      </c>
      <c r="G908" s="5">
        <v>275</v>
      </c>
      <c r="H908">
        <v>43370</v>
      </c>
      <c r="I908" s="5" t="str">
        <f t="shared" si="28"/>
        <v>|n</v>
      </c>
      <c r="J908" s="5" t="str">
        <f t="shared" si="29"/>
        <v>907,Ford,Transit Wagon,2017,regular unleaded,AUTOMATIC,275,43370,|n</v>
      </c>
    </row>
    <row r="909" spans="1:10" x14ac:dyDescent="0.25">
      <c r="A909" s="5">
        <v>908</v>
      </c>
      <c r="B909" s="5" t="s">
        <v>11491</v>
      </c>
      <c r="C909" t="s">
        <v>11492</v>
      </c>
      <c r="D909">
        <v>2017</v>
      </c>
      <c r="E909" t="s">
        <v>11193</v>
      </c>
      <c r="F909" t="s">
        <v>11888</v>
      </c>
      <c r="G909" s="5">
        <v>420</v>
      </c>
      <c r="H909">
        <v>54550</v>
      </c>
      <c r="I909" s="5" t="str">
        <f t="shared" si="28"/>
        <v>|n</v>
      </c>
      <c r="J909" s="5" t="str">
        <f t="shared" si="29"/>
        <v>908,Genesis,G80,2017,premium unleaded (recommended),AUTOMATIC,420,54550,|n</v>
      </c>
    </row>
    <row r="910" spans="1:10" x14ac:dyDescent="0.25">
      <c r="A910" s="5">
        <v>909</v>
      </c>
      <c r="B910" s="5" t="s">
        <v>11491</v>
      </c>
      <c r="C910" t="s">
        <v>11492</v>
      </c>
      <c r="D910">
        <v>2017</v>
      </c>
      <c r="E910" t="s">
        <v>11190</v>
      </c>
      <c r="F910" t="s">
        <v>11888</v>
      </c>
      <c r="G910" s="5">
        <v>311</v>
      </c>
      <c r="H910">
        <v>43900</v>
      </c>
      <c r="I910" s="5" t="str">
        <f t="shared" si="28"/>
        <v>|n</v>
      </c>
      <c r="J910" s="5" t="str">
        <f t="shared" si="29"/>
        <v>909,Genesis,G80,2017,regular unleaded,AUTOMATIC,311,43900,|n</v>
      </c>
    </row>
    <row r="911" spans="1:10" x14ac:dyDescent="0.25">
      <c r="A911" s="5">
        <v>910</v>
      </c>
      <c r="B911" s="5" t="s">
        <v>11246</v>
      </c>
      <c r="C911" t="s">
        <v>11248</v>
      </c>
      <c r="D911">
        <v>2015</v>
      </c>
      <c r="E911" t="s">
        <v>11190</v>
      </c>
      <c r="F911" t="s">
        <v>11888</v>
      </c>
      <c r="G911" s="5">
        <v>288</v>
      </c>
      <c r="H911">
        <v>49690</v>
      </c>
      <c r="I911" s="5" t="str">
        <f t="shared" si="28"/>
        <v>|n</v>
      </c>
      <c r="J911" s="5" t="str">
        <f t="shared" si="29"/>
        <v>910,GMC,Acadia,2015,regular unleaded,AUTOMATIC,288,49690,|n</v>
      </c>
    </row>
    <row r="912" spans="1:10" x14ac:dyDescent="0.25">
      <c r="A912" s="5">
        <v>911</v>
      </c>
      <c r="B912" s="5" t="s">
        <v>11246</v>
      </c>
      <c r="C912" t="s">
        <v>11248</v>
      </c>
      <c r="D912">
        <v>2016</v>
      </c>
      <c r="E912" t="s">
        <v>11190</v>
      </c>
      <c r="F912" t="s">
        <v>11888</v>
      </c>
      <c r="G912" s="5">
        <v>288</v>
      </c>
      <c r="H912">
        <v>49890</v>
      </c>
      <c r="I912" s="5">
        <f t="shared" si="28"/>
        <v>910</v>
      </c>
      <c r="J912" s="5" t="str">
        <f t="shared" si="29"/>
        <v>911,GMC,Acadia,2016,regular unleaded,AUTOMATIC,288,49890,910</v>
      </c>
    </row>
    <row r="913" spans="1:10" x14ac:dyDescent="0.25">
      <c r="A913" s="5">
        <v>912</v>
      </c>
      <c r="B913" s="5" t="s">
        <v>11246</v>
      </c>
      <c r="C913" t="s">
        <v>11248</v>
      </c>
      <c r="D913">
        <v>2017</v>
      </c>
      <c r="E913" t="s">
        <v>11190</v>
      </c>
      <c r="F913" t="s">
        <v>11888</v>
      </c>
      <c r="G913" s="5">
        <v>310</v>
      </c>
      <c r="H913">
        <v>46920</v>
      </c>
      <c r="I913" s="5">
        <f t="shared" si="28"/>
        <v>911</v>
      </c>
      <c r="J913" s="5" t="str">
        <f t="shared" si="29"/>
        <v>912,GMC,Acadia,2017,regular unleaded,AUTOMATIC,310,46920,911</v>
      </c>
    </row>
    <row r="914" spans="1:10" x14ac:dyDescent="0.25">
      <c r="A914" s="5">
        <v>913</v>
      </c>
      <c r="B914" s="5" t="s">
        <v>11246</v>
      </c>
      <c r="C914" t="s">
        <v>11247</v>
      </c>
      <c r="D914">
        <v>2017</v>
      </c>
      <c r="E914" t="s">
        <v>11190</v>
      </c>
      <c r="F914" t="s">
        <v>11888</v>
      </c>
      <c r="G914" s="5">
        <v>281</v>
      </c>
      <c r="H914">
        <v>45850</v>
      </c>
      <c r="I914" s="5" t="str">
        <f t="shared" si="28"/>
        <v>|n</v>
      </c>
      <c r="J914" s="5" t="str">
        <f t="shared" si="29"/>
        <v>913,GMC,Acadia Limited,2017,regular unleaded,AUTOMATIC,281,45850,|n</v>
      </c>
    </row>
    <row r="915" spans="1:10" x14ac:dyDescent="0.25">
      <c r="A915" s="5">
        <v>914</v>
      </c>
      <c r="B915" s="5" t="s">
        <v>11246</v>
      </c>
      <c r="C915" t="s">
        <v>11326</v>
      </c>
      <c r="D915">
        <v>2012</v>
      </c>
      <c r="E915" t="s">
        <v>11190</v>
      </c>
      <c r="F915" t="s">
        <v>11888</v>
      </c>
      <c r="G915" s="5">
        <v>242</v>
      </c>
      <c r="H915">
        <v>31790</v>
      </c>
      <c r="I915" s="5" t="str">
        <f t="shared" si="28"/>
        <v>|n</v>
      </c>
      <c r="J915" s="5" t="str">
        <f t="shared" si="29"/>
        <v>914,GMC,Canyon,2012,regular unleaded,AUTOMATIC,242,31790,|n</v>
      </c>
    </row>
    <row r="916" spans="1:10" x14ac:dyDescent="0.25">
      <c r="A916" s="5">
        <v>915</v>
      </c>
      <c r="B916" s="5" t="s">
        <v>11246</v>
      </c>
      <c r="C916" t="s">
        <v>11326</v>
      </c>
      <c r="D916">
        <v>2012</v>
      </c>
      <c r="E916" t="s">
        <v>11190</v>
      </c>
      <c r="F916" t="s">
        <v>11887</v>
      </c>
      <c r="G916" s="5">
        <v>185</v>
      </c>
      <c r="H916">
        <v>17490</v>
      </c>
      <c r="I916" s="5" t="str">
        <f t="shared" si="28"/>
        <v>|n</v>
      </c>
      <c r="J916" s="5" t="str">
        <f t="shared" si="29"/>
        <v>915,GMC,Canyon,2012,regular unleaded,MANUAL,185,17490,|n</v>
      </c>
    </row>
    <row r="917" spans="1:10" x14ac:dyDescent="0.25">
      <c r="A917" s="5">
        <v>916</v>
      </c>
      <c r="B917" s="5" t="s">
        <v>11246</v>
      </c>
      <c r="C917" t="s">
        <v>11326</v>
      </c>
      <c r="D917">
        <v>2015</v>
      </c>
      <c r="E917" t="s">
        <v>11190</v>
      </c>
      <c r="F917" t="s">
        <v>11888</v>
      </c>
      <c r="G917" s="5">
        <v>305</v>
      </c>
      <c r="H917">
        <v>37250</v>
      </c>
      <c r="I917" s="5" t="str">
        <f t="shared" si="28"/>
        <v>|n</v>
      </c>
      <c r="J917" s="5" t="str">
        <f t="shared" si="29"/>
        <v>916,GMC,Canyon,2015,regular unleaded,AUTOMATIC,305,37250,|n</v>
      </c>
    </row>
    <row r="918" spans="1:10" x14ac:dyDescent="0.25">
      <c r="A918" s="5">
        <v>917</v>
      </c>
      <c r="B918" s="5" t="s">
        <v>11246</v>
      </c>
      <c r="C918" t="s">
        <v>11326</v>
      </c>
      <c r="D918">
        <v>2015</v>
      </c>
      <c r="E918" t="s">
        <v>11190</v>
      </c>
      <c r="F918" t="s">
        <v>11887</v>
      </c>
      <c r="G918" s="5">
        <v>200</v>
      </c>
      <c r="H918">
        <v>22650</v>
      </c>
      <c r="I918" s="5" t="str">
        <f t="shared" si="28"/>
        <v>|n</v>
      </c>
      <c r="J918" s="5" t="str">
        <f t="shared" si="29"/>
        <v>917,GMC,Canyon,2015,regular unleaded,MANUAL,200,22650,|n</v>
      </c>
    </row>
    <row r="919" spans="1:10" x14ac:dyDescent="0.25">
      <c r="A919" s="5">
        <v>918</v>
      </c>
      <c r="B919" s="5" t="s">
        <v>11246</v>
      </c>
      <c r="C919" t="s">
        <v>11326</v>
      </c>
      <c r="D919">
        <v>2016</v>
      </c>
      <c r="E919" t="s">
        <v>11190</v>
      </c>
      <c r="F919" t="s">
        <v>11888</v>
      </c>
      <c r="G919" s="5">
        <v>305</v>
      </c>
      <c r="H919">
        <v>38110</v>
      </c>
      <c r="I919" s="5" t="str">
        <f t="shared" si="28"/>
        <v>|n</v>
      </c>
      <c r="J919" s="5" t="str">
        <f t="shared" si="29"/>
        <v>918,GMC,Canyon,2016,regular unleaded,AUTOMATIC,305,38110,|n</v>
      </c>
    </row>
    <row r="920" spans="1:10" x14ac:dyDescent="0.25">
      <c r="A920" s="5">
        <v>919</v>
      </c>
      <c r="B920" s="5" t="s">
        <v>11246</v>
      </c>
      <c r="C920" t="s">
        <v>11326</v>
      </c>
      <c r="D920">
        <v>2016</v>
      </c>
      <c r="E920" t="s">
        <v>11190</v>
      </c>
      <c r="F920" t="s">
        <v>11887</v>
      </c>
      <c r="G920" s="5">
        <v>200</v>
      </c>
      <c r="H920">
        <v>23310</v>
      </c>
      <c r="I920" s="5" t="str">
        <f t="shared" si="28"/>
        <v>|n</v>
      </c>
      <c r="J920" s="5" t="str">
        <f t="shared" si="29"/>
        <v>919,GMC,Canyon,2016,regular unleaded,MANUAL,200,23310,|n</v>
      </c>
    </row>
    <row r="921" spans="1:10" x14ac:dyDescent="0.25">
      <c r="A921" s="5">
        <v>920</v>
      </c>
      <c r="B921" s="5" t="s">
        <v>11246</v>
      </c>
      <c r="C921" t="s">
        <v>11425</v>
      </c>
      <c r="D921">
        <v>2007</v>
      </c>
      <c r="E921" t="s">
        <v>11190</v>
      </c>
      <c r="F921" t="s">
        <v>11888</v>
      </c>
      <c r="G921" s="5">
        <v>302</v>
      </c>
      <c r="H921">
        <v>37190</v>
      </c>
      <c r="I921" s="5" t="str">
        <f t="shared" si="28"/>
        <v>|n</v>
      </c>
      <c r="J921" s="5" t="str">
        <f t="shared" si="29"/>
        <v>920,GMC,Envoy,2007,regular unleaded,AUTOMATIC,302,37190,|n</v>
      </c>
    </row>
    <row r="922" spans="1:10" x14ac:dyDescent="0.25">
      <c r="A922" s="5">
        <v>921</v>
      </c>
      <c r="B922" s="5" t="s">
        <v>11246</v>
      </c>
      <c r="C922" t="s">
        <v>11425</v>
      </c>
      <c r="D922">
        <v>2008</v>
      </c>
      <c r="E922" t="s">
        <v>11190</v>
      </c>
      <c r="F922" t="s">
        <v>11888</v>
      </c>
      <c r="G922" s="5">
        <v>300</v>
      </c>
      <c r="H922">
        <v>37105</v>
      </c>
      <c r="I922" s="5">
        <f t="shared" si="28"/>
        <v>920</v>
      </c>
      <c r="J922" s="5" t="str">
        <f t="shared" si="29"/>
        <v>921,GMC,Envoy,2008,regular unleaded,AUTOMATIC,300,37105,920</v>
      </c>
    </row>
    <row r="923" spans="1:10" x14ac:dyDescent="0.25">
      <c r="A923" s="5">
        <v>922</v>
      </c>
      <c r="B923" s="5" t="s">
        <v>11246</v>
      </c>
      <c r="C923" t="s">
        <v>11425</v>
      </c>
      <c r="D923">
        <v>2009</v>
      </c>
      <c r="E923" t="s">
        <v>11190</v>
      </c>
      <c r="F923" t="s">
        <v>11888</v>
      </c>
      <c r="G923" s="5">
        <v>300</v>
      </c>
      <c r="H923">
        <v>38670</v>
      </c>
      <c r="I923" s="5">
        <f t="shared" si="28"/>
        <v>921</v>
      </c>
      <c r="J923" s="5" t="str">
        <f t="shared" si="29"/>
        <v>922,GMC,Envoy,2009,regular unleaded,AUTOMATIC,300,38670,921</v>
      </c>
    </row>
    <row r="924" spans="1:10" x14ac:dyDescent="0.25">
      <c r="A924" s="5">
        <v>923</v>
      </c>
      <c r="B924" s="5" t="s">
        <v>11246</v>
      </c>
      <c r="C924" t="s">
        <v>11423</v>
      </c>
      <c r="D924">
        <v>2005</v>
      </c>
      <c r="E924" t="s">
        <v>11190</v>
      </c>
      <c r="F924" t="s">
        <v>11888</v>
      </c>
      <c r="G924" s="5">
        <v>300</v>
      </c>
      <c r="H924">
        <v>40235</v>
      </c>
      <c r="I924" s="5" t="str">
        <f t="shared" si="28"/>
        <v>|n</v>
      </c>
      <c r="J924" s="5" t="str">
        <f t="shared" si="29"/>
        <v>923,GMC,Envoy XL,2005,regular unleaded,AUTOMATIC,300,40235,|n</v>
      </c>
    </row>
    <row r="925" spans="1:10" x14ac:dyDescent="0.25">
      <c r="A925" s="5">
        <v>924</v>
      </c>
      <c r="B925" s="5" t="s">
        <v>11246</v>
      </c>
      <c r="C925" t="s">
        <v>11423</v>
      </c>
      <c r="D925">
        <v>2006</v>
      </c>
      <c r="E925" t="s">
        <v>11190</v>
      </c>
      <c r="F925" t="s">
        <v>11888</v>
      </c>
      <c r="G925" s="5">
        <v>300</v>
      </c>
      <c r="H925">
        <v>37600</v>
      </c>
      <c r="I925" s="5">
        <f t="shared" si="28"/>
        <v>923</v>
      </c>
      <c r="J925" s="5" t="str">
        <f t="shared" si="29"/>
        <v>924,GMC,Envoy XL,2006,regular unleaded,AUTOMATIC,300,37600,923</v>
      </c>
    </row>
    <row r="926" spans="1:10" x14ac:dyDescent="0.25">
      <c r="A926" s="5">
        <v>925</v>
      </c>
      <c r="B926" s="5" t="s">
        <v>11246</v>
      </c>
      <c r="C926" t="s">
        <v>11424</v>
      </c>
      <c r="D926">
        <v>2005</v>
      </c>
      <c r="E926" t="s">
        <v>11190</v>
      </c>
      <c r="F926" t="s">
        <v>11888</v>
      </c>
      <c r="G926" s="5">
        <v>275</v>
      </c>
      <c r="H926">
        <v>36115</v>
      </c>
      <c r="I926" s="5" t="str">
        <f t="shared" si="28"/>
        <v>|n</v>
      </c>
      <c r="J926" s="5" t="str">
        <f t="shared" si="29"/>
        <v>925,GMC,Envoy XUV,2005,regular unleaded,AUTOMATIC,275,36115,|n</v>
      </c>
    </row>
    <row r="927" spans="1:10" x14ac:dyDescent="0.25">
      <c r="A927" s="5">
        <v>926</v>
      </c>
      <c r="B927" s="5" t="s">
        <v>11246</v>
      </c>
      <c r="C927" t="s">
        <v>11744</v>
      </c>
      <c r="D927">
        <v>2005</v>
      </c>
      <c r="E927" t="s">
        <v>11190</v>
      </c>
      <c r="F927" t="s">
        <v>11888</v>
      </c>
      <c r="G927" s="5">
        <v>190</v>
      </c>
      <c r="H927">
        <v>26430</v>
      </c>
      <c r="I927" s="5" t="str">
        <f t="shared" si="28"/>
        <v>|n</v>
      </c>
      <c r="J927" s="5" t="str">
        <f t="shared" si="29"/>
        <v>926,GMC,Safari,2005,regular unleaded,AUTOMATIC,190,26430,|n</v>
      </c>
    </row>
    <row r="928" spans="1:10" x14ac:dyDescent="0.25">
      <c r="A928" s="5">
        <v>927</v>
      </c>
      <c r="B928" s="5" t="s">
        <v>11246</v>
      </c>
      <c r="C928" t="s">
        <v>11743</v>
      </c>
      <c r="D928">
        <v>2005</v>
      </c>
      <c r="E928" t="s">
        <v>11190</v>
      </c>
      <c r="F928" t="s">
        <v>11888</v>
      </c>
      <c r="G928" s="5">
        <v>190</v>
      </c>
      <c r="H928">
        <v>25430</v>
      </c>
      <c r="I928" s="5" t="str">
        <f t="shared" si="28"/>
        <v>|n</v>
      </c>
      <c r="J928" s="5" t="str">
        <f t="shared" si="29"/>
        <v>927,GMC,Safari Cargo,2005,regular unleaded,AUTOMATIC,190,25430,|n</v>
      </c>
    </row>
    <row r="929" spans="1:10" x14ac:dyDescent="0.25">
      <c r="A929" s="5">
        <v>928</v>
      </c>
      <c r="B929" s="5" t="s">
        <v>11246</v>
      </c>
      <c r="C929" t="s">
        <v>11748</v>
      </c>
      <c r="D929">
        <v>2014</v>
      </c>
      <c r="E929" t="s">
        <v>11197</v>
      </c>
      <c r="F929" t="s">
        <v>11888</v>
      </c>
      <c r="G929" s="5">
        <v>280</v>
      </c>
      <c r="H929">
        <v>36030</v>
      </c>
      <c r="I929" s="5" t="str">
        <f t="shared" si="28"/>
        <v>|n</v>
      </c>
      <c r="J929" s="5" t="str">
        <f t="shared" si="29"/>
        <v>928,GMC,Savana,2014,flex-fuel (unleaded/E85),AUTOMATIC,280,36030,|n</v>
      </c>
    </row>
    <row r="930" spans="1:10" x14ac:dyDescent="0.25">
      <c r="A930" s="5">
        <v>929</v>
      </c>
      <c r="B930" s="5" t="s">
        <v>11246</v>
      </c>
      <c r="C930" t="s">
        <v>11748</v>
      </c>
      <c r="D930">
        <v>2015</v>
      </c>
      <c r="E930" t="s">
        <v>11197</v>
      </c>
      <c r="F930" t="s">
        <v>11888</v>
      </c>
      <c r="G930" s="5">
        <v>285</v>
      </c>
      <c r="H930">
        <v>36700</v>
      </c>
      <c r="I930" s="5">
        <f t="shared" si="28"/>
        <v>928</v>
      </c>
      <c r="J930" s="5" t="str">
        <f t="shared" si="29"/>
        <v>929,GMC,Savana,2015,flex-fuel (unleaded/E85),AUTOMATIC,285,36700,928</v>
      </c>
    </row>
    <row r="931" spans="1:10" x14ac:dyDescent="0.25">
      <c r="A931" s="5">
        <v>930</v>
      </c>
      <c r="B931" s="5" t="s">
        <v>11246</v>
      </c>
      <c r="C931" t="s">
        <v>11748</v>
      </c>
      <c r="D931">
        <v>2016</v>
      </c>
      <c r="E931" t="s">
        <v>11197</v>
      </c>
      <c r="F931" t="s">
        <v>11888</v>
      </c>
      <c r="G931" s="5">
        <v>285</v>
      </c>
      <c r="H931">
        <v>37500</v>
      </c>
      <c r="I931" s="5">
        <f t="shared" si="28"/>
        <v>929</v>
      </c>
      <c r="J931" s="5" t="str">
        <f t="shared" si="29"/>
        <v>930,GMC,Savana,2016,flex-fuel (unleaded/E85),AUTOMATIC,285,37500,929</v>
      </c>
    </row>
    <row r="932" spans="1:10" x14ac:dyDescent="0.25">
      <c r="A932" s="5">
        <v>931</v>
      </c>
      <c r="B932" s="5" t="s">
        <v>11246</v>
      </c>
      <c r="C932" t="s">
        <v>11747</v>
      </c>
      <c r="D932">
        <v>2014</v>
      </c>
      <c r="E932" t="s">
        <v>11197</v>
      </c>
      <c r="F932" t="s">
        <v>11888</v>
      </c>
      <c r="G932" s="5">
        <v>285</v>
      </c>
      <c r="H932">
        <v>33420</v>
      </c>
      <c r="I932" s="5" t="str">
        <f t="shared" si="28"/>
        <v>|n</v>
      </c>
      <c r="J932" s="5" t="str">
        <f t="shared" si="29"/>
        <v>931,GMC,Savana Cargo,2014,flex-fuel (unleaded/E85),AUTOMATIC,285,33420,|n</v>
      </c>
    </row>
    <row r="933" spans="1:10" x14ac:dyDescent="0.25">
      <c r="A933" s="5">
        <v>932</v>
      </c>
      <c r="B933" s="5" t="s">
        <v>11246</v>
      </c>
      <c r="C933" t="s">
        <v>11747</v>
      </c>
      <c r="D933">
        <v>2014</v>
      </c>
      <c r="E933" t="s">
        <v>11190</v>
      </c>
      <c r="F933" t="s">
        <v>11888</v>
      </c>
      <c r="G933" s="5">
        <v>195</v>
      </c>
      <c r="H933">
        <v>27710</v>
      </c>
      <c r="I933" s="5" t="str">
        <f t="shared" si="28"/>
        <v>|n</v>
      </c>
      <c r="J933" s="5" t="str">
        <f t="shared" si="29"/>
        <v>932,GMC,Savana Cargo,2014,regular unleaded,AUTOMATIC,195,27710,|n</v>
      </c>
    </row>
    <row r="934" spans="1:10" x14ac:dyDescent="0.25">
      <c r="A934" s="5">
        <v>933</v>
      </c>
      <c r="B934" s="5" t="s">
        <v>11246</v>
      </c>
      <c r="C934" t="s">
        <v>11747</v>
      </c>
      <c r="D934">
        <v>2015</v>
      </c>
      <c r="E934" t="s">
        <v>11197</v>
      </c>
      <c r="F934" t="s">
        <v>11888</v>
      </c>
      <c r="G934" s="5">
        <v>285</v>
      </c>
      <c r="H934">
        <v>33760</v>
      </c>
      <c r="I934" s="5" t="str">
        <f t="shared" si="28"/>
        <v>|n</v>
      </c>
      <c r="J934" s="5" t="str">
        <f t="shared" si="29"/>
        <v>933,GMC,Savana Cargo,2015,flex-fuel (unleaded/E85),AUTOMATIC,285,33760,|n</v>
      </c>
    </row>
    <row r="935" spans="1:10" x14ac:dyDescent="0.25">
      <c r="A935" s="5">
        <v>934</v>
      </c>
      <c r="B935" s="5" t="s">
        <v>11246</v>
      </c>
      <c r="C935" t="s">
        <v>11747</v>
      </c>
      <c r="D935">
        <v>2016</v>
      </c>
      <c r="E935" t="s">
        <v>11197</v>
      </c>
      <c r="F935" t="s">
        <v>11888</v>
      </c>
      <c r="G935" s="5">
        <v>285</v>
      </c>
      <c r="H935">
        <v>34800</v>
      </c>
      <c r="I935" s="5">
        <f t="shared" si="28"/>
        <v>933</v>
      </c>
      <c r="J935" s="5" t="str">
        <f t="shared" si="29"/>
        <v>934,GMC,Savana Cargo,2016,flex-fuel (unleaded/E85),AUTOMATIC,285,34800,933</v>
      </c>
    </row>
    <row r="936" spans="1:10" x14ac:dyDescent="0.25">
      <c r="A936" s="5">
        <v>935</v>
      </c>
      <c r="B936" s="5" t="s">
        <v>11246</v>
      </c>
      <c r="C936" t="s">
        <v>11759</v>
      </c>
      <c r="D936">
        <v>2015</v>
      </c>
      <c r="E936" t="s">
        <v>11197</v>
      </c>
      <c r="F936" t="s">
        <v>11888</v>
      </c>
      <c r="G936" s="5">
        <v>285</v>
      </c>
      <c r="H936">
        <v>42935</v>
      </c>
      <c r="I936" s="5" t="str">
        <f t="shared" si="28"/>
        <v>|n</v>
      </c>
      <c r="J936" s="5" t="str">
        <f t="shared" si="29"/>
        <v>935,GMC,Sierra 1500,2015,flex-fuel (unleaded/E85),AUTOMATIC,285,42935,|n</v>
      </c>
    </row>
    <row r="937" spans="1:10" x14ac:dyDescent="0.25">
      <c r="A937" s="5">
        <v>936</v>
      </c>
      <c r="B937" s="5" t="s">
        <v>11246</v>
      </c>
      <c r="C937" t="s">
        <v>11759</v>
      </c>
      <c r="D937">
        <v>2015</v>
      </c>
      <c r="E937" t="s">
        <v>11190</v>
      </c>
      <c r="F937" t="s">
        <v>11888</v>
      </c>
      <c r="G937" s="5">
        <v>355</v>
      </c>
      <c r="H937">
        <v>53115</v>
      </c>
      <c r="I937" s="5" t="str">
        <f t="shared" si="28"/>
        <v>|n</v>
      </c>
      <c r="J937" s="5" t="str">
        <f t="shared" si="29"/>
        <v>936,GMC,Sierra 1500,2015,regular unleaded,AUTOMATIC,355,53115,|n</v>
      </c>
    </row>
    <row r="938" spans="1:10" x14ac:dyDescent="0.25">
      <c r="A938" s="5">
        <v>937</v>
      </c>
      <c r="B938" s="5" t="s">
        <v>11246</v>
      </c>
      <c r="C938" t="s">
        <v>11759</v>
      </c>
      <c r="D938">
        <v>2016</v>
      </c>
      <c r="E938" t="s">
        <v>11197</v>
      </c>
      <c r="F938" t="s">
        <v>11888</v>
      </c>
      <c r="G938" s="5">
        <v>285</v>
      </c>
      <c r="H938">
        <v>43505</v>
      </c>
      <c r="I938" s="5" t="str">
        <f t="shared" si="28"/>
        <v>|n</v>
      </c>
      <c r="J938" s="5" t="str">
        <f t="shared" si="29"/>
        <v>937,GMC,Sierra 1500,2016,flex-fuel (unleaded/E85),AUTOMATIC,285,43505,|n</v>
      </c>
    </row>
    <row r="939" spans="1:10" x14ac:dyDescent="0.25">
      <c r="A939" s="5">
        <v>938</v>
      </c>
      <c r="B939" s="5" t="s">
        <v>11246</v>
      </c>
      <c r="C939" t="s">
        <v>11759</v>
      </c>
      <c r="D939">
        <v>2016</v>
      </c>
      <c r="E939" t="s">
        <v>11190</v>
      </c>
      <c r="F939" t="s">
        <v>11888</v>
      </c>
      <c r="G939" s="5">
        <v>355</v>
      </c>
      <c r="H939">
        <v>54540</v>
      </c>
      <c r="I939" s="5" t="str">
        <f t="shared" si="28"/>
        <v>|n</v>
      </c>
      <c r="J939" s="5" t="str">
        <f t="shared" si="29"/>
        <v>938,GMC,Sierra 1500,2016,regular unleaded,AUTOMATIC,355,54540,|n</v>
      </c>
    </row>
    <row r="940" spans="1:10" x14ac:dyDescent="0.25">
      <c r="A940" s="5">
        <v>939</v>
      </c>
      <c r="B940" s="5" t="s">
        <v>11246</v>
      </c>
      <c r="C940" t="s">
        <v>11759</v>
      </c>
      <c r="D940">
        <v>2017</v>
      </c>
      <c r="E940" t="s">
        <v>11197</v>
      </c>
      <c r="F940" t="s">
        <v>11888</v>
      </c>
      <c r="G940" s="5">
        <v>285</v>
      </c>
      <c r="H940">
        <v>43995</v>
      </c>
      <c r="I940" s="5" t="str">
        <f t="shared" si="28"/>
        <v>|n</v>
      </c>
      <c r="J940" s="5" t="str">
        <f t="shared" si="29"/>
        <v>939,GMC,Sierra 1500,2017,flex-fuel (unleaded/E85),AUTOMATIC,285,43995,|n</v>
      </c>
    </row>
    <row r="941" spans="1:10" x14ac:dyDescent="0.25">
      <c r="A941" s="5">
        <v>940</v>
      </c>
      <c r="B941" s="5" t="s">
        <v>11246</v>
      </c>
      <c r="C941" t="s">
        <v>11759</v>
      </c>
      <c r="D941">
        <v>2017</v>
      </c>
      <c r="E941" t="s">
        <v>11190</v>
      </c>
      <c r="F941" t="s">
        <v>11888</v>
      </c>
      <c r="G941" s="5">
        <v>355</v>
      </c>
      <c r="H941">
        <v>55605</v>
      </c>
      <c r="I941" s="5" t="str">
        <f t="shared" si="28"/>
        <v>|n</v>
      </c>
      <c r="J941" s="5" t="str">
        <f t="shared" si="29"/>
        <v>940,GMC,Sierra 1500,2017,regular unleaded,AUTOMATIC,355,55605,|n</v>
      </c>
    </row>
    <row r="942" spans="1:10" x14ac:dyDescent="0.25">
      <c r="A942" s="5">
        <v>941</v>
      </c>
      <c r="B942" s="5" t="s">
        <v>11246</v>
      </c>
      <c r="C942" t="s">
        <v>11757</v>
      </c>
      <c r="D942">
        <v>2007</v>
      </c>
      <c r="E942" t="s">
        <v>11197</v>
      </c>
      <c r="F942" t="s">
        <v>11888</v>
      </c>
      <c r="G942" s="5">
        <v>295</v>
      </c>
      <c r="H942">
        <v>35520</v>
      </c>
      <c r="I942" s="5" t="str">
        <f t="shared" si="28"/>
        <v>|n</v>
      </c>
      <c r="J942" s="5" t="str">
        <f t="shared" si="29"/>
        <v>941,GMC,Sierra 1500 Classic,2007,flex-fuel (unleaded/E85),AUTOMATIC,295,35520,|n</v>
      </c>
    </row>
    <row r="943" spans="1:10" x14ac:dyDescent="0.25">
      <c r="A943" s="5">
        <v>942</v>
      </c>
      <c r="B943" s="5" t="s">
        <v>11246</v>
      </c>
      <c r="C943" t="s">
        <v>11757</v>
      </c>
      <c r="D943">
        <v>2007</v>
      </c>
      <c r="E943" t="s">
        <v>11190</v>
      </c>
      <c r="F943" t="s">
        <v>11888</v>
      </c>
      <c r="G943" s="5">
        <v>345</v>
      </c>
      <c r="H943">
        <v>39125</v>
      </c>
      <c r="I943" s="5" t="str">
        <f t="shared" si="28"/>
        <v>|n</v>
      </c>
      <c r="J943" s="5" t="str">
        <f t="shared" si="29"/>
        <v>942,GMC,Sierra 1500 Classic,2007,regular unleaded,AUTOMATIC,345,39125,|n</v>
      </c>
    </row>
    <row r="944" spans="1:10" x14ac:dyDescent="0.25">
      <c r="A944" s="5">
        <v>943</v>
      </c>
      <c r="B944" s="5" t="s">
        <v>11246</v>
      </c>
      <c r="C944" t="s">
        <v>11757</v>
      </c>
      <c r="D944">
        <v>2007</v>
      </c>
      <c r="E944" t="s">
        <v>11190</v>
      </c>
      <c r="F944" t="s">
        <v>11887</v>
      </c>
      <c r="G944" s="5">
        <v>195</v>
      </c>
      <c r="H944">
        <v>20750</v>
      </c>
      <c r="I944" s="5" t="str">
        <f t="shared" si="28"/>
        <v>|n</v>
      </c>
      <c r="J944" s="5" t="str">
        <f t="shared" si="29"/>
        <v>943,GMC,Sierra 1500 Classic,2007,regular unleaded,MANUAL,195,20750,|n</v>
      </c>
    </row>
    <row r="945" spans="1:10" x14ac:dyDescent="0.25">
      <c r="A945" s="5">
        <v>944</v>
      </c>
      <c r="B945" s="5" t="s">
        <v>11246</v>
      </c>
      <c r="C945" t="s">
        <v>11758</v>
      </c>
      <c r="D945">
        <v>2011</v>
      </c>
      <c r="E945" t="s">
        <v>11190</v>
      </c>
      <c r="F945" t="s">
        <v>11888</v>
      </c>
      <c r="G945" s="5">
        <v>332</v>
      </c>
      <c r="H945">
        <v>48575</v>
      </c>
      <c r="I945" s="5" t="str">
        <f t="shared" si="28"/>
        <v>|n</v>
      </c>
      <c r="J945" s="5" t="str">
        <f t="shared" si="29"/>
        <v>944,GMC,Sierra 1500 Hybrid,2011,regular unleaded,AUTOMATIC,332,48575,|n</v>
      </c>
    </row>
    <row r="946" spans="1:10" x14ac:dyDescent="0.25">
      <c r="A946" s="5">
        <v>945</v>
      </c>
      <c r="B946" s="5" t="s">
        <v>11246</v>
      </c>
      <c r="C946" t="s">
        <v>11758</v>
      </c>
      <c r="D946">
        <v>2012</v>
      </c>
      <c r="E946" t="s">
        <v>11190</v>
      </c>
      <c r="F946" t="s">
        <v>11888</v>
      </c>
      <c r="G946" s="5">
        <v>332</v>
      </c>
      <c r="H946">
        <v>49990</v>
      </c>
      <c r="I946" s="5">
        <f t="shared" si="28"/>
        <v>944</v>
      </c>
      <c r="J946" s="5" t="str">
        <f t="shared" si="29"/>
        <v>945,GMC,Sierra 1500 Hybrid,2012,regular unleaded,AUTOMATIC,332,49990,944</v>
      </c>
    </row>
    <row r="947" spans="1:10" x14ac:dyDescent="0.25">
      <c r="A947" s="5">
        <v>946</v>
      </c>
      <c r="B947" s="5" t="s">
        <v>11246</v>
      </c>
      <c r="C947" t="s">
        <v>11758</v>
      </c>
      <c r="D947">
        <v>2013</v>
      </c>
      <c r="E947" t="s">
        <v>11190</v>
      </c>
      <c r="F947" t="s">
        <v>11888</v>
      </c>
      <c r="G947" s="5">
        <v>332</v>
      </c>
      <c r="H947">
        <v>51935</v>
      </c>
      <c r="I947" s="5">
        <f t="shared" si="28"/>
        <v>945</v>
      </c>
      <c r="J947" s="5" t="str">
        <f t="shared" si="29"/>
        <v>946,GMC,Sierra 1500 Hybrid,2013,regular unleaded,AUTOMATIC,332,51935,945</v>
      </c>
    </row>
    <row r="948" spans="1:10" x14ac:dyDescent="0.25">
      <c r="A948" s="5">
        <v>947</v>
      </c>
      <c r="B948" s="5" t="s">
        <v>11246</v>
      </c>
      <c r="C948" t="s">
        <v>11760</v>
      </c>
      <c r="D948">
        <v>2006</v>
      </c>
      <c r="E948" t="s">
        <v>11190</v>
      </c>
      <c r="F948" t="s">
        <v>11888</v>
      </c>
      <c r="G948" s="5">
        <v>300</v>
      </c>
      <c r="H948">
        <v>36525</v>
      </c>
      <c r="I948" s="5" t="str">
        <f t="shared" si="28"/>
        <v>|n</v>
      </c>
      <c r="J948" s="5" t="str">
        <f t="shared" si="29"/>
        <v>947,GMC,Sierra 1500HD,2006,regular unleaded,AUTOMATIC,300,36525,|n</v>
      </c>
    </row>
    <row r="949" spans="1:10" x14ac:dyDescent="0.25">
      <c r="A949" s="5">
        <v>948</v>
      </c>
      <c r="B949" s="5" t="s">
        <v>11246</v>
      </c>
      <c r="C949" t="s">
        <v>11802</v>
      </c>
      <c r="D949">
        <v>2015</v>
      </c>
      <c r="E949" t="s">
        <v>11190</v>
      </c>
      <c r="F949" t="s">
        <v>11888</v>
      </c>
      <c r="G949" s="5">
        <v>182</v>
      </c>
      <c r="H949">
        <v>37240</v>
      </c>
      <c r="I949" s="5" t="str">
        <f t="shared" si="28"/>
        <v>|n</v>
      </c>
      <c r="J949" s="5" t="str">
        <f t="shared" si="29"/>
        <v>948,GMC,Terrain,2015,regular unleaded,AUTOMATIC,182,37240,|n</v>
      </c>
    </row>
    <row r="950" spans="1:10" x14ac:dyDescent="0.25">
      <c r="A950" s="5">
        <v>949</v>
      </c>
      <c r="B950" s="5" t="s">
        <v>11246</v>
      </c>
      <c r="C950" t="s">
        <v>11802</v>
      </c>
      <c r="D950">
        <v>2016</v>
      </c>
      <c r="E950" t="s">
        <v>11190</v>
      </c>
      <c r="F950" t="s">
        <v>11888</v>
      </c>
      <c r="G950" s="5">
        <v>182</v>
      </c>
      <c r="H950">
        <v>35725</v>
      </c>
      <c r="I950" s="5">
        <f t="shared" si="28"/>
        <v>948</v>
      </c>
      <c r="J950" s="5" t="str">
        <f t="shared" si="29"/>
        <v>949,GMC,Terrain,2016,regular unleaded,AUTOMATIC,182,35725,948</v>
      </c>
    </row>
    <row r="951" spans="1:10" x14ac:dyDescent="0.25">
      <c r="A951" s="5">
        <v>950</v>
      </c>
      <c r="B951" s="5" t="s">
        <v>11246</v>
      </c>
      <c r="C951" t="s">
        <v>11802</v>
      </c>
      <c r="D951">
        <v>2017</v>
      </c>
      <c r="E951" t="s">
        <v>11190</v>
      </c>
      <c r="F951" t="s">
        <v>11888</v>
      </c>
      <c r="G951" s="5">
        <v>182</v>
      </c>
      <c r="H951">
        <v>36025</v>
      </c>
      <c r="I951" s="5">
        <f t="shared" si="28"/>
        <v>949</v>
      </c>
      <c r="J951" s="5" t="str">
        <f t="shared" si="29"/>
        <v>950,GMC,Terrain,2017,regular unleaded,AUTOMATIC,182,36025,949</v>
      </c>
    </row>
    <row r="952" spans="1:10" x14ac:dyDescent="0.25">
      <c r="A952" s="5">
        <v>951</v>
      </c>
      <c r="B952" s="5" t="s">
        <v>11246</v>
      </c>
      <c r="C952" t="s">
        <v>11882</v>
      </c>
      <c r="D952">
        <v>2015</v>
      </c>
      <c r="E952" t="s">
        <v>11197</v>
      </c>
      <c r="F952" t="s">
        <v>11888</v>
      </c>
      <c r="G952" s="5">
        <v>355</v>
      </c>
      <c r="H952">
        <v>59225</v>
      </c>
      <c r="I952" s="5" t="str">
        <f t="shared" si="28"/>
        <v>|n</v>
      </c>
      <c r="J952" s="5" t="str">
        <f t="shared" si="29"/>
        <v>951,GMC,Yukon,2015,flex-fuel (unleaded/E85),AUTOMATIC,355,59225,|n</v>
      </c>
    </row>
    <row r="953" spans="1:10" x14ac:dyDescent="0.25">
      <c r="A953" s="5">
        <v>952</v>
      </c>
      <c r="B953" s="5" t="s">
        <v>11246</v>
      </c>
      <c r="C953" t="s">
        <v>11882</v>
      </c>
      <c r="D953">
        <v>2015</v>
      </c>
      <c r="E953" t="s">
        <v>11193</v>
      </c>
      <c r="F953" t="s">
        <v>11888</v>
      </c>
      <c r="G953" s="5">
        <v>420</v>
      </c>
      <c r="H953">
        <v>67520</v>
      </c>
      <c r="I953" s="5" t="str">
        <f t="shared" si="28"/>
        <v>|n</v>
      </c>
      <c r="J953" s="5" t="str">
        <f t="shared" si="29"/>
        <v>952,GMC,Yukon,2015,premium unleaded (recommended),AUTOMATIC,420,67520,|n</v>
      </c>
    </row>
    <row r="954" spans="1:10" x14ac:dyDescent="0.25">
      <c r="A954" s="5">
        <v>953</v>
      </c>
      <c r="B954" s="5" t="s">
        <v>11246</v>
      </c>
      <c r="C954" t="s">
        <v>11882</v>
      </c>
      <c r="D954">
        <v>2016</v>
      </c>
      <c r="E954" t="s">
        <v>11197</v>
      </c>
      <c r="F954" t="s">
        <v>11888</v>
      </c>
      <c r="G954" s="5">
        <v>355</v>
      </c>
      <c r="H954">
        <v>60000</v>
      </c>
      <c r="I954" s="5" t="str">
        <f t="shared" si="28"/>
        <v>|n</v>
      </c>
      <c r="J954" s="5" t="str">
        <f t="shared" si="29"/>
        <v>953,GMC,Yukon,2016,flex-fuel (unleaded/E85),AUTOMATIC,355,60000,|n</v>
      </c>
    </row>
    <row r="955" spans="1:10" x14ac:dyDescent="0.25">
      <c r="A955" s="5">
        <v>954</v>
      </c>
      <c r="B955" s="5" t="s">
        <v>11246</v>
      </c>
      <c r="C955" t="s">
        <v>11882</v>
      </c>
      <c r="D955">
        <v>2016</v>
      </c>
      <c r="E955" t="s">
        <v>11193</v>
      </c>
      <c r="F955" t="s">
        <v>11888</v>
      </c>
      <c r="G955" s="5">
        <v>420</v>
      </c>
      <c r="H955">
        <v>68325</v>
      </c>
      <c r="I955" s="5" t="str">
        <f t="shared" si="28"/>
        <v>|n</v>
      </c>
      <c r="J955" s="5" t="str">
        <f t="shared" si="29"/>
        <v>954,GMC,Yukon,2016,premium unleaded (recommended),AUTOMATIC,420,68325,|n</v>
      </c>
    </row>
    <row r="956" spans="1:10" x14ac:dyDescent="0.25">
      <c r="A956" s="5">
        <v>955</v>
      </c>
      <c r="B956" s="5" t="s">
        <v>11246</v>
      </c>
      <c r="C956" t="s">
        <v>11882</v>
      </c>
      <c r="D956">
        <v>2017</v>
      </c>
      <c r="E956" t="s">
        <v>11197</v>
      </c>
      <c r="F956" t="s">
        <v>11888</v>
      </c>
      <c r="G956" s="5">
        <v>355</v>
      </c>
      <c r="H956">
        <v>60315</v>
      </c>
      <c r="I956" s="5" t="str">
        <f t="shared" si="28"/>
        <v>|n</v>
      </c>
      <c r="J956" s="5" t="str">
        <f t="shared" si="29"/>
        <v>955,GMC,Yukon,2017,flex-fuel (unleaded/E85),AUTOMATIC,355,60315,|n</v>
      </c>
    </row>
    <row r="957" spans="1:10" x14ac:dyDescent="0.25">
      <c r="A957" s="5">
        <v>956</v>
      </c>
      <c r="B957" s="5" t="s">
        <v>11246</v>
      </c>
      <c r="C957" t="s">
        <v>11882</v>
      </c>
      <c r="D957">
        <v>2017</v>
      </c>
      <c r="E957" t="s">
        <v>11193</v>
      </c>
      <c r="F957" t="s">
        <v>11888</v>
      </c>
      <c r="G957" s="5">
        <v>420</v>
      </c>
      <c r="H957">
        <v>68965</v>
      </c>
      <c r="I957" s="5" t="str">
        <f t="shared" si="28"/>
        <v>|n</v>
      </c>
      <c r="J957" s="5" t="str">
        <f t="shared" si="29"/>
        <v>956,GMC,Yukon,2017,premium unleaded (recommended),AUTOMATIC,420,68965,|n</v>
      </c>
    </row>
    <row r="958" spans="1:10" x14ac:dyDescent="0.25">
      <c r="A958" s="5">
        <v>957</v>
      </c>
      <c r="B958" s="5" t="s">
        <v>11246</v>
      </c>
      <c r="C958" t="s">
        <v>11880</v>
      </c>
      <c r="D958">
        <v>2011</v>
      </c>
      <c r="E958" t="s">
        <v>11190</v>
      </c>
      <c r="F958" t="s">
        <v>11888</v>
      </c>
      <c r="G958" s="5">
        <v>332</v>
      </c>
      <c r="H958">
        <v>61770</v>
      </c>
      <c r="I958" s="5" t="str">
        <f t="shared" si="28"/>
        <v>|n</v>
      </c>
      <c r="J958" s="5" t="str">
        <f t="shared" si="29"/>
        <v>957,GMC,Yukon Hybrid,2011,regular unleaded,AUTOMATIC,332,61770,|n</v>
      </c>
    </row>
    <row r="959" spans="1:10" x14ac:dyDescent="0.25">
      <c r="A959" s="5">
        <v>958</v>
      </c>
      <c r="B959" s="5" t="s">
        <v>11246</v>
      </c>
      <c r="C959" t="s">
        <v>11880</v>
      </c>
      <c r="D959">
        <v>2012</v>
      </c>
      <c r="E959" t="s">
        <v>11190</v>
      </c>
      <c r="F959" t="s">
        <v>11888</v>
      </c>
      <c r="G959" s="5">
        <v>332</v>
      </c>
      <c r="H959">
        <v>63130</v>
      </c>
      <c r="I959" s="5">
        <f t="shared" si="28"/>
        <v>957</v>
      </c>
      <c r="J959" s="5" t="str">
        <f t="shared" si="29"/>
        <v>958,GMC,Yukon Hybrid,2012,regular unleaded,AUTOMATIC,332,63130,957</v>
      </c>
    </row>
    <row r="960" spans="1:10" x14ac:dyDescent="0.25">
      <c r="A960" s="5">
        <v>959</v>
      </c>
      <c r="B960" s="5" t="s">
        <v>11246</v>
      </c>
      <c r="C960" t="s">
        <v>11880</v>
      </c>
      <c r="D960">
        <v>2013</v>
      </c>
      <c r="E960" t="s">
        <v>11190</v>
      </c>
      <c r="F960" t="s">
        <v>11888</v>
      </c>
      <c r="G960" s="5">
        <v>332</v>
      </c>
      <c r="H960">
        <v>64805</v>
      </c>
      <c r="I960" s="5">
        <f t="shared" si="28"/>
        <v>958</v>
      </c>
      <c r="J960" s="5" t="str">
        <f t="shared" si="29"/>
        <v>959,GMC,Yukon Hybrid,2013,regular unleaded,AUTOMATIC,332,64805,958</v>
      </c>
    </row>
    <row r="961" spans="1:10" x14ac:dyDescent="0.25">
      <c r="A961" s="5">
        <v>960</v>
      </c>
      <c r="B961" s="5" t="s">
        <v>11246</v>
      </c>
      <c r="C961" t="s">
        <v>11881</v>
      </c>
      <c r="D961">
        <v>2015</v>
      </c>
      <c r="E961" t="s">
        <v>11197</v>
      </c>
      <c r="F961" t="s">
        <v>11888</v>
      </c>
      <c r="G961" s="5">
        <v>355</v>
      </c>
      <c r="H961">
        <v>61925</v>
      </c>
      <c r="I961" s="5" t="str">
        <f t="shared" si="28"/>
        <v>|n</v>
      </c>
      <c r="J961" s="5" t="str">
        <f t="shared" si="29"/>
        <v>960,GMC,Yukon XL,2015,flex-fuel (unleaded/E85),AUTOMATIC,355,61925,|n</v>
      </c>
    </row>
    <row r="962" spans="1:10" x14ac:dyDescent="0.25">
      <c r="A962" s="5">
        <v>961</v>
      </c>
      <c r="B962" s="5" t="s">
        <v>11246</v>
      </c>
      <c r="C962" t="s">
        <v>11881</v>
      </c>
      <c r="D962">
        <v>2015</v>
      </c>
      <c r="E962" t="s">
        <v>11193</v>
      </c>
      <c r="F962" t="s">
        <v>11888</v>
      </c>
      <c r="G962" s="5">
        <v>420</v>
      </c>
      <c r="H962">
        <v>70220</v>
      </c>
      <c r="I962" s="5" t="str">
        <f t="shared" si="28"/>
        <v>|n</v>
      </c>
      <c r="J962" s="5" t="str">
        <f t="shared" si="29"/>
        <v>961,GMC,Yukon XL,2015,premium unleaded (recommended),AUTOMATIC,420,70220,|n</v>
      </c>
    </row>
    <row r="963" spans="1:10" x14ac:dyDescent="0.25">
      <c r="A963" s="5">
        <v>962</v>
      </c>
      <c r="B963" s="5" t="s">
        <v>11246</v>
      </c>
      <c r="C963" t="s">
        <v>11881</v>
      </c>
      <c r="D963">
        <v>2016</v>
      </c>
      <c r="E963" t="s">
        <v>11197</v>
      </c>
      <c r="F963" t="s">
        <v>11888</v>
      </c>
      <c r="G963" s="5">
        <v>355</v>
      </c>
      <c r="H963">
        <v>62700</v>
      </c>
      <c r="I963" s="5" t="str">
        <f t="shared" ref="I963:I1026" si="30">IF(AND($B962=$B963,$C962=$C963,$E962=$E963,$F962=$F963),A962,"|n")</f>
        <v>|n</v>
      </c>
      <c r="J963" s="5" t="str">
        <f t="shared" ref="J963:J1026" si="31">A963&amp;","&amp;B963&amp;","&amp;C963&amp;","&amp;D963&amp;","&amp;E963&amp;","&amp;F963&amp;","&amp;G963&amp;","&amp;H963&amp;","&amp;I963</f>
        <v>962,GMC,Yukon XL,2016,flex-fuel (unleaded/E85),AUTOMATIC,355,62700,|n</v>
      </c>
    </row>
    <row r="964" spans="1:10" x14ac:dyDescent="0.25">
      <c r="A964" s="5">
        <v>963</v>
      </c>
      <c r="B964" s="5" t="s">
        <v>11246</v>
      </c>
      <c r="C964" t="s">
        <v>11881</v>
      </c>
      <c r="D964">
        <v>2016</v>
      </c>
      <c r="E964" t="s">
        <v>11193</v>
      </c>
      <c r="F964" t="s">
        <v>11888</v>
      </c>
      <c r="G964" s="5">
        <v>420</v>
      </c>
      <c r="H964">
        <v>71025</v>
      </c>
      <c r="I964" s="5" t="str">
        <f t="shared" si="30"/>
        <v>|n</v>
      </c>
      <c r="J964" s="5" t="str">
        <f t="shared" si="31"/>
        <v>963,GMC,Yukon XL,2016,premium unleaded (recommended),AUTOMATIC,420,71025,|n</v>
      </c>
    </row>
    <row r="965" spans="1:10" x14ac:dyDescent="0.25">
      <c r="A965" s="5">
        <v>964</v>
      </c>
      <c r="B965" s="5" t="s">
        <v>11246</v>
      </c>
      <c r="C965" t="s">
        <v>11881</v>
      </c>
      <c r="D965">
        <v>2017</v>
      </c>
      <c r="E965" t="s">
        <v>11197</v>
      </c>
      <c r="F965" t="s">
        <v>11888</v>
      </c>
      <c r="G965" s="5">
        <v>355</v>
      </c>
      <c r="H965">
        <v>63015</v>
      </c>
      <c r="I965" s="5" t="str">
        <f t="shared" si="30"/>
        <v>|n</v>
      </c>
      <c r="J965" s="5" t="str">
        <f t="shared" si="31"/>
        <v>964,GMC,Yukon XL,2017,flex-fuel (unleaded/E85),AUTOMATIC,355,63015,|n</v>
      </c>
    </row>
    <row r="966" spans="1:10" x14ac:dyDescent="0.25">
      <c r="A966" s="5">
        <v>965</v>
      </c>
      <c r="B966" s="5" t="s">
        <v>11246</v>
      </c>
      <c r="C966" t="s">
        <v>11881</v>
      </c>
      <c r="D966">
        <v>2017</v>
      </c>
      <c r="E966" t="s">
        <v>11193</v>
      </c>
      <c r="F966" t="s">
        <v>11888</v>
      </c>
      <c r="G966" s="5">
        <v>420</v>
      </c>
      <c r="H966">
        <v>71665</v>
      </c>
      <c r="I966" s="5" t="str">
        <f t="shared" si="30"/>
        <v>|n</v>
      </c>
      <c r="J966" s="5" t="str">
        <f t="shared" si="31"/>
        <v>965,GMC,Yukon XL,2017,premium unleaded (recommended),AUTOMATIC,420,71665,|n</v>
      </c>
    </row>
    <row r="967" spans="1:10" x14ac:dyDescent="0.25">
      <c r="A967" s="5">
        <v>966</v>
      </c>
      <c r="B967" s="5" t="s">
        <v>11251</v>
      </c>
      <c r="C967" t="s">
        <v>11255</v>
      </c>
      <c r="D967">
        <v>2015</v>
      </c>
      <c r="E967" t="s">
        <v>11190</v>
      </c>
      <c r="F967" t="s">
        <v>11888</v>
      </c>
      <c r="G967" s="5">
        <v>278</v>
      </c>
      <c r="H967">
        <v>33630</v>
      </c>
      <c r="I967" s="5" t="str">
        <f t="shared" si="30"/>
        <v>|n</v>
      </c>
      <c r="J967" s="5" t="str">
        <f t="shared" si="31"/>
        <v>966,Honda,Accord,2015,regular unleaded,AUTOMATIC,278,33630,|n</v>
      </c>
    </row>
    <row r="968" spans="1:10" x14ac:dyDescent="0.25">
      <c r="A968" s="5">
        <v>967</v>
      </c>
      <c r="B968" s="5" t="s">
        <v>11251</v>
      </c>
      <c r="C968" t="s">
        <v>11255</v>
      </c>
      <c r="D968">
        <v>2015</v>
      </c>
      <c r="E968" t="s">
        <v>11190</v>
      </c>
      <c r="F968" t="s">
        <v>11887</v>
      </c>
      <c r="G968" s="5">
        <v>278</v>
      </c>
      <c r="H968">
        <v>32550</v>
      </c>
      <c r="I968" s="5" t="str">
        <f t="shared" si="30"/>
        <v>|n</v>
      </c>
      <c r="J968" s="5" t="str">
        <f t="shared" si="31"/>
        <v>967,Honda,Accord,2015,regular unleaded,MANUAL,278,32550,|n</v>
      </c>
    </row>
    <row r="969" spans="1:10" x14ac:dyDescent="0.25">
      <c r="A969" s="5">
        <v>968</v>
      </c>
      <c r="B969" s="5" t="s">
        <v>11251</v>
      </c>
      <c r="C969" t="s">
        <v>11255</v>
      </c>
      <c r="D969">
        <v>2016</v>
      </c>
      <c r="E969" t="s">
        <v>11190</v>
      </c>
      <c r="F969" t="s">
        <v>11888</v>
      </c>
      <c r="G969" s="5">
        <v>278</v>
      </c>
      <c r="H969">
        <v>34680</v>
      </c>
      <c r="I969" s="5" t="str">
        <f t="shared" si="30"/>
        <v>|n</v>
      </c>
      <c r="J969" s="5" t="str">
        <f t="shared" si="31"/>
        <v>968,Honda,Accord,2016,regular unleaded,AUTOMATIC,278,34680,|n</v>
      </c>
    </row>
    <row r="970" spans="1:10" x14ac:dyDescent="0.25">
      <c r="A970" s="5">
        <v>969</v>
      </c>
      <c r="B970" s="5" t="s">
        <v>11251</v>
      </c>
      <c r="C970" t="s">
        <v>11255</v>
      </c>
      <c r="D970">
        <v>2016</v>
      </c>
      <c r="E970" t="s">
        <v>11190</v>
      </c>
      <c r="F970" t="s">
        <v>11887</v>
      </c>
      <c r="G970" s="5">
        <v>278</v>
      </c>
      <c r="H970">
        <v>31025</v>
      </c>
      <c r="I970" s="5" t="str">
        <f t="shared" si="30"/>
        <v>|n</v>
      </c>
      <c r="J970" s="5" t="str">
        <f t="shared" si="31"/>
        <v>969,Honda,Accord,2016,regular unleaded,MANUAL,278,31025,|n</v>
      </c>
    </row>
    <row r="971" spans="1:10" x14ac:dyDescent="0.25">
      <c r="A971" s="5">
        <v>970</v>
      </c>
      <c r="B971" s="5" t="s">
        <v>11251</v>
      </c>
      <c r="C971" t="s">
        <v>11255</v>
      </c>
      <c r="D971">
        <v>2017</v>
      </c>
      <c r="E971" t="s">
        <v>11190</v>
      </c>
      <c r="F971" t="s">
        <v>11888</v>
      </c>
      <c r="G971" s="5">
        <v>278</v>
      </c>
      <c r="H971">
        <v>34830</v>
      </c>
      <c r="I971" s="5" t="str">
        <f t="shared" si="30"/>
        <v>|n</v>
      </c>
      <c r="J971" s="5" t="str">
        <f t="shared" si="31"/>
        <v>970,Honda,Accord,2017,regular unleaded,AUTOMATIC,278,34830,|n</v>
      </c>
    </row>
    <row r="972" spans="1:10" x14ac:dyDescent="0.25">
      <c r="A972" s="5">
        <v>971</v>
      </c>
      <c r="B972" s="5" t="s">
        <v>11251</v>
      </c>
      <c r="C972" t="s">
        <v>11255</v>
      </c>
      <c r="D972">
        <v>2017</v>
      </c>
      <c r="E972" t="s">
        <v>11190</v>
      </c>
      <c r="F972" t="s">
        <v>11887</v>
      </c>
      <c r="G972" s="5">
        <v>278</v>
      </c>
      <c r="H972">
        <v>31175</v>
      </c>
      <c r="I972" s="5" t="str">
        <f t="shared" si="30"/>
        <v>|n</v>
      </c>
      <c r="J972" s="5" t="str">
        <f t="shared" si="31"/>
        <v>971,Honda,Accord,2017,regular unleaded,MANUAL,278,31175,|n</v>
      </c>
    </row>
    <row r="973" spans="1:10" x14ac:dyDescent="0.25">
      <c r="A973" s="5">
        <v>972</v>
      </c>
      <c r="B973" s="5" t="s">
        <v>11251</v>
      </c>
      <c r="C973" t="s">
        <v>11252</v>
      </c>
      <c r="D973">
        <v>2010</v>
      </c>
      <c r="E973" t="s">
        <v>11190</v>
      </c>
      <c r="F973" t="s">
        <v>11888</v>
      </c>
      <c r="G973" s="5">
        <v>271</v>
      </c>
      <c r="H973">
        <v>36220</v>
      </c>
      <c r="I973" s="5" t="str">
        <f t="shared" si="30"/>
        <v>|n</v>
      </c>
      <c r="J973" s="5" t="str">
        <f t="shared" si="31"/>
        <v>972,Honda,Accord Crosstour,2010,regular unleaded,AUTOMATIC,271,36220,|n</v>
      </c>
    </row>
    <row r="974" spans="1:10" x14ac:dyDescent="0.25">
      <c r="A974" s="5">
        <v>973</v>
      </c>
      <c r="B974" s="5" t="s">
        <v>11251</v>
      </c>
      <c r="C974" t="s">
        <v>11252</v>
      </c>
      <c r="D974">
        <v>2011</v>
      </c>
      <c r="E974" t="s">
        <v>11190</v>
      </c>
      <c r="F974" t="s">
        <v>11888</v>
      </c>
      <c r="G974" s="5">
        <v>271</v>
      </c>
      <c r="H974">
        <v>36540</v>
      </c>
      <c r="I974" s="5">
        <f t="shared" si="30"/>
        <v>972</v>
      </c>
      <c r="J974" s="5" t="str">
        <f t="shared" si="31"/>
        <v>973,Honda,Accord Crosstour,2011,regular unleaded,AUTOMATIC,271,36540,972</v>
      </c>
    </row>
    <row r="975" spans="1:10" x14ac:dyDescent="0.25">
      <c r="A975" s="5">
        <v>974</v>
      </c>
      <c r="B975" s="5" t="s">
        <v>11251</v>
      </c>
      <c r="C975" t="s">
        <v>11253</v>
      </c>
      <c r="D975">
        <v>2014</v>
      </c>
      <c r="E975" t="s">
        <v>11190</v>
      </c>
      <c r="F975" t="s">
        <v>11888</v>
      </c>
      <c r="G975" s="5">
        <v>195</v>
      </c>
      <c r="H975">
        <v>34905</v>
      </c>
      <c r="I975" s="5" t="str">
        <f t="shared" si="30"/>
        <v>|n</v>
      </c>
      <c r="J975" s="5" t="str">
        <f t="shared" si="31"/>
        <v>974,Honda,Accord Hybrid,2014,regular unleaded,AUTOMATIC,195,34905,|n</v>
      </c>
    </row>
    <row r="976" spans="1:10" x14ac:dyDescent="0.25">
      <c r="A976" s="5">
        <v>975</v>
      </c>
      <c r="B976" s="5" t="s">
        <v>11251</v>
      </c>
      <c r="C976" t="s">
        <v>11253</v>
      </c>
      <c r="D976">
        <v>2015</v>
      </c>
      <c r="E976" t="s">
        <v>11190</v>
      </c>
      <c r="F976" t="s">
        <v>11888</v>
      </c>
      <c r="G976" s="5">
        <v>196</v>
      </c>
      <c r="H976">
        <v>35055</v>
      </c>
      <c r="I976" s="5">
        <f t="shared" si="30"/>
        <v>974</v>
      </c>
      <c r="J976" s="5" t="str">
        <f t="shared" si="31"/>
        <v>975,Honda,Accord Hybrid,2015,regular unleaded,AUTOMATIC,196,35055,974</v>
      </c>
    </row>
    <row r="977" spans="1:10" x14ac:dyDescent="0.25">
      <c r="A977" s="5">
        <v>976</v>
      </c>
      <c r="B977" s="5" t="s">
        <v>11251</v>
      </c>
      <c r="C977" t="s">
        <v>11253</v>
      </c>
      <c r="D977">
        <v>2017</v>
      </c>
      <c r="E977" t="s">
        <v>11190</v>
      </c>
      <c r="F977" t="s">
        <v>11888</v>
      </c>
      <c r="G977" s="5">
        <v>212</v>
      </c>
      <c r="H977">
        <v>35955</v>
      </c>
      <c r="I977" s="5">
        <f t="shared" si="30"/>
        <v>975</v>
      </c>
      <c r="J977" s="5" t="str">
        <f t="shared" si="31"/>
        <v>976,Honda,Accord Hybrid,2017,regular unleaded,AUTOMATIC,212,35955,975</v>
      </c>
    </row>
    <row r="978" spans="1:10" x14ac:dyDescent="0.25">
      <c r="A978" s="5">
        <v>977</v>
      </c>
      <c r="B978" s="5" t="s">
        <v>11251</v>
      </c>
      <c r="C978" t="s">
        <v>11254</v>
      </c>
      <c r="D978">
        <v>2014</v>
      </c>
      <c r="E978" t="s">
        <v>11190</v>
      </c>
      <c r="F978" t="s">
        <v>11888</v>
      </c>
      <c r="G978" s="5">
        <v>196</v>
      </c>
      <c r="H978">
        <v>39780</v>
      </c>
      <c r="I978" s="5" t="str">
        <f t="shared" si="30"/>
        <v>|n</v>
      </c>
      <c r="J978" s="5" t="str">
        <f t="shared" si="31"/>
        <v>977,Honda,Accord Plug-In Hybrid,2014,regular unleaded,AUTOMATIC,196,39780,|n</v>
      </c>
    </row>
    <row r="979" spans="1:10" x14ac:dyDescent="0.25">
      <c r="A979" s="5">
        <v>978</v>
      </c>
      <c r="B979" s="5" t="s">
        <v>11251</v>
      </c>
      <c r="C979" t="s">
        <v>11342</v>
      </c>
      <c r="D979">
        <v>2015</v>
      </c>
      <c r="E979" t="s">
        <v>11186</v>
      </c>
      <c r="F979" t="s">
        <v>11887</v>
      </c>
      <c r="G979" s="5">
        <v>205</v>
      </c>
      <c r="H979">
        <v>24590</v>
      </c>
      <c r="I979" s="5" t="str">
        <f t="shared" si="30"/>
        <v>|n</v>
      </c>
      <c r="J979" s="5" t="str">
        <f t="shared" si="31"/>
        <v>978,Honda,Civic,2015,premium unleaded (required),MANUAL,205,24590,|n</v>
      </c>
    </row>
    <row r="980" spans="1:10" x14ac:dyDescent="0.25">
      <c r="A980" s="5">
        <v>979</v>
      </c>
      <c r="B980" s="5" t="s">
        <v>11251</v>
      </c>
      <c r="C980" t="s">
        <v>11342</v>
      </c>
      <c r="D980">
        <v>2015</v>
      </c>
      <c r="E980" t="s">
        <v>11190</v>
      </c>
      <c r="F980" t="s">
        <v>11888</v>
      </c>
      <c r="G980" s="5">
        <v>110</v>
      </c>
      <c r="H980">
        <v>29390</v>
      </c>
      <c r="I980" s="5" t="str">
        <f t="shared" si="30"/>
        <v>|n</v>
      </c>
      <c r="J980" s="5" t="str">
        <f t="shared" si="31"/>
        <v>979,Honda,Civic,2015,regular unleaded,AUTOMATIC,110,29390,|n</v>
      </c>
    </row>
    <row r="981" spans="1:10" x14ac:dyDescent="0.25">
      <c r="A981" s="5">
        <v>980</v>
      </c>
      <c r="B981" s="5" t="s">
        <v>11251</v>
      </c>
      <c r="C981" t="s">
        <v>11342</v>
      </c>
      <c r="D981">
        <v>2015</v>
      </c>
      <c r="E981" t="s">
        <v>11190</v>
      </c>
      <c r="F981" t="s">
        <v>11887</v>
      </c>
      <c r="G981" s="5">
        <v>143</v>
      </c>
      <c r="H981">
        <v>20390</v>
      </c>
      <c r="I981" s="5" t="str">
        <f t="shared" si="30"/>
        <v>|n</v>
      </c>
      <c r="J981" s="5" t="str">
        <f t="shared" si="31"/>
        <v>980,Honda,Civic,2015,regular unleaded,MANUAL,143,20390,|n</v>
      </c>
    </row>
    <row r="982" spans="1:10" x14ac:dyDescent="0.25">
      <c r="A982" s="5">
        <v>981</v>
      </c>
      <c r="B982" s="5" t="s">
        <v>11251</v>
      </c>
      <c r="C982" t="s">
        <v>11342</v>
      </c>
      <c r="D982">
        <v>2016</v>
      </c>
      <c r="E982" t="s">
        <v>11190</v>
      </c>
      <c r="F982" t="s">
        <v>11888</v>
      </c>
      <c r="G982" s="5">
        <v>174</v>
      </c>
      <c r="H982">
        <v>26500</v>
      </c>
      <c r="I982" s="5" t="str">
        <f t="shared" si="30"/>
        <v>|n</v>
      </c>
      <c r="J982" s="5" t="str">
        <f t="shared" si="31"/>
        <v>981,Honda,Civic,2016,regular unleaded,AUTOMATIC,174,26500,|n</v>
      </c>
    </row>
    <row r="983" spans="1:10" x14ac:dyDescent="0.25">
      <c r="A983" s="5">
        <v>982</v>
      </c>
      <c r="B983" s="5" t="s">
        <v>11251</v>
      </c>
      <c r="C983" t="s">
        <v>11342</v>
      </c>
      <c r="D983">
        <v>2016</v>
      </c>
      <c r="E983" t="s">
        <v>11190</v>
      </c>
      <c r="F983" t="s">
        <v>11887</v>
      </c>
      <c r="G983" s="5">
        <v>158</v>
      </c>
      <c r="H983">
        <v>19050</v>
      </c>
      <c r="I983" s="5" t="str">
        <f t="shared" si="30"/>
        <v>|n</v>
      </c>
      <c r="J983" s="5" t="str">
        <f t="shared" si="31"/>
        <v>982,Honda,Civic,2016,regular unleaded,MANUAL,158,19050,|n</v>
      </c>
    </row>
    <row r="984" spans="1:10" x14ac:dyDescent="0.25">
      <c r="A984" s="5">
        <v>983</v>
      </c>
      <c r="B984" s="5" t="s">
        <v>11251</v>
      </c>
      <c r="C984" t="s">
        <v>11342</v>
      </c>
      <c r="D984">
        <v>2017</v>
      </c>
      <c r="E984" t="s">
        <v>11193</v>
      </c>
      <c r="F984" t="s">
        <v>11888</v>
      </c>
      <c r="G984" s="5">
        <v>180</v>
      </c>
      <c r="H984">
        <v>22100</v>
      </c>
      <c r="I984" s="5" t="str">
        <f t="shared" si="30"/>
        <v>|n</v>
      </c>
      <c r="J984" s="5" t="str">
        <f t="shared" si="31"/>
        <v>983,Honda,Civic,2017,premium unleaded (recommended),AUTOMATIC,180,22100,|n</v>
      </c>
    </row>
    <row r="985" spans="1:10" x14ac:dyDescent="0.25">
      <c r="A985" s="5">
        <v>984</v>
      </c>
      <c r="B985" s="5" t="s">
        <v>11251</v>
      </c>
      <c r="C985" t="s">
        <v>11342</v>
      </c>
      <c r="D985">
        <v>2017</v>
      </c>
      <c r="E985" t="s">
        <v>11193</v>
      </c>
      <c r="F985" t="s">
        <v>11887</v>
      </c>
      <c r="G985" s="5">
        <v>180</v>
      </c>
      <c r="H985">
        <v>21300</v>
      </c>
      <c r="I985" s="5" t="str">
        <f t="shared" si="30"/>
        <v>|n</v>
      </c>
      <c r="J985" s="5" t="str">
        <f t="shared" si="31"/>
        <v>984,Honda,Civic,2017,premium unleaded (recommended),MANUAL,180,21300,|n</v>
      </c>
    </row>
    <row r="986" spans="1:10" x14ac:dyDescent="0.25">
      <c r="A986" s="5">
        <v>985</v>
      </c>
      <c r="B986" s="5" t="s">
        <v>11251</v>
      </c>
      <c r="C986" t="s">
        <v>11342</v>
      </c>
      <c r="D986">
        <v>2017</v>
      </c>
      <c r="E986" t="s">
        <v>11190</v>
      </c>
      <c r="F986" t="s">
        <v>11888</v>
      </c>
      <c r="G986" s="5">
        <v>174</v>
      </c>
      <c r="H986">
        <v>26600</v>
      </c>
      <c r="I986" s="5" t="str">
        <f t="shared" si="30"/>
        <v>|n</v>
      </c>
      <c r="J986" s="5" t="str">
        <f t="shared" si="31"/>
        <v>985,Honda,Civic,2017,regular unleaded,AUTOMATIC,174,26600,|n</v>
      </c>
    </row>
    <row r="987" spans="1:10" x14ac:dyDescent="0.25">
      <c r="A987" s="5">
        <v>986</v>
      </c>
      <c r="B987" s="5" t="s">
        <v>11251</v>
      </c>
      <c r="C987" t="s">
        <v>11342</v>
      </c>
      <c r="D987">
        <v>2017</v>
      </c>
      <c r="E987" t="s">
        <v>11190</v>
      </c>
      <c r="F987" t="s">
        <v>11887</v>
      </c>
      <c r="G987" s="5">
        <v>174</v>
      </c>
      <c r="H987">
        <v>21600</v>
      </c>
      <c r="I987" s="5" t="str">
        <f t="shared" si="30"/>
        <v>|n</v>
      </c>
      <c r="J987" s="5" t="str">
        <f t="shared" si="31"/>
        <v>986,Honda,Civic,2017,regular unleaded,MANUAL,174,21600,|n</v>
      </c>
    </row>
    <row r="988" spans="1:10" x14ac:dyDescent="0.25">
      <c r="A988" s="5">
        <v>987</v>
      </c>
      <c r="B988" s="5" t="s">
        <v>11251</v>
      </c>
      <c r="C988" t="s">
        <v>11372</v>
      </c>
      <c r="D988">
        <v>2013</v>
      </c>
      <c r="E988" t="s">
        <v>11190</v>
      </c>
      <c r="F988" t="s">
        <v>11888</v>
      </c>
      <c r="G988" s="5">
        <v>278</v>
      </c>
      <c r="H988">
        <v>37090</v>
      </c>
      <c r="I988" s="5" t="str">
        <f t="shared" si="30"/>
        <v>|n</v>
      </c>
      <c r="J988" s="5" t="str">
        <f t="shared" si="31"/>
        <v>987,Honda,Crosstour,2013,regular unleaded,AUTOMATIC,278,37090,|n</v>
      </c>
    </row>
    <row r="989" spans="1:10" x14ac:dyDescent="0.25">
      <c r="A989" s="5">
        <v>988</v>
      </c>
      <c r="B989" s="5" t="s">
        <v>11251</v>
      </c>
      <c r="C989" t="s">
        <v>11372</v>
      </c>
      <c r="D989">
        <v>2014</v>
      </c>
      <c r="E989" t="s">
        <v>11190</v>
      </c>
      <c r="F989" t="s">
        <v>11888</v>
      </c>
      <c r="G989" s="5">
        <v>278</v>
      </c>
      <c r="H989">
        <v>37240</v>
      </c>
      <c r="I989" s="5">
        <f t="shared" si="30"/>
        <v>987</v>
      </c>
      <c r="J989" s="5" t="str">
        <f t="shared" si="31"/>
        <v>988,Honda,Crosstour,2014,regular unleaded,AUTOMATIC,278,37240,987</v>
      </c>
    </row>
    <row r="990" spans="1:10" x14ac:dyDescent="0.25">
      <c r="A990" s="5">
        <v>989</v>
      </c>
      <c r="B990" s="5" t="s">
        <v>11251</v>
      </c>
      <c r="C990" t="s">
        <v>11372</v>
      </c>
      <c r="D990">
        <v>2015</v>
      </c>
      <c r="E990" t="s">
        <v>11190</v>
      </c>
      <c r="F990" t="s">
        <v>11888</v>
      </c>
      <c r="G990" s="5">
        <v>278</v>
      </c>
      <c r="H990">
        <v>37390</v>
      </c>
      <c r="I990" s="5">
        <f t="shared" si="30"/>
        <v>988</v>
      </c>
      <c r="J990" s="5" t="str">
        <f t="shared" si="31"/>
        <v>989,Honda,Crosstour,2015,regular unleaded,AUTOMATIC,278,37390,988</v>
      </c>
    </row>
    <row r="991" spans="1:10" x14ac:dyDescent="0.25">
      <c r="A991" s="5">
        <v>990</v>
      </c>
      <c r="B991" s="5" t="s">
        <v>11251</v>
      </c>
      <c r="C991" t="s">
        <v>11369</v>
      </c>
      <c r="D991">
        <v>2014</v>
      </c>
      <c r="E991" t="s">
        <v>11190</v>
      </c>
      <c r="F991" t="s">
        <v>11888</v>
      </c>
      <c r="G991" s="5">
        <v>185</v>
      </c>
      <c r="H991">
        <v>30620</v>
      </c>
      <c r="I991" s="5" t="str">
        <f t="shared" si="30"/>
        <v>|n</v>
      </c>
      <c r="J991" s="5" t="str">
        <f t="shared" si="31"/>
        <v>990,Honda,CR-V,2014,regular unleaded,AUTOMATIC,185,30620,|n</v>
      </c>
    </row>
    <row r="992" spans="1:10" x14ac:dyDescent="0.25">
      <c r="A992" s="5">
        <v>991</v>
      </c>
      <c r="B992" s="5" t="s">
        <v>11251</v>
      </c>
      <c r="C992" t="s">
        <v>11369</v>
      </c>
      <c r="D992">
        <v>2015</v>
      </c>
      <c r="E992" t="s">
        <v>11190</v>
      </c>
      <c r="F992" t="s">
        <v>11888</v>
      </c>
      <c r="G992" s="5">
        <v>185</v>
      </c>
      <c r="H992">
        <v>32895</v>
      </c>
      <c r="I992" s="5">
        <f t="shared" si="30"/>
        <v>990</v>
      </c>
      <c r="J992" s="5" t="str">
        <f t="shared" si="31"/>
        <v>991,Honda,CR-V,2015,regular unleaded,AUTOMATIC,185,32895,990</v>
      </c>
    </row>
    <row r="993" spans="1:10" x14ac:dyDescent="0.25">
      <c r="A993" s="5">
        <v>992</v>
      </c>
      <c r="B993" s="5" t="s">
        <v>11251</v>
      </c>
      <c r="C993" t="s">
        <v>11369</v>
      </c>
      <c r="D993">
        <v>2016</v>
      </c>
      <c r="E993" t="s">
        <v>11190</v>
      </c>
      <c r="F993" t="s">
        <v>11888</v>
      </c>
      <c r="G993" s="5">
        <v>185</v>
      </c>
      <c r="H993">
        <v>33395</v>
      </c>
      <c r="I993" s="5">
        <f t="shared" si="30"/>
        <v>991</v>
      </c>
      <c r="J993" s="5" t="str">
        <f t="shared" si="31"/>
        <v>992,Honda,CR-V,2016,regular unleaded,AUTOMATIC,185,33395,991</v>
      </c>
    </row>
    <row r="994" spans="1:10" x14ac:dyDescent="0.25">
      <c r="A994" s="5">
        <v>993</v>
      </c>
      <c r="B994" s="5" t="s">
        <v>11251</v>
      </c>
      <c r="C994" t="s">
        <v>11370</v>
      </c>
      <c r="D994">
        <v>2014</v>
      </c>
      <c r="E994" t="s">
        <v>11190</v>
      </c>
      <c r="F994" t="s">
        <v>11888</v>
      </c>
      <c r="G994" s="5">
        <v>130</v>
      </c>
      <c r="H994">
        <v>23990</v>
      </c>
      <c r="I994" s="5" t="str">
        <f t="shared" si="30"/>
        <v>|n</v>
      </c>
      <c r="J994" s="5" t="str">
        <f t="shared" si="31"/>
        <v>993,Honda,CR-Z,2014,regular unleaded,AUTOMATIC,130,23990,|n</v>
      </c>
    </row>
    <row r="995" spans="1:10" x14ac:dyDescent="0.25">
      <c r="A995" s="5">
        <v>994</v>
      </c>
      <c r="B995" s="5" t="s">
        <v>11251</v>
      </c>
      <c r="C995" t="s">
        <v>11370</v>
      </c>
      <c r="D995">
        <v>2014</v>
      </c>
      <c r="E995" t="s">
        <v>11190</v>
      </c>
      <c r="F995" t="s">
        <v>11887</v>
      </c>
      <c r="G995" s="5">
        <v>130</v>
      </c>
      <c r="H995">
        <v>23340</v>
      </c>
      <c r="I995" s="5" t="str">
        <f t="shared" si="30"/>
        <v>|n</v>
      </c>
      <c r="J995" s="5" t="str">
        <f t="shared" si="31"/>
        <v>994,Honda,CR-Z,2014,regular unleaded,MANUAL,130,23340,|n</v>
      </c>
    </row>
    <row r="996" spans="1:10" x14ac:dyDescent="0.25">
      <c r="A996" s="5">
        <v>995</v>
      </c>
      <c r="B996" s="5" t="s">
        <v>11251</v>
      </c>
      <c r="C996" t="s">
        <v>11370</v>
      </c>
      <c r="D996">
        <v>2015</v>
      </c>
      <c r="E996" t="s">
        <v>11190</v>
      </c>
      <c r="F996" t="s">
        <v>11888</v>
      </c>
      <c r="G996" s="5">
        <v>130</v>
      </c>
      <c r="H996">
        <v>24140</v>
      </c>
      <c r="I996" s="5" t="str">
        <f t="shared" si="30"/>
        <v>|n</v>
      </c>
      <c r="J996" s="5" t="str">
        <f t="shared" si="31"/>
        <v>995,Honda,CR-Z,2015,regular unleaded,AUTOMATIC,130,24140,|n</v>
      </c>
    </row>
    <row r="997" spans="1:10" x14ac:dyDescent="0.25">
      <c r="A997" s="5">
        <v>996</v>
      </c>
      <c r="B997" s="5" t="s">
        <v>11251</v>
      </c>
      <c r="C997" t="s">
        <v>11370</v>
      </c>
      <c r="D997">
        <v>2015</v>
      </c>
      <c r="E997" t="s">
        <v>11190</v>
      </c>
      <c r="F997" t="s">
        <v>11887</v>
      </c>
      <c r="G997" s="5">
        <v>130</v>
      </c>
      <c r="H997">
        <v>23490</v>
      </c>
      <c r="I997" s="5" t="str">
        <f t="shared" si="30"/>
        <v>|n</v>
      </c>
      <c r="J997" s="5" t="str">
        <f t="shared" si="31"/>
        <v>996,Honda,CR-Z,2015,regular unleaded,MANUAL,130,23490,|n</v>
      </c>
    </row>
    <row r="998" spans="1:10" x14ac:dyDescent="0.25">
      <c r="A998" s="5">
        <v>997</v>
      </c>
      <c r="B998" s="5" t="s">
        <v>11251</v>
      </c>
      <c r="C998" t="s">
        <v>11370</v>
      </c>
      <c r="D998">
        <v>2016</v>
      </c>
      <c r="E998" t="s">
        <v>11190</v>
      </c>
      <c r="F998" t="s">
        <v>11888</v>
      </c>
      <c r="G998" s="5">
        <v>130</v>
      </c>
      <c r="H998">
        <v>25090</v>
      </c>
      <c r="I998" s="5" t="str">
        <f t="shared" si="30"/>
        <v>|n</v>
      </c>
      <c r="J998" s="5" t="str">
        <f t="shared" si="31"/>
        <v>997,Honda,CR-Z,2016,regular unleaded,AUTOMATIC,130,25090,|n</v>
      </c>
    </row>
    <row r="999" spans="1:10" x14ac:dyDescent="0.25">
      <c r="A999" s="5">
        <v>998</v>
      </c>
      <c r="B999" s="5" t="s">
        <v>11251</v>
      </c>
      <c r="C999" t="s">
        <v>11370</v>
      </c>
      <c r="D999">
        <v>2016</v>
      </c>
      <c r="E999" t="s">
        <v>11190</v>
      </c>
      <c r="F999" t="s">
        <v>11887</v>
      </c>
      <c r="G999" s="5">
        <v>130</v>
      </c>
      <c r="H999">
        <v>24440</v>
      </c>
      <c r="I999" s="5" t="str">
        <f t="shared" si="30"/>
        <v>|n</v>
      </c>
      <c r="J999" s="5" t="str">
        <f t="shared" si="31"/>
        <v>998,Honda,CR-Z,2016,regular unleaded,MANUAL,130,24440,|n</v>
      </c>
    </row>
    <row r="1000" spans="1:10" x14ac:dyDescent="0.25">
      <c r="A1000" s="5">
        <v>999</v>
      </c>
      <c r="B1000" s="5" t="s">
        <v>11251</v>
      </c>
      <c r="C1000" t="s">
        <v>11415</v>
      </c>
      <c r="D1000">
        <v>2009</v>
      </c>
      <c r="E1000" t="s">
        <v>11190</v>
      </c>
      <c r="F1000" t="s">
        <v>11888</v>
      </c>
      <c r="G1000" s="5">
        <v>166</v>
      </c>
      <c r="H1000">
        <v>25770</v>
      </c>
      <c r="I1000" s="5" t="str">
        <f t="shared" si="30"/>
        <v>|n</v>
      </c>
      <c r="J1000" s="5" t="str">
        <f t="shared" si="31"/>
        <v>999,Honda,Element,2009,regular unleaded,AUTOMATIC,166,25770,|n</v>
      </c>
    </row>
    <row r="1001" spans="1:10" x14ac:dyDescent="0.25">
      <c r="A1001" s="5">
        <v>1000</v>
      </c>
      <c r="B1001" s="5" t="s">
        <v>11251</v>
      </c>
      <c r="C1001" t="s">
        <v>11415</v>
      </c>
      <c r="D1001">
        <v>2009</v>
      </c>
      <c r="E1001" t="s">
        <v>11190</v>
      </c>
      <c r="F1001" t="s">
        <v>11887</v>
      </c>
      <c r="G1001" s="5">
        <v>166</v>
      </c>
      <c r="H1001">
        <v>23270</v>
      </c>
      <c r="I1001" s="5" t="str">
        <f t="shared" si="30"/>
        <v>|n</v>
      </c>
      <c r="J1001" s="5" t="str">
        <f t="shared" si="31"/>
        <v>1000,Honda,Element,2009,regular unleaded,MANUAL,166,23270,|n</v>
      </c>
    </row>
    <row r="1002" spans="1:10" x14ac:dyDescent="0.25">
      <c r="A1002" s="5">
        <v>1001</v>
      </c>
      <c r="B1002" s="5" t="s">
        <v>11251</v>
      </c>
      <c r="C1002" t="s">
        <v>11415</v>
      </c>
      <c r="D1002">
        <v>2010</v>
      </c>
      <c r="E1002" t="s">
        <v>11190</v>
      </c>
      <c r="F1002" t="s">
        <v>11888</v>
      </c>
      <c r="G1002" s="5">
        <v>166</v>
      </c>
      <c r="H1002">
        <v>25585</v>
      </c>
      <c r="I1002" s="5" t="str">
        <f t="shared" si="30"/>
        <v>|n</v>
      </c>
      <c r="J1002" s="5" t="str">
        <f t="shared" si="31"/>
        <v>1001,Honda,Element,2010,regular unleaded,AUTOMATIC,166,25585,|n</v>
      </c>
    </row>
    <row r="1003" spans="1:10" x14ac:dyDescent="0.25">
      <c r="A1003" s="5">
        <v>1002</v>
      </c>
      <c r="B1003" s="5" t="s">
        <v>11251</v>
      </c>
      <c r="C1003" t="s">
        <v>11415</v>
      </c>
      <c r="D1003">
        <v>2011</v>
      </c>
      <c r="E1003" t="s">
        <v>11190</v>
      </c>
      <c r="F1003" t="s">
        <v>11888</v>
      </c>
      <c r="G1003" s="5">
        <v>166</v>
      </c>
      <c r="H1003">
        <v>24185</v>
      </c>
      <c r="I1003" s="5">
        <f t="shared" si="30"/>
        <v>1001</v>
      </c>
      <c r="J1003" s="5" t="str">
        <f t="shared" si="31"/>
        <v>1002,Honda,Element,2011,regular unleaded,AUTOMATIC,166,24185,1001</v>
      </c>
    </row>
    <row r="1004" spans="1:10" x14ac:dyDescent="0.25">
      <c r="A1004" s="5">
        <v>1003</v>
      </c>
      <c r="B1004" s="5" t="s">
        <v>11251</v>
      </c>
      <c r="C1004" t="s">
        <v>11456</v>
      </c>
      <c r="D1004">
        <v>2015</v>
      </c>
      <c r="E1004" t="s">
        <v>11190</v>
      </c>
      <c r="F1004" t="s">
        <v>11888</v>
      </c>
      <c r="G1004" s="5">
        <v>130</v>
      </c>
      <c r="H1004">
        <v>20925</v>
      </c>
      <c r="I1004" s="5" t="str">
        <f t="shared" si="30"/>
        <v>|n</v>
      </c>
      <c r="J1004" s="5" t="str">
        <f t="shared" si="31"/>
        <v>1003,Honda,Fit,2015,regular unleaded,AUTOMATIC,130,20925,|n</v>
      </c>
    </row>
    <row r="1005" spans="1:10" x14ac:dyDescent="0.25">
      <c r="A1005" s="5">
        <v>1004</v>
      </c>
      <c r="B1005" s="5" t="s">
        <v>11251</v>
      </c>
      <c r="C1005" t="s">
        <v>11456</v>
      </c>
      <c r="D1005">
        <v>2015</v>
      </c>
      <c r="E1005" t="s">
        <v>11190</v>
      </c>
      <c r="F1005" t="s">
        <v>11887</v>
      </c>
      <c r="G1005" s="5">
        <v>130</v>
      </c>
      <c r="H1005">
        <v>17560</v>
      </c>
      <c r="I1005" s="5" t="str">
        <f t="shared" si="30"/>
        <v>|n</v>
      </c>
      <c r="J1005" s="5" t="str">
        <f t="shared" si="31"/>
        <v>1004,Honda,Fit,2015,regular unleaded,MANUAL,130,17560,|n</v>
      </c>
    </row>
    <row r="1006" spans="1:10" x14ac:dyDescent="0.25">
      <c r="A1006" s="5">
        <v>1005</v>
      </c>
      <c r="B1006" s="5" t="s">
        <v>11251</v>
      </c>
      <c r="C1006" t="s">
        <v>11456</v>
      </c>
      <c r="D1006">
        <v>2016</v>
      </c>
      <c r="E1006" t="s">
        <v>11190</v>
      </c>
      <c r="F1006" t="s">
        <v>11888</v>
      </c>
      <c r="G1006" s="5">
        <v>130</v>
      </c>
      <c r="H1006">
        <v>21165</v>
      </c>
      <c r="I1006" s="5" t="str">
        <f t="shared" si="30"/>
        <v>|n</v>
      </c>
      <c r="J1006" s="5" t="str">
        <f t="shared" si="31"/>
        <v>1005,Honda,Fit,2016,regular unleaded,AUTOMATIC,130,21165,|n</v>
      </c>
    </row>
    <row r="1007" spans="1:10" x14ac:dyDescent="0.25">
      <c r="A1007" s="5">
        <v>1006</v>
      </c>
      <c r="B1007" s="5" t="s">
        <v>11251</v>
      </c>
      <c r="C1007" t="s">
        <v>11456</v>
      </c>
      <c r="D1007">
        <v>2016</v>
      </c>
      <c r="E1007" t="s">
        <v>11190</v>
      </c>
      <c r="F1007" t="s">
        <v>11887</v>
      </c>
      <c r="G1007" s="5">
        <v>130</v>
      </c>
      <c r="H1007">
        <v>17800</v>
      </c>
      <c r="I1007" s="5" t="str">
        <f t="shared" si="30"/>
        <v>|n</v>
      </c>
      <c r="J1007" s="5" t="str">
        <f t="shared" si="31"/>
        <v>1006,Honda,Fit,2016,regular unleaded,MANUAL,130,17800,|n</v>
      </c>
    </row>
    <row r="1008" spans="1:10" x14ac:dyDescent="0.25">
      <c r="A1008" s="5">
        <v>1007</v>
      </c>
      <c r="B1008" s="5" t="s">
        <v>11251</v>
      </c>
      <c r="C1008" t="s">
        <v>11456</v>
      </c>
      <c r="D1008">
        <v>2017</v>
      </c>
      <c r="E1008" t="s">
        <v>11190</v>
      </c>
      <c r="F1008" t="s">
        <v>11888</v>
      </c>
      <c r="G1008" s="5">
        <v>130</v>
      </c>
      <c r="H1008">
        <v>21265</v>
      </c>
      <c r="I1008" s="5" t="str">
        <f t="shared" si="30"/>
        <v>|n</v>
      </c>
      <c r="J1008" s="5" t="str">
        <f t="shared" si="31"/>
        <v>1007,Honda,Fit,2017,regular unleaded,AUTOMATIC,130,21265,|n</v>
      </c>
    </row>
    <row r="1009" spans="1:10" x14ac:dyDescent="0.25">
      <c r="A1009" s="5">
        <v>1008</v>
      </c>
      <c r="B1009" s="5" t="s">
        <v>11251</v>
      </c>
      <c r="C1009" t="s">
        <v>11456</v>
      </c>
      <c r="D1009">
        <v>2017</v>
      </c>
      <c r="E1009" t="s">
        <v>11190</v>
      </c>
      <c r="F1009" t="s">
        <v>11887</v>
      </c>
      <c r="G1009" s="5">
        <v>130</v>
      </c>
      <c r="H1009">
        <v>17900</v>
      </c>
      <c r="I1009" s="5" t="str">
        <f t="shared" si="30"/>
        <v>|n</v>
      </c>
      <c r="J1009" s="5" t="str">
        <f t="shared" si="31"/>
        <v>1008,Honda,Fit,2017,regular unleaded,MANUAL,130,17900,|n</v>
      </c>
    </row>
    <row r="1010" spans="1:10" x14ac:dyDescent="0.25">
      <c r="A1010" s="5">
        <v>1009</v>
      </c>
      <c r="B1010" s="5" t="s">
        <v>11251</v>
      </c>
      <c r="C1010" t="s">
        <v>11455</v>
      </c>
      <c r="D1010">
        <v>2013</v>
      </c>
      <c r="E1010" t="s">
        <v>11218</v>
      </c>
      <c r="F1010" t="s">
        <v>11890</v>
      </c>
      <c r="G1010" s="5">
        <v>136</v>
      </c>
      <c r="H1010">
        <v>36625</v>
      </c>
      <c r="I1010" s="5" t="str">
        <f t="shared" si="30"/>
        <v>|n</v>
      </c>
      <c r="J1010" s="5" t="str">
        <f t="shared" si="31"/>
        <v>1009,Honda,Fit EV,2013,electric,DIRECT_DRIVE,136,36625,|n</v>
      </c>
    </row>
    <row r="1011" spans="1:10" x14ac:dyDescent="0.25">
      <c r="A1011" s="5">
        <v>1010</v>
      </c>
      <c r="B1011" s="5" t="s">
        <v>11251</v>
      </c>
      <c r="C1011" t="s">
        <v>11455</v>
      </c>
      <c r="D1011">
        <v>2014</v>
      </c>
      <c r="E1011" t="s">
        <v>11218</v>
      </c>
      <c r="F1011" t="s">
        <v>11890</v>
      </c>
      <c r="G1011" s="5">
        <v>136</v>
      </c>
      <c r="H1011">
        <v>36625</v>
      </c>
      <c r="I1011" s="5">
        <f t="shared" si="30"/>
        <v>1009</v>
      </c>
      <c r="J1011" s="5" t="str">
        <f t="shared" si="31"/>
        <v>1010,Honda,Fit EV,2014,electric,DIRECT_DRIVE,136,36625,1009</v>
      </c>
    </row>
    <row r="1012" spans="1:10" x14ac:dyDescent="0.25">
      <c r="A1012" s="5">
        <v>1011</v>
      </c>
      <c r="B1012" s="5" t="s">
        <v>11251</v>
      </c>
      <c r="C1012" t="s">
        <v>11539</v>
      </c>
      <c r="D1012">
        <v>2016</v>
      </c>
      <c r="E1012" t="s">
        <v>11190</v>
      </c>
      <c r="F1012" t="s">
        <v>11888</v>
      </c>
      <c r="G1012" s="5">
        <v>141</v>
      </c>
      <c r="H1012">
        <v>25990</v>
      </c>
      <c r="I1012" s="5" t="str">
        <f t="shared" si="30"/>
        <v>|n</v>
      </c>
      <c r="J1012" s="5" t="str">
        <f t="shared" si="31"/>
        <v>1011,Honda,HR-V,2016,regular unleaded,AUTOMATIC,141,25990,|n</v>
      </c>
    </row>
    <row r="1013" spans="1:10" x14ac:dyDescent="0.25">
      <c r="A1013" s="5">
        <v>1012</v>
      </c>
      <c r="B1013" s="5" t="s">
        <v>11251</v>
      </c>
      <c r="C1013" t="s">
        <v>11539</v>
      </c>
      <c r="D1013">
        <v>2016</v>
      </c>
      <c r="E1013" t="s">
        <v>11190</v>
      </c>
      <c r="F1013" t="s">
        <v>11887</v>
      </c>
      <c r="G1013" s="5">
        <v>141</v>
      </c>
      <c r="H1013">
        <v>21265</v>
      </c>
      <c r="I1013" s="5" t="str">
        <f t="shared" si="30"/>
        <v>|n</v>
      </c>
      <c r="J1013" s="5" t="str">
        <f t="shared" si="31"/>
        <v>1012,Honda,HR-V,2016,regular unleaded,MANUAL,141,21265,|n</v>
      </c>
    </row>
    <row r="1014" spans="1:10" x14ac:dyDescent="0.25">
      <c r="A1014" s="5">
        <v>1013</v>
      </c>
      <c r="B1014" s="5" t="s">
        <v>11251</v>
      </c>
      <c r="C1014" t="s">
        <v>11539</v>
      </c>
      <c r="D1014">
        <v>2017</v>
      </c>
      <c r="E1014" t="s">
        <v>11190</v>
      </c>
      <c r="F1014" t="s">
        <v>11888</v>
      </c>
      <c r="G1014" s="5">
        <v>141</v>
      </c>
      <c r="H1014">
        <v>26140</v>
      </c>
      <c r="I1014" s="5" t="str">
        <f t="shared" si="30"/>
        <v>|n</v>
      </c>
      <c r="J1014" s="5" t="str">
        <f t="shared" si="31"/>
        <v>1013,Honda,HR-V,2017,regular unleaded,AUTOMATIC,141,26140,|n</v>
      </c>
    </row>
    <row r="1015" spans="1:10" x14ac:dyDescent="0.25">
      <c r="A1015" s="5">
        <v>1014</v>
      </c>
      <c r="B1015" s="5" t="s">
        <v>11251</v>
      </c>
      <c r="C1015" t="s">
        <v>11539</v>
      </c>
      <c r="D1015">
        <v>2017</v>
      </c>
      <c r="E1015" t="s">
        <v>11190</v>
      </c>
      <c r="F1015" t="s">
        <v>11887</v>
      </c>
      <c r="G1015" s="5">
        <v>141</v>
      </c>
      <c r="H1015">
        <v>21415</v>
      </c>
      <c r="I1015" s="5" t="str">
        <f t="shared" si="30"/>
        <v>|n</v>
      </c>
      <c r="J1015" s="5" t="str">
        <f t="shared" si="31"/>
        <v>1014,Honda,HR-V,2017,regular unleaded,MANUAL,141,21415,|n</v>
      </c>
    </row>
    <row r="1016" spans="1:10" x14ac:dyDescent="0.25">
      <c r="A1016" s="5">
        <v>1015</v>
      </c>
      <c r="B1016" s="5" t="s">
        <v>11251</v>
      </c>
      <c r="C1016" t="s">
        <v>11552</v>
      </c>
      <c r="D1016">
        <v>2012</v>
      </c>
      <c r="E1016" t="s">
        <v>11190</v>
      </c>
      <c r="F1016" t="s">
        <v>11888</v>
      </c>
      <c r="G1016" s="5">
        <v>98</v>
      </c>
      <c r="H1016">
        <v>23690</v>
      </c>
      <c r="I1016" s="5" t="str">
        <f t="shared" si="30"/>
        <v>|n</v>
      </c>
      <c r="J1016" s="5" t="str">
        <f t="shared" si="31"/>
        <v>1015,Honda,Insight,2012,regular unleaded,AUTOMATIC,98,23690,|n</v>
      </c>
    </row>
    <row r="1017" spans="1:10" x14ac:dyDescent="0.25">
      <c r="A1017" s="5">
        <v>1016</v>
      </c>
      <c r="B1017" s="5" t="s">
        <v>11251</v>
      </c>
      <c r="C1017" t="s">
        <v>11552</v>
      </c>
      <c r="D1017">
        <v>2013</v>
      </c>
      <c r="E1017" t="s">
        <v>11190</v>
      </c>
      <c r="F1017" t="s">
        <v>11888</v>
      </c>
      <c r="G1017" s="5">
        <v>98</v>
      </c>
      <c r="H1017">
        <v>23790</v>
      </c>
      <c r="I1017" s="5">
        <f t="shared" si="30"/>
        <v>1015</v>
      </c>
      <c r="J1017" s="5" t="str">
        <f t="shared" si="31"/>
        <v>1016,Honda,Insight,2013,regular unleaded,AUTOMATIC,98,23790,1015</v>
      </c>
    </row>
    <row r="1018" spans="1:10" x14ac:dyDescent="0.25">
      <c r="A1018" s="5">
        <v>1017</v>
      </c>
      <c r="B1018" s="5" t="s">
        <v>11251</v>
      </c>
      <c r="C1018" t="s">
        <v>11552</v>
      </c>
      <c r="D1018">
        <v>2014</v>
      </c>
      <c r="E1018" t="s">
        <v>11190</v>
      </c>
      <c r="F1018" t="s">
        <v>11888</v>
      </c>
      <c r="G1018" s="5">
        <v>98</v>
      </c>
      <c r="H1018">
        <v>23915</v>
      </c>
      <c r="I1018" s="5">
        <f t="shared" si="30"/>
        <v>1016</v>
      </c>
      <c r="J1018" s="5" t="str">
        <f t="shared" si="31"/>
        <v>1017,Honda,Insight,2014,regular unleaded,AUTOMATIC,98,23915,1016</v>
      </c>
    </row>
    <row r="1019" spans="1:10" x14ac:dyDescent="0.25">
      <c r="A1019" s="5">
        <v>1018</v>
      </c>
      <c r="B1019" s="5" t="s">
        <v>11251</v>
      </c>
      <c r="C1019" t="s">
        <v>11650</v>
      </c>
      <c r="D1019">
        <v>2015</v>
      </c>
      <c r="E1019" t="s">
        <v>11190</v>
      </c>
      <c r="F1019" t="s">
        <v>11888</v>
      </c>
      <c r="G1019" s="5">
        <v>248</v>
      </c>
      <c r="H1019">
        <v>44600</v>
      </c>
      <c r="I1019" s="5" t="str">
        <f t="shared" si="30"/>
        <v>|n</v>
      </c>
      <c r="J1019" s="5" t="str">
        <f t="shared" si="31"/>
        <v>1018,Honda,Odyssey,2015,regular unleaded,AUTOMATIC,248,44600,|n</v>
      </c>
    </row>
    <row r="1020" spans="1:10" x14ac:dyDescent="0.25">
      <c r="A1020" s="5">
        <v>1019</v>
      </c>
      <c r="B1020" s="5" t="s">
        <v>11251</v>
      </c>
      <c r="C1020" s="5" t="s">
        <v>11650</v>
      </c>
      <c r="D1020">
        <v>2016</v>
      </c>
      <c r="E1020" t="s">
        <v>11190</v>
      </c>
      <c r="F1020" t="s">
        <v>11888</v>
      </c>
      <c r="G1020" s="5">
        <v>248</v>
      </c>
      <c r="H1020">
        <v>44875</v>
      </c>
      <c r="I1020" s="5">
        <f t="shared" si="30"/>
        <v>1018</v>
      </c>
      <c r="J1020" s="5" t="str">
        <f t="shared" si="31"/>
        <v>1019,Honda,Odyssey,2016,regular unleaded,AUTOMATIC,248,44875,1018</v>
      </c>
    </row>
    <row r="1021" spans="1:10" x14ac:dyDescent="0.25">
      <c r="A1021" s="5">
        <v>1020</v>
      </c>
      <c r="B1021" s="5" t="s">
        <v>11251</v>
      </c>
      <c r="C1021" t="s">
        <v>11665</v>
      </c>
      <c r="D1021">
        <v>2015</v>
      </c>
      <c r="E1021" t="s">
        <v>11190</v>
      </c>
      <c r="F1021" t="s">
        <v>11888</v>
      </c>
      <c r="G1021" s="5">
        <v>250</v>
      </c>
      <c r="H1021">
        <v>41620</v>
      </c>
      <c r="I1021" s="5" t="str">
        <f t="shared" si="30"/>
        <v>|n</v>
      </c>
      <c r="J1021" s="5" t="str">
        <f t="shared" si="31"/>
        <v>1020,Honda,Pilot,2015,regular unleaded,AUTOMATIC,250,41620,|n</v>
      </c>
    </row>
    <row r="1022" spans="1:10" x14ac:dyDescent="0.25">
      <c r="A1022" s="5">
        <v>1021</v>
      </c>
      <c r="B1022" s="5" t="s">
        <v>11251</v>
      </c>
      <c r="C1022" t="s">
        <v>11665</v>
      </c>
      <c r="D1022">
        <v>2016</v>
      </c>
      <c r="E1022" t="s">
        <v>11190</v>
      </c>
      <c r="F1022" t="s">
        <v>11888</v>
      </c>
      <c r="G1022" s="5">
        <v>280</v>
      </c>
      <c r="H1022">
        <v>46570</v>
      </c>
      <c r="I1022" s="5">
        <f t="shared" si="30"/>
        <v>1020</v>
      </c>
      <c r="J1022" s="5" t="str">
        <f t="shared" si="31"/>
        <v>1021,Honda,Pilot,2016,regular unleaded,AUTOMATIC,280,46570,1020</v>
      </c>
    </row>
    <row r="1023" spans="1:10" x14ac:dyDescent="0.25">
      <c r="A1023" s="5">
        <v>1022</v>
      </c>
      <c r="B1023" s="5" t="s">
        <v>11251</v>
      </c>
      <c r="C1023" t="s">
        <v>11665</v>
      </c>
      <c r="D1023">
        <v>2017</v>
      </c>
      <c r="E1023" t="s">
        <v>11190</v>
      </c>
      <c r="F1023" t="s">
        <v>11888</v>
      </c>
      <c r="G1023" s="5">
        <v>280</v>
      </c>
      <c r="H1023">
        <v>47070</v>
      </c>
      <c r="I1023" s="5">
        <f t="shared" si="30"/>
        <v>1021</v>
      </c>
      <c r="J1023" s="5" t="str">
        <f t="shared" si="31"/>
        <v>1022,Honda,Pilot,2017,regular unleaded,AUTOMATIC,280,47070,1021</v>
      </c>
    </row>
    <row r="1024" spans="1:10" x14ac:dyDescent="0.25">
      <c r="A1024" s="5">
        <v>1023</v>
      </c>
      <c r="B1024" s="5" t="s">
        <v>11251</v>
      </c>
      <c r="C1024" t="s">
        <v>11713</v>
      </c>
      <c r="D1024">
        <v>2013</v>
      </c>
      <c r="E1024" t="s">
        <v>11190</v>
      </c>
      <c r="F1024" t="s">
        <v>11888</v>
      </c>
      <c r="G1024" s="5">
        <v>250</v>
      </c>
      <c r="H1024">
        <v>37380</v>
      </c>
      <c r="I1024" s="5" t="str">
        <f t="shared" si="30"/>
        <v>|n</v>
      </c>
      <c r="J1024" s="5" t="str">
        <f t="shared" si="31"/>
        <v>1023,Honda,Ridgeline,2013,regular unleaded,AUTOMATIC,250,37380,|n</v>
      </c>
    </row>
    <row r="1025" spans="1:10" x14ac:dyDescent="0.25">
      <c r="A1025" s="5">
        <v>1024</v>
      </c>
      <c r="B1025" s="5" t="s">
        <v>11251</v>
      </c>
      <c r="C1025" t="s">
        <v>11713</v>
      </c>
      <c r="D1025">
        <v>2014</v>
      </c>
      <c r="E1025" t="s">
        <v>11190</v>
      </c>
      <c r="F1025" t="s">
        <v>11888</v>
      </c>
      <c r="G1025" s="5">
        <v>250</v>
      </c>
      <c r="H1025">
        <v>37505</v>
      </c>
      <c r="I1025" s="5">
        <f t="shared" si="30"/>
        <v>1023</v>
      </c>
      <c r="J1025" s="5" t="str">
        <f t="shared" si="31"/>
        <v>1024,Honda,Ridgeline,2014,regular unleaded,AUTOMATIC,250,37505,1023</v>
      </c>
    </row>
    <row r="1026" spans="1:10" x14ac:dyDescent="0.25">
      <c r="A1026" s="5">
        <v>1025</v>
      </c>
      <c r="B1026" s="5" t="s">
        <v>11251</v>
      </c>
      <c r="C1026" t="s">
        <v>11713</v>
      </c>
      <c r="D1026">
        <v>2017</v>
      </c>
      <c r="E1026" t="s">
        <v>11190</v>
      </c>
      <c r="F1026" t="s">
        <v>11888</v>
      </c>
      <c r="G1026" s="5">
        <v>280</v>
      </c>
      <c r="H1026">
        <v>42870</v>
      </c>
      <c r="I1026" s="5">
        <f t="shared" si="30"/>
        <v>1024</v>
      </c>
      <c r="J1026" s="5" t="str">
        <f t="shared" si="31"/>
        <v>1025,Honda,Ridgeline,2017,regular unleaded,AUTOMATIC,280,42870,1024</v>
      </c>
    </row>
    <row r="1027" spans="1:10" x14ac:dyDescent="0.25">
      <c r="A1027" s="5">
        <v>1026</v>
      </c>
      <c r="B1027" s="5" t="s">
        <v>11251</v>
      </c>
      <c r="C1027" t="s">
        <v>11731</v>
      </c>
      <c r="D1027">
        <v>2007</v>
      </c>
      <c r="E1027" t="s">
        <v>11186</v>
      </c>
      <c r="F1027" t="s">
        <v>11887</v>
      </c>
      <c r="G1027" s="5">
        <v>237</v>
      </c>
      <c r="H1027">
        <v>34250</v>
      </c>
      <c r="I1027" s="5" t="str">
        <f t="shared" ref="I1027:I1090" si="32">IF(AND($B1026=$B1027,$C1026=$C1027,$E1026=$E1027,$F1026=$F1027),A1026,"|n")</f>
        <v>|n</v>
      </c>
      <c r="J1027" s="5" t="str">
        <f t="shared" ref="J1027:J1090" si="33">A1027&amp;","&amp;B1027&amp;","&amp;C1027&amp;","&amp;D1027&amp;","&amp;E1027&amp;","&amp;F1027&amp;","&amp;G1027&amp;","&amp;H1027&amp;","&amp;I1027</f>
        <v>1026,Honda,S2000,2007,premium unleaded (required),MANUAL,237,34250,|n</v>
      </c>
    </row>
    <row r="1028" spans="1:10" x14ac:dyDescent="0.25">
      <c r="A1028" s="5">
        <v>1027</v>
      </c>
      <c r="B1028" s="5" t="s">
        <v>11251</v>
      </c>
      <c r="C1028" t="s">
        <v>11731</v>
      </c>
      <c r="D1028">
        <v>2008</v>
      </c>
      <c r="E1028" t="s">
        <v>11186</v>
      </c>
      <c r="F1028" t="s">
        <v>11887</v>
      </c>
      <c r="G1028" s="5">
        <v>237</v>
      </c>
      <c r="H1028">
        <v>37300</v>
      </c>
      <c r="I1028" s="5">
        <f t="shared" si="32"/>
        <v>1026</v>
      </c>
      <c r="J1028" s="5" t="str">
        <f t="shared" si="33"/>
        <v>1027,Honda,S2000,2008,premium unleaded (required),MANUAL,237,37300,1026</v>
      </c>
    </row>
    <row r="1029" spans="1:10" x14ac:dyDescent="0.25">
      <c r="A1029" s="5">
        <v>1028</v>
      </c>
      <c r="B1029" s="5" t="s">
        <v>11251</v>
      </c>
      <c r="C1029" t="s">
        <v>11731</v>
      </c>
      <c r="D1029">
        <v>2009</v>
      </c>
      <c r="E1029" t="s">
        <v>11186</v>
      </c>
      <c r="F1029" t="s">
        <v>11887</v>
      </c>
      <c r="G1029" s="5">
        <v>237</v>
      </c>
      <c r="H1029">
        <v>37995</v>
      </c>
      <c r="I1029" s="5">
        <f t="shared" si="32"/>
        <v>1027</v>
      </c>
      <c r="J1029" s="5" t="str">
        <f t="shared" si="33"/>
        <v>1028,Honda,S2000,2009,premium unleaded (required),MANUAL,237,37995,1027</v>
      </c>
    </row>
    <row r="1030" spans="1:10" x14ac:dyDescent="0.25">
      <c r="A1030" s="5">
        <v>1029</v>
      </c>
      <c r="B1030" s="5" t="s">
        <v>11533</v>
      </c>
      <c r="C1030" t="s">
        <v>11534</v>
      </c>
      <c r="D1030">
        <v>2008</v>
      </c>
      <c r="E1030" t="s">
        <v>11190</v>
      </c>
      <c r="F1030" t="s">
        <v>11888</v>
      </c>
      <c r="G1030" s="5">
        <v>300</v>
      </c>
      <c r="H1030">
        <v>39560</v>
      </c>
      <c r="I1030" s="5" t="str">
        <f t="shared" si="32"/>
        <v>|n</v>
      </c>
      <c r="J1030" s="5" t="str">
        <f t="shared" si="33"/>
        <v>1029,HUMMER,H3,2008,regular unleaded,AUTOMATIC,300,39560,|n</v>
      </c>
    </row>
    <row r="1031" spans="1:10" x14ac:dyDescent="0.25">
      <c r="A1031" s="5">
        <v>1030</v>
      </c>
      <c r="B1031" s="5" t="s">
        <v>11533</v>
      </c>
      <c r="C1031" t="s">
        <v>11534</v>
      </c>
      <c r="D1031">
        <v>2008</v>
      </c>
      <c r="E1031" t="s">
        <v>11190</v>
      </c>
      <c r="F1031" t="s">
        <v>11887</v>
      </c>
      <c r="G1031" s="5">
        <v>242</v>
      </c>
      <c r="H1031">
        <v>39290</v>
      </c>
      <c r="I1031" s="5" t="str">
        <f t="shared" si="32"/>
        <v>|n</v>
      </c>
      <c r="J1031" s="5" t="str">
        <f t="shared" si="33"/>
        <v>1030,HUMMER,H3,2008,regular unleaded,MANUAL,242,39290,|n</v>
      </c>
    </row>
    <row r="1032" spans="1:10" x14ac:dyDescent="0.25">
      <c r="A1032" s="5">
        <v>1031</v>
      </c>
      <c r="B1032" s="5" t="s">
        <v>11533</v>
      </c>
      <c r="C1032" t="s">
        <v>11534</v>
      </c>
      <c r="D1032">
        <v>2009</v>
      </c>
      <c r="E1032" t="s">
        <v>11190</v>
      </c>
      <c r="F1032" t="s">
        <v>11888</v>
      </c>
      <c r="G1032" s="5">
        <v>242</v>
      </c>
      <c r="H1032">
        <v>43130</v>
      </c>
      <c r="I1032" s="5" t="str">
        <f t="shared" si="32"/>
        <v>|n</v>
      </c>
      <c r="J1032" s="5" t="str">
        <f t="shared" si="33"/>
        <v>1031,HUMMER,H3,2009,regular unleaded,AUTOMATIC,242,43130,|n</v>
      </c>
    </row>
    <row r="1033" spans="1:10" x14ac:dyDescent="0.25">
      <c r="A1033" s="5">
        <v>1032</v>
      </c>
      <c r="B1033" s="5" t="s">
        <v>11533</v>
      </c>
      <c r="C1033" t="s">
        <v>11534</v>
      </c>
      <c r="D1033">
        <v>2009</v>
      </c>
      <c r="E1033" t="s">
        <v>11190</v>
      </c>
      <c r="F1033" t="s">
        <v>11887</v>
      </c>
      <c r="G1033" s="5">
        <v>242</v>
      </c>
      <c r="H1033">
        <v>33390</v>
      </c>
      <c r="I1033" s="5" t="str">
        <f t="shared" si="32"/>
        <v>|n</v>
      </c>
      <c r="J1033" s="5" t="str">
        <f t="shared" si="33"/>
        <v>1032,HUMMER,H3,2009,regular unleaded,MANUAL,242,33390,|n</v>
      </c>
    </row>
    <row r="1034" spans="1:10" x14ac:dyDescent="0.25">
      <c r="A1034" s="5">
        <v>1033</v>
      </c>
      <c r="B1034" s="5" t="s">
        <v>11533</v>
      </c>
      <c r="C1034" t="s">
        <v>11534</v>
      </c>
      <c r="D1034">
        <v>2010</v>
      </c>
      <c r="E1034" t="s">
        <v>11197</v>
      </c>
      <c r="F1034" t="s">
        <v>11888</v>
      </c>
      <c r="G1034" s="5">
        <v>300</v>
      </c>
      <c r="H1034">
        <v>41705</v>
      </c>
      <c r="I1034" s="5" t="str">
        <f t="shared" si="32"/>
        <v>|n</v>
      </c>
      <c r="J1034" s="5" t="str">
        <f t="shared" si="33"/>
        <v>1033,HUMMER,H3,2010,flex-fuel (unleaded/E85),AUTOMATIC,300,41705,|n</v>
      </c>
    </row>
    <row r="1035" spans="1:10" x14ac:dyDescent="0.25">
      <c r="A1035" s="5">
        <v>1034</v>
      </c>
      <c r="B1035" s="5" t="s">
        <v>11533</v>
      </c>
      <c r="C1035" t="s">
        <v>11534</v>
      </c>
      <c r="D1035">
        <v>2010</v>
      </c>
      <c r="E1035" t="s">
        <v>11190</v>
      </c>
      <c r="F1035" t="s">
        <v>11888</v>
      </c>
      <c r="G1035" s="5">
        <v>239</v>
      </c>
      <c r="H1035">
        <v>38365</v>
      </c>
      <c r="I1035" s="5" t="str">
        <f t="shared" si="32"/>
        <v>|n</v>
      </c>
      <c r="J1035" s="5" t="str">
        <f t="shared" si="33"/>
        <v>1034,HUMMER,H3,2010,regular unleaded,AUTOMATIC,239,38365,|n</v>
      </c>
    </row>
    <row r="1036" spans="1:10" x14ac:dyDescent="0.25">
      <c r="A1036" s="5">
        <v>1035</v>
      </c>
      <c r="B1036" s="5" t="s">
        <v>11533</v>
      </c>
      <c r="C1036" t="s">
        <v>11534</v>
      </c>
      <c r="D1036">
        <v>2010</v>
      </c>
      <c r="E1036" t="s">
        <v>11190</v>
      </c>
      <c r="F1036" t="s">
        <v>11887</v>
      </c>
      <c r="G1036" s="5">
        <v>239</v>
      </c>
      <c r="H1036">
        <v>35960</v>
      </c>
      <c r="I1036" s="5" t="str">
        <f t="shared" si="32"/>
        <v>|n</v>
      </c>
      <c r="J1036" s="5" t="str">
        <f t="shared" si="33"/>
        <v>1035,HUMMER,H3,2010,regular unleaded,MANUAL,239,35960,|n</v>
      </c>
    </row>
    <row r="1037" spans="1:10" x14ac:dyDescent="0.25">
      <c r="A1037" s="5">
        <v>1036</v>
      </c>
      <c r="B1037" s="5" t="s">
        <v>11533</v>
      </c>
      <c r="C1037" t="s">
        <v>11535</v>
      </c>
      <c r="D1037">
        <v>2009</v>
      </c>
      <c r="E1037" t="s">
        <v>11190</v>
      </c>
      <c r="F1037" t="s">
        <v>11888</v>
      </c>
      <c r="G1037" s="5">
        <v>300</v>
      </c>
      <c r="H1037">
        <v>36015</v>
      </c>
      <c r="I1037" s="5" t="str">
        <f t="shared" si="32"/>
        <v>|n</v>
      </c>
      <c r="J1037" s="5" t="str">
        <f t="shared" si="33"/>
        <v>1036,HUMMER,H3T,2009,regular unleaded,AUTOMATIC,300,36015,|n</v>
      </c>
    </row>
    <row r="1038" spans="1:10" x14ac:dyDescent="0.25">
      <c r="A1038" s="5">
        <v>1037</v>
      </c>
      <c r="B1038" s="5" t="s">
        <v>11533</v>
      </c>
      <c r="C1038" t="s">
        <v>11535</v>
      </c>
      <c r="D1038">
        <v>2009</v>
      </c>
      <c r="E1038" t="s">
        <v>11190</v>
      </c>
      <c r="F1038" t="s">
        <v>11887</v>
      </c>
      <c r="G1038" s="5">
        <v>239</v>
      </c>
      <c r="H1038">
        <v>30750</v>
      </c>
      <c r="I1038" s="5" t="str">
        <f t="shared" si="32"/>
        <v>|n</v>
      </c>
      <c r="J1038" s="5" t="str">
        <f t="shared" si="33"/>
        <v>1037,HUMMER,H3T,2009,regular unleaded,MANUAL,239,30750,|n</v>
      </c>
    </row>
    <row r="1039" spans="1:10" x14ac:dyDescent="0.25">
      <c r="A1039" s="5">
        <v>1038</v>
      </c>
      <c r="B1039" s="5" t="s">
        <v>11533</v>
      </c>
      <c r="C1039" t="s">
        <v>11535</v>
      </c>
      <c r="D1039">
        <v>2010</v>
      </c>
      <c r="E1039" t="s">
        <v>11197</v>
      </c>
      <c r="F1039" t="s">
        <v>11888</v>
      </c>
      <c r="G1039" s="5">
        <v>300</v>
      </c>
      <c r="H1039">
        <v>39205</v>
      </c>
      <c r="I1039" s="5" t="str">
        <f t="shared" si="32"/>
        <v>|n</v>
      </c>
      <c r="J1039" s="5" t="str">
        <f t="shared" si="33"/>
        <v>1038,HUMMER,H3T,2010,flex-fuel (unleaded/E85),AUTOMATIC,300,39205,|n</v>
      </c>
    </row>
    <row r="1040" spans="1:10" x14ac:dyDescent="0.25">
      <c r="A1040" s="5">
        <v>1039</v>
      </c>
      <c r="B1040" s="5" t="s">
        <v>11533</v>
      </c>
      <c r="C1040" t="s">
        <v>11535</v>
      </c>
      <c r="D1040">
        <v>2010</v>
      </c>
      <c r="E1040" t="s">
        <v>11190</v>
      </c>
      <c r="F1040" t="s">
        <v>11888</v>
      </c>
      <c r="G1040" s="5">
        <v>239</v>
      </c>
      <c r="H1040">
        <v>36355</v>
      </c>
      <c r="I1040" s="5" t="str">
        <f t="shared" si="32"/>
        <v>|n</v>
      </c>
      <c r="J1040" s="5" t="str">
        <f t="shared" si="33"/>
        <v>1039,HUMMER,H3T,2010,regular unleaded,AUTOMATIC,239,36355,|n</v>
      </c>
    </row>
    <row r="1041" spans="1:10" x14ac:dyDescent="0.25">
      <c r="A1041" s="5">
        <v>1040</v>
      </c>
      <c r="B1041" s="5" t="s">
        <v>11533</v>
      </c>
      <c r="C1041" t="s">
        <v>11535</v>
      </c>
      <c r="D1041">
        <v>2010</v>
      </c>
      <c r="E1041" t="s">
        <v>11190</v>
      </c>
      <c r="F1041" t="s">
        <v>11887</v>
      </c>
      <c r="G1041" s="5">
        <v>239</v>
      </c>
      <c r="H1041">
        <v>33485</v>
      </c>
      <c r="I1041" s="5" t="str">
        <f t="shared" si="32"/>
        <v>|n</v>
      </c>
      <c r="J1041" s="5" t="str">
        <f t="shared" si="33"/>
        <v>1040,HUMMER,H3T,2010,regular unleaded,MANUAL,239,33485,|n</v>
      </c>
    </row>
    <row r="1042" spans="1:10" x14ac:dyDescent="0.25">
      <c r="A1042" s="5">
        <v>1041</v>
      </c>
      <c r="B1042" s="5" t="s">
        <v>11249</v>
      </c>
      <c r="C1042" t="s">
        <v>11250</v>
      </c>
      <c r="D1042">
        <v>2014</v>
      </c>
      <c r="E1042" t="s">
        <v>11190</v>
      </c>
      <c r="F1042" t="s">
        <v>11888</v>
      </c>
      <c r="G1042" s="5">
        <v>138</v>
      </c>
      <c r="H1042">
        <v>17395</v>
      </c>
      <c r="I1042" s="5" t="str">
        <f t="shared" si="32"/>
        <v>|n</v>
      </c>
      <c r="J1042" s="5" t="str">
        <f t="shared" si="33"/>
        <v>1041,Hyundai,Accent,2014,regular unleaded,AUTOMATIC,138,17395,|n</v>
      </c>
    </row>
    <row r="1043" spans="1:10" x14ac:dyDescent="0.25">
      <c r="A1043" s="5">
        <v>1042</v>
      </c>
      <c r="B1043" s="5" t="s">
        <v>11249</v>
      </c>
      <c r="C1043" t="s">
        <v>11250</v>
      </c>
      <c r="D1043">
        <v>2014</v>
      </c>
      <c r="E1043" t="s">
        <v>11190</v>
      </c>
      <c r="F1043" t="s">
        <v>11887</v>
      </c>
      <c r="G1043" s="5">
        <v>138</v>
      </c>
      <c r="H1043">
        <v>16395</v>
      </c>
      <c r="I1043" s="5" t="str">
        <f t="shared" si="32"/>
        <v>|n</v>
      </c>
      <c r="J1043" s="5" t="str">
        <f t="shared" si="33"/>
        <v>1042,Hyundai,Accent,2014,regular unleaded,MANUAL,138,16395,|n</v>
      </c>
    </row>
    <row r="1044" spans="1:10" x14ac:dyDescent="0.25">
      <c r="A1044" s="5">
        <v>1043</v>
      </c>
      <c r="B1044" s="5" t="s">
        <v>11249</v>
      </c>
      <c r="C1044" t="s">
        <v>11250</v>
      </c>
      <c r="D1044">
        <v>2015</v>
      </c>
      <c r="E1044" t="s">
        <v>11190</v>
      </c>
      <c r="F1044" t="s">
        <v>11888</v>
      </c>
      <c r="G1044" s="5">
        <v>137</v>
      </c>
      <c r="H1044">
        <v>17495</v>
      </c>
      <c r="I1044" s="5" t="str">
        <f t="shared" si="32"/>
        <v>|n</v>
      </c>
      <c r="J1044" s="5" t="str">
        <f t="shared" si="33"/>
        <v>1043,Hyundai,Accent,2015,regular unleaded,AUTOMATIC,137,17495,|n</v>
      </c>
    </row>
    <row r="1045" spans="1:10" x14ac:dyDescent="0.25">
      <c r="A1045" s="5">
        <v>1044</v>
      </c>
      <c r="B1045" s="5" t="s">
        <v>11249</v>
      </c>
      <c r="C1045" t="s">
        <v>11250</v>
      </c>
      <c r="D1045">
        <v>2015</v>
      </c>
      <c r="E1045" t="s">
        <v>11190</v>
      </c>
      <c r="F1045" t="s">
        <v>11887</v>
      </c>
      <c r="G1045" s="5">
        <v>137</v>
      </c>
      <c r="H1045">
        <v>16495</v>
      </c>
      <c r="I1045" s="5" t="str">
        <f t="shared" si="32"/>
        <v>|n</v>
      </c>
      <c r="J1045" s="5" t="str">
        <f t="shared" si="33"/>
        <v>1044,Hyundai,Accent,2015,regular unleaded,MANUAL,137,16495,|n</v>
      </c>
    </row>
    <row r="1046" spans="1:10" x14ac:dyDescent="0.25">
      <c r="A1046" s="5">
        <v>1045</v>
      </c>
      <c r="B1046" s="5" t="s">
        <v>11249</v>
      </c>
      <c r="C1046" s="5" t="s">
        <v>11250</v>
      </c>
      <c r="D1046">
        <v>2016</v>
      </c>
      <c r="E1046" t="s">
        <v>11190</v>
      </c>
      <c r="F1046" t="s">
        <v>11888</v>
      </c>
      <c r="G1046" s="5">
        <v>137</v>
      </c>
      <c r="H1046">
        <v>17495</v>
      </c>
      <c r="I1046" s="5" t="str">
        <f t="shared" si="32"/>
        <v>|n</v>
      </c>
      <c r="J1046" s="5" t="str">
        <f t="shared" si="33"/>
        <v>1045,Hyundai,Accent,2016,regular unleaded,AUTOMATIC,137,17495,|n</v>
      </c>
    </row>
    <row r="1047" spans="1:10" x14ac:dyDescent="0.25">
      <c r="A1047" s="5">
        <v>1046</v>
      </c>
      <c r="B1047" s="5" t="s">
        <v>11249</v>
      </c>
      <c r="C1047" t="s">
        <v>11250</v>
      </c>
      <c r="D1047">
        <v>2016</v>
      </c>
      <c r="E1047" t="s">
        <v>11190</v>
      </c>
      <c r="F1047" t="s">
        <v>11887</v>
      </c>
      <c r="G1047" s="5">
        <v>137</v>
      </c>
      <c r="H1047">
        <v>16495</v>
      </c>
      <c r="I1047" s="5" t="str">
        <f t="shared" si="32"/>
        <v>|n</v>
      </c>
      <c r="J1047" s="5" t="str">
        <f t="shared" si="33"/>
        <v>1046,Hyundai,Accent,2016,regular unleaded,MANUAL,137,16495,|n</v>
      </c>
    </row>
    <row r="1048" spans="1:10" x14ac:dyDescent="0.25">
      <c r="A1048" s="5">
        <v>1047</v>
      </c>
      <c r="B1048" s="5" t="s">
        <v>11249</v>
      </c>
      <c r="C1048" t="s">
        <v>11292</v>
      </c>
      <c r="D1048">
        <v>2015</v>
      </c>
      <c r="E1048" t="s">
        <v>11190</v>
      </c>
      <c r="F1048" t="s">
        <v>11888</v>
      </c>
      <c r="G1048" s="5">
        <v>293</v>
      </c>
      <c r="H1048">
        <v>38200</v>
      </c>
      <c r="I1048" s="5" t="str">
        <f t="shared" si="32"/>
        <v>|n</v>
      </c>
      <c r="J1048" s="5" t="str">
        <f t="shared" si="33"/>
        <v>1047,Hyundai,Azera,2015,regular unleaded,AUTOMATIC,293,38200,|n</v>
      </c>
    </row>
    <row r="1049" spans="1:10" x14ac:dyDescent="0.25">
      <c r="A1049" s="5">
        <v>1048</v>
      </c>
      <c r="B1049" s="5" t="s">
        <v>11249</v>
      </c>
      <c r="C1049" t="s">
        <v>11292</v>
      </c>
      <c r="D1049">
        <v>2016</v>
      </c>
      <c r="E1049" t="s">
        <v>11190</v>
      </c>
      <c r="F1049" t="s">
        <v>11888</v>
      </c>
      <c r="G1049" s="5">
        <v>293</v>
      </c>
      <c r="H1049">
        <v>39300</v>
      </c>
      <c r="I1049" s="5">
        <f t="shared" si="32"/>
        <v>1047</v>
      </c>
      <c r="J1049" s="5" t="str">
        <f t="shared" si="33"/>
        <v>1048,Hyundai,Azera,2016,regular unleaded,AUTOMATIC,293,39300,1047</v>
      </c>
    </row>
    <row r="1050" spans="1:10" x14ac:dyDescent="0.25">
      <c r="A1050" s="5">
        <v>1049</v>
      </c>
      <c r="B1050" s="5" t="s">
        <v>11249</v>
      </c>
      <c r="C1050" t="s">
        <v>11292</v>
      </c>
      <c r="D1050">
        <v>2017</v>
      </c>
      <c r="E1050" t="s">
        <v>11190</v>
      </c>
      <c r="F1050" t="s">
        <v>11888</v>
      </c>
      <c r="G1050" s="5">
        <v>293</v>
      </c>
      <c r="H1050">
        <v>39300</v>
      </c>
      <c r="I1050" s="5">
        <f t="shared" si="32"/>
        <v>1048</v>
      </c>
      <c r="J1050" s="5" t="str">
        <f t="shared" si="33"/>
        <v>1049,Hyundai,Azera,2017,regular unleaded,AUTOMATIC,293,39300,1048</v>
      </c>
    </row>
    <row r="1051" spans="1:10" x14ac:dyDescent="0.25">
      <c r="A1051" s="5">
        <v>1050</v>
      </c>
      <c r="B1051" s="5" t="s">
        <v>11249</v>
      </c>
      <c r="C1051" t="s">
        <v>11414</v>
      </c>
      <c r="D1051">
        <v>2015</v>
      </c>
      <c r="E1051" t="s">
        <v>11190</v>
      </c>
      <c r="F1051" t="s">
        <v>11888</v>
      </c>
      <c r="G1051" s="5">
        <v>173</v>
      </c>
      <c r="H1051">
        <v>22600</v>
      </c>
      <c r="I1051" s="5" t="str">
        <f t="shared" si="32"/>
        <v>|n</v>
      </c>
      <c r="J1051" s="5" t="str">
        <f t="shared" si="33"/>
        <v>1050,Hyundai,Elantra,2015,regular unleaded,AUTOMATIC,173,22600,|n</v>
      </c>
    </row>
    <row r="1052" spans="1:10" x14ac:dyDescent="0.25">
      <c r="A1052" s="5">
        <v>1051</v>
      </c>
      <c r="B1052" s="5" t="s">
        <v>11249</v>
      </c>
      <c r="C1052" t="s">
        <v>11414</v>
      </c>
      <c r="D1052">
        <v>2015</v>
      </c>
      <c r="E1052" t="s">
        <v>11190</v>
      </c>
      <c r="F1052" t="s">
        <v>11887</v>
      </c>
      <c r="G1052" s="5">
        <v>173</v>
      </c>
      <c r="H1052">
        <v>21600</v>
      </c>
      <c r="I1052" s="5" t="str">
        <f t="shared" si="32"/>
        <v>|n</v>
      </c>
      <c r="J1052" s="5" t="str">
        <f t="shared" si="33"/>
        <v>1051,Hyundai,Elantra,2015,regular unleaded,MANUAL,173,21600,|n</v>
      </c>
    </row>
    <row r="1053" spans="1:10" x14ac:dyDescent="0.25">
      <c r="A1053" s="5">
        <v>1052</v>
      </c>
      <c r="B1053" s="5" t="s">
        <v>11249</v>
      </c>
      <c r="C1053" t="s">
        <v>11414</v>
      </c>
      <c r="D1053">
        <v>2016</v>
      </c>
      <c r="E1053" t="s">
        <v>11190</v>
      </c>
      <c r="F1053" t="s">
        <v>11888</v>
      </c>
      <c r="G1053" s="5">
        <v>145</v>
      </c>
      <c r="H1053">
        <v>21700</v>
      </c>
      <c r="I1053" s="5" t="str">
        <f t="shared" si="32"/>
        <v>|n</v>
      </c>
      <c r="J1053" s="5" t="str">
        <f t="shared" si="33"/>
        <v>1052,Hyundai,Elantra,2016,regular unleaded,AUTOMATIC,145,21700,|n</v>
      </c>
    </row>
    <row r="1054" spans="1:10" x14ac:dyDescent="0.25">
      <c r="A1054" s="5">
        <v>1053</v>
      </c>
      <c r="B1054" s="5" t="s">
        <v>11249</v>
      </c>
      <c r="C1054" t="s">
        <v>11414</v>
      </c>
      <c r="D1054">
        <v>2016</v>
      </c>
      <c r="E1054" t="s">
        <v>11190</v>
      </c>
      <c r="F1054" t="s">
        <v>11887</v>
      </c>
      <c r="G1054" s="5">
        <v>173</v>
      </c>
      <c r="H1054">
        <v>20250</v>
      </c>
      <c r="I1054" s="5" t="str">
        <f t="shared" si="32"/>
        <v>|n</v>
      </c>
      <c r="J1054" s="5" t="str">
        <f t="shared" si="33"/>
        <v>1053,Hyundai,Elantra,2016,regular unleaded,MANUAL,173,20250,|n</v>
      </c>
    </row>
    <row r="1055" spans="1:10" x14ac:dyDescent="0.25">
      <c r="A1055" s="5">
        <v>1054</v>
      </c>
      <c r="B1055" s="5" t="s">
        <v>11249</v>
      </c>
      <c r="C1055" t="s">
        <v>11414</v>
      </c>
      <c r="D1055">
        <v>2017</v>
      </c>
      <c r="E1055" t="s">
        <v>11190</v>
      </c>
      <c r="F1055" t="s">
        <v>11889</v>
      </c>
      <c r="G1055" s="5">
        <v>201</v>
      </c>
      <c r="H1055">
        <v>22750</v>
      </c>
      <c r="I1055" s="5" t="str">
        <f t="shared" si="32"/>
        <v>|n</v>
      </c>
      <c r="J1055" s="5" t="str">
        <f t="shared" si="33"/>
        <v>1054,Hyundai,Elantra,2017,regular unleaded,AUTOMATED_MANUAL,201,22750,|n</v>
      </c>
    </row>
    <row r="1056" spans="1:10" x14ac:dyDescent="0.25">
      <c r="A1056" s="5">
        <v>1055</v>
      </c>
      <c r="B1056" s="5" t="s">
        <v>11249</v>
      </c>
      <c r="C1056" t="s">
        <v>11414</v>
      </c>
      <c r="D1056">
        <v>2017</v>
      </c>
      <c r="E1056" t="s">
        <v>11190</v>
      </c>
      <c r="F1056" t="s">
        <v>11888</v>
      </c>
      <c r="G1056" s="5">
        <v>147</v>
      </c>
      <c r="H1056">
        <v>22350</v>
      </c>
      <c r="I1056" s="5" t="str">
        <f t="shared" si="32"/>
        <v>|n</v>
      </c>
      <c r="J1056" s="5" t="str">
        <f t="shared" si="33"/>
        <v>1055,Hyundai,Elantra,2017,regular unleaded,AUTOMATIC,147,22350,|n</v>
      </c>
    </row>
    <row r="1057" spans="1:10" x14ac:dyDescent="0.25">
      <c r="A1057" s="5">
        <v>1056</v>
      </c>
      <c r="B1057" s="5" t="s">
        <v>11249</v>
      </c>
      <c r="C1057" t="s">
        <v>11414</v>
      </c>
      <c r="D1057">
        <v>2017</v>
      </c>
      <c r="E1057" t="s">
        <v>11190</v>
      </c>
      <c r="F1057" t="s">
        <v>11887</v>
      </c>
      <c r="G1057" s="5">
        <v>201</v>
      </c>
      <c r="H1057">
        <v>21650</v>
      </c>
      <c r="I1057" s="5" t="str">
        <f t="shared" si="32"/>
        <v>|n</v>
      </c>
      <c r="J1057" s="5" t="str">
        <f t="shared" si="33"/>
        <v>1056,Hyundai,Elantra,2017,regular unleaded,MANUAL,201,21650,|n</v>
      </c>
    </row>
    <row r="1058" spans="1:10" x14ac:dyDescent="0.25">
      <c r="A1058" s="5">
        <v>1057</v>
      </c>
      <c r="B1058" s="5" t="s">
        <v>11249</v>
      </c>
      <c r="C1058" t="s">
        <v>11411</v>
      </c>
      <c r="D1058">
        <v>2013</v>
      </c>
      <c r="E1058" t="s">
        <v>11190</v>
      </c>
      <c r="F1058" t="s">
        <v>11888</v>
      </c>
      <c r="G1058" s="5">
        <v>148</v>
      </c>
      <c r="H1058">
        <v>20895</v>
      </c>
      <c r="I1058" s="5" t="str">
        <f t="shared" si="32"/>
        <v>|n</v>
      </c>
      <c r="J1058" s="5" t="str">
        <f t="shared" si="33"/>
        <v>1057,Hyundai,Elantra Coupe,2013,regular unleaded,AUTOMATIC,148,20895,|n</v>
      </c>
    </row>
    <row r="1059" spans="1:10" x14ac:dyDescent="0.25">
      <c r="A1059" s="5">
        <v>1058</v>
      </c>
      <c r="B1059" s="5" t="s">
        <v>11249</v>
      </c>
      <c r="C1059" t="s">
        <v>11411</v>
      </c>
      <c r="D1059">
        <v>2013</v>
      </c>
      <c r="E1059" t="s">
        <v>11190</v>
      </c>
      <c r="F1059" t="s">
        <v>11887</v>
      </c>
      <c r="G1059" s="5">
        <v>148</v>
      </c>
      <c r="H1059">
        <v>19895</v>
      </c>
      <c r="I1059" s="5" t="str">
        <f t="shared" si="32"/>
        <v>|n</v>
      </c>
      <c r="J1059" s="5" t="str">
        <f t="shared" si="33"/>
        <v>1058,Hyundai,Elantra Coupe,2013,regular unleaded,MANUAL,148,19895,|n</v>
      </c>
    </row>
    <row r="1060" spans="1:10" x14ac:dyDescent="0.25">
      <c r="A1060" s="5">
        <v>1059</v>
      </c>
      <c r="B1060" s="5" t="s">
        <v>11249</v>
      </c>
      <c r="C1060" t="s">
        <v>11411</v>
      </c>
      <c r="D1060">
        <v>2014</v>
      </c>
      <c r="E1060" t="s">
        <v>11190</v>
      </c>
      <c r="F1060" t="s">
        <v>11888</v>
      </c>
      <c r="G1060" s="5">
        <v>173</v>
      </c>
      <c r="H1060">
        <v>19600</v>
      </c>
      <c r="I1060" s="5" t="str">
        <f t="shared" si="32"/>
        <v>|n</v>
      </c>
      <c r="J1060" s="5" t="str">
        <f t="shared" si="33"/>
        <v>1059,Hyundai,Elantra Coupe,2014,regular unleaded,AUTOMATIC,173,19600,|n</v>
      </c>
    </row>
    <row r="1061" spans="1:10" x14ac:dyDescent="0.25">
      <c r="A1061" s="5">
        <v>1060</v>
      </c>
      <c r="B1061" s="5" t="s">
        <v>11249</v>
      </c>
      <c r="C1061" t="s">
        <v>11412</v>
      </c>
      <c r="D1061">
        <v>2015</v>
      </c>
      <c r="E1061" t="s">
        <v>11190</v>
      </c>
      <c r="F1061" t="s">
        <v>11888</v>
      </c>
      <c r="G1061" s="5">
        <v>173</v>
      </c>
      <c r="H1061">
        <v>19800</v>
      </c>
      <c r="I1061" s="5" t="str">
        <f t="shared" si="32"/>
        <v>|n</v>
      </c>
      <c r="J1061" s="5" t="str">
        <f t="shared" si="33"/>
        <v>1060,Hyundai,Elantra GT,2015,regular unleaded,AUTOMATIC,173,19800,|n</v>
      </c>
    </row>
    <row r="1062" spans="1:10" x14ac:dyDescent="0.25">
      <c r="A1062" s="5">
        <v>1061</v>
      </c>
      <c r="B1062" s="5" t="s">
        <v>11249</v>
      </c>
      <c r="C1062" t="s">
        <v>11412</v>
      </c>
      <c r="D1062">
        <v>2015</v>
      </c>
      <c r="E1062" t="s">
        <v>11190</v>
      </c>
      <c r="F1062" t="s">
        <v>11887</v>
      </c>
      <c r="G1062" s="5">
        <v>173</v>
      </c>
      <c r="H1062">
        <v>18800</v>
      </c>
      <c r="I1062" s="5" t="str">
        <f t="shared" si="32"/>
        <v>|n</v>
      </c>
      <c r="J1062" s="5" t="str">
        <f t="shared" si="33"/>
        <v>1061,Hyundai,Elantra GT,2015,regular unleaded,MANUAL,173,18800,|n</v>
      </c>
    </row>
    <row r="1063" spans="1:10" x14ac:dyDescent="0.25">
      <c r="A1063" s="5">
        <v>1062</v>
      </c>
      <c r="B1063" s="5" t="s">
        <v>11249</v>
      </c>
      <c r="C1063" t="s">
        <v>11412</v>
      </c>
      <c r="D1063">
        <v>2016</v>
      </c>
      <c r="E1063" t="s">
        <v>11190</v>
      </c>
      <c r="F1063" t="s">
        <v>11888</v>
      </c>
      <c r="G1063" s="5">
        <v>173</v>
      </c>
      <c r="H1063">
        <v>19800</v>
      </c>
      <c r="I1063" s="5" t="str">
        <f t="shared" si="32"/>
        <v>|n</v>
      </c>
      <c r="J1063" s="5" t="str">
        <f t="shared" si="33"/>
        <v>1062,Hyundai,Elantra GT,2016,regular unleaded,AUTOMATIC,173,19800,|n</v>
      </c>
    </row>
    <row r="1064" spans="1:10" x14ac:dyDescent="0.25">
      <c r="A1064" s="5">
        <v>1063</v>
      </c>
      <c r="B1064" s="5" t="s">
        <v>11249</v>
      </c>
      <c r="C1064" t="s">
        <v>11412</v>
      </c>
      <c r="D1064">
        <v>2016</v>
      </c>
      <c r="E1064" t="s">
        <v>11190</v>
      </c>
      <c r="F1064" t="s">
        <v>11887</v>
      </c>
      <c r="G1064" s="5">
        <v>173</v>
      </c>
      <c r="H1064">
        <v>18800</v>
      </c>
      <c r="I1064" s="5" t="str">
        <f t="shared" si="32"/>
        <v>|n</v>
      </c>
      <c r="J1064" s="5" t="str">
        <f t="shared" si="33"/>
        <v>1063,Hyundai,Elantra GT,2016,regular unleaded,MANUAL,173,18800,|n</v>
      </c>
    </row>
    <row r="1065" spans="1:10" x14ac:dyDescent="0.25">
      <c r="A1065" s="5">
        <v>1064</v>
      </c>
      <c r="B1065" s="5" t="s">
        <v>11249</v>
      </c>
      <c r="C1065" t="s">
        <v>11412</v>
      </c>
      <c r="D1065">
        <v>2017</v>
      </c>
      <c r="E1065" t="s">
        <v>11190</v>
      </c>
      <c r="F1065" t="s">
        <v>11888</v>
      </c>
      <c r="G1065" s="5">
        <v>173</v>
      </c>
      <c r="H1065">
        <v>19800</v>
      </c>
      <c r="I1065" s="5" t="str">
        <f t="shared" si="32"/>
        <v>|n</v>
      </c>
      <c r="J1065" s="5" t="str">
        <f t="shared" si="33"/>
        <v>1064,Hyundai,Elantra GT,2017,regular unleaded,AUTOMATIC,173,19800,|n</v>
      </c>
    </row>
    <row r="1066" spans="1:10" x14ac:dyDescent="0.25">
      <c r="A1066" s="5">
        <v>1065</v>
      </c>
      <c r="B1066" s="5" t="s">
        <v>11249</v>
      </c>
      <c r="C1066" t="s">
        <v>11412</v>
      </c>
      <c r="D1066">
        <v>2017</v>
      </c>
      <c r="E1066" t="s">
        <v>11190</v>
      </c>
      <c r="F1066" t="s">
        <v>11887</v>
      </c>
      <c r="G1066" s="5">
        <v>173</v>
      </c>
      <c r="H1066">
        <v>18800</v>
      </c>
      <c r="I1066" s="5" t="str">
        <f t="shared" si="32"/>
        <v>|n</v>
      </c>
      <c r="J1066" s="5" t="str">
        <f t="shared" si="33"/>
        <v>1065,Hyundai,Elantra GT,2017,regular unleaded,MANUAL,173,18800,|n</v>
      </c>
    </row>
    <row r="1067" spans="1:10" x14ac:dyDescent="0.25">
      <c r="A1067" s="5">
        <v>1066</v>
      </c>
      <c r="B1067" s="5" t="s">
        <v>11249</v>
      </c>
      <c r="C1067" t="s">
        <v>11413</v>
      </c>
      <c r="D1067">
        <v>2010</v>
      </c>
      <c r="E1067" t="s">
        <v>11190</v>
      </c>
      <c r="F1067" t="s">
        <v>11888</v>
      </c>
      <c r="G1067" s="5">
        <v>138</v>
      </c>
      <c r="H1067">
        <v>19795</v>
      </c>
      <c r="I1067" s="5" t="str">
        <f t="shared" si="32"/>
        <v>|n</v>
      </c>
      <c r="J1067" s="5" t="str">
        <f t="shared" si="33"/>
        <v>1066,Hyundai,Elantra Touring,2010,regular unleaded,AUTOMATIC,138,19795,|n</v>
      </c>
    </row>
    <row r="1068" spans="1:10" x14ac:dyDescent="0.25">
      <c r="A1068" s="5">
        <v>1067</v>
      </c>
      <c r="B1068" s="5" t="s">
        <v>11249</v>
      </c>
      <c r="C1068" t="s">
        <v>11413</v>
      </c>
      <c r="D1068">
        <v>2010</v>
      </c>
      <c r="E1068" t="s">
        <v>11190</v>
      </c>
      <c r="F1068" t="s">
        <v>11887</v>
      </c>
      <c r="G1068" s="5">
        <v>138</v>
      </c>
      <c r="H1068">
        <v>18995</v>
      </c>
      <c r="I1068" s="5" t="str">
        <f t="shared" si="32"/>
        <v>|n</v>
      </c>
      <c r="J1068" s="5" t="str">
        <f t="shared" si="33"/>
        <v>1067,Hyundai,Elantra Touring,2010,regular unleaded,MANUAL,138,18995,|n</v>
      </c>
    </row>
    <row r="1069" spans="1:10" x14ac:dyDescent="0.25">
      <c r="A1069" s="5">
        <v>1068</v>
      </c>
      <c r="B1069" s="5" t="s">
        <v>11249</v>
      </c>
      <c r="C1069" t="s">
        <v>11413</v>
      </c>
      <c r="D1069">
        <v>2011</v>
      </c>
      <c r="E1069" t="s">
        <v>11190</v>
      </c>
      <c r="F1069" t="s">
        <v>11888</v>
      </c>
      <c r="G1069" s="5">
        <v>138</v>
      </c>
      <c r="H1069">
        <v>20295</v>
      </c>
      <c r="I1069" s="5" t="str">
        <f t="shared" si="32"/>
        <v>|n</v>
      </c>
      <c r="J1069" s="5" t="str">
        <f t="shared" si="33"/>
        <v>1068,Hyundai,Elantra Touring,2011,regular unleaded,AUTOMATIC,138,20295,|n</v>
      </c>
    </row>
    <row r="1070" spans="1:10" x14ac:dyDescent="0.25">
      <c r="A1070" s="5">
        <v>1069</v>
      </c>
      <c r="B1070" s="5" t="s">
        <v>11249</v>
      </c>
      <c r="C1070" t="s">
        <v>11413</v>
      </c>
      <c r="D1070">
        <v>2011</v>
      </c>
      <c r="E1070" t="s">
        <v>11190</v>
      </c>
      <c r="F1070" t="s">
        <v>11887</v>
      </c>
      <c r="G1070" s="5">
        <v>138</v>
      </c>
      <c r="H1070">
        <v>19495</v>
      </c>
      <c r="I1070" s="5" t="str">
        <f t="shared" si="32"/>
        <v>|n</v>
      </c>
      <c r="J1070" s="5" t="str">
        <f t="shared" si="33"/>
        <v>1069,Hyundai,Elantra Touring,2011,regular unleaded,MANUAL,138,19495,|n</v>
      </c>
    </row>
    <row r="1071" spans="1:10" x14ac:dyDescent="0.25">
      <c r="A1071" s="5">
        <v>1070</v>
      </c>
      <c r="B1071" s="5" t="s">
        <v>11249</v>
      </c>
      <c r="C1071" t="s">
        <v>11413</v>
      </c>
      <c r="D1071">
        <v>2012</v>
      </c>
      <c r="E1071" t="s">
        <v>11190</v>
      </c>
      <c r="F1071" t="s">
        <v>11888</v>
      </c>
      <c r="G1071" s="5">
        <v>138</v>
      </c>
      <c r="H1071">
        <v>20295</v>
      </c>
      <c r="I1071" s="5" t="str">
        <f t="shared" si="32"/>
        <v>|n</v>
      </c>
      <c r="J1071" s="5" t="str">
        <f t="shared" si="33"/>
        <v>1070,Hyundai,Elantra Touring,2012,regular unleaded,AUTOMATIC,138,20295,|n</v>
      </c>
    </row>
    <row r="1072" spans="1:10" x14ac:dyDescent="0.25">
      <c r="A1072" s="5">
        <v>1071</v>
      </c>
      <c r="B1072" s="5" t="s">
        <v>11249</v>
      </c>
      <c r="C1072" t="s">
        <v>11413</v>
      </c>
      <c r="D1072">
        <v>2012</v>
      </c>
      <c r="E1072" t="s">
        <v>11190</v>
      </c>
      <c r="F1072" t="s">
        <v>11887</v>
      </c>
      <c r="G1072" s="5">
        <v>138</v>
      </c>
      <c r="H1072">
        <v>19495</v>
      </c>
      <c r="I1072" s="5" t="str">
        <f t="shared" si="32"/>
        <v>|n</v>
      </c>
      <c r="J1072" s="5" t="str">
        <f t="shared" si="33"/>
        <v>1071,Hyundai,Elantra Touring,2012,regular unleaded,MANUAL,138,19495,|n</v>
      </c>
    </row>
    <row r="1073" spans="1:10" x14ac:dyDescent="0.25">
      <c r="A1073" s="5">
        <v>1072</v>
      </c>
      <c r="B1073" s="5" t="s">
        <v>11249</v>
      </c>
      <c r="C1073" t="s">
        <v>11421</v>
      </c>
      <c r="D1073">
        <v>2007</v>
      </c>
      <c r="E1073" t="s">
        <v>11190</v>
      </c>
      <c r="F1073" t="s">
        <v>11888</v>
      </c>
      <c r="G1073" s="5">
        <v>242</v>
      </c>
      <c r="H1073">
        <v>28895</v>
      </c>
      <c r="I1073" s="5" t="str">
        <f t="shared" si="32"/>
        <v>|n</v>
      </c>
      <c r="J1073" s="5" t="str">
        <f t="shared" si="33"/>
        <v>1072,Hyundai,Entourage,2007,regular unleaded,AUTOMATIC,242,28895,|n</v>
      </c>
    </row>
    <row r="1074" spans="1:10" x14ac:dyDescent="0.25">
      <c r="A1074" s="5">
        <v>1073</v>
      </c>
      <c r="B1074" s="5" t="s">
        <v>11249</v>
      </c>
      <c r="C1074" t="s">
        <v>11421</v>
      </c>
      <c r="D1074">
        <v>2008</v>
      </c>
      <c r="E1074" t="s">
        <v>11190</v>
      </c>
      <c r="F1074" t="s">
        <v>11888</v>
      </c>
      <c r="G1074" s="5">
        <v>250</v>
      </c>
      <c r="H1074">
        <v>29895</v>
      </c>
      <c r="I1074" s="5">
        <f t="shared" si="32"/>
        <v>1072</v>
      </c>
      <c r="J1074" s="5" t="str">
        <f t="shared" si="33"/>
        <v>1073,Hyundai,Entourage,2008,regular unleaded,AUTOMATIC,250,29895,1072</v>
      </c>
    </row>
    <row r="1075" spans="1:10" x14ac:dyDescent="0.25">
      <c r="A1075" s="5">
        <v>1074</v>
      </c>
      <c r="B1075" s="5" t="s">
        <v>11249</v>
      </c>
      <c r="C1075" t="s">
        <v>11429</v>
      </c>
      <c r="D1075">
        <v>2014</v>
      </c>
      <c r="E1075" t="s">
        <v>11193</v>
      </c>
      <c r="F1075" t="s">
        <v>11888</v>
      </c>
      <c r="G1075" s="5">
        <v>429</v>
      </c>
      <c r="H1075">
        <v>68500</v>
      </c>
      <c r="I1075" s="5" t="str">
        <f t="shared" si="32"/>
        <v>|n</v>
      </c>
      <c r="J1075" s="5" t="str">
        <f t="shared" si="33"/>
        <v>1074,Hyundai,Equus,2014,premium unleaded (recommended),AUTOMATIC,429,68500,|n</v>
      </c>
    </row>
    <row r="1076" spans="1:10" x14ac:dyDescent="0.25">
      <c r="A1076" s="5">
        <v>1075</v>
      </c>
      <c r="B1076" s="5" t="s">
        <v>11249</v>
      </c>
      <c r="C1076" t="s">
        <v>11429</v>
      </c>
      <c r="D1076">
        <v>2015</v>
      </c>
      <c r="E1076" t="s">
        <v>11193</v>
      </c>
      <c r="F1076" t="s">
        <v>11888</v>
      </c>
      <c r="G1076" s="5">
        <v>429</v>
      </c>
      <c r="H1076">
        <v>68750</v>
      </c>
      <c r="I1076" s="5">
        <f t="shared" si="32"/>
        <v>1074</v>
      </c>
      <c r="J1076" s="5" t="str">
        <f t="shared" si="33"/>
        <v>1075,Hyundai,Equus,2015,premium unleaded (recommended),AUTOMATIC,429,68750,1074</v>
      </c>
    </row>
    <row r="1077" spans="1:10" x14ac:dyDescent="0.25">
      <c r="A1077" s="5">
        <v>1076</v>
      </c>
      <c r="B1077" s="5" t="s">
        <v>11249</v>
      </c>
      <c r="C1077" t="s">
        <v>11429</v>
      </c>
      <c r="D1077">
        <v>2016</v>
      </c>
      <c r="E1077" t="s">
        <v>11193</v>
      </c>
      <c r="F1077" t="s">
        <v>11888</v>
      </c>
      <c r="G1077" s="5">
        <v>429</v>
      </c>
      <c r="H1077">
        <v>68750</v>
      </c>
      <c r="I1077" s="5">
        <f t="shared" si="32"/>
        <v>1075</v>
      </c>
      <c r="J1077" s="5" t="str">
        <f t="shared" si="33"/>
        <v>1076,Hyundai,Equus,2016,premium unleaded (recommended),AUTOMATIC,429,68750,1075</v>
      </c>
    </row>
    <row r="1078" spans="1:10" x14ac:dyDescent="0.25">
      <c r="A1078" s="5">
        <v>1077</v>
      </c>
      <c r="B1078" s="5" t="s">
        <v>11249</v>
      </c>
      <c r="C1078" t="s">
        <v>11491</v>
      </c>
      <c r="D1078">
        <v>2014</v>
      </c>
      <c r="E1078" t="s">
        <v>11193</v>
      </c>
      <c r="F1078" t="s">
        <v>11888</v>
      </c>
      <c r="G1078" s="5">
        <v>429</v>
      </c>
      <c r="H1078">
        <v>47400</v>
      </c>
      <c r="I1078" s="5" t="str">
        <f t="shared" si="32"/>
        <v>|n</v>
      </c>
      <c r="J1078" s="5" t="str">
        <f t="shared" si="33"/>
        <v>1077,Hyundai,Genesis,2014,premium unleaded (recommended),AUTOMATIC,429,47400,|n</v>
      </c>
    </row>
    <row r="1079" spans="1:10" x14ac:dyDescent="0.25">
      <c r="A1079" s="5">
        <v>1078</v>
      </c>
      <c r="B1079" s="5" t="s">
        <v>11249</v>
      </c>
      <c r="C1079" t="s">
        <v>11491</v>
      </c>
      <c r="D1079">
        <v>2014</v>
      </c>
      <c r="E1079" t="s">
        <v>11190</v>
      </c>
      <c r="F1079" t="s">
        <v>11888</v>
      </c>
      <c r="G1079" s="5">
        <v>333</v>
      </c>
      <c r="H1079">
        <v>35200</v>
      </c>
      <c r="I1079" s="5" t="str">
        <f t="shared" si="32"/>
        <v>|n</v>
      </c>
      <c r="J1079" s="5" t="str">
        <f t="shared" si="33"/>
        <v>1078,Hyundai,Genesis,2014,regular unleaded,AUTOMATIC,333,35200,|n</v>
      </c>
    </row>
    <row r="1080" spans="1:10" x14ac:dyDescent="0.25">
      <c r="A1080" s="5">
        <v>1079</v>
      </c>
      <c r="B1080" s="5" t="s">
        <v>11249</v>
      </c>
      <c r="C1080" t="s">
        <v>11491</v>
      </c>
      <c r="D1080">
        <v>2015</v>
      </c>
      <c r="E1080" t="s">
        <v>11193</v>
      </c>
      <c r="F1080" t="s">
        <v>11888</v>
      </c>
      <c r="G1080" s="5">
        <v>420</v>
      </c>
      <c r="H1080">
        <v>51500</v>
      </c>
      <c r="I1080" s="5" t="str">
        <f t="shared" si="32"/>
        <v>|n</v>
      </c>
      <c r="J1080" s="5" t="str">
        <f t="shared" si="33"/>
        <v>1079,Hyundai,Genesis,2015,premium unleaded (recommended),AUTOMATIC,420,51500,|n</v>
      </c>
    </row>
    <row r="1081" spans="1:10" x14ac:dyDescent="0.25">
      <c r="A1081" s="5">
        <v>1080</v>
      </c>
      <c r="B1081" s="5" t="s">
        <v>11249</v>
      </c>
      <c r="C1081" t="s">
        <v>11491</v>
      </c>
      <c r="D1081">
        <v>2015</v>
      </c>
      <c r="E1081" t="s">
        <v>11190</v>
      </c>
      <c r="F1081" t="s">
        <v>11888</v>
      </c>
      <c r="G1081" s="5">
        <v>311</v>
      </c>
      <c r="H1081">
        <v>40500</v>
      </c>
      <c r="I1081" s="5" t="str">
        <f t="shared" si="32"/>
        <v>|n</v>
      </c>
      <c r="J1081" s="5" t="str">
        <f t="shared" si="33"/>
        <v>1080,Hyundai,Genesis,2015,regular unleaded,AUTOMATIC,311,40500,|n</v>
      </c>
    </row>
    <row r="1082" spans="1:10" x14ac:dyDescent="0.25">
      <c r="A1082" s="5">
        <v>1081</v>
      </c>
      <c r="B1082" s="5" t="s">
        <v>11249</v>
      </c>
      <c r="C1082" t="s">
        <v>11491</v>
      </c>
      <c r="D1082">
        <v>2016</v>
      </c>
      <c r="E1082" t="s">
        <v>11193</v>
      </c>
      <c r="F1082" t="s">
        <v>11888</v>
      </c>
      <c r="G1082" s="5">
        <v>420</v>
      </c>
      <c r="H1082">
        <v>53850</v>
      </c>
      <c r="I1082" s="5" t="str">
        <f t="shared" si="32"/>
        <v>|n</v>
      </c>
      <c r="J1082" s="5" t="str">
        <f t="shared" si="33"/>
        <v>1081,Hyundai,Genesis,2016,premium unleaded (recommended),AUTOMATIC,420,53850,|n</v>
      </c>
    </row>
    <row r="1083" spans="1:10" x14ac:dyDescent="0.25">
      <c r="A1083" s="5">
        <v>1082</v>
      </c>
      <c r="B1083" s="5" t="s">
        <v>11249</v>
      </c>
      <c r="C1083" t="s">
        <v>11491</v>
      </c>
      <c r="D1083">
        <v>2016</v>
      </c>
      <c r="E1083" t="s">
        <v>11190</v>
      </c>
      <c r="F1083" t="s">
        <v>11888</v>
      </c>
      <c r="G1083" s="5">
        <v>311</v>
      </c>
      <c r="H1083">
        <v>41250</v>
      </c>
      <c r="I1083" s="5" t="str">
        <f t="shared" si="32"/>
        <v>|n</v>
      </c>
      <c r="J1083" s="5" t="str">
        <f t="shared" si="33"/>
        <v>1082,Hyundai,Genesis,2016,regular unleaded,AUTOMATIC,311,41250,|n</v>
      </c>
    </row>
    <row r="1084" spans="1:10" x14ac:dyDescent="0.25">
      <c r="A1084" s="5">
        <v>1083</v>
      </c>
      <c r="B1084" s="5" t="s">
        <v>11249</v>
      </c>
      <c r="C1084" t="s">
        <v>11496</v>
      </c>
      <c r="D1084">
        <v>2014</v>
      </c>
      <c r="E1084" t="s">
        <v>11193</v>
      </c>
      <c r="F1084" t="s">
        <v>11888</v>
      </c>
      <c r="G1084" s="5">
        <v>348</v>
      </c>
      <c r="H1084">
        <v>34600</v>
      </c>
      <c r="I1084" s="5" t="str">
        <f t="shared" si="32"/>
        <v>|n</v>
      </c>
      <c r="J1084" s="5" t="str">
        <f t="shared" si="33"/>
        <v>1083,Hyundai,Genesis Coupe,2014,premium unleaded (recommended),AUTOMATIC,348,34600,|n</v>
      </c>
    </row>
    <row r="1085" spans="1:10" x14ac:dyDescent="0.25">
      <c r="A1085" s="5">
        <v>1084</v>
      </c>
      <c r="B1085" s="5" t="s">
        <v>11249</v>
      </c>
      <c r="C1085" t="s">
        <v>11496</v>
      </c>
      <c r="D1085">
        <v>2014</v>
      </c>
      <c r="E1085" t="s">
        <v>11193</v>
      </c>
      <c r="F1085" t="s">
        <v>11887</v>
      </c>
      <c r="G1085" s="5">
        <v>348</v>
      </c>
      <c r="H1085">
        <v>33400</v>
      </c>
      <c r="I1085" s="5" t="str">
        <f t="shared" si="32"/>
        <v>|n</v>
      </c>
      <c r="J1085" s="5" t="str">
        <f t="shared" si="33"/>
        <v>1084,Hyundai,Genesis Coupe,2014,premium unleaded (recommended),MANUAL,348,33400,|n</v>
      </c>
    </row>
    <row r="1086" spans="1:10" x14ac:dyDescent="0.25">
      <c r="A1086" s="5">
        <v>1085</v>
      </c>
      <c r="B1086" s="5" t="s">
        <v>11249</v>
      </c>
      <c r="C1086" t="s">
        <v>11496</v>
      </c>
      <c r="D1086">
        <v>2015</v>
      </c>
      <c r="E1086" t="s">
        <v>11193</v>
      </c>
      <c r="F1086" t="s">
        <v>11888</v>
      </c>
      <c r="G1086" s="5">
        <v>348</v>
      </c>
      <c r="H1086">
        <v>34600</v>
      </c>
      <c r="I1086" s="5" t="str">
        <f t="shared" si="32"/>
        <v>|n</v>
      </c>
      <c r="J1086" s="5" t="str">
        <f t="shared" si="33"/>
        <v>1085,Hyundai,Genesis Coupe,2015,premium unleaded (recommended),AUTOMATIC,348,34600,|n</v>
      </c>
    </row>
    <row r="1087" spans="1:10" x14ac:dyDescent="0.25">
      <c r="A1087" s="5">
        <v>1086</v>
      </c>
      <c r="B1087" s="5" t="s">
        <v>11249</v>
      </c>
      <c r="C1087" t="s">
        <v>11496</v>
      </c>
      <c r="D1087">
        <v>2015</v>
      </c>
      <c r="E1087" t="s">
        <v>11193</v>
      </c>
      <c r="F1087" t="s">
        <v>11887</v>
      </c>
      <c r="G1087" s="5">
        <v>348</v>
      </c>
      <c r="H1087">
        <v>33400</v>
      </c>
      <c r="I1087" s="5" t="str">
        <f t="shared" si="32"/>
        <v>|n</v>
      </c>
      <c r="J1087" s="5" t="str">
        <f t="shared" si="33"/>
        <v>1086,Hyundai,Genesis Coupe,2015,premium unleaded (recommended),MANUAL,348,33400,|n</v>
      </c>
    </row>
    <row r="1088" spans="1:10" x14ac:dyDescent="0.25">
      <c r="A1088" s="5">
        <v>1087</v>
      </c>
      <c r="B1088" s="5" t="s">
        <v>11249</v>
      </c>
      <c r="C1088" t="s">
        <v>11496</v>
      </c>
      <c r="D1088">
        <v>2016</v>
      </c>
      <c r="E1088" t="s">
        <v>11193</v>
      </c>
      <c r="F1088" t="s">
        <v>11888</v>
      </c>
      <c r="G1088" s="5">
        <v>348</v>
      </c>
      <c r="H1088">
        <v>34950</v>
      </c>
      <c r="I1088" s="5" t="str">
        <f t="shared" si="32"/>
        <v>|n</v>
      </c>
      <c r="J1088" s="5" t="str">
        <f t="shared" si="33"/>
        <v>1087,Hyundai,Genesis Coupe,2016,premium unleaded (recommended),AUTOMATIC,348,34950,|n</v>
      </c>
    </row>
    <row r="1089" spans="1:10" x14ac:dyDescent="0.25">
      <c r="A1089" s="5">
        <v>1088</v>
      </c>
      <c r="B1089" s="5" t="s">
        <v>11249</v>
      </c>
      <c r="C1089" t="s">
        <v>11496</v>
      </c>
      <c r="D1089">
        <v>2016</v>
      </c>
      <c r="E1089" t="s">
        <v>11193</v>
      </c>
      <c r="F1089" t="s">
        <v>11887</v>
      </c>
      <c r="G1089" s="5">
        <v>348</v>
      </c>
      <c r="H1089">
        <v>33750</v>
      </c>
      <c r="I1089" s="5" t="str">
        <f t="shared" si="32"/>
        <v>|n</v>
      </c>
      <c r="J1089" s="5" t="str">
        <f t="shared" si="33"/>
        <v>1088,Hyundai,Genesis Coupe,2016,premium unleaded (recommended),MANUAL,348,33750,|n</v>
      </c>
    </row>
    <row r="1090" spans="1:10" x14ac:dyDescent="0.25">
      <c r="A1090" s="5">
        <v>1089</v>
      </c>
      <c r="B1090" s="5" t="s">
        <v>11249</v>
      </c>
      <c r="C1090" t="s">
        <v>11746</v>
      </c>
      <c r="D1090">
        <v>2015</v>
      </c>
      <c r="E1090" t="s">
        <v>11190</v>
      </c>
      <c r="F1090" t="s">
        <v>11888</v>
      </c>
      <c r="G1090" s="5">
        <v>290</v>
      </c>
      <c r="H1090">
        <v>36000</v>
      </c>
      <c r="I1090" s="5" t="str">
        <f t="shared" si="32"/>
        <v>|n</v>
      </c>
      <c r="J1090" s="5" t="str">
        <f t="shared" si="33"/>
        <v>1089,Hyundai,Santa Fe,2015,regular unleaded,AUTOMATIC,290,36000,|n</v>
      </c>
    </row>
    <row r="1091" spans="1:10" x14ac:dyDescent="0.25">
      <c r="A1091" s="5">
        <v>1090</v>
      </c>
      <c r="B1091" s="5" t="s">
        <v>11249</v>
      </c>
      <c r="C1091" t="s">
        <v>11746</v>
      </c>
      <c r="D1091">
        <v>2016</v>
      </c>
      <c r="E1091" t="s">
        <v>11190</v>
      </c>
      <c r="F1091" t="s">
        <v>11888</v>
      </c>
      <c r="G1091" s="5">
        <v>290</v>
      </c>
      <c r="H1091">
        <v>36250</v>
      </c>
      <c r="I1091" s="5">
        <f t="shared" ref="I1091:I1154" si="34">IF(AND($B1090=$B1091,$C1090=$C1091,$E1090=$E1091,$F1090=$F1091),A1090,"|n")</f>
        <v>1089</v>
      </c>
      <c r="J1091" s="5" t="str">
        <f t="shared" ref="J1091:J1154" si="35">A1091&amp;","&amp;B1091&amp;","&amp;C1091&amp;","&amp;D1091&amp;","&amp;E1091&amp;","&amp;F1091&amp;","&amp;G1091&amp;","&amp;H1091&amp;","&amp;I1091</f>
        <v>1090,Hyundai,Santa Fe,2016,regular unleaded,AUTOMATIC,290,36250,1089</v>
      </c>
    </row>
    <row r="1092" spans="1:10" x14ac:dyDescent="0.25">
      <c r="A1092" s="5">
        <v>1091</v>
      </c>
      <c r="B1092" s="5" t="s">
        <v>11249</v>
      </c>
      <c r="C1092" t="s">
        <v>11746</v>
      </c>
      <c r="D1092">
        <v>2017</v>
      </c>
      <c r="E1092" t="s">
        <v>11190</v>
      </c>
      <c r="F1092" t="s">
        <v>11888</v>
      </c>
      <c r="G1092" s="5">
        <v>290</v>
      </c>
      <c r="H1092">
        <v>41150</v>
      </c>
      <c r="I1092" s="5">
        <f t="shared" si="34"/>
        <v>1090</v>
      </c>
      <c r="J1092" s="5" t="str">
        <f t="shared" si="35"/>
        <v>1091,Hyundai,Santa Fe,2017,regular unleaded,AUTOMATIC,290,41150,1090</v>
      </c>
    </row>
    <row r="1093" spans="1:10" x14ac:dyDescent="0.25">
      <c r="A1093" s="5">
        <v>1092</v>
      </c>
      <c r="B1093" s="5" t="s">
        <v>11249</v>
      </c>
      <c r="C1093" t="s">
        <v>11745</v>
      </c>
      <c r="D1093">
        <v>2015</v>
      </c>
      <c r="E1093" t="s">
        <v>11190</v>
      </c>
      <c r="F1093" t="s">
        <v>11888</v>
      </c>
      <c r="G1093" s="5">
        <v>264</v>
      </c>
      <c r="H1093">
        <v>33000</v>
      </c>
      <c r="I1093" s="5" t="str">
        <f t="shared" si="34"/>
        <v>|n</v>
      </c>
      <c r="J1093" s="5" t="str">
        <f t="shared" si="35"/>
        <v>1092,Hyundai,Santa Fe Sport,2015,regular unleaded,AUTOMATIC,264,33000,|n</v>
      </c>
    </row>
    <row r="1094" spans="1:10" x14ac:dyDescent="0.25">
      <c r="A1094" s="5">
        <v>1093</v>
      </c>
      <c r="B1094" s="5" t="s">
        <v>11249</v>
      </c>
      <c r="C1094" t="s">
        <v>11745</v>
      </c>
      <c r="D1094">
        <v>2016</v>
      </c>
      <c r="E1094" t="s">
        <v>11190</v>
      </c>
      <c r="F1094" t="s">
        <v>11888</v>
      </c>
      <c r="G1094" s="5">
        <v>265</v>
      </c>
      <c r="H1094">
        <v>33000</v>
      </c>
      <c r="I1094" s="5">
        <f t="shared" si="34"/>
        <v>1092</v>
      </c>
      <c r="J1094" s="5" t="str">
        <f t="shared" si="35"/>
        <v>1093,Hyundai,Santa Fe Sport,2016,regular unleaded,AUTOMATIC,265,33000,1092</v>
      </c>
    </row>
    <row r="1095" spans="1:10" x14ac:dyDescent="0.25">
      <c r="A1095" s="5">
        <v>1094</v>
      </c>
      <c r="B1095" s="5" t="s">
        <v>11249</v>
      </c>
      <c r="C1095" t="s">
        <v>11745</v>
      </c>
      <c r="D1095">
        <v>2017</v>
      </c>
      <c r="E1095" t="s">
        <v>11190</v>
      </c>
      <c r="F1095" t="s">
        <v>11888</v>
      </c>
      <c r="G1095" s="5">
        <v>265</v>
      </c>
      <c r="H1095">
        <v>38250</v>
      </c>
      <c r="I1095" s="5">
        <f t="shared" si="34"/>
        <v>1093</v>
      </c>
      <c r="J1095" s="5" t="str">
        <f t="shared" si="35"/>
        <v>1094,Hyundai,Santa Fe Sport,2017,regular unleaded,AUTOMATIC,265,38250,1093</v>
      </c>
    </row>
    <row r="1096" spans="1:10" x14ac:dyDescent="0.25">
      <c r="A1096" s="5">
        <v>1095</v>
      </c>
      <c r="B1096" s="5" t="s">
        <v>11249</v>
      </c>
      <c r="C1096" t="s">
        <v>11773</v>
      </c>
      <c r="D1096">
        <v>2015</v>
      </c>
      <c r="E1096" t="s">
        <v>11190</v>
      </c>
      <c r="F1096" t="s">
        <v>11889</v>
      </c>
      <c r="G1096" s="5">
        <v>177</v>
      </c>
      <c r="H1096">
        <v>23275</v>
      </c>
      <c r="I1096" s="5" t="str">
        <f t="shared" si="34"/>
        <v>|n</v>
      </c>
      <c r="J1096" s="5" t="str">
        <f t="shared" si="35"/>
        <v>1095,Hyundai,Sonata,2015,regular unleaded,AUTOMATED_MANUAL,177,23275,|n</v>
      </c>
    </row>
    <row r="1097" spans="1:10" x14ac:dyDescent="0.25">
      <c r="A1097" s="5">
        <v>1096</v>
      </c>
      <c r="B1097" s="5" t="s">
        <v>11249</v>
      </c>
      <c r="C1097" t="s">
        <v>11773</v>
      </c>
      <c r="D1097">
        <v>2015</v>
      </c>
      <c r="E1097" t="s">
        <v>11190</v>
      </c>
      <c r="F1097" t="s">
        <v>11888</v>
      </c>
      <c r="G1097" s="5">
        <v>245</v>
      </c>
      <c r="H1097">
        <v>33525</v>
      </c>
      <c r="I1097" s="5" t="str">
        <f t="shared" si="34"/>
        <v>|n</v>
      </c>
      <c r="J1097" s="5" t="str">
        <f t="shared" si="35"/>
        <v>1096,Hyundai,Sonata,2015,regular unleaded,AUTOMATIC,245,33525,|n</v>
      </c>
    </row>
    <row r="1098" spans="1:10" x14ac:dyDescent="0.25">
      <c r="A1098" s="5">
        <v>1097</v>
      </c>
      <c r="B1098" s="5" t="s">
        <v>11249</v>
      </c>
      <c r="C1098" t="s">
        <v>11773</v>
      </c>
      <c r="D1098">
        <v>2016</v>
      </c>
      <c r="E1098" t="s">
        <v>11190</v>
      </c>
      <c r="F1098" t="s">
        <v>11889</v>
      </c>
      <c r="G1098" s="5">
        <v>178</v>
      </c>
      <c r="H1098">
        <v>23725</v>
      </c>
      <c r="I1098" s="5" t="str">
        <f t="shared" si="34"/>
        <v>|n</v>
      </c>
      <c r="J1098" s="5" t="str">
        <f t="shared" si="35"/>
        <v>1097,Hyundai,Sonata,2016,regular unleaded,AUTOMATED_MANUAL,178,23725,|n</v>
      </c>
    </row>
    <row r="1099" spans="1:10" x14ac:dyDescent="0.25">
      <c r="A1099" s="5">
        <v>1098</v>
      </c>
      <c r="B1099" s="5" t="s">
        <v>11249</v>
      </c>
      <c r="C1099" t="s">
        <v>11773</v>
      </c>
      <c r="D1099">
        <v>2016</v>
      </c>
      <c r="E1099" t="s">
        <v>11190</v>
      </c>
      <c r="F1099" t="s">
        <v>11888</v>
      </c>
      <c r="G1099" s="5">
        <v>245</v>
      </c>
      <c r="H1099">
        <v>34075</v>
      </c>
      <c r="I1099" s="5" t="str">
        <f t="shared" si="34"/>
        <v>|n</v>
      </c>
      <c r="J1099" s="5" t="str">
        <f t="shared" si="35"/>
        <v>1098,Hyundai,Sonata,2016,regular unleaded,AUTOMATIC,245,34075,|n</v>
      </c>
    </row>
    <row r="1100" spans="1:10" x14ac:dyDescent="0.25">
      <c r="A1100" s="5">
        <v>1099</v>
      </c>
      <c r="B1100" s="5" t="s">
        <v>11249</v>
      </c>
      <c r="C1100" t="s">
        <v>11773</v>
      </c>
      <c r="D1100">
        <v>2017</v>
      </c>
      <c r="E1100" t="s">
        <v>11190</v>
      </c>
      <c r="F1100" t="s">
        <v>11889</v>
      </c>
      <c r="G1100" s="5">
        <v>178</v>
      </c>
      <c r="H1100">
        <v>23125</v>
      </c>
      <c r="I1100" s="5" t="str">
        <f t="shared" si="34"/>
        <v>|n</v>
      </c>
      <c r="J1100" s="5" t="str">
        <f t="shared" si="35"/>
        <v>1099,Hyundai,Sonata,2017,regular unleaded,AUTOMATED_MANUAL,178,23125,|n</v>
      </c>
    </row>
    <row r="1101" spans="1:10" x14ac:dyDescent="0.25">
      <c r="A1101" s="5">
        <v>1100</v>
      </c>
      <c r="B1101" s="5" t="s">
        <v>11249</v>
      </c>
      <c r="C1101" t="s">
        <v>11773</v>
      </c>
      <c r="D1101">
        <v>2017</v>
      </c>
      <c r="E1101" t="s">
        <v>11190</v>
      </c>
      <c r="F1101" t="s">
        <v>11888</v>
      </c>
      <c r="G1101" s="5">
        <v>245</v>
      </c>
      <c r="H1101">
        <v>34350</v>
      </c>
      <c r="I1101" s="5" t="str">
        <f t="shared" si="34"/>
        <v>|n</v>
      </c>
      <c r="J1101" s="5" t="str">
        <f t="shared" si="35"/>
        <v>1100,Hyundai,Sonata,2017,regular unleaded,AUTOMATIC,245,34350,|n</v>
      </c>
    </row>
    <row r="1102" spans="1:10" x14ac:dyDescent="0.25">
      <c r="A1102" s="5">
        <v>1101</v>
      </c>
      <c r="B1102" s="5" t="s">
        <v>11249</v>
      </c>
      <c r="C1102" t="s">
        <v>11772</v>
      </c>
      <c r="D1102">
        <v>2015</v>
      </c>
      <c r="E1102" t="s">
        <v>11190</v>
      </c>
      <c r="F1102" t="s">
        <v>11888</v>
      </c>
      <c r="G1102" s="5">
        <v>199</v>
      </c>
      <c r="H1102">
        <v>29500</v>
      </c>
      <c r="I1102" s="5" t="str">
        <f t="shared" si="34"/>
        <v>|n</v>
      </c>
      <c r="J1102" s="5" t="str">
        <f t="shared" si="35"/>
        <v>1101,Hyundai,Sonata Hybrid,2015,regular unleaded,AUTOMATIC,199,29500,|n</v>
      </c>
    </row>
    <row r="1103" spans="1:10" x14ac:dyDescent="0.25">
      <c r="A1103" s="5">
        <v>1102</v>
      </c>
      <c r="B1103" s="5" t="s">
        <v>11249</v>
      </c>
      <c r="C1103" t="s">
        <v>11772</v>
      </c>
      <c r="D1103">
        <v>2016</v>
      </c>
      <c r="E1103" t="s">
        <v>11190</v>
      </c>
      <c r="F1103" t="s">
        <v>11888</v>
      </c>
      <c r="G1103" s="5">
        <v>193</v>
      </c>
      <c r="H1103">
        <v>30100</v>
      </c>
      <c r="I1103" s="5">
        <f t="shared" si="34"/>
        <v>1101</v>
      </c>
      <c r="J1103" s="5" t="str">
        <f t="shared" si="35"/>
        <v>1102,Hyundai,Sonata Hybrid,2016,regular unleaded,AUTOMATIC,193,30100,1101</v>
      </c>
    </row>
    <row r="1104" spans="1:10" x14ac:dyDescent="0.25">
      <c r="A1104" s="5">
        <v>1103</v>
      </c>
      <c r="B1104" s="5" t="s">
        <v>11249</v>
      </c>
      <c r="C1104" t="s">
        <v>11772</v>
      </c>
      <c r="D1104">
        <v>2017</v>
      </c>
      <c r="E1104" t="s">
        <v>11190</v>
      </c>
      <c r="F1104" t="s">
        <v>11888</v>
      </c>
      <c r="G1104" s="5">
        <v>193</v>
      </c>
      <c r="H1104">
        <v>30100</v>
      </c>
      <c r="I1104" s="5">
        <f t="shared" si="34"/>
        <v>1102</v>
      </c>
      <c r="J1104" s="5" t="str">
        <f t="shared" si="35"/>
        <v>1103,Hyundai,Sonata Hybrid,2017,regular unleaded,AUTOMATIC,193,30100,1102</v>
      </c>
    </row>
    <row r="1105" spans="1:10" x14ac:dyDescent="0.25">
      <c r="A1105" s="5">
        <v>1104</v>
      </c>
      <c r="B1105" s="5" t="s">
        <v>11249</v>
      </c>
      <c r="C1105" t="s">
        <v>11805</v>
      </c>
      <c r="D1105">
        <v>2006</v>
      </c>
      <c r="E1105" t="s">
        <v>11190</v>
      </c>
      <c r="F1105" t="s">
        <v>11888</v>
      </c>
      <c r="G1105" s="5">
        <v>172</v>
      </c>
      <c r="H1105">
        <v>21195</v>
      </c>
      <c r="I1105" s="5" t="str">
        <f t="shared" si="34"/>
        <v>|n</v>
      </c>
      <c r="J1105" s="5" t="str">
        <f t="shared" si="35"/>
        <v>1104,Hyundai,Tiburon,2006,regular unleaded,AUTOMATIC,172,21195,|n</v>
      </c>
    </row>
    <row r="1106" spans="1:10" x14ac:dyDescent="0.25">
      <c r="A1106" s="5">
        <v>1105</v>
      </c>
      <c r="B1106" s="5" t="s">
        <v>11249</v>
      </c>
      <c r="C1106" t="s">
        <v>11805</v>
      </c>
      <c r="D1106">
        <v>2006</v>
      </c>
      <c r="E1106" t="s">
        <v>11190</v>
      </c>
      <c r="F1106" t="s">
        <v>11887</v>
      </c>
      <c r="G1106" s="5">
        <v>172</v>
      </c>
      <c r="H1106">
        <v>21595</v>
      </c>
      <c r="I1106" s="5" t="str">
        <f t="shared" si="34"/>
        <v>|n</v>
      </c>
      <c r="J1106" s="5" t="str">
        <f t="shared" si="35"/>
        <v>1105,Hyundai,Tiburon,2006,regular unleaded,MANUAL,172,21595,|n</v>
      </c>
    </row>
    <row r="1107" spans="1:10" x14ac:dyDescent="0.25">
      <c r="A1107" s="5">
        <v>1106</v>
      </c>
      <c r="B1107" s="5" t="s">
        <v>11249</v>
      </c>
      <c r="C1107" t="s">
        <v>11805</v>
      </c>
      <c r="D1107">
        <v>2007</v>
      </c>
      <c r="E1107" t="s">
        <v>11190</v>
      </c>
      <c r="F1107" t="s">
        <v>11888</v>
      </c>
      <c r="G1107" s="5">
        <v>172</v>
      </c>
      <c r="H1107">
        <v>22795</v>
      </c>
      <c r="I1107" s="5" t="str">
        <f t="shared" si="34"/>
        <v>|n</v>
      </c>
      <c r="J1107" s="5" t="str">
        <f t="shared" si="35"/>
        <v>1106,Hyundai,Tiburon,2007,regular unleaded,AUTOMATIC,172,22795,|n</v>
      </c>
    </row>
    <row r="1108" spans="1:10" x14ac:dyDescent="0.25">
      <c r="A1108" s="5">
        <v>1107</v>
      </c>
      <c r="B1108" s="5" t="s">
        <v>11249</v>
      </c>
      <c r="C1108" t="s">
        <v>11805</v>
      </c>
      <c r="D1108">
        <v>2007</v>
      </c>
      <c r="E1108" t="s">
        <v>11190</v>
      </c>
      <c r="F1108" t="s">
        <v>11887</v>
      </c>
      <c r="G1108" s="5">
        <v>172</v>
      </c>
      <c r="H1108">
        <v>22095</v>
      </c>
      <c r="I1108" s="5" t="str">
        <f t="shared" si="34"/>
        <v>|n</v>
      </c>
      <c r="J1108" s="5" t="str">
        <f t="shared" si="35"/>
        <v>1107,Hyundai,Tiburon,2007,regular unleaded,MANUAL,172,22095,|n</v>
      </c>
    </row>
    <row r="1109" spans="1:10" x14ac:dyDescent="0.25">
      <c r="A1109" s="5">
        <v>1108</v>
      </c>
      <c r="B1109" s="5" t="s">
        <v>11249</v>
      </c>
      <c r="C1109" t="s">
        <v>11805</v>
      </c>
      <c r="D1109">
        <v>2008</v>
      </c>
      <c r="E1109" t="s">
        <v>11190</v>
      </c>
      <c r="F1109" t="s">
        <v>11888</v>
      </c>
      <c r="G1109" s="5">
        <v>172</v>
      </c>
      <c r="H1109">
        <v>22770</v>
      </c>
      <c r="I1109" s="5" t="str">
        <f t="shared" si="34"/>
        <v>|n</v>
      </c>
      <c r="J1109" s="5" t="str">
        <f t="shared" si="35"/>
        <v>1108,Hyundai,Tiburon,2008,regular unleaded,AUTOMATIC,172,22770,|n</v>
      </c>
    </row>
    <row r="1110" spans="1:10" x14ac:dyDescent="0.25">
      <c r="A1110" s="5">
        <v>1109</v>
      </c>
      <c r="B1110" s="5" t="s">
        <v>11249</v>
      </c>
      <c r="C1110" t="s">
        <v>11805</v>
      </c>
      <c r="D1110">
        <v>2008</v>
      </c>
      <c r="E1110" t="s">
        <v>11190</v>
      </c>
      <c r="F1110" t="s">
        <v>11887</v>
      </c>
      <c r="G1110" s="5">
        <v>172</v>
      </c>
      <c r="H1110">
        <v>22620</v>
      </c>
      <c r="I1110" s="5" t="str">
        <f t="shared" si="34"/>
        <v>|n</v>
      </c>
      <c r="J1110" s="5" t="str">
        <f t="shared" si="35"/>
        <v>1109,Hyundai,Tiburon,2008,regular unleaded,MANUAL,172,22620,|n</v>
      </c>
    </row>
    <row r="1111" spans="1:10" x14ac:dyDescent="0.25">
      <c r="A1111" s="5">
        <v>1110</v>
      </c>
      <c r="B1111" s="5" t="s">
        <v>11249</v>
      </c>
      <c r="C1111" t="s">
        <v>11829</v>
      </c>
      <c r="D1111">
        <v>2015</v>
      </c>
      <c r="E1111" t="s">
        <v>11190</v>
      </c>
      <c r="F1111" t="s">
        <v>11888</v>
      </c>
      <c r="G1111" s="5">
        <v>182</v>
      </c>
      <c r="H1111">
        <v>27950</v>
      </c>
      <c r="I1111" s="5" t="str">
        <f t="shared" si="34"/>
        <v>|n</v>
      </c>
      <c r="J1111" s="5" t="str">
        <f t="shared" si="35"/>
        <v>1110,Hyundai,Tucson,2015,regular unleaded,AUTOMATIC,182,27950,|n</v>
      </c>
    </row>
    <row r="1112" spans="1:10" x14ac:dyDescent="0.25">
      <c r="A1112" s="5">
        <v>1111</v>
      </c>
      <c r="B1112" s="5" t="s">
        <v>11249</v>
      </c>
      <c r="C1112" t="s">
        <v>11829</v>
      </c>
      <c r="D1112">
        <v>2016</v>
      </c>
      <c r="E1112" t="s">
        <v>11190</v>
      </c>
      <c r="F1112" t="s">
        <v>11889</v>
      </c>
      <c r="G1112" s="5">
        <v>175</v>
      </c>
      <c r="H1112">
        <v>31300</v>
      </c>
      <c r="I1112" s="5" t="str">
        <f t="shared" si="34"/>
        <v>|n</v>
      </c>
      <c r="J1112" s="5" t="str">
        <f t="shared" si="35"/>
        <v>1111,Hyundai,Tucson,2016,regular unleaded,AUTOMATED_MANUAL,175,31300,|n</v>
      </c>
    </row>
    <row r="1113" spans="1:10" x14ac:dyDescent="0.25">
      <c r="A1113" s="5">
        <v>1112</v>
      </c>
      <c r="B1113" s="5" t="s">
        <v>11249</v>
      </c>
      <c r="C1113" t="s">
        <v>11829</v>
      </c>
      <c r="D1113">
        <v>2016</v>
      </c>
      <c r="E1113" t="s">
        <v>11190</v>
      </c>
      <c r="F1113" t="s">
        <v>11888</v>
      </c>
      <c r="G1113" s="5">
        <v>164</v>
      </c>
      <c r="H1113">
        <v>24100</v>
      </c>
      <c r="I1113" s="5" t="str">
        <f t="shared" si="34"/>
        <v>|n</v>
      </c>
      <c r="J1113" s="5" t="str">
        <f t="shared" si="35"/>
        <v>1112,Hyundai,Tucson,2016,regular unleaded,AUTOMATIC,164,24100,|n</v>
      </c>
    </row>
    <row r="1114" spans="1:10" x14ac:dyDescent="0.25">
      <c r="A1114" s="5">
        <v>1113</v>
      </c>
      <c r="B1114" s="5" t="s">
        <v>11249</v>
      </c>
      <c r="C1114" t="s">
        <v>11829</v>
      </c>
      <c r="D1114">
        <v>2017</v>
      </c>
      <c r="E1114" t="s">
        <v>11190</v>
      </c>
      <c r="F1114" t="s">
        <v>11889</v>
      </c>
      <c r="G1114" s="5">
        <v>175</v>
      </c>
      <c r="H1114">
        <v>31175</v>
      </c>
      <c r="I1114" s="5" t="str">
        <f t="shared" si="34"/>
        <v>|n</v>
      </c>
      <c r="J1114" s="5" t="str">
        <f t="shared" si="35"/>
        <v>1113,Hyundai,Tucson,2017,regular unleaded,AUTOMATED_MANUAL,175,31175,|n</v>
      </c>
    </row>
    <row r="1115" spans="1:10" x14ac:dyDescent="0.25">
      <c r="A1115" s="5">
        <v>1114</v>
      </c>
      <c r="B1115" s="5" t="s">
        <v>11249</v>
      </c>
      <c r="C1115" t="s">
        <v>11829</v>
      </c>
      <c r="D1115">
        <v>2017</v>
      </c>
      <c r="E1115" t="s">
        <v>11190</v>
      </c>
      <c r="F1115" t="s">
        <v>11888</v>
      </c>
      <c r="G1115" s="5">
        <v>164</v>
      </c>
      <c r="H1115">
        <v>24100</v>
      </c>
      <c r="I1115" s="5" t="str">
        <f t="shared" si="34"/>
        <v>|n</v>
      </c>
      <c r="J1115" s="5" t="str">
        <f t="shared" si="35"/>
        <v>1114,Hyundai,Tucson,2017,regular unleaded,AUTOMATIC,164,24100,|n</v>
      </c>
    </row>
    <row r="1116" spans="1:10" x14ac:dyDescent="0.25">
      <c r="A1116" s="5">
        <v>1115</v>
      </c>
      <c r="B1116" s="5" t="s">
        <v>11249</v>
      </c>
      <c r="C1116" t="s">
        <v>11841</v>
      </c>
      <c r="D1116">
        <v>2014</v>
      </c>
      <c r="E1116" t="s">
        <v>11190</v>
      </c>
      <c r="F1116" t="s">
        <v>11889</v>
      </c>
      <c r="G1116" s="5">
        <v>132</v>
      </c>
      <c r="H1116">
        <v>21650</v>
      </c>
      <c r="I1116" s="5" t="str">
        <f t="shared" si="34"/>
        <v>|n</v>
      </c>
      <c r="J1116" s="5" t="str">
        <f t="shared" si="35"/>
        <v>1115,Hyundai,Veloster,2014,regular unleaded,AUTOMATED_MANUAL,132,21650,|n</v>
      </c>
    </row>
    <row r="1117" spans="1:10" x14ac:dyDescent="0.25">
      <c r="A1117" s="5">
        <v>1116</v>
      </c>
      <c r="B1117" s="5" t="s">
        <v>11249</v>
      </c>
      <c r="C1117" t="s">
        <v>11841</v>
      </c>
      <c r="D1117">
        <v>2014</v>
      </c>
      <c r="E1117" t="s">
        <v>11190</v>
      </c>
      <c r="F1117" t="s">
        <v>11888</v>
      </c>
      <c r="G1117" s="5">
        <v>201</v>
      </c>
      <c r="H1117">
        <v>23300</v>
      </c>
      <c r="I1117" s="5" t="str">
        <f t="shared" si="34"/>
        <v>|n</v>
      </c>
      <c r="J1117" s="5" t="str">
        <f t="shared" si="35"/>
        <v>1116,Hyundai,Veloster,2014,regular unleaded,AUTOMATIC,201,23300,|n</v>
      </c>
    </row>
    <row r="1118" spans="1:10" x14ac:dyDescent="0.25">
      <c r="A1118" s="5">
        <v>1117</v>
      </c>
      <c r="B1118" s="5" t="s">
        <v>11249</v>
      </c>
      <c r="C1118" t="s">
        <v>11841</v>
      </c>
      <c r="D1118">
        <v>2014</v>
      </c>
      <c r="E1118" t="s">
        <v>11190</v>
      </c>
      <c r="F1118" t="s">
        <v>11887</v>
      </c>
      <c r="G1118" s="5">
        <v>201</v>
      </c>
      <c r="H1118">
        <v>22300</v>
      </c>
      <c r="I1118" s="5" t="str">
        <f t="shared" si="34"/>
        <v>|n</v>
      </c>
      <c r="J1118" s="5" t="str">
        <f t="shared" si="35"/>
        <v>1117,Hyundai,Veloster,2014,regular unleaded,MANUAL,201,22300,|n</v>
      </c>
    </row>
    <row r="1119" spans="1:10" x14ac:dyDescent="0.25">
      <c r="A1119" s="5">
        <v>1118</v>
      </c>
      <c r="B1119" s="5" t="s">
        <v>11249</v>
      </c>
      <c r="C1119" t="s">
        <v>11841</v>
      </c>
      <c r="D1119">
        <v>2015</v>
      </c>
      <c r="E1119" t="s">
        <v>11190</v>
      </c>
      <c r="F1119" t="s">
        <v>11889</v>
      </c>
      <c r="G1119" s="5">
        <v>132</v>
      </c>
      <c r="H1119">
        <v>21950</v>
      </c>
      <c r="I1119" s="5" t="str">
        <f t="shared" si="34"/>
        <v>|n</v>
      </c>
      <c r="J1119" s="5" t="str">
        <f t="shared" si="35"/>
        <v>1118,Hyundai,Veloster,2015,regular unleaded,AUTOMATED_MANUAL,132,21950,|n</v>
      </c>
    </row>
    <row r="1120" spans="1:10" x14ac:dyDescent="0.25">
      <c r="A1120" s="5">
        <v>1119</v>
      </c>
      <c r="B1120" s="5" t="s">
        <v>11249</v>
      </c>
      <c r="C1120" t="s">
        <v>11841</v>
      </c>
      <c r="D1120">
        <v>2015</v>
      </c>
      <c r="E1120" t="s">
        <v>11190</v>
      </c>
      <c r="F1120" t="s">
        <v>11888</v>
      </c>
      <c r="G1120" s="5">
        <v>201</v>
      </c>
      <c r="H1120">
        <v>23600</v>
      </c>
      <c r="I1120" s="5" t="str">
        <f t="shared" si="34"/>
        <v>|n</v>
      </c>
      <c r="J1120" s="5" t="str">
        <f t="shared" si="35"/>
        <v>1119,Hyundai,Veloster,2015,regular unleaded,AUTOMATIC,201,23600,|n</v>
      </c>
    </row>
    <row r="1121" spans="1:10" x14ac:dyDescent="0.25">
      <c r="A1121" s="5">
        <v>1120</v>
      </c>
      <c r="B1121" s="5" t="s">
        <v>11249</v>
      </c>
      <c r="C1121" t="s">
        <v>11841</v>
      </c>
      <c r="D1121">
        <v>2015</v>
      </c>
      <c r="E1121" t="s">
        <v>11190</v>
      </c>
      <c r="F1121" t="s">
        <v>11887</v>
      </c>
      <c r="G1121" s="5">
        <v>201</v>
      </c>
      <c r="H1121">
        <v>22600</v>
      </c>
      <c r="I1121" s="5" t="str">
        <f t="shared" si="34"/>
        <v>|n</v>
      </c>
      <c r="J1121" s="5" t="str">
        <f t="shared" si="35"/>
        <v>1120,Hyundai,Veloster,2015,regular unleaded,MANUAL,201,22600,|n</v>
      </c>
    </row>
    <row r="1122" spans="1:10" x14ac:dyDescent="0.25">
      <c r="A1122" s="5">
        <v>1121</v>
      </c>
      <c r="B1122" s="5" t="s">
        <v>11249</v>
      </c>
      <c r="C1122" t="s">
        <v>11841</v>
      </c>
      <c r="D1122">
        <v>2016</v>
      </c>
      <c r="E1122" t="s">
        <v>11190</v>
      </c>
      <c r="F1122" t="s">
        <v>11889</v>
      </c>
      <c r="G1122" s="5">
        <v>201</v>
      </c>
      <c r="H1122">
        <v>23800</v>
      </c>
      <c r="I1122" s="5" t="str">
        <f t="shared" si="34"/>
        <v>|n</v>
      </c>
      <c r="J1122" s="5" t="str">
        <f t="shared" si="35"/>
        <v>1121,Hyundai,Veloster,2016,regular unleaded,AUTOMATED_MANUAL,201,23800,|n</v>
      </c>
    </row>
    <row r="1123" spans="1:10" x14ac:dyDescent="0.25">
      <c r="A1123" s="5">
        <v>1122</v>
      </c>
      <c r="B1123" s="5" t="s">
        <v>11249</v>
      </c>
      <c r="C1123" t="s">
        <v>11841</v>
      </c>
      <c r="D1123">
        <v>2016</v>
      </c>
      <c r="E1123" t="s">
        <v>11190</v>
      </c>
      <c r="F1123" t="s">
        <v>11887</v>
      </c>
      <c r="G1123" s="5">
        <v>201</v>
      </c>
      <c r="H1123">
        <v>23950</v>
      </c>
      <c r="I1123" s="5" t="str">
        <f t="shared" si="34"/>
        <v>|n</v>
      </c>
      <c r="J1123" s="5" t="str">
        <f t="shared" si="35"/>
        <v>1122,Hyundai,Veloster,2016,regular unleaded,MANUAL,201,23950,|n</v>
      </c>
    </row>
    <row r="1124" spans="1:10" x14ac:dyDescent="0.25">
      <c r="A1124" s="5">
        <v>1123</v>
      </c>
      <c r="B1124" s="5" t="s">
        <v>11249</v>
      </c>
      <c r="C1124" t="s">
        <v>11844</v>
      </c>
      <c r="D1124">
        <v>2010</v>
      </c>
      <c r="E1124" t="s">
        <v>11190</v>
      </c>
      <c r="F1124" t="s">
        <v>11888</v>
      </c>
      <c r="G1124" s="5">
        <v>260</v>
      </c>
      <c r="H1124">
        <v>35895</v>
      </c>
      <c r="I1124" s="5" t="str">
        <f t="shared" si="34"/>
        <v>|n</v>
      </c>
      <c r="J1124" s="5" t="str">
        <f t="shared" si="35"/>
        <v>1123,Hyundai,Veracruz,2010,regular unleaded,AUTOMATIC,260,35895,|n</v>
      </c>
    </row>
    <row r="1125" spans="1:10" x14ac:dyDescent="0.25">
      <c r="A1125" s="5">
        <v>1124</v>
      </c>
      <c r="B1125" s="5" t="s">
        <v>11249</v>
      </c>
      <c r="C1125" t="s">
        <v>11844</v>
      </c>
      <c r="D1125">
        <v>2011</v>
      </c>
      <c r="E1125" t="s">
        <v>11190</v>
      </c>
      <c r="F1125" t="s">
        <v>11888</v>
      </c>
      <c r="G1125" s="5">
        <v>260</v>
      </c>
      <c r="H1125">
        <v>36095</v>
      </c>
      <c r="I1125" s="5">
        <f t="shared" si="34"/>
        <v>1123</v>
      </c>
      <c r="J1125" s="5" t="str">
        <f t="shared" si="35"/>
        <v>1124,Hyundai,Veracruz,2011,regular unleaded,AUTOMATIC,260,36095,1123</v>
      </c>
    </row>
    <row r="1126" spans="1:10" x14ac:dyDescent="0.25">
      <c r="A1126" s="5">
        <v>1125</v>
      </c>
      <c r="B1126" s="5" t="s">
        <v>11249</v>
      </c>
      <c r="C1126" t="s">
        <v>11844</v>
      </c>
      <c r="D1126">
        <v>2012</v>
      </c>
      <c r="E1126" t="s">
        <v>11190</v>
      </c>
      <c r="F1126" t="s">
        <v>11888</v>
      </c>
      <c r="G1126" s="5">
        <v>260</v>
      </c>
      <c r="H1126">
        <v>36195</v>
      </c>
      <c r="I1126" s="5">
        <f t="shared" si="34"/>
        <v>1124</v>
      </c>
      <c r="J1126" s="5" t="str">
        <f t="shared" si="35"/>
        <v>1125,Hyundai,Veracruz,2012,regular unleaded,AUTOMATIC,260,36195,1124</v>
      </c>
    </row>
    <row r="1127" spans="1:10" x14ac:dyDescent="0.25">
      <c r="A1127" s="5">
        <v>1126</v>
      </c>
      <c r="B1127" s="5" t="s">
        <v>11249</v>
      </c>
      <c r="C1127" t="s">
        <v>11869</v>
      </c>
      <c r="D1127">
        <v>2005</v>
      </c>
      <c r="E1127" t="s">
        <v>11190</v>
      </c>
      <c r="F1127" t="s">
        <v>11888</v>
      </c>
      <c r="G1127" s="5">
        <v>194</v>
      </c>
      <c r="H1127">
        <v>26499</v>
      </c>
      <c r="I1127" s="5" t="str">
        <f t="shared" si="34"/>
        <v>|n</v>
      </c>
      <c r="J1127" s="5" t="str">
        <f t="shared" si="35"/>
        <v>1126,Hyundai,XG350,2005,regular unleaded,AUTOMATIC,194,26499,|n</v>
      </c>
    </row>
    <row r="1128" spans="1:10" x14ac:dyDescent="0.25">
      <c r="A1128" s="5">
        <v>1127</v>
      </c>
      <c r="B1128" s="5" t="s">
        <v>11441</v>
      </c>
      <c r="C1128" t="s">
        <v>11444</v>
      </c>
      <c r="D1128">
        <v>2011</v>
      </c>
      <c r="E1128" t="s">
        <v>11193</v>
      </c>
      <c r="F1128" t="s">
        <v>11888</v>
      </c>
      <c r="G1128" s="5">
        <v>297</v>
      </c>
      <c r="H1128">
        <v>38800</v>
      </c>
      <c r="I1128" s="5" t="str">
        <f t="shared" si="34"/>
        <v>|n</v>
      </c>
      <c r="J1128" s="5" t="str">
        <f t="shared" si="35"/>
        <v>1127,Infiniti,EX,2011,premium unleaded (recommended),AUTOMATIC,297,38800,|n</v>
      </c>
    </row>
    <row r="1129" spans="1:10" x14ac:dyDescent="0.25">
      <c r="A1129" s="5">
        <v>1128</v>
      </c>
      <c r="B1129" s="5" t="s">
        <v>11441</v>
      </c>
      <c r="C1129" t="s">
        <v>11444</v>
      </c>
      <c r="D1129">
        <v>2012</v>
      </c>
      <c r="E1129" t="s">
        <v>11193</v>
      </c>
      <c r="F1129" t="s">
        <v>11888</v>
      </c>
      <c r="G1129" s="5">
        <v>297</v>
      </c>
      <c r="H1129">
        <v>39500</v>
      </c>
      <c r="I1129" s="5">
        <f t="shared" si="34"/>
        <v>1127</v>
      </c>
      <c r="J1129" s="5" t="str">
        <f t="shared" si="35"/>
        <v>1128,Infiniti,EX,2012,premium unleaded (recommended),AUTOMATIC,297,39500,1127</v>
      </c>
    </row>
    <row r="1130" spans="1:10" x14ac:dyDescent="0.25">
      <c r="A1130" s="5">
        <v>1129</v>
      </c>
      <c r="B1130" s="5" t="s">
        <v>11441</v>
      </c>
      <c r="C1130" t="s">
        <v>11444</v>
      </c>
      <c r="D1130">
        <v>2013</v>
      </c>
      <c r="E1130" t="s">
        <v>11193</v>
      </c>
      <c r="F1130" t="s">
        <v>11888</v>
      </c>
      <c r="G1130" s="5">
        <v>325</v>
      </c>
      <c r="H1130">
        <v>40650</v>
      </c>
      <c r="I1130" s="5">
        <f t="shared" si="34"/>
        <v>1128</v>
      </c>
      <c r="J1130" s="5" t="str">
        <f t="shared" si="35"/>
        <v>1129,Infiniti,EX,2013,premium unleaded (recommended),AUTOMATIC,325,40650,1128</v>
      </c>
    </row>
    <row r="1131" spans="1:10" x14ac:dyDescent="0.25">
      <c r="A1131" s="5">
        <v>1130</v>
      </c>
      <c r="B1131" s="5" t="s">
        <v>11441</v>
      </c>
      <c r="C1131" t="s">
        <v>11442</v>
      </c>
      <c r="D1131">
        <v>2008</v>
      </c>
      <c r="E1131" t="s">
        <v>11193</v>
      </c>
      <c r="F1131" t="s">
        <v>11888</v>
      </c>
      <c r="G1131" s="5">
        <v>297</v>
      </c>
      <c r="H1131">
        <v>36850</v>
      </c>
      <c r="I1131" s="5" t="str">
        <f t="shared" si="34"/>
        <v>|n</v>
      </c>
      <c r="J1131" s="5" t="str">
        <f t="shared" si="35"/>
        <v>1130,Infiniti,EX35,2008,premium unleaded (recommended),AUTOMATIC,297,36850,|n</v>
      </c>
    </row>
    <row r="1132" spans="1:10" x14ac:dyDescent="0.25">
      <c r="A1132" s="5">
        <v>1131</v>
      </c>
      <c r="B1132" s="5" t="s">
        <v>11441</v>
      </c>
      <c r="C1132" t="s">
        <v>11442</v>
      </c>
      <c r="D1132">
        <v>2009</v>
      </c>
      <c r="E1132" t="s">
        <v>11193</v>
      </c>
      <c r="F1132" t="s">
        <v>11888</v>
      </c>
      <c r="G1132" s="5">
        <v>297</v>
      </c>
      <c r="H1132">
        <v>37400</v>
      </c>
      <c r="I1132" s="5">
        <f t="shared" si="34"/>
        <v>1130</v>
      </c>
      <c r="J1132" s="5" t="str">
        <f t="shared" si="35"/>
        <v>1131,Infiniti,EX35,2009,premium unleaded (recommended),AUTOMATIC,297,37400,1130</v>
      </c>
    </row>
    <row r="1133" spans="1:10" x14ac:dyDescent="0.25">
      <c r="A1133" s="5">
        <v>1132</v>
      </c>
      <c r="B1133" s="5" t="s">
        <v>11441</v>
      </c>
      <c r="C1133" t="s">
        <v>11442</v>
      </c>
      <c r="D1133">
        <v>2010</v>
      </c>
      <c r="E1133" t="s">
        <v>11193</v>
      </c>
      <c r="F1133" t="s">
        <v>11888</v>
      </c>
      <c r="G1133" s="5">
        <v>297</v>
      </c>
      <c r="H1133">
        <v>37400</v>
      </c>
      <c r="I1133" s="5">
        <f t="shared" si="34"/>
        <v>1131</v>
      </c>
      <c r="J1133" s="5" t="str">
        <f t="shared" si="35"/>
        <v>1132,Infiniti,EX35,2010,premium unleaded (recommended),AUTOMATIC,297,37400,1131</v>
      </c>
    </row>
    <row r="1134" spans="1:10" x14ac:dyDescent="0.25">
      <c r="A1134" s="5">
        <v>1133</v>
      </c>
      <c r="B1134" s="5" t="s">
        <v>11441</v>
      </c>
      <c r="C1134" t="s">
        <v>11478</v>
      </c>
      <c r="D1134">
        <v>2011</v>
      </c>
      <c r="E1134" t="s">
        <v>11186</v>
      </c>
      <c r="F1134" t="s">
        <v>11888</v>
      </c>
      <c r="G1134" s="5">
        <v>390</v>
      </c>
      <c r="H1134">
        <v>57600</v>
      </c>
      <c r="I1134" s="5" t="str">
        <f t="shared" si="34"/>
        <v>|n</v>
      </c>
      <c r="J1134" s="5" t="str">
        <f t="shared" si="35"/>
        <v>1133,Infiniti,FX,2011,premium unleaded (required),AUTOMATIC,390,57600,|n</v>
      </c>
    </row>
    <row r="1135" spans="1:10" x14ac:dyDescent="0.25">
      <c r="A1135" s="5">
        <v>1134</v>
      </c>
      <c r="B1135" s="5" t="s">
        <v>11441</v>
      </c>
      <c r="C1135" t="s">
        <v>11478</v>
      </c>
      <c r="D1135">
        <v>2012</v>
      </c>
      <c r="E1135" t="s">
        <v>11186</v>
      </c>
      <c r="F1135" t="s">
        <v>11888</v>
      </c>
      <c r="G1135" s="5">
        <v>390</v>
      </c>
      <c r="H1135">
        <v>59800</v>
      </c>
      <c r="I1135" s="5">
        <f t="shared" si="34"/>
        <v>1133</v>
      </c>
      <c r="J1135" s="5" t="str">
        <f t="shared" si="35"/>
        <v>1134,Infiniti,FX,2012,premium unleaded (required),AUTOMATIC,390,59800,1133</v>
      </c>
    </row>
    <row r="1136" spans="1:10" x14ac:dyDescent="0.25">
      <c r="A1136" s="5">
        <v>1135</v>
      </c>
      <c r="B1136" s="5" t="s">
        <v>11441</v>
      </c>
      <c r="C1136" t="s">
        <v>11478</v>
      </c>
      <c r="D1136">
        <v>2013</v>
      </c>
      <c r="E1136" t="s">
        <v>11186</v>
      </c>
      <c r="F1136" t="s">
        <v>11888</v>
      </c>
      <c r="G1136" s="5">
        <v>390</v>
      </c>
      <c r="H1136">
        <v>61500</v>
      </c>
      <c r="I1136" s="5">
        <f t="shared" si="34"/>
        <v>1134</v>
      </c>
      <c r="J1136" s="5" t="str">
        <f t="shared" si="35"/>
        <v>1135,Infiniti,FX,2013,premium unleaded (required),AUTOMATIC,390,61500,1134</v>
      </c>
    </row>
    <row r="1137" spans="1:10" x14ac:dyDescent="0.25">
      <c r="A1137" s="5">
        <v>1136</v>
      </c>
      <c r="B1137" s="5" t="s">
        <v>11441</v>
      </c>
      <c r="C1137" t="s">
        <v>11475</v>
      </c>
      <c r="D1137">
        <v>2008</v>
      </c>
      <c r="E1137" t="s">
        <v>11186</v>
      </c>
      <c r="F1137" t="s">
        <v>11888</v>
      </c>
      <c r="G1137" s="5">
        <v>275</v>
      </c>
      <c r="H1137">
        <v>39550</v>
      </c>
      <c r="I1137" s="5" t="str">
        <f t="shared" si="34"/>
        <v>|n</v>
      </c>
      <c r="J1137" s="5" t="str">
        <f t="shared" si="35"/>
        <v>1136,Infiniti,FX35,2008,premium unleaded (required),AUTOMATIC,275,39550,|n</v>
      </c>
    </row>
    <row r="1138" spans="1:10" x14ac:dyDescent="0.25">
      <c r="A1138" s="5">
        <v>1137</v>
      </c>
      <c r="B1138" s="5" t="s">
        <v>11441</v>
      </c>
      <c r="C1138" t="s">
        <v>11475</v>
      </c>
      <c r="D1138">
        <v>2009</v>
      </c>
      <c r="E1138" t="s">
        <v>11186</v>
      </c>
      <c r="F1138" t="s">
        <v>11888</v>
      </c>
      <c r="G1138" s="5">
        <v>303</v>
      </c>
      <c r="H1138">
        <v>43600</v>
      </c>
      <c r="I1138" s="5">
        <f t="shared" si="34"/>
        <v>1136</v>
      </c>
      <c r="J1138" s="5" t="str">
        <f t="shared" si="35"/>
        <v>1137,Infiniti,FX35,2009,premium unleaded (required),AUTOMATIC,303,43600,1136</v>
      </c>
    </row>
    <row r="1139" spans="1:10" x14ac:dyDescent="0.25">
      <c r="A1139" s="5">
        <v>1138</v>
      </c>
      <c r="B1139" s="5" t="s">
        <v>11441</v>
      </c>
      <c r="C1139" t="s">
        <v>11475</v>
      </c>
      <c r="D1139">
        <v>2010</v>
      </c>
      <c r="E1139" t="s">
        <v>11186</v>
      </c>
      <c r="F1139" t="s">
        <v>11888</v>
      </c>
      <c r="G1139" s="5">
        <v>303</v>
      </c>
      <c r="H1139">
        <v>44300</v>
      </c>
      <c r="I1139" s="5">
        <f t="shared" si="34"/>
        <v>1137</v>
      </c>
      <c r="J1139" s="5" t="str">
        <f t="shared" si="35"/>
        <v>1138,Infiniti,FX35,2010,premium unleaded (required),AUTOMATIC,303,44300,1137</v>
      </c>
    </row>
    <row r="1140" spans="1:10" x14ac:dyDescent="0.25">
      <c r="A1140" s="5">
        <v>1139</v>
      </c>
      <c r="B1140" s="5" t="s">
        <v>11441</v>
      </c>
      <c r="C1140" t="s">
        <v>11476</v>
      </c>
      <c r="D1140">
        <v>2006</v>
      </c>
      <c r="E1140" t="s">
        <v>11186</v>
      </c>
      <c r="F1140" t="s">
        <v>11888</v>
      </c>
      <c r="G1140" s="5">
        <v>320</v>
      </c>
      <c r="H1140">
        <v>49750</v>
      </c>
      <c r="I1140" s="5" t="str">
        <f t="shared" si="34"/>
        <v>|n</v>
      </c>
      <c r="J1140" s="5" t="str">
        <f t="shared" si="35"/>
        <v>1139,Infiniti,FX45,2006,premium unleaded (required),AUTOMATIC,320,49750,|n</v>
      </c>
    </row>
    <row r="1141" spans="1:10" x14ac:dyDescent="0.25">
      <c r="A1141" s="5">
        <v>1140</v>
      </c>
      <c r="B1141" s="5" t="s">
        <v>11441</v>
      </c>
      <c r="C1141" t="s">
        <v>11476</v>
      </c>
      <c r="D1141">
        <v>2007</v>
      </c>
      <c r="E1141" t="s">
        <v>11186</v>
      </c>
      <c r="F1141" t="s">
        <v>11888</v>
      </c>
      <c r="G1141" s="5">
        <v>320</v>
      </c>
      <c r="H1141">
        <v>49850</v>
      </c>
      <c r="I1141" s="5">
        <f t="shared" si="34"/>
        <v>1139</v>
      </c>
      <c r="J1141" s="5" t="str">
        <f t="shared" si="35"/>
        <v>1140,Infiniti,FX45,2007,premium unleaded (required),AUTOMATIC,320,49850,1139</v>
      </c>
    </row>
    <row r="1142" spans="1:10" x14ac:dyDescent="0.25">
      <c r="A1142" s="5">
        <v>1141</v>
      </c>
      <c r="B1142" s="5" t="s">
        <v>11441</v>
      </c>
      <c r="C1142" t="s">
        <v>11476</v>
      </c>
      <c r="D1142">
        <v>2008</v>
      </c>
      <c r="E1142" t="s">
        <v>11186</v>
      </c>
      <c r="F1142" t="s">
        <v>11888</v>
      </c>
      <c r="G1142" s="5">
        <v>320</v>
      </c>
      <c r="H1142">
        <v>50100</v>
      </c>
      <c r="I1142" s="5">
        <f t="shared" si="34"/>
        <v>1140</v>
      </c>
      <c r="J1142" s="5" t="str">
        <f t="shared" si="35"/>
        <v>1141,Infiniti,FX45,2008,premium unleaded (required),AUTOMATIC,320,50100,1140</v>
      </c>
    </row>
    <row r="1143" spans="1:10" x14ac:dyDescent="0.25">
      <c r="A1143" s="5">
        <v>1142</v>
      </c>
      <c r="B1143" s="5" t="s">
        <v>11441</v>
      </c>
      <c r="C1143" t="s">
        <v>11477</v>
      </c>
      <c r="D1143">
        <v>2009</v>
      </c>
      <c r="E1143" t="s">
        <v>11186</v>
      </c>
      <c r="F1143" t="s">
        <v>11888</v>
      </c>
      <c r="G1143" s="5">
        <v>390</v>
      </c>
      <c r="H1143">
        <v>58400</v>
      </c>
      <c r="I1143" s="5" t="str">
        <f t="shared" si="34"/>
        <v>|n</v>
      </c>
      <c r="J1143" s="5" t="str">
        <f t="shared" si="35"/>
        <v>1142,Infiniti,FX50,2009,premium unleaded (required),AUTOMATIC,390,58400,|n</v>
      </c>
    </row>
    <row r="1144" spans="1:10" x14ac:dyDescent="0.25">
      <c r="A1144" s="5">
        <v>1143</v>
      </c>
      <c r="B1144" s="5" t="s">
        <v>11441</v>
      </c>
      <c r="C1144" t="s">
        <v>11477</v>
      </c>
      <c r="D1144">
        <v>2010</v>
      </c>
      <c r="E1144" t="s">
        <v>11186</v>
      </c>
      <c r="F1144" t="s">
        <v>11888</v>
      </c>
      <c r="G1144" s="5">
        <v>390</v>
      </c>
      <c r="H1144">
        <v>59000</v>
      </c>
      <c r="I1144" s="5">
        <f t="shared" si="34"/>
        <v>1142</v>
      </c>
      <c r="J1144" s="5" t="str">
        <f t="shared" si="35"/>
        <v>1143,Infiniti,FX50,2010,premium unleaded (required),AUTOMATIC,390,59000,1142</v>
      </c>
    </row>
    <row r="1145" spans="1:10" x14ac:dyDescent="0.25">
      <c r="A1145" s="5">
        <v>1144</v>
      </c>
      <c r="B1145" s="5" t="s">
        <v>11441</v>
      </c>
      <c r="C1145" t="s">
        <v>11480</v>
      </c>
      <c r="D1145">
        <v>2011</v>
      </c>
      <c r="E1145" t="s">
        <v>11193</v>
      </c>
      <c r="F1145" t="s">
        <v>11888</v>
      </c>
      <c r="G1145" s="5">
        <v>325</v>
      </c>
      <c r="H1145">
        <v>45750</v>
      </c>
      <c r="I1145" s="5" t="str">
        <f t="shared" si="34"/>
        <v>|n</v>
      </c>
      <c r="J1145" s="5" t="str">
        <f t="shared" si="35"/>
        <v>1144,Infiniti,G Convertible,2011,premium unleaded (recommended),AUTOMATIC,325,45750,|n</v>
      </c>
    </row>
    <row r="1146" spans="1:10" x14ac:dyDescent="0.25">
      <c r="A1146" s="5">
        <v>1145</v>
      </c>
      <c r="B1146" s="5" t="s">
        <v>11441</v>
      </c>
      <c r="C1146" t="s">
        <v>11480</v>
      </c>
      <c r="D1146">
        <v>2011</v>
      </c>
      <c r="E1146" t="s">
        <v>11186</v>
      </c>
      <c r="F1146" t="s">
        <v>11888</v>
      </c>
      <c r="G1146" s="5">
        <v>325</v>
      </c>
      <c r="H1146">
        <v>58000</v>
      </c>
      <c r="I1146" s="5" t="str">
        <f t="shared" si="34"/>
        <v>|n</v>
      </c>
      <c r="J1146" s="5" t="str">
        <f t="shared" si="35"/>
        <v>1145,Infiniti,G Convertible,2011,premium unleaded (required),AUTOMATIC,325,58000,|n</v>
      </c>
    </row>
    <row r="1147" spans="1:10" x14ac:dyDescent="0.25">
      <c r="A1147" s="5">
        <v>1146</v>
      </c>
      <c r="B1147" s="5" t="s">
        <v>11441</v>
      </c>
      <c r="C1147" t="s">
        <v>11480</v>
      </c>
      <c r="D1147">
        <v>2011</v>
      </c>
      <c r="E1147" t="s">
        <v>11186</v>
      </c>
      <c r="F1147" t="s">
        <v>11887</v>
      </c>
      <c r="G1147" s="5">
        <v>325</v>
      </c>
      <c r="H1147">
        <v>50200</v>
      </c>
      <c r="I1147" s="5" t="str">
        <f t="shared" si="34"/>
        <v>|n</v>
      </c>
      <c r="J1147" s="5" t="str">
        <f t="shared" si="35"/>
        <v>1146,Infiniti,G Convertible,2011,premium unleaded (required),MANUAL,325,50200,|n</v>
      </c>
    </row>
    <row r="1148" spans="1:10" x14ac:dyDescent="0.25">
      <c r="A1148" s="5">
        <v>1147</v>
      </c>
      <c r="B1148" s="5" t="s">
        <v>11441</v>
      </c>
      <c r="C1148" t="s">
        <v>11480</v>
      </c>
      <c r="D1148">
        <v>2012</v>
      </c>
      <c r="E1148" t="s">
        <v>11193</v>
      </c>
      <c r="F1148" t="s">
        <v>11888</v>
      </c>
      <c r="G1148" s="5">
        <v>325</v>
      </c>
      <c r="H1148">
        <v>46650</v>
      </c>
      <c r="I1148" s="5" t="str">
        <f t="shared" si="34"/>
        <v>|n</v>
      </c>
      <c r="J1148" s="5" t="str">
        <f t="shared" si="35"/>
        <v>1147,Infiniti,G Convertible,2012,premium unleaded (recommended),AUTOMATIC,325,46650,|n</v>
      </c>
    </row>
    <row r="1149" spans="1:10" x14ac:dyDescent="0.25">
      <c r="A1149" s="5">
        <v>1148</v>
      </c>
      <c r="B1149" s="5" t="s">
        <v>11441</v>
      </c>
      <c r="C1149" t="s">
        <v>11480</v>
      </c>
      <c r="D1149">
        <v>2012</v>
      </c>
      <c r="E1149" t="s">
        <v>11186</v>
      </c>
      <c r="F1149" t="s">
        <v>11887</v>
      </c>
      <c r="G1149" s="5">
        <v>325</v>
      </c>
      <c r="H1149">
        <v>51300</v>
      </c>
      <c r="I1149" s="5" t="str">
        <f t="shared" si="34"/>
        <v>|n</v>
      </c>
      <c r="J1149" s="5" t="str">
        <f t="shared" si="35"/>
        <v>1148,Infiniti,G Convertible,2012,premium unleaded (required),MANUAL,325,51300,|n</v>
      </c>
    </row>
    <row r="1150" spans="1:10" x14ac:dyDescent="0.25">
      <c r="A1150" s="5">
        <v>1149</v>
      </c>
      <c r="B1150" s="5" t="s">
        <v>11441</v>
      </c>
      <c r="C1150" t="s">
        <v>11480</v>
      </c>
      <c r="D1150">
        <v>2013</v>
      </c>
      <c r="E1150" t="s">
        <v>11193</v>
      </c>
      <c r="F1150" t="s">
        <v>11888</v>
      </c>
      <c r="G1150" s="5">
        <v>325</v>
      </c>
      <c r="H1150">
        <v>47900</v>
      </c>
      <c r="I1150" s="5" t="str">
        <f t="shared" si="34"/>
        <v>|n</v>
      </c>
      <c r="J1150" s="5" t="str">
        <f t="shared" si="35"/>
        <v>1149,Infiniti,G Convertible,2013,premium unleaded (recommended),AUTOMATIC,325,47900,|n</v>
      </c>
    </row>
    <row r="1151" spans="1:10" x14ac:dyDescent="0.25">
      <c r="A1151" s="5">
        <v>1150</v>
      </c>
      <c r="B1151" s="5" t="s">
        <v>11441</v>
      </c>
      <c r="C1151" t="s">
        <v>11480</v>
      </c>
      <c r="D1151">
        <v>2013</v>
      </c>
      <c r="E1151" t="s">
        <v>11193</v>
      </c>
      <c r="F1151" t="s">
        <v>11887</v>
      </c>
      <c r="G1151" s="5">
        <v>325</v>
      </c>
      <c r="H1151">
        <v>52750</v>
      </c>
      <c r="I1151" s="5" t="str">
        <f t="shared" si="34"/>
        <v>|n</v>
      </c>
      <c r="J1151" s="5" t="str">
        <f t="shared" si="35"/>
        <v>1150,Infiniti,G Convertible,2013,premium unleaded (recommended),MANUAL,325,52750,|n</v>
      </c>
    </row>
    <row r="1152" spans="1:10" x14ac:dyDescent="0.25">
      <c r="A1152" s="5">
        <v>1151</v>
      </c>
      <c r="B1152" s="5" t="s">
        <v>11441</v>
      </c>
      <c r="C1152" t="s">
        <v>11480</v>
      </c>
      <c r="D1152">
        <v>2013</v>
      </c>
      <c r="E1152" t="s">
        <v>11186</v>
      </c>
      <c r="F1152" t="s">
        <v>11888</v>
      </c>
      <c r="G1152" s="5">
        <v>343</v>
      </c>
      <c r="H1152">
        <v>61450</v>
      </c>
      <c r="I1152" s="5" t="str">
        <f t="shared" si="34"/>
        <v>|n</v>
      </c>
      <c r="J1152" s="5" t="str">
        <f t="shared" si="35"/>
        <v>1151,Infiniti,G Convertible,2013,premium unleaded (required),AUTOMATIC,343,61450,|n</v>
      </c>
    </row>
    <row r="1153" spans="1:10" x14ac:dyDescent="0.25">
      <c r="A1153" s="5">
        <v>1152</v>
      </c>
      <c r="B1153" s="5" t="s">
        <v>11441</v>
      </c>
      <c r="C1153" t="s">
        <v>11481</v>
      </c>
      <c r="D1153">
        <v>2011</v>
      </c>
      <c r="E1153" t="s">
        <v>11193</v>
      </c>
      <c r="F1153" t="s">
        <v>11888</v>
      </c>
      <c r="G1153" s="5">
        <v>348</v>
      </c>
      <c r="H1153">
        <v>50800</v>
      </c>
      <c r="I1153" s="5" t="str">
        <f t="shared" si="34"/>
        <v>|n</v>
      </c>
      <c r="J1153" s="5" t="str">
        <f t="shared" si="35"/>
        <v>1152,Infiniti,G Coupe,2011,premium unleaded (recommended),AUTOMATIC,348,50800,|n</v>
      </c>
    </row>
    <row r="1154" spans="1:10" x14ac:dyDescent="0.25">
      <c r="A1154" s="5">
        <v>1153</v>
      </c>
      <c r="B1154" s="5" t="s">
        <v>11441</v>
      </c>
      <c r="C1154" t="s">
        <v>11481</v>
      </c>
      <c r="D1154">
        <v>2011</v>
      </c>
      <c r="E1154" t="s">
        <v>11193</v>
      </c>
      <c r="F1154" t="s">
        <v>11887</v>
      </c>
      <c r="G1154" s="5">
        <v>348</v>
      </c>
      <c r="H1154">
        <v>48900</v>
      </c>
      <c r="I1154" s="5" t="str">
        <f t="shared" si="34"/>
        <v>|n</v>
      </c>
      <c r="J1154" s="5" t="str">
        <f t="shared" si="35"/>
        <v>1153,Infiniti,G Coupe,2011,premium unleaded (recommended),MANUAL,348,48900,|n</v>
      </c>
    </row>
    <row r="1155" spans="1:10" x14ac:dyDescent="0.25">
      <c r="A1155" s="5">
        <v>1154</v>
      </c>
      <c r="B1155" s="5" t="s">
        <v>11441</v>
      </c>
      <c r="C1155" t="s">
        <v>11481</v>
      </c>
      <c r="D1155">
        <v>2012</v>
      </c>
      <c r="E1155" t="s">
        <v>11193</v>
      </c>
      <c r="F1155" t="s">
        <v>11888</v>
      </c>
      <c r="G1155" s="5">
        <v>348</v>
      </c>
      <c r="H1155">
        <v>51700</v>
      </c>
      <c r="I1155" s="5" t="str">
        <f t="shared" ref="I1155:I1218" si="36">IF(AND($B1154=$B1155,$C1154=$C1155,$E1154=$E1155,$F1154=$F1155),A1154,"|n")</f>
        <v>|n</v>
      </c>
      <c r="J1155" s="5" t="str">
        <f t="shared" ref="J1155:J1218" si="37">A1155&amp;","&amp;B1155&amp;","&amp;C1155&amp;","&amp;D1155&amp;","&amp;E1155&amp;","&amp;F1155&amp;","&amp;G1155&amp;","&amp;H1155&amp;","&amp;I1155</f>
        <v>1154,Infiniti,G Coupe,2012,premium unleaded (recommended),AUTOMATIC,348,51700,|n</v>
      </c>
    </row>
    <row r="1156" spans="1:10" x14ac:dyDescent="0.25">
      <c r="A1156" s="5">
        <v>1155</v>
      </c>
      <c r="B1156" s="5" t="s">
        <v>11441</v>
      </c>
      <c r="C1156" s="5" t="s">
        <v>11481</v>
      </c>
      <c r="D1156">
        <v>2012</v>
      </c>
      <c r="E1156" t="s">
        <v>11193</v>
      </c>
      <c r="F1156" t="s">
        <v>11887</v>
      </c>
      <c r="G1156" s="5">
        <v>348</v>
      </c>
      <c r="H1156">
        <v>49800</v>
      </c>
      <c r="I1156" s="5" t="str">
        <f t="shared" si="36"/>
        <v>|n</v>
      </c>
      <c r="J1156" s="5" t="str">
        <f t="shared" si="37"/>
        <v>1155,Infiniti,G Coupe,2012,premium unleaded (recommended),MANUAL,348,49800,|n</v>
      </c>
    </row>
    <row r="1157" spans="1:10" x14ac:dyDescent="0.25">
      <c r="A1157" s="5">
        <v>1156</v>
      </c>
      <c r="B1157" s="5" t="s">
        <v>11441</v>
      </c>
      <c r="C1157" t="s">
        <v>11481</v>
      </c>
      <c r="D1157">
        <v>2013</v>
      </c>
      <c r="E1157" t="s">
        <v>11193</v>
      </c>
      <c r="F1157" t="s">
        <v>11888</v>
      </c>
      <c r="G1157" s="5">
        <v>348</v>
      </c>
      <c r="H1157">
        <v>53100</v>
      </c>
      <c r="I1157" s="5" t="str">
        <f t="shared" si="36"/>
        <v>|n</v>
      </c>
      <c r="J1157" s="5" t="str">
        <f t="shared" si="37"/>
        <v>1156,Infiniti,G Coupe,2013,premium unleaded (recommended),AUTOMATIC,348,53100,|n</v>
      </c>
    </row>
    <row r="1158" spans="1:10" x14ac:dyDescent="0.25">
      <c r="A1158" s="5">
        <v>1157</v>
      </c>
      <c r="B1158" s="5" t="s">
        <v>11441</v>
      </c>
      <c r="C1158" t="s">
        <v>11481</v>
      </c>
      <c r="D1158">
        <v>2013</v>
      </c>
      <c r="E1158" t="s">
        <v>11193</v>
      </c>
      <c r="F1158" t="s">
        <v>11887</v>
      </c>
      <c r="G1158" s="5">
        <v>348</v>
      </c>
      <c r="H1158">
        <v>51200</v>
      </c>
      <c r="I1158" s="5" t="str">
        <f t="shared" si="36"/>
        <v>|n</v>
      </c>
      <c r="J1158" s="5" t="str">
        <f t="shared" si="37"/>
        <v>1157,Infiniti,G Coupe,2013,premium unleaded (recommended),MANUAL,348,51200,|n</v>
      </c>
    </row>
    <row r="1159" spans="1:10" x14ac:dyDescent="0.25">
      <c r="A1159" s="5">
        <v>1158</v>
      </c>
      <c r="B1159" s="5" t="s">
        <v>11441</v>
      </c>
      <c r="C1159" t="s">
        <v>11482</v>
      </c>
      <c r="D1159">
        <v>2011</v>
      </c>
      <c r="E1159" t="s">
        <v>11193</v>
      </c>
      <c r="F1159" t="s">
        <v>11888</v>
      </c>
      <c r="G1159" s="5">
        <v>328</v>
      </c>
      <c r="H1159">
        <v>44750</v>
      </c>
      <c r="I1159" s="5" t="str">
        <f t="shared" si="36"/>
        <v>|n</v>
      </c>
      <c r="J1159" s="5" t="str">
        <f t="shared" si="37"/>
        <v>1158,Infiniti,G Sedan,2011,premium unleaded (recommended),AUTOMATIC,328,44750,|n</v>
      </c>
    </row>
    <row r="1160" spans="1:10" x14ac:dyDescent="0.25">
      <c r="A1160" s="5">
        <v>1159</v>
      </c>
      <c r="B1160" s="5" t="s">
        <v>11441</v>
      </c>
      <c r="C1160" t="s">
        <v>11482</v>
      </c>
      <c r="D1160">
        <v>2011</v>
      </c>
      <c r="E1160" t="s">
        <v>11193</v>
      </c>
      <c r="F1160" t="s">
        <v>11887</v>
      </c>
      <c r="G1160" s="5">
        <v>328</v>
      </c>
      <c r="H1160">
        <v>40200</v>
      </c>
      <c r="I1160" s="5" t="str">
        <f t="shared" si="36"/>
        <v>|n</v>
      </c>
      <c r="J1160" s="5" t="str">
        <f t="shared" si="37"/>
        <v>1159,Infiniti,G Sedan,2011,premium unleaded (recommended),MANUAL,328,40200,|n</v>
      </c>
    </row>
    <row r="1161" spans="1:10" x14ac:dyDescent="0.25">
      <c r="A1161" s="5">
        <v>1160</v>
      </c>
      <c r="B1161" s="5" t="s">
        <v>11441</v>
      </c>
      <c r="C1161" t="s">
        <v>11482</v>
      </c>
      <c r="D1161">
        <v>2012</v>
      </c>
      <c r="E1161" t="s">
        <v>11193</v>
      </c>
      <c r="F1161" t="s">
        <v>11888</v>
      </c>
      <c r="G1161" s="5">
        <v>328</v>
      </c>
      <c r="H1161">
        <v>46050</v>
      </c>
      <c r="I1161" s="5" t="str">
        <f t="shared" si="36"/>
        <v>|n</v>
      </c>
      <c r="J1161" s="5" t="str">
        <f t="shared" si="37"/>
        <v>1160,Infiniti,G Sedan,2012,premium unleaded (recommended),AUTOMATIC,328,46050,|n</v>
      </c>
    </row>
    <row r="1162" spans="1:10" x14ac:dyDescent="0.25">
      <c r="A1162" s="5">
        <v>1161</v>
      </c>
      <c r="B1162" s="5" t="s">
        <v>11441</v>
      </c>
      <c r="C1162" t="s">
        <v>11482</v>
      </c>
      <c r="D1162">
        <v>2012</v>
      </c>
      <c r="E1162" t="s">
        <v>11193</v>
      </c>
      <c r="F1162" t="s">
        <v>11887</v>
      </c>
      <c r="G1162" s="5">
        <v>328</v>
      </c>
      <c r="H1162">
        <v>41500</v>
      </c>
      <c r="I1162" s="5" t="str">
        <f t="shared" si="36"/>
        <v>|n</v>
      </c>
      <c r="J1162" s="5" t="str">
        <f t="shared" si="37"/>
        <v>1161,Infiniti,G Sedan,2012,premium unleaded (recommended),MANUAL,328,41500,|n</v>
      </c>
    </row>
    <row r="1163" spans="1:10" x14ac:dyDescent="0.25">
      <c r="A1163" s="5">
        <v>1162</v>
      </c>
      <c r="B1163" s="5" t="s">
        <v>11441</v>
      </c>
      <c r="C1163" t="s">
        <v>11482</v>
      </c>
      <c r="D1163">
        <v>2013</v>
      </c>
      <c r="E1163" t="s">
        <v>11186</v>
      </c>
      <c r="F1163" t="s">
        <v>11888</v>
      </c>
      <c r="G1163" s="5">
        <v>328</v>
      </c>
      <c r="H1163">
        <v>34550</v>
      </c>
      <c r="I1163" s="5" t="str">
        <f t="shared" si="36"/>
        <v>|n</v>
      </c>
      <c r="J1163" s="5" t="str">
        <f t="shared" si="37"/>
        <v>1162,Infiniti,G Sedan,2013,premium unleaded (required),AUTOMATIC,328,34550,|n</v>
      </c>
    </row>
    <row r="1164" spans="1:10" x14ac:dyDescent="0.25">
      <c r="A1164" s="5">
        <v>1163</v>
      </c>
      <c r="B1164" s="5" t="s">
        <v>11441</v>
      </c>
      <c r="C1164" t="s">
        <v>11482</v>
      </c>
      <c r="D1164">
        <v>2013</v>
      </c>
      <c r="E1164" t="s">
        <v>11186</v>
      </c>
      <c r="F1164" t="s">
        <v>11887</v>
      </c>
      <c r="G1164" s="5">
        <v>328</v>
      </c>
      <c r="H1164">
        <v>37150</v>
      </c>
      <c r="I1164" s="5" t="str">
        <f t="shared" si="36"/>
        <v>|n</v>
      </c>
      <c r="J1164" s="5" t="str">
        <f t="shared" si="37"/>
        <v>1163,Infiniti,G Sedan,2013,premium unleaded (required),MANUAL,328,37150,|n</v>
      </c>
    </row>
    <row r="1165" spans="1:10" x14ac:dyDescent="0.25">
      <c r="A1165" s="5">
        <v>1164</v>
      </c>
      <c r="B1165" s="5" t="s">
        <v>11441</v>
      </c>
      <c r="C1165" s="5" t="s">
        <v>11483</v>
      </c>
      <c r="D1165">
        <v>2006</v>
      </c>
      <c r="E1165" t="s">
        <v>11190</v>
      </c>
      <c r="F1165" t="s">
        <v>11888</v>
      </c>
      <c r="G1165" s="5">
        <v>280</v>
      </c>
      <c r="H1165">
        <v>33250</v>
      </c>
      <c r="I1165" s="5" t="str">
        <f t="shared" si="36"/>
        <v>|n</v>
      </c>
      <c r="J1165" s="5" t="str">
        <f t="shared" si="37"/>
        <v>1164,Infiniti,G35,2006,regular unleaded,AUTOMATIC,280,33250,|n</v>
      </c>
    </row>
    <row r="1166" spans="1:10" x14ac:dyDescent="0.25">
      <c r="A1166" s="5">
        <v>1165</v>
      </c>
      <c r="B1166" s="5" t="s">
        <v>11441</v>
      </c>
      <c r="C1166" t="s">
        <v>11483</v>
      </c>
      <c r="D1166">
        <v>2006</v>
      </c>
      <c r="E1166" t="s">
        <v>11190</v>
      </c>
      <c r="F1166" t="s">
        <v>11887</v>
      </c>
      <c r="G1166" s="5">
        <v>298</v>
      </c>
      <c r="H1166">
        <v>33800</v>
      </c>
      <c r="I1166" s="5" t="str">
        <f t="shared" si="36"/>
        <v>|n</v>
      </c>
      <c r="J1166" s="5" t="str">
        <f t="shared" si="37"/>
        <v>1165,Infiniti,G35,2006,regular unleaded,MANUAL,298,33800,|n</v>
      </c>
    </row>
    <row r="1167" spans="1:10" x14ac:dyDescent="0.25">
      <c r="A1167" s="5">
        <v>1166</v>
      </c>
      <c r="B1167" s="5" t="s">
        <v>11441</v>
      </c>
      <c r="C1167" t="s">
        <v>11483</v>
      </c>
      <c r="D1167">
        <v>2007</v>
      </c>
      <c r="E1167" t="s">
        <v>11186</v>
      </c>
      <c r="F1167" t="s">
        <v>11888</v>
      </c>
      <c r="G1167" s="5">
        <v>306</v>
      </c>
      <c r="H1167">
        <v>33950</v>
      </c>
      <c r="I1167" s="5" t="str">
        <f t="shared" si="36"/>
        <v>|n</v>
      </c>
      <c r="J1167" s="5" t="str">
        <f t="shared" si="37"/>
        <v>1166,Infiniti,G35,2007,premium unleaded (required),AUTOMATIC,306,33950,|n</v>
      </c>
    </row>
    <row r="1168" spans="1:10" x14ac:dyDescent="0.25">
      <c r="A1168" s="5">
        <v>1167</v>
      </c>
      <c r="B1168" s="5" t="s">
        <v>11441</v>
      </c>
      <c r="C1168" t="s">
        <v>11483</v>
      </c>
      <c r="D1168">
        <v>2007</v>
      </c>
      <c r="E1168" t="s">
        <v>11186</v>
      </c>
      <c r="F1168" t="s">
        <v>11887</v>
      </c>
      <c r="G1168" s="5">
        <v>293</v>
      </c>
      <c r="H1168">
        <v>34050</v>
      </c>
      <c r="I1168" s="5" t="str">
        <f t="shared" si="36"/>
        <v>|n</v>
      </c>
      <c r="J1168" s="5" t="str">
        <f t="shared" si="37"/>
        <v>1167,Infiniti,G35,2007,premium unleaded (required),MANUAL,293,34050,|n</v>
      </c>
    </row>
    <row r="1169" spans="1:10" x14ac:dyDescent="0.25">
      <c r="A1169" s="5">
        <v>1168</v>
      </c>
      <c r="B1169" s="5" t="s">
        <v>11441</v>
      </c>
      <c r="C1169" t="s">
        <v>11483</v>
      </c>
      <c r="D1169">
        <v>2008</v>
      </c>
      <c r="E1169" t="s">
        <v>11186</v>
      </c>
      <c r="F1169" t="s">
        <v>11888</v>
      </c>
      <c r="G1169" s="5">
        <v>306</v>
      </c>
      <c r="H1169">
        <v>34750</v>
      </c>
      <c r="I1169" s="5" t="str">
        <f t="shared" si="36"/>
        <v>|n</v>
      </c>
      <c r="J1169" s="5" t="str">
        <f t="shared" si="37"/>
        <v>1168,Infiniti,G35,2008,premium unleaded (required),AUTOMATIC,306,34750,|n</v>
      </c>
    </row>
    <row r="1170" spans="1:10" x14ac:dyDescent="0.25">
      <c r="A1170" s="5">
        <v>1169</v>
      </c>
      <c r="B1170" s="5" t="s">
        <v>11441</v>
      </c>
      <c r="C1170" t="s">
        <v>11483</v>
      </c>
      <c r="D1170">
        <v>2008</v>
      </c>
      <c r="E1170" t="s">
        <v>11186</v>
      </c>
      <c r="F1170" t="s">
        <v>11887</v>
      </c>
      <c r="G1170" s="5">
        <v>306</v>
      </c>
      <c r="H1170">
        <v>33050</v>
      </c>
      <c r="I1170" s="5" t="str">
        <f t="shared" si="36"/>
        <v>|n</v>
      </c>
      <c r="J1170" s="5" t="str">
        <f t="shared" si="37"/>
        <v>1169,Infiniti,G35,2008,premium unleaded (required),MANUAL,306,33050,|n</v>
      </c>
    </row>
    <row r="1171" spans="1:10" x14ac:dyDescent="0.25">
      <c r="A1171" s="5">
        <v>1170</v>
      </c>
      <c r="B1171" s="5" t="s">
        <v>11441</v>
      </c>
      <c r="C1171" t="s">
        <v>11487</v>
      </c>
      <c r="D1171">
        <v>2008</v>
      </c>
      <c r="E1171" t="s">
        <v>11186</v>
      </c>
      <c r="F1171" t="s">
        <v>11888</v>
      </c>
      <c r="G1171" s="5">
        <v>330</v>
      </c>
      <c r="H1171">
        <v>35650</v>
      </c>
      <c r="I1171" s="5" t="str">
        <f t="shared" si="36"/>
        <v>|n</v>
      </c>
      <c r="J1171" s="5" t="str">
        <f t="shared" si="37"/>
        <v>1170,Infiniti,G37,2008,premium unleaded (required),AUTOMATIC,330,35650,|n</v>
      </c>
    </row>
    <row r="1172" spans="1:10" x14ac:dyDescent="0.25">
      <c r="A1172" s="5">
        <v>1171</v>
      </c>
      <c r="B1172" s="5" t="s">
        <v>11441</v>
      </c>
      <c r="C1172" t="s">
        <v>11487</v>
      </c>
      <c r="D1172">
        <v>2008</v>
      </c>
      <c r="E1172" t="s">
        <v>11186</v>
      </c>
      <c r="F1172" t="s">
        <v>11887</v>
      </c>
      <c r="G1172" s="5">
        <v>330</v>
      </c>
      <c r="H1172">
        <v>36200</v>
      </c>
      <c r="I1172" s="5" t="str">
        <f t="shared" si="36"/>
        <v>|n</v>
      </c>
      <c r="J1172" s="5" t="str">
        <f t="shared" si="37"/>
        <v>1171,Infiniti,G37,2008,premium unleaded (required),MANUAL,330,36200,|n</v>
      </c>
    </row>
    <row r="1173" spans="1:10" x14ac:dyDescent="0.25">
      <c r="A1173" s="5">
        <v>1172</v>
      </c>
      <c r="B1173" s="5" t="s">
        <v>11441</v>
      </c>
      <c r="C1173" t="s">
        <v>11487</v>
      </c>
      <c r="D1173">
        <v>2009</v>
      </c>
      <c r="E1173" t="s">
        <v>11186</v>
      </c>
      <c r="F1173" t="s">
        <v>11888</v>
      </c>
      <c r="G1173" s="5">
        <v>325</v>
      </c>
      <c r="H1173">
        <v>43850</v>
      </c>
      <c r="I1173" s="5" t="str">
        <f t="shared" si="36"/>
        <v>|n</v>
      </c>
      <c r="J1173" s="5" t="str">
        <f t="shared" si="37"/>
        <v>1172,Infiniti,G37,2009,premium unleaded (required),AUTOMATIC,325,43850,|n</v>
      </c>
    </row>
    <row r="1174" spans="1:10" x14ac:dyDescent="0.25">
      <c r="A1174" s="5">
        <v>1173</v>
      </c>
      <c r="B1174" s="5" t="s">
        <v>11441</v>
      </c>
      <c r="C1174" s="5" t="s">
        <v>11487</v>
      </c>
      <c r="D1174">
        <v>2009</v>
      </c>
      <c r="E1174" t="s">
        <v>11186</v>
      </c>
      <c r="F1174" t="s">
        <v>11887</v>
      </c>
      <c r="G1174" s="5">
        <v>325</v>
      </c>
      <c r="H1174">
        <v>43900</v>
      </c>
      <c r="I1174" s="5" t="str">
        <f t="shared" si="36"/>
        <v>|n</v>
      </c>
      <c r="J1174" s="5" t="str">
        <f t="shared" si="37"/>
        <v>1173,Infiniti,G37,2009,premium unleaded (required),MANUAL,325,43900,|n</v>
      </c>
    </row>
    <row r="1175" spans="1:10" x14ac:dyDescent="0.25">
      <c r="A1175" s="5">
        <v>1174</v>
      </c>
      <c r="B1175" s="5" t="s">
        <v>11441</v>
      </c>
      <c r="C1175" s="5" t="s">
        <v>11484</v>
      </c>
      <c r="D1175">
        <v>2010</v>
      </c>
      <c r="E1175" t="s">
        <v>11186</v>
      </c>
      <c r="F1175" t="s">
        <v>11888</v>
      </c>
      <c r="G1175" s="5">
        <v>325</v>
      </c>
      <c r="H1175">
        <v>54900</v>
      </c>
      <c r="I1175" s="5" t="str">
        <f t="shared" si="36"/>
        <v>|n</v>
      </c>
      <c r="J1175" s="5" t="str">
        <f t="shared" si="37"/>
        <v>1174,Infiniti,G37 Convertible,2010,premium unleaded (required),AUTOMATIC,325,54900,|n</v>
      </c>
    </row>
    <row r="1176" spans="1:10" x14ac:dyDescent="0.25">
      <c r="A1176" s="5">
        <v>1175</v>
      </c>
      <c r="B1176" s="5" t="s">
        <v>11441</v>
      </c>
      <c r="C1176" t="s">
        <v>11484</v>
      </c>
      <c r="D1176">
        <v>2010</v>
      </c>
      <c r="E1176" t="s">
        <v>11186</v>
      </c>
      <c r="F1176" t="s">
        <v>11887</v>
      </c>
      <c r="G1176" s="5">
        <v>325</v>
      </c>
      <c r="H1176">
        <v>46950</v>
      </c>
      <c r="I1176" s="5" t="str">
        <f t="shared" si="36"/>
        <v>|n</v>
      </c>
      <c r="J1176" s="5" t="str">
        <f t="shared" si="37"/>
        <v>1175,Infiniti,G37 Convertible,2010,premium unleaded (required),MANUAL,325,46950,|n</v>
      </c>
    </row>
    <row r="1177" spans="1:10" x14ac:dyDescent="0.25">
      <c r="A1177" s="5">
        <v>1176</v>
      </c>
      <c r="B1177" s="5" t="s">
        <v>11441</v>
      </c>
      <c r="C1177" t="s">
        <v>11485</v>
      </c>
      <c r="D1177">
        <v>2010</v>
      </c>
      <c r="E1177" t="s">
        <v>11193</v>
      </c>
      <c r="F1177" t="s">
        <v>11888</v>
      </c>
      <c r="G1177" s="5">
        <v>330</v>
      </c>
      <c r="H1177">
        <v>50550</v>
      </c>
      <c r="I1177" s="5" t="str">
        <f t="shared" si="36"/>
        <v>|n</v>
      </c>
      <c r="J1177" s="5" t="str">
        <f t="shared" si="37"/>
        <v>1176,Infiniti,G37 Coupe,2010,premium unleaded (recommended),AUTOMATIC,330,50550,|n</v>
      </c>
    </row>
    <row r="1178" spans="1:10" x14ac:dyDescent="0.25">
      <c r="A1178" s="5">
        <v>1177</v>
      </c>
      <c r="B1178" s="5" t="s">
        <v>11441</v>
      </c>
      <c r="C1178" t="s">
        <v>11485</v>
      </c>
      <c r="D1178">
        <v>2010</v>
      </c>
      <c r="E1178" t="s">
        <v>11193</v>
      </c>
      <c r="F1178" t="s">
        <v>11887</v>
      </c>
      <c r="G1178" s="5">
        <v>330</v>
      </c>
      <c r="H1178">
        <v>40400</v>
      </c>
      <c r="I1178" s="5" t="str">
        <f t="shared" si="36"/>
        <v>|n</v>
      </c>
      <c r="J1178" s="5" t="str">
        <f t="shared" si="37"/>
        <v>1177,Infiniti,G37 Coupe,2010,premium unleaded (recommended),MANUAL,330,40400,|n</v>
      </c>
    </row>
    <row r="1179" spans="1:10" x14ac:dyDescent="0.25">
      <c r="A1179" s="5">
        <v>1178</v>
      </c>
      <c r="B1179" s="5" t="s">
        <v>11441</v>
      </c>
      <c r="C1179" s="5" t="s">
        <v>11486</v>
      </c>
      <c r="D1179">
        <v>2010</v>
      </c>
      <c r="E1179" t="s">
        <v>11193</v>
      </c>
      <c r="F1179" t="s">
        <v>11888</v>
      </c>
      <c r="G1179" s="5">
        <v>328</v>
      </c>
      <c r="H1179">
        <v>43550</v>
      </c>
      <c r="I1179" s="5" t="str">
        <f t="shared" si="36"/>
        <v>|n</v>
      </c>
      <c r="J1179" s="5" t="str">
        <f t="shared" si="37"/>
        <v>1178,Infiniti,G37 Sedan,2010,premium unleaded (recommended),AUTOMATIC,328,43550,|n</v>
      </c>
    </row>
    <row r="1180" spans="1:10" x14ac:dyDescent="0.25">
      <c r="A1180" s="5">
        <v>1179</v>
      </c>
      <c r="B1180" s="5" t="s">
        <v>11441</v>
      </c>
      <c r="C1180" t="s">
        <v>11486</v>
      </c>
      <c r="D1180">
        <v>2010</v>
      </c>
      <c r="E1180" t="s">
        <v>11193</v>
      </c>
      <c r="F1180" t="s">
        <v>11887</v>
      </c>
      <c r="G1180" s="5">
        <v>328</v>
      </c>
      <c r="H1180">
        <v>37000</v>
      </c>
      <c r="I1180" s="5" t="str">
        <f t="shared" si="36"/>
        <v>|n</v>
      </c>
      <c r="J1180" s="5" t="str">
        <f t="shared" si="37"/>
        <v>1179,Infiniti,G37 Sedan,2010,premium unleaded (recommended),MANUAL,328,37000,|n</v>
      </c>
    </row>
    <row r="1181" spans="1:10" x14ac:dyDescent="0.25">
      <c r="A1181" s="5">
        <v>1180</v>
      </c>
      <c r="B1181" s="5" t="s">
        <v>11441</v>
      </c>
      <c r="C1181" t="s">
        <v>11567</v>
      </c>
      <c r="D1181">
        <v>2013</v>
      </c>
      <c r="E1181" t="s">
        <v>11193</v>
      </c>
      <c r="F1181" t="s">
        <v>11888</v>
      </c>
      <c r="G1181" s="5">
        <v>265</v>
      </c>
      <c r="H1181">
        <v>42650</v>
      </c>
      <c r="I1181" s="5" t="str">
        <f t="shared" si="36"/>
        <v>|n</v>
      </c>
      <c r="J1181" s="5" t="str">
        <f t="shared" si="37"/>
        <v>1180,Infiniti,JX,2013,premium unleaded (recommended),AUTOMATIC,265,42650,|n</v>
      </c>
    </row>
    <row r="1182" spans="1:10" x14ac:dyDescent="0.25">
      <c r="A1182" s="5">
        <v>1181</v>
      </c>
      <c r="B1182" s="5" t="s">
        <v>11441</v>
      </c>
      <c r="C1182" s="5" t="s">
        <v>11616</v>
      </c>
      <c r="D1182">
        <v>2012</v>
      </c>
      <c r="E1182" t="s">
        <v>11193</v>
      </c>
      <c r="F1182" t="s">
        <v>11888</v>
      </c>
      <c r="G1182" s="5">
        <v>360</v>
      </c>
      <c r="H1182">
        <v>53700</v>
      </c>
      <c r="I1182" s="5" t="str">
        <f t="shared" si="36"/>
        <v>|n</v>
      </c>
      <c r="J1182" s="5" t="str">
        <f t="shared" si="37"/>
        <v>1181,Infiniti,M,2012,premium unleaded (recommended),AUTOMATIC,360,53700,|n</v>
      </c>
    </row>
    <row r="1183" spans="1:10" x14ac:dyDescent="0.25">
      <c r="A1183" s="5">
        <v>1182</v>
      </c>
      <c r="B1183" s="5" t="s">
        <v>11441</v>
      </c>
      <c r="C1183" t="s">
        <v>11616</v>
      </c>
      <c r="D1183">
        <v>2012</v>
      </c>
      <c r="E1183" t="s">
        <v>11186</v>
      </c>
      <c r="F1183" t="s">
        <v>11888</v>
      </c>
      <c r="G1183" s="5">
        <v>420</v>
      </c>
      <c r="H1183">
        <v>61700</v>
      </c>
      <c r="I1183" s="5" t="str">
        <f t="shared" si="36"/>
        <v>|n</v>
      </c>
      <c r="J1183" s="5" t="str">
        <f t="shared" si="37"/>
        <v>1182,Infiniti,M,2012,premium unleaded (required),AUTOMATIC,420,61700,|n</v>
      </c>
    </row>
    <row r="1184" spans="1:10" x14ac:dyDescent="0.25">
      <c r="A1184" s="5">
        <v>1183</v>
      </c>
      <c r="B1184" s="5" t="s">
        <v>11441</v>
      </c>
      <c r="C1184" t="s">
        <v>11616</v>
      </c>
      <c r="D1184">
        <v>2013</v>
      </c>
      <c r="E1184" t="s">
        <v>11193</v>
      </c>
      <c r="F1184" t="s">
        <v>11888</v>
      </c>
      <c r="G1184" s="5">
        <v>360</v>
      </c>
      <c r="H1184">
        <v>54750</v>
      </c>
      <c r="I1184" s="5" t="str">
        <f t="shared" si="36"/>
        <v>|n</v>
      </c>
      <c r="J1184" s="5" t="str">
        <f t="shared" si="37"/>
        <v>1183,Infiniti,M,2013,premium unleaded (recommended),AUTOMATIC,360,54750,|n</v>
      </c>
    </row>
    <row r="1185" spans="1:10" x14ac:dyDescent="0.25">
      <c r="A1185" s="5">
        <v>1184</v>
      </c>
      <c r="B1185" s="5" t="s">
        <v>11441</v>
      </c>
      <c r="C1185" t="s">
        <v>11616</v>
      </c>
      <c r="D1185">
        <v>2013</v>
      </c>
      <c r="E1185" t="s">
        <v>11186</v>
      </c>
      <c r="F1185" t="s">
        <v>11888</v>
      </c>
      <c r="G1185" s="5">
        <v>420</v>
      </c>
      <c r="H1185">
        <v>63700</v>
      </c>
      <c r="I1185" s="5" t="str">
        <f t="shared" si="36"/>
        <v>|n</v>
      </c>
      <c r="J1185" s="5" t="str">
        <f t="shared" si="37"/>
        <v>1184,Infiniti,M,2013,premium unleaded (required),AUTOMATIC,420,63700,|n</v>
      </c>
    </row>
    <row r="1186" spans="1:10" x14ac:dyDescent="0.25">
      <c r="A1186" s="5">
        <v>1185</v>
      </c>
      <c r="B1186" s="5" t="s">
        <v>11441</v>
      </c>
      <c r="C1186" t="s">
        <v>11593</v>
      </c>
      <c r="D1186">
        <v>2008</v>
      </c>
      <c r="E1186" t="s">
        <v>11186</v>
      </c>
      <c r="F1186" t="s">
        <v>11888</v>
      </c>
      <c r="G1186" s="5">
        <v>275</v>
      </c>
      <c r="H1186">
        <v>45650</v>
      </c>
      <c r="I1186" s="5" t="str">
        <f t="shared" si="36"/>
        <v>|n</v>
      </c>
      <c r="J1186" s="5" t="str">
        <f t="shared" si="37"/>
        <v>1185,Infiniti,M35,2008,premium unleaded (required),AUTOMATIC,275,45650,|n</v>
      </c>
    </row>
    <row r="1187" spans="1:10" x14ac:dyDescent="0.25">
      <c r="A1187" s="5">
        <v>1186</v>
      </c>
      <c r="B1187" s="5" t="s">
        <v>11441</v>
      </c>
      <c r="C1187" t="s">
        <v>11593</v>
      </c>
      <c r="D1187">
        <v>2009</v>
      </c>
      <c r="E1187" t="s">
        <v>11193</v>
      </c>
      <c r="F1187" t="s">
        <v>11888</v>
      </c>
      <c r="G1187" s="5">
        <v>275</v>
      </c>
      <c r="H1187">
        <v>47950</v>
      </c>
      <c r="I1187" s="5" t="str">
        <f t="shared" si="36"/>
        <v>|n</v>
      </c>
      <c r="J1187" s="5" t="str">
        <f t="shared" si="37"/>
        <v>1186,Infiniti,M35,2009,premium unleaded (recommended),AUTOMATIC,275,47950,|n</v>
      </c>
    </row>
    <row r="1188" spans="1:10" x14ac:dyDescent="0.25">
      <c r="A1188" s="5">
        <v>1187</v>
      </c>
      <c r="B1188" s="5" t="s">
        <v>11441</v>
      </c>
      <c r="C1188" s="5" t="s">
        <v>11593</v>
      </c>
      <c r="D1188">
        <v>2010</v>
      </c>
      <c r="E1188" t="s">
        <v>11193</v>
      </c>
      <c r="F1188" t="s">
        <v>11888</v>
      </c>
      <c r="G1188" s="5">
        <v>303</v>
      </c>
      <c r="H1188">
        <v>47950</v>
      </c>
      <c r="I1188" s="5">
        <f t="shared" si="36"/>
        <v>1186</v>
      </c>
      <c r="J1188" s="5" t="str">
        <f t="shared" si="37"/>
        <v>1187,Infiniti,M35,2010,premium unleaded (recommended),AUTOMATIC,303,47950,1186</v>
      </c>
    </row>
    <row r="1189" spans="1:10" x14ac:dyDescent="0.25">
      <c r="A1189" s="5">
        <v>1188</v>
      </c>
      <c r="B1189" s="5" t="s">
        <v>11441</v>
      </c>
      <c r="C1189" s="5" t="s">
        <v>11594</v>
      </c>
      <c r="D1189">
        <v>2011</v>
      </c>
      <c r="E1189" t="s">
        <v>11193</v>
      </c>
      <c r="F1189" t="s">
        <v>11888</v>
      </c>
      <c r="G1189" s="5">
        <v>330</v>
      </c>
      <c r="H1189">
        <v>49200</v>
      </c>
      <c r="I1189" s="5" t="str">
        <f t="shared" si="36"/>
        <v>|n</v>
      </c>
      <c r="J1189" s="5" t="str">
        <f t="shared" si="37"/>
        <v>1188,Infiniti,M37,2011,premium unleaded (recommended),AUTOMATIC,330,49200,|n</v>
      </c>
    </row>
    <row r="1190" spans="1:10" x14ac:dyDescent="0.25">
      <c r="A1190" s="5">
        <v>1189</v>
      </c>
      <c r="B1190" s="5" t="s">
        <v>11441</v>
      </c>
      <c r="C1190" t="s">
        <v>11597</v>
      </c>
      <c r="D1190">
        <v>2008</v>
      </c>
      <c r="E1190" t="s">
        <v>11186</v>
      </c>
      <c r="F1190" t="s">
        <v>11888</v>
      </c>
      <c r="G1190" s="5">
        <v>325</v>
      </c>
      <c r="H1190">
        <v>52750</v>
      </c>
      <c r="I1190" s="5" t="str">
        <f t="shared" si="36"/>
        <v>|n</v>
      </c>
      <c r="J1190" s="5" t="str">
        <f t="shared" si="37"/>
        <v>1189,Infiniti,M45,2008,premium unleaded (required),AUTOMATIC,325,52750,|n</v>
      </c>
    </row>
    <row r="1191" spans="1:10" x14ac:dyDescent="0.25">
      <c r="A1191" s="5">
        <v>1190</v>
      </c>
      <c r="B1191" s="5" t="s">
        <v>11441</v>
      </c>
      <c r="C1191" t="s">
        <v>11597</v>
      </c>
      <c r="D1191">
        <v>2009</v>
      </c>
      <c r="E1191" t="s">
        <v>11186</v>
      </c>
      <c r="F1191" t="s">
        <v>11888</v>
      </c>
      <c r="G1191" s="5">
        <v>325</v>
      </c>
      <c r="H1191">
        <v>54650</v>
      </c>
      <c r="I1191" s="5">
        <f t="shared" si="36"/>
        <v>1189</v>
      </c>
      <c r="J1191" s="5" t="str">
        <f t="shared" si="37"/>
        <v>1190,Infiniti,M45,2009,premium unleaded (required),AUTOMATIC,325,54650,1189</v>
      </c>
    </row>
    <row r="1192" spans="1:10" x14ac:dyDescent="0.25">
      <c r="A1192" s="5">
        <v>1191</v>
      </c>
      <c r="B1192" s="5" t="s">
        <v>11441</v>
      </c>
      <c r="C1192" t="s">
        <v>11597</v>
      </c>
      <c r="D1192">
        <v>2010</v>
      </c>
      <c r="E1192" t="s">
        <v>11186</v>
      </c>
      <c r="F1192" t="s">
        <v>11888</v>
      </c>
      <c r="G1192" s="5">
        <v>325</v>
      </c>
      <c r="H1192">
        <v>54650</v>
      </c>
      <c r="I1192" s="5">
        <f t="shared" si="36"/>
        <v>1190</v>
      </c>
      <c r="J1192" s="5" t="str">
        <f t="shared" si="37"/>
        <v>1191,Infiniti,M45,2010,premium unleaded (required),AUTOMATIC,325,54650,1190</v>
      </c>
    </row>
    <row r="1193" spans="1:10" x14ac:dyDescent="0.25">
      <c r="A1193" s="5">
        <v>1192</v>
      </c>
      <c r="B1193" s="5" t="s">
        <v>11441</v>
      </c>
      <c r="C1193" s="5" t="s">
        <v>11599</v>
      </c>
      <c r="D1193">
        <v>2011</v>
      </c>
      <c r="E1193" t="s">
        <v>11186</v>
      </c>
      <c r="F1193" t="s">
        <v>11888</v>
      </c>
      <c r="G1193" s="5">
        <v>420</v>
      </c>
      <c r="H1193">
        <v>60950</v>
      </c>
      <c r="I1193" s="5" t="str">
        <f t="shared" si="36"/>
        <v>|n</v>
      </c>
      <c r="J1193" s="5" t="str">
        <f t="shared" si="37"/>
        <v>1192,Infiniti,M56,2011,premium unleaded (required),AUTOMATIC,420,60950,|n</v>
      </c>
    </row>
    <row r="1194" spans="1:10" x14ac:dyDescent="0.25">
      <c r="A1194" s="5">
        <v>1193</v>
      </c>
      <c r="B1194" s="5" t="s">
        <v>11441</v>
      </c>
      <c r="C1194" t="s">
        <v>11672</v>
      </c>
      <c r="D1194">
        <v>2015</v>
      </c>
      <c r="E1194" t="s">
        <v>11186</v>
      </c>
      <c r="F1194" t="s">
        <v>11888</v>
      </c>
      <c r="G1194" s="5">
        <v>328</v>
      </c>
      <c r="H1194">
        <v>35550</v>
      </c>
      <c r="I1194" s="5" t="str">
        <f t="shared" si="36"/>
        <v>|n</v>
      </c>
      <c r="J1194" s="5" t="str">
        <f t="shared" si="37"/>
        <v>1193,Infiniti,Q40,2015,premium unleaded (required),AUTOMATIC,328,35550,|n</v>
      </c>
    </row>
    <row r="1195" spans="1:10" x14ac:dyDescent="0.25">
      <c r="A1195" s="5">
        <v>1194</v>
      </c>
      <c r="B1195" s="5" t="s">
        <v>11441</v>
      </c>
      <c r="C1195" t="s">
        <v>11673</v>
      </c>
      <c r="D1195">
        <v>2005</v>
      </c>
      <c r="E1195" t="s">
        <v>11190</v>
      </c>
      <c r="F1195" t="s">
        <v>11888</v>
      </c>
      <c r="G1195" s="5">
        <v>340</v>
      </c>
      <c r="H1195">
        <v>56400</v>
      </c>
      <c r="I1195" s="5" t="str">
        <f t="shared" si="36"/>
        <v>|n</v>
      </c>
      <c r="J1195" s="5" t="str">
        <f t="shared" si="37"/>
        <v>1194,Infiniti,Q45,2005,regular unleaded,AUTOMATIC,340,56400,|n</v>
      </c>
    </row>
    <row r="1196" spans="1:10" x14ac:dyDescent="0.25">
      <c r="A1196" s="5">
        <v>1195</v>
      </c>
      <c r="B1196" s="5" t="s">
        <v>11441</v>
      </c>
      <c r="C1196" t="s">
        <v>11673</v>
      </c>
      <c r="D1196">
        <v>2006</v>
      </c>
      <c r="E1196" t="s">
        <v>11186</v>
      </c>
      <c r="F1196" t="s">
        <v>11888</v>
      </c>
      <c r="G1196" s="5">
        <v>340</v>
      </c>
      <c r="H1196">
        <v>58100</v>
      </c>
      <c r="I1196" s="5" t="str">
        <f t="shared" si="36"/>
        <v>|n</v>
      </c>
      <c r="J1196" s="5" t="str">
        <f t="shared" si="37"/>
        <v>1195,Infiniti,Q45,2006,premium unleaded (required),AUTOMATIC,340,58100,|n</v>
      </c>
    </row>
    <row r="1197" spans="1:10" x14ac:dyDescent="0.25">
      <c r="A1197" s="5">
        <v>1196</v>
      </c>
      <c r="B1197" s="5" t="s">
        <v>11441</v>
      </c>
      <c r="C1197" t="s">
        <v>11674</v>
      </c>
      <c r="D1197">
        <v>2015</v>
      </c>
      <c r="E1197" t="s">
        <v>11193</v>
      </c>
      <c r="F1197" t="s">
        <v>11888</v>
      </c>
      <c r="G1197" s="5">
        <v>360</v>
      </c>
      <c r="H1197">
        <v>48600</v>
      </c>
      <c r="I1197" s="5" t="str">
        <f t="shared" si="36"/>
        <v>|n</v>
      </c>
      <c r="J1197" s="5" t="str">
        <f t="shared" si="37"/>
        <v>1196,Infiniti,Q50,2015,premium unleaded (recommended),AUTOMATIC,360,48600,|n</v>
      </c>
    </row>
    <row r="1198" spans="1:10" x14ac:dyDescent="0.25">
      <c r="A1198" s="5">
        <v>1197</v>
      </c>
      <c r="B1198" s="5" t="s">
        <v>11441</v>
      </c>
      <c r="C1198" s="5" t="s">
        <v>11674</v>
      </c>
      <c r="D1198">
        <v>2016</v>
      </c>
      <c r="E1198" t="s">
        <v>11193</v>
      </c>
      <c r="F1198" t="s">
        <v>11888</v>
      </c>
      <c r="G1198" s="5">
        <v>360</v>
      </c>
      <c r="H1198">
        <v>49050</v>
      </c>
      <c r="I1198" s="5">
        <f t="shared" si="36"/>
        <v>1196</v>
      </c>
      <c r="J1198" s="5" t="str">
        <f t="shared" si="37"/>
        <v>1197,Infiniti,Q50,2016,premium unleaded (recommended),AUTOMATIC,360,49050,1196</v>
      </c>
    </row>
    <row r="1199" spans="1:10" x14ac:dyDescent="0.25">
      <c r="A1199" s="5">
        <v>1198</v>
      </c>
      <c r="B1199" s="5" t="s">
        <v>11441</v>
      </c>
      <c r="C1199" s="5" t="s">
        <v>11674</v>
      </c>
      <c r="D1199">
        <v>2016</v>
      </c>
      <c r="E1199" t="s">
        <v>11186</v>
      </c>
      <c r="F1199" t="s">
        <v>11888</v>
      </c>
      <c r="G1199" s="5">
        <v>400</v>
      </c>
      <c r="H1199">
        <v>49950</v>
      </c>
      <c r="I1199" s="5" t="str">
        <f t="shared" si="36"/>
        <v>|n</v>
      </c>
      <c r="J1199" s="5" t="str">
        <f t="shared" si="37"/>
        <v>1198,Infiniti,Q50,2016,premium unleaded (required),AUTOMATIC,400,49950,|n</v>
      </c>
    </row>
    <row r="1200" spans="1:10" x14ac:dyDescent="0.25">
      <c r="A1200" s="5">
        <v>1199</v>
      </c>
      <c r="B1200" s="5" t="s">
        <v>11441</v>
      </c>
      <c r="C1200" t="s">
        <v>11674</v>
      </c>
      <c r="D1200">
        <v>2017</v>
      </c>
      <c r="E1200" t="s">
        <v>11193</v>
      </c>
      <c r="F1200" t="s">
        <v>11888</v>
      </c>
      <c r="G1200" s="5">
        <v>360</v>
      </c>
      <c r="H1200">
        <v>49800</v>
      </c>
      <c r="I1200" s="5" t="str">
        <f t="shared" si="36"/>
        <v>|n</v>
      </c>
      <c r="J1200" s="5" t="str">
        <f t="shared" si="37"/>
        <v>1199,Infiniti,Q50,2017,premium unleaded (recommended),AUTOMATIC,360,49800,|n</v>
      </c>
    </row>
    <row r="1201" spans="1:10" x14ac:dyDescent="0.25">
      <c r="A1201" s="5">
        <v>1200</v>
      </c>
      <c r="B1201" s="5" t="s">
        <v>11441</v>
      </c>
      <c r="C1201" t="s">
        <v>11674</v>
      </c>
      <c r="D1201">
        <v>2017</v>
      </c>
      <c r="E1201" t="s">
        <v>11186</v>
      </c>
      <c r="F1201" t="s">
        <v>11888</v>
      </c>
      <c r="G1201" s="5">
        <v>400</v>
      </c>
      <c r="H1201">
        <v>50700</v>
      </c>
      <c r="I1201" s="5" t="str">
        <f t="shared" si="36"/>
        <v>|n</v>
      </c>
      <c r="J1201" s="5" t="str">
        <f t="shared" si="37"/>
        <v>1200,Infiniti,Q50,2017,premium unleaded (required),AUTOMATIC,400,50700,|n</v>
      </c>
    </row>
    <row r="1202" spans="1:10" x14ac:dyDescent="0.25">
      <c r="A1202" s="5">
        <v>1201</v>
      </c>
      <c r="B1202" s="5" t="s">
        <v>11441</v>
      </c>
      <c r="C1202" t="s">
        <v>11676</v>
      </c>
      <c r="D1202">
        <v>2014</v>
      </c>
      <c r="E1202" t="s">
        <v>11193</v>
      </c>
      <c r="F1202" t="s">
        <v>11888</v>
      </c>
      <c r="G1202" s="5">
        <v>325</v>
      </c>
      <c r="H1202">
        <v>48550</v>
      </c>
      <c r="I1202" s="5" t="str">
        <f t="shared" si="36"/>
        <v>|n</v>
      </c>
      <c r="J1202" s="5" t="str">
        <f t="shared" si="37"/>
        <v>1201,Infiniti,Q60 Convertible,2014,premium unleaded (recommended),AUTOMATIC,325,48550,|n</v>
      </c>
    </row>
    <row r="1203" spans="1:10" x14ac:dyDescent="0.25">
      <c r="A1203" s="5">
        <v>1202</v>
      </c>
      <c r="B1203" s="5" t="s">
        <v>11441</v>
      </c>
      <c r="C1203" t="s">
        <v>11676</v>
      </c>
      <c r="D1203">
        <v>2014</v>
      </c>
      <c r="E1203" t="s">
        <v>11193</v>
      </c>
      <c r="F1203" t="s">
        <v>11887</v>
      </c>
      <c r="G1203" s="5">
        <v>325</v>
      </c>
      <c r="H1203">
        <v>53400</v>
      </c>
      <c r="I1203" s="5" t="str">
        <f t="shared" si="36"/>
        <v>|n</v>
      </c>
      <c r="J1203" s="5" t="str">
        <f t="shared" si="37"/>
        <v>1202,Infiniti,Q60 Convertible,2014,premium unleaded (recommended),MANUAL,325,53400,|n</v>
      </c>
    </row>
    <row r="1204" spans="1:10" x14ac:dyDescent="0.25">
      <c r="A1204" s="5">
        <v>1203</v>
      </c>
      <c r="B1204" s="5" t="s">
        <v>11441</v>
      </c>
      <c r="C1204" t="s">
        <v>11676</v>
      </c>
      <c r="D1204">
        <v>2014</v>
      </c>
      <c r="E1204" t="s">
        <v>11186</v>
      </c>
      <c r="F1204" t="s">
        <v>11888</v>
      </c>
      <c r="G1204" s="5">
        <v>343</v>
      </c>
      <c r="H1204">
        <v>62100</v>
      </c>
      <c r="I1204" s="5" t="str">
        <f t="shared" si="36"/>
        <v>|n</v>
      </c>
      <c r="J1204" s="5" t="str">
        <f t="shared" si="37"/>
        <v>1203,Infiniti,Q60 Convertible,2014,premium unleaded (required),AUTOMATIC,343,62100,|n</v>
      </c>
    </row>
    <row r="1205" spans="1:10" x14ac:dyDescent="0.25">
      <c r="A1205" s="5">
        <v>1204</v>
      </c>
      <c r="B1205" s="5" t="s">
        <v>11441</v>
      </c>
      <c r="C1205" s="5" t="s">
        <v>11676</v>
      </c>
      <c r="D1205">
        <v>2015</v>
      </c>
      <c r="E1205" t="s">
        <v>11193</v>
      </c>
      <c r="F1205" t="s">
        <v>11888</v>
      </c>
      <c r="G1205" s="5">
        <v>325</v>
      </c>
      <c r="H1205">
        <v>48550</v>
      </c>
      <c r="I1205" s="5" t="str">
        <f t="shared" si="36"/>
        <v>|n</v>
      </c>
      <c r="J1205" s="5" t="str">
        <f t="shared" si="37"/>
        <v>1204,Infiniti,Q60 Convertible,2015,premium unleaded (recommended),AUTOMATIC,325,48550,|n</v>
      </c>
    </row>
    <row r="1206" spans="1:10" x14ac:dyDescent="0.25">
      <c r="A1206" s="5">
        <v>1205</v>
      </c>
      <c r="B1206" s="5" t="s">
        <v>11441</v>
      </c>
      <c r="C1206" s="5" t="s">
        <v>11676</v>
      </c>
      <c r="D1206">
        <v>2015</v>
      </c>
      <c r="E1206" t="s">
        <v>11193</v>
      </c>
      <c r="F1206" t="s">
        <v>11887</v>
      </c>
      <c r="G1206" s="5">
        <v>325</v>
      </c>
      <c r="H1206">
        <v>53400</v>
      </c>
      <c r="I1206" s="5" t="str">
        <f t="shared" si="36"/>
        <v>|n</v>
      </c>
      <c r="J1206" s="5" t="str">
        <f t="shared" si="37"/>
        <v>1205,Infiniti,Q60 Convertible,2015,premium unleaded (recommended),MANUAL,325,53400,|n</v>
      </c>
    </row>
    <row r="1207" spans="1:10" x14ac:dyDescent="0.25">
      <c r="A1207" s="5">
        <v>1206</v>
      </c>
      <c r="B1207" s="5" t="s">
        <v>11441</v>
      </c>
      <c r="C1207" t="s">
        <v>11676</v>
      </c>
      <c r="D1207">
        <v>2015</v>
      </c>
      <c r="E1207" t="s">
        <v>11186</v>
      </c>
      <c r="F1207" t="s">
        <v>11888</v>
      </c>
      <c r="G1207" s="5">
        <v>343</v>
      </c>
      <c r="H1207">
        <v>62100</v>
      </c>
      <c r="I1207" s="5" t="str">
        <f t="shared" si="36"/>
        <v>|n</v>
      </c>
      <c r="J1207" s="5" t="str">
        <f t="shared" si="37"/>
        <v>1206,Infiniti,Q60 Convertible,2015,premium unleaded (required),AUTOMATIC,343,62100,|n</v>
      </c>
    </row>
    <row r="1208" spans="1:10" x14ac:dyDescent="0.25">
      <c r="A1208" s="5">
        <v>1207</v>
      </c>
      <c r="B1208" s="5" t="s">
        <v>11441</v>
      </c>
      <c r="C1208" t="s">
        <v>11677</v>
      </c>
      <c r="D1208">
        <v>2014</v>
      </c>
      <c r="E1208" t="s">
        <v>11193</v>
      </c>
      <c r="F1208" t="s">
        <v>11888</v>
      </c>
      <c r="G1208" s="5">
        <v>330</v>
      </c>
      <c r="H1208">
        <v>42600</v>
      </c>
      <c r="I1208" s="5" t="str">
        <f t="shared" si="36"/>
        <v>|n</v>
      </c>
      <c r="J1208" s="5" t="str">
        <f t="shared" si="37"/>
        <v>1207,Infiniti,Q60 Coupe,2014,premium unleaded (recommended),AUTOMATIC,330,42600,|n</v>
      </c>
    </row>
    <row r="1209" spans="1:10" x14ac:dyDescent="0.25">
      <c r="A1209" s="5">
        <v>1208</v>
      </c>
      <c r="B1209" s="5" t="s">
        <v>11441</v>
      </c>
      <c r="C1209" t="s">
        <v>11677</v>
      </c>
      <c r="D1209">
        <v>2014</v>
      </c>
      <c r="E1209" t="s">
        <v>11193</v>
      </c>
      <c r="F1209" t="s">
        <v>11887</v>
      </c>
      <c r="G1209" s="5">
        <v>330</v>
      </c>
      <c r="H1209">
        <v>46050</v>
      </c>
      <c r="I1209" s="5" t="str">
        <f t="shared" si="36"/>
        <v>|n</v>
      </c>
      <c r="J1209" s="5" t="str">
        <f t="shared" si="37"/>
        <v>1208,Infiniti,Q60 Coupe,2014,premium unleaded (recommended),MANUAL,330,46050,|n</v>
      </c>
    </row>
    <row r="1210" spans="1:10" x14ac:dyDescent="0.25">
      <c r="A1210" s="5">
        <v>1209</v>
      </c>
      <c r="B1210" s="5" t="s">
        <v>11441</v>
      </c>
      <c r="C1210" t="s">
        <v>11677</v>
      </c>
      <c r="D1210">
        <v>2014</v>
      </c>
      <c r="E1210" t="s">
        <v>11186</v>
      </c>
      <c r="F1210" t="s">
        <v>11888</v>
      </c>
      <c r="G1210" s="5">
        <v>348</v>
      </c>
      <c r="H1210">
        <v>53650</v>
      </c>
      <c r="I1210" s="5" t="str">
        <f t="shared" si="36"/>
        <v>|n</v>
      </c>
      <c r="J1210" s="5" t="str">
        <f t="shared" si="37"/>
        <v>1209,Infiniti,Q60 Coupe,2014,premium unleaded (required),AUTOMATIC,348,53650,|n</v>
      </c>
    </row>
    <row r="1211" spans="1:10" x14ac:dyDescent="0.25">
      <c r="A1211" s="5">
        <v>1210</v>
      </c>
      <c r="B1211" s="5" t="s">
        <v>11441</v>
      </c>
      <c r="C1211" s="5" t="s">
        <v>11677</v>
      </c>
      <c r="D1211">
        <v>2014</v>
      </c>
      <c r="E1211" t="s">
        <v>11186</v>
      </c>
      <c r="F1211" t="s">
        <v>11887</v>
      </c>
      <c r="G1211" s="5">
        <v>348</v>
      </c>
      <c r="H1211">
        <v>51750</v>
      </c>
      <c r="I1211" s="5" t="str">
        <f t="shared" si="36"/>
        <v>|n</v>
      </c>
      <c r="J1211" s="5" t="str">
        <f t="shared" si="37"/>
        <v>1210,Infiniti,Q60 Coupe,2014,premium unleaded (required),MANUAL,348,51750,|n</v>
      </c>
    </row>
    <row r="1212" spans="1:10" x14ac:dyDescent="0.25">
      <c r="A1212" s="5">
        <v>1211</v>
      </c>
      <c r="B1212" s="5" t="s">
        <v>11441</v>
      </c>
      <c r="C1212" t="s">
        <v>11677</v>
      </c>
      <c r="D1212">
        <v>2015</v>
      </c>
      <c r="E1212" t="s">
        <v>11193</v>
      </c>
      <c r="F1212" t="s">
        <v>11888</v>
      </c>
      <c r="G1212" s="5">
        <v>330</v>
      </c>
      <c r="H1212">
        <v>49650</v>
      </c>
      <c r="I1212" s="5" t="str">
        <f t="shared" si="36"/>
        <v>|n</v>
      </c>
      <c r="J1212" s="5" t="str">
        <f t="shared" si="37"/>
        <v>1211,Infiniti,Q60 Coupe,2015,premium unleaded (recommended),AUTOMATIC,330,49650,|n</v>
      </c>
    </row>
    <row r="1213" spans="1:10" x14ac:dyDescent="0.25">
      <c r="A1213" s="5">
        <v>1212</v>
      </c>
      <c r="B1213" s="5" t="s">
        <v>11441</v>
      </c>
      <c r="C1213" t="s">
        <v>11677</v>
      </c>
      <c r="D1213">
        <v>2015</v>
      </c>
      <c r="E1213" t="s">
        <v>11193</v>
      </c>
      <c r="F1213" t="s">
        <v>11887</v>
      </c>
      <c r="G1213" s="5">
        <v>330</v>
      </c>
      <c r="H1213">
        <v>47700</v>
      </c>
      <c r="I1213" s="5" t="str">
        <f t="shared" si="36"/>
        <v>|n</v>
      </c>
      <c r="J1213" s="5" t="str">
        <f t="shared" si="37"/>
        <v>1212,Infiniti,Q60 Coupe,2015,premium unleaded (recommended),MANUAL,330,47700,|n</v>
      </c>
    </row>
    <row r="1214" spans="1:10" x14ac:dyDescent="0.25">
      <c r="A1214" s="5">
        <v>1213</v>
      </c>
      <c r="B1214" s="5" t="s">
        <v>11441</v>
      </c>
      <c r="C1214" t="s">
        <v>11677</v>
      </c>
      <c r="D1214">
        <v>2017</v>
      </c>
      <c r="E1214" t="s">
        <v>11193</v>
      </c>
      <c r="F1214" t="s">
        <v>11888</v>
      </c>
      <c r="G1214" s="5">
        <v>400</v>
      </c>
      <c r="H1214">
        <v>53300</v>
      </c>
      <c r="I1214" s="5" t="str">
        <f t="shared" si="36"/>
        <v>|n</v>
      </c>
      <c r="J1214" s="5" t="str">
        <f t="shared" si="37"/>
        <v>1213,Infiniti,Q60 Coupe,2017,premium unleaded (recommended),AUTOMATIC,400,53300,|n</v>
      </c>
    </row>
    <row r="1215" spans="1:10" x14ac:dyDescent="0.25">
      <c r="A1215" s="5">
        <v>1214</v>
      </c>
      <c r="B1215" s="5" t="s">
        <v>11441</v>
      </c>
      <c r="C1215" s="5" t="s">
        <v>11678</v>
      </c>
      <c r="D1215">
        <v>2014</v>
      </c>
      <c r="E1215" t="s">
        <v>11193</v>
      </c>
      <c r="F1215" t="s">
        <v>11888</v>
      </c>
      <c r="G1215" s="5">
        <v>360</v>
      </c>
      <c r="H1215">
        <v>55650</v>
      </c>
      <c r="I1215" s="5" t="str">
        <f t="shared" si="36"/>
        <v>|n</v>
      </c>
      <c r="J1215" s="5" t="str">
        <f t="shared" si="37"/>
        <v>1214,Infiniti,Q70,2014,premium unleaded (recommended),AUTOMATIC,360,55650,|n</v>
      </c>
    </row>
    <row r="1216" spans="1:10" x14ac:dyDescent="0.25">
      <c r="A1216" s="5">
        <v>1215</v>
      </c>
      <c r="B1216" s="5" t="s">
        <v>11441</v>
      </c>
      <c r="C1216" t="s">
        <v>11678</v>
      </c>
      <c r="D1216">
        <v>2014</v>
      </c>
      <c r="E1216" t="s">
        <v>11186</v>
      </c>
      <c r="F1216" t="s">
        <v>11888</v>
      </c>
      <c r="G1216" s="5">
        <v>420</v>
      </c>
      <c r="H1216">
        <v>64600</v>
      </c>
      <c r="I1216" s="5" t="str">
        <f t="shared" si="36"/>
        <v>|n</v>
      </c>
      <c r="J1216" s="5" t="str">
        <f t="shared" si="37"/>
        <v>1215,Infiniti,Q70,2014,premium unleaded (required),AUTOMATIC,420,64600,|n</v>
      </c>
    </row>
    <row r="1217" spans="1:10" x14ac:dyDescent="0.25">
      <c r="A1217" s="5">
        <v>1216</v>
      </c>
      <c r="B1217" s="5" t="s">
        <v>11441</v>
      </c>
      <c r="C1217" t="s">
        <v>11678</v>
      </c>
      <c r="D1217">
        <v>2015</v>
      </c>
      <c r="E1217" t="s">
        <v>11193</v>
      </c>
      <c r="F1217" t="s">
        <v>11888</v>
      </c>
      <c r="G1217" s="5">
        <v>360</v>
      </c>
      <c r="H1217">
        <v>55900</v>
      </c>
      <c r="I1217" s="5" t="str">
        <f t="shared" si="36"/>
        <v>|n</v>
      </c>
      <c r="J1217" s="5" t="str">
        <f t="shared" si="37"/>
        <v>1216,Infiniti,Q70,2015,premium unleaded (recommended),AUTOMATIC,360,55900,|n</v>
      </c>
    </row>
    <row r="1218" spans="1:10" x14ac:dyDescent="0.25">
      <c r="A1218" s="5">
        <v>1217</v>
      </c>
      <c r="B1218" s="5" t="s">
        <v>11441</v>
      </c>
      <c r="C1218" t="s">
        <v>11678</v>
      </c>
      <c r="D1218">
        <v>2015</v>
      </c>
      <c r="E1218" t="s">
        <v>11186</v>
      </c>
      <c r="F1218" t="s">
        <v>11888</v>
      </c>
      <c r="G1218" s="5">
        <v>416</v>
      </c>
      <c r="H1218">
        <v>67050</v>
      </c>
      <c r="I1218" s="5" t="str">
        <f t="shared" si="36"/>
        <v>|n</v>
      </c>
      <c r="J1218" s="5" t="str">
        <f t="shared" si="37"/>
        <v>1217,Infiniti,Q70,2015,premium unleaded (required),AUTOMATIC,416,67050,|n</v>
      </c>
    </row>
    <row r="1219" spans="1:10" x14ac:dyDescent="0.25">
      <c r="A1219" s="5">
        <v>1218</v>
      </c>
      <c r="B1219" s="5" t="s">
        <v>11441</v>
      </c>
      <c r="C1219" t="s">
        <v>11678</v>
      </c>
      <c r="D1219">
        <v>2016</v>
      </c>
      <c r="E1219" t="s">
        <v>11193</v>
      </c>
      <c r="F1219" t="s">
        <v>11888</v>
      </c>
      <c r="G1219" s="5">
        <v>360</v>
      </c>
      <c r="H1219">
        <v>55900</v>
      </c>
      <c r="I1219" s="5" t="str">
        <f t="shared" ref="I1219:I1282" si="38">IF(AND($B1218=$B1219,$C1218=$C1219,$E1218=$E1219,$F1218=$F1219),A1218,"|n")</f>
        <v>|n</v>
      </c>
      <c r="J1219" s="5" t="str">
        <f t="shared" ref="J1219:J1282" si="39">A1219&amp;","&amp;B1219&amp;","&amp;C1219&amp;","&amp;D1219&amp;","&amp;E1219&amp;","&amp;F1219&amp;","&amp;G1219&amp;","&amp;H1219&amp;","&amp;I1219</f>
        <v>1218,Infiniti,Q70,2016,premium unleaded (recommended),AUTOMATIC,360,55900,|n</v>
      </c>
    </row>
    <row r="1220" spans="1:10" x14ac:dyDescent="0.25">
      <c r="A1220" s="5">
        <v>1219</v>
      </c>
      <c r="B1220" s="5" t="s">
        <v>11441</v>
      </c>
      <c r="C1220" t="s">
        <v>11678</v>
      </c>
      <c r="D1220">
        <v>2016</v>
      </c>
      <c r="E1220" t="s">
        <v>11186</v>
      </c>
      <c r="F1220" t="s">
        <v>11888</v>
      </c>
      <c r="G1220" s="5">
        <v>420</v>
      </c>
      <c r="H1220">
        <v>67050</v>
      </c>
      <c r="I1220" s="5" t="str">
        <f t="shared" si="38"/>
        <v>|n</v>
      </c>
      <c r="J1220" s="5" t="str">
        <f t="shared" si="39"/>
        <v>1219,Infiniti,Q70,2016,premium unleaded (required),AUTOMATIC,420,67050,|n</v>
      </c>
    </row>
    <row r="1221" spans="1:10" x14ac:dyDescent="0.25">
      <c r="A1221" s="5">
        <v>1220</v>
      </c>
      <c r="B1221" s="5" t="s">
        <v>11441</v>
      </c>
      <c r="C1221" t="s">
        <v>11687</v>
      </c>
      <c r="D1221">
        <v>2012</v>
      </c>
      <c r="E1221" t="s">
        <v>11193</v>
      </c>
      <c r="F1221" t="s">
        <v>11888</v>
      </c>
      <c r="G1221" s="5">
        <v>400</v>
      </c>
      <c r="H1221">
        <v>63100</v>
      </c>
      <c r="I1221" s="5" t="str">
        <f t="shared" si="38"/>
        <v>|n</v>
      </c>
      <c r="J1221" s="5" t="str">
        <f t="shared" si="39"/>
        <v>1220,Infiniti,QX,2012,premium unleaded (recommended),AUTOMATIC,400,63100,|n</v>
      </c>
    </row>
    <row r="1222" spans="1:10" x14ac:dyDescent="0.25">
      <c r="A1222" s="5">
        <v>1221</v>
      </c>
      <c r="B1222" s="5" t="s">
        <v>11441</v>
      </c>
      <c r="C1222" s="5" t="s">
        <v>11687</v>
      </c>
      <c r="D1222">
        <v>2013</v>
      </c>
      <c r="E1222" t="s">
        <v>11193</v>
      </c>
      <c r="F1222" t="s">
        <v>11888</v>
      </c>
      <c r="G1222" s="5">
        <v>400</v>
      </c>
      <c r="H1222">
        <v>64450</v>
      </c>
      <c r="I1222" s="5">
        <f t="shared" si="38"/>
        <v>1220</v>
      </c>
      <c r="J1222" s="5" t="str">
        <f t="shared" si="39"/>
        <v>1221,Infiniti,QX,2013,premium unleaded (recommended),AUTOMATIC,400,64450,1220</v>
      </c>
    </row>
    <row r="1223" spans="1:10" x14ac:dyDescent="0.25">
      <c r="A1223" s="5">
        <v>1222</v>
      </c>
      <c r="B1223" s="5" t="s">
        <v>11441</v>
      </c>
      <c r="C1223" t="s">
        <v>11682</v>
      </c>
      <c r="D1223">
        <v>2015</v>
      </c>
      <c r="E1223" t="s">
        <v>11193</v>
      </c>
      <c r="F1223" t="s">
        <v>11888</v>
      </c>
      <c r="G1223" s="5">
        <v>325</v>
      </c>
      <c r="H1223">
        <v>38600</v>
      </c>
      <c r="I1223" s="5" t="str">
        <f t="shared" si="38"/>
        <v>|n</v>
      </c>
      <c r="J1223" s="5" t="str">
        <f t="shared" si="39"/>
        <v>1222,Infiniti,QX50,2015,premium unleaded (recommended),AUTOMATIC,325,38600,|n</v>
      </c>
    </row>
    <row r="1224" spans="1:10" x14ac:dyDescent="0.25">
      <c r="A1224" s="5">
        <v>1223</v>
      </c>
      <c r="B1224" s="5" t="s">
        <v>11441</v>
      </c>
      <c r="C1224" t="s">
        <v>11682</v>
      </c>
      <c r="D1224">
        <v>2016</v>
      </c>
      <c r="E1224" t="s">
        <v>11193</v>
      </c>
      <c r="F1224" t="s">
        <v>11888</v>
      </c>
      <c r="G1224" s="5">
        <v>325</v>
      </c>
      <c r="H1224">
        <v>35850</v>
      </c>
      <c r="I1224" s="5">
        <f t="shared" si="38"/>
        <v>1222</v>
      </c>
      <c r="J1224" s="5" t="str">
        <f t="shared" si="39"/>
        <v>1223,Infiniti,QX50,2016,premium unleaded (recommended),AUTOMATIC,325,35850,1222</v>
      </c>
    </row>
    <row r="1225" spans="1:10" x14ac:dyDescent="0.25">
      <c r="A1225" s="5">
        <v>1224</v>
      </c>
      <c r="B1225" s="5" t="s">
        <v>11441</v>
      </c>
      <c r="C1225" t="s">
        <v>11682</v>
      </c>
      <c r="D1225">
        <v>2017</v>
      </c>
      <c r="E1225" t="s">
        <v>11193</v>
      </c>
      <c r="F1225" t="s">
        <v>11888</v>
      </c>
      <c r="G1225" s="5">
        <v>325</v>
      </c>
      <c r="H1225">
        <v>36250</v>
      </c>
      <c r="I1225" s="5">
        <f t="shared" si="38"/>
        <v>1223</v>
      </c>
      <c r="J1225" s="5" t="str">
        <f t="shared" si="39"/>
        <v>1224,Infiniti,QX50,2017,premium unleaded (recommended),AUTOMATIC,325,36250,1223</v>
      </c>
    </row>
    <row r="1226" spans="1:10" x14ac:dyDescent="0.25">
      <c r="A1226" s="5">
        <v>1225</v>
      </c>
      <c r="B1226" s="5" t="s">
        <v>11441</v>
      </c>
      <c r="C1226" t="s">
        <v>11683</v>
      </c>
      <c r="D1226">
        <v>2009</v>
      </c>
      <c r="E1226" t="s">
        <v>11193</v>
      </c>
      <c r="F1226" t="s">
        <v>11888</v>
      </c>
      <c r="G1226" s="5">
        <v>320</v>
      </c>
      <c r="H1226">
        <v>58150</v>
      </c>
      <c r="I1226" s="5" t="str">
        <f t="shared" si="38"/>
        <v>|n</v>
      </c>
      <c r="J1226" s="5" t="str">
        <f t="shared" si="39"/>
        <v>1225,Infiniti,QX56,2009,premium unleaded (recommended),AUTOMATIC,320,58150,|n</v>
      </c>
    </row>
    <row r="1227" spans="1:10" x14ac:dyDescent="0.25">
      <c r="A1227" s="5">
        <v>1226</v>
      </c>
      <c r="B1227" s="5" t="s">
        <v>11441</v>
      </c>
      <c r="C1227" t="s">
        <v>11683</v>
      </c>
      <c r="D1227">
        <v>2010</v>
      </c>
      <c r="E1227" t="s">
        <v>11193</v>
      </c>
      <c r="F1227" t="s">
        <v>11888</v>
      </c>
      <c r="G1227" s="5">
        <v>320</v>
      </c>
      <c r="H1227">
        <v>59150</v>
      </c>
      <c r="I1227" s="5">
        <f t="shared" si="38"/>
        <v>1225</v>
      </c>
      <c r="J1227" s="5" t="str">
        <f t="shared" si="39"/>
        <v>1226,Infiniti,QX56,2010,premium unleaded (recommended),AUTOMATIC,320,59150,1225</v>
      </c>
    </row>
    <row r="1228" spans="1:10" x14ac:dyDescent="0.25">
      <c r="A1228" s="5">
        <v>1227</v>
      </c>
      <c r="B1228" s="5" t="s">
        <v>11441</v>
      </c>
      <c r="C1228" t="s">
        <v>11683</v>
      </c>
      <c r="D1228">
        <v>2011</v>
      </c>
      <c r="E1228" t="s">
        <v>11193</v>
      </c>
      <c r="F1228" t="s">
        <v>11888</v>
      </c>
      <c r="G1228" s="5">
        <v>400</v>
      </c>
      <c r="H1228">
        <v>61800</v>
      </c>
      <c r="I1228" s="5">
        <f t="shared" si="38"/>
        <v>1226</v>
      </c>
      <c r="J1228" s="5" t="str">
        <f t="shared" si="39"/>
        <v>1227,Infiniti,QX56,2011,premium unleaded (recommended),AUTOMATIC,400,61800,1226</v>
      </c>
    </row>
    <row r="1229" spans="1:10" x14ac:dyDescent="0.25">
      <c r="A1229" s="5">
        <v>1228</v>
      </c>
      <c r="B1229" s="5" t="s">
        <v>11441</v>
      </c>
      <c r="C1229" t="s">
        <v>11684</v>
      </c>
      <c r="D1229">
        <v>2015</v>
      </c>
      <c r="E1229" t="s">
        <v>11193</v>
      </c>
      <c r="F1229" t="s">
        <v>11888</v>
      </c>
      <c r="G1229" s="5">
        <v>230</v>
      </c>
      <c r="H1229">
        <v>46800</v>
      </c>
      <c r="I1229" s="5" t="str">
        <f t="shared" si="38"/>
        <v>|n</v>
      </c>
      <c r="J1229" s="5" t="str">
        <f t="shared" si="39"/>
        <v>1228,Infiniti,QX60,2015,premium unleaded (recommended),AUTOMATIC,230,46800,|n</v>
      </c>
    </row>
    <row r="1230" spans="1:10" x14ac:dyDescent="0.25">
      <c r="A1230" s="5">
        <v>1229</v>
      </c>
      <c r="B1230" s="5" t="s">
        <v>11441</v>
      </c>
      <c r="C1230" t="s">
        <v>11684</v>
      </c>
      <c r="D1230">
        <v>2016</v>
      </c>
      <c r="E1230" t="s">
        <v>11193</v>
      </c>
      <c r="F1230" t="s">
        <v>11888</v>
      </c>
      <c r="G1230" s="5">
        <v>250</v>
      </c>
      <c r="H1230">
        <v>53450</v>
      </c>
      <c r="I1230" s="5">
        <f t="shared" si="38"/>
        <v>1228</v>
      </c>
      <c r="J1230" s="5" t="str">
        <f t="shared" si="39"/>
        <v>1229,Infiniti,QX60,2016,premium unleaded (recommended),AUTOMATIC,250,53450,1228</v>
      </c>
    </row>
    <row r="1231" spans="1:10" x14ac:dyDescent="0.25">
      <c r="A1231" s="5">
        <v>1230</v>
      </c>
      <c r="B1231" s="5" t="s">
        <v>11441</v>
      </c>
      <c r="C1231" s="5" t="s">
        <v>11684</v>
      </c>
      <c r="D1231">
        <v>2017</v>
      </c>
      <c r="E1231" t="s">
        <v>11193</v>
      </c>
      <c r="F1231" t="s">
        <v>11888</v>
      </c>
      <c r="G1231" s="5">
        <v>295</v>
      </c>
      <c r="H1231">
        <v>44900</v>
      </c>
      <c r="I1231" s="5">
        <f t="shared" si="38"/>
        <v>1229</v>
      </c>
      <c r="J1231" s="5" t="str">
        <f t="shared" si="39"/>
        <v>1230,Infiniti,QX60,2017,premium unleaded (recommended),AUTOMATIC,295,44900,1229</v>
      </c>
    </row>
    <row r="1232" spans="1:10" x14ac:dyDescent="0.25">
      <c r="A1232" s="5">
        <v>1231</v>
      </c>
      <c r="B1232" s="5" t="s">
        <v>11441</v>
      </c>
      <c r="C1232" t="s">
        <v>11685</v>
      </c>
      <c r="D1232">
        <v>2015</v>
      </c>
      <c r="E1232" t="s">
        <v>11186</v>
      </c>
      <c r="F1232" t="s">
        <v>11888</v>
      </c>
      <c r="G1232" s="5">
        <v>325</v>
      </c>
      <c r="H1232">
        <v>47300</v>
      </c>
      <c r="I1232" s="5" t="str">
        <f t="shared" si="38"/>
        <v>|n</v>
      </c>
      <c r="J1232" s="5" t="str">
        <f t="shared" si="39"/>
        <v>1231,Infiniti,QX70,2015,premium unleaded (required),AUTOMATIC,325,47300,|n</v>
      </c>
    </row>
    <row r="1233" spans="1:10" x14ac:dyDescent="0.25">
      <c r="A1233" s="5">
        <v>1232</v>
      </c>
      <c r="B1233" s="5" t="s">
        <v>11441</v>
      </c>
      <c r="C1233" t="s">
        <v>11685</v>
      </c>
      <c r="D1233">
        <v>2016</v>
      </c>
      <c r="E1233" t="s">
        <v>11186</v>
      </c>
      <c r="F1233" t="s">
        <v>11888</v>
      </c>
      <c r="G1233" s="5">
        <v>325</v>
      </c>
      <c r="H1233">
        <v>47300</v>
      </c>
      <c r="I1233" s="5">
        <f t="shared" si="38"/>
        <v>1231</v>
      </c>
      <c r="J1233" s="5" t="str">
        <f t="shared" si="39"/>
        <v>1232,Infiniti,QX70,2016,premium unleaded (required),AUTOMATIC,325,47300,1231</v>
      </c>
    </row>
    <row r="1234" spans="1:10" x14ac:dyDescent="0.25">
      <c r="A1234" s="5">
        <v>1233</v>
      </c>
      <c r="B1234" s="5" t="s">
        <v>11441</v>
      </c>
      <c r="C1234" t="s">
        <v>11685</v>
      </c>
      <c r="D1234">
        <v>2017</v>
      </c>
      <c r="E1234" t="s">
        <v>11186</v>
      </c>
      <c r="F1234" t="s">
        <v>11888</v>
      </c>
      <c r="G1234" s="5">
        <v>325</v>
      </c>
      <c r="H1234">
        <v>47650</v>
      </c>
      <c r="I1234" s="5">
        <f t="shared" si="38"/>
        <v>1232</v>
      </c>
      <c r="J1234" s="5" t="str">
        <f t="shared" si="39"/>
        <v>1233,Infiniti,QX70,2017,premium unleaded (required),AUTOMATIC,325,47650,1232</v>
      </c>
    </row>
    <row r="1235" spans="1:10" x14ac:dyDescent="0.25">
      <c r="A1235" s="5">
        <v>1234</v>
      </c>
      <c r="B1235" s="5" t="s">
        <v>11441</v>
      </c>
      <c r="C1235" t="s">
        <v>11686</v>
      </c>
      <c r="D1235">
        <v>2014</v>
      </c>
      <c r="E1235" t="s">
        <v>11193</v>
      </c>
      <c r="F1235" t="s">
        <v>11888</v>
      </c>
      <c r="G1235" s="5">
        <v>400</v>
      </c>
      <c r="H1235">
        <v>65800</v>
      </c>
      <c r="I1235" s="5" t="str">
        <f t="shared" si="38"/>
        <v>|n</v>
      </c>
      <c r="J1235" s="5" t="str">
        <f t="shared" si="39"/>
        <v>1234,Infiniti,QX80,2014,premium unleaded (recommended),AUTOMATIC,400,65800,|n</v>
      </c>
    </row>
    <row r="1236" spans="1:10" x14ac:dyDescent="0.25">
      <c r="A1236" s="5">
        <v>1235</v>
      </c>
      <c r="B1236" s="5" t="s">
        <v>11441</v>
      </c>
      <c r="C1236" t="s">
        <v>11686</v>
      </c>
      <c r="D1236">
        <v>2015</v>
      </c>
      <c r="E1236" t="s">
        <v>11193</v>
      </c>
      <c r="F1236" t="s">
        <v>11888</v>
      </c>
      <c r="G1236" s="5">
        <v>400</v>
      </c>
      <c r="H1236">
        <v>66350</v>
      </c>
      <c r="I1236" s="5">
        <f t="shared" si="38"/>
        <v>1234</v>
      </c>
      <c r="J1236" s="5" t="str">
        <f t="shared" si="39"/>
        <v>1235,Infiniti,QX80,2015,premium unleaded (recommended),AUTOMATIC,400,66350,1234</v>
      </c>
    </row>
    <row r="1237" spans="1:10" x14ac:dyDescent="0.25">
      <c r="A1237" s="5">
        <v>1236</v>
      </c>
      <c r="B1237" s="5" t="s">
        <v>11441</v>
      </c>
      <c r="C1237" t="s">
        <v>11686</v>
      </c>
      <c r="D1237">
        <v>2016</v>
      </c>
      <c r="E1237" t="s">
        <v>11193</v>
      </c>
      <c r="F1237" t="s">
        <v>11888</v>
      </c>
      <c r="G1237" s="5">
        <v>400</v>
      </c>
      <c r="H1237">
        <v>88850</v>
      </c>
      <c r="I1237" s="5">
        <f t="shared" si="38"/>
        <v>1235</v>
      </c>
      <c r="J1237" s="5" t="str">
        <f t="shared" si="39"/>
        <v>1236,Infiniti,QX80,2016,premium unleaded (recommended),AUTOMATIC,400,88850,1235</v>
      </c>
    </row>
    <row r="1238" spans="1:10" x14ac:dyDescent="0.25">
      <c r="A1238" s="5">
        <v>1237</v>
      </c>
      <c r="B1238" s="5" t="s">
        <v>11269</v>
      </c>
      <c r="C1238" t="s">
        <v>11270</v>
      </c>
      <c r="D1238">
        <v>2007</v>
      </c>
      <c r="E1238" t="s">
        <v>11190</v>
      </c>
      <c r="F1238" t="s">
        <v>11888</v>
      </c>
      <c r="G1238" s="5">
        <v>264</v>
      </c>
      <c r="H1238">
        <v>25495</v>
      </c>
      <c r="I1238" s="5" t="str">
        <f t="shared" si="38"/>
        <v>|n</v>
      </c>
      <c r="J1238" s="5" t="str">
        <f t="shared" si="39"/>
        <v>1237,Kia,Amanti,2007,regular unleaded,AUTOMATIC,264,25495,|n</v>
      </c>
    </row>
    <row r="1239" spans="1:10" x14ac:dyDescent="0.25">
      <c r="A1239" s="5">
        <v>1238</v>
      </c>
      <c r="B1239" s="5" t="s">
        <v>11269</v>
      </c>
      <c r="C1239" t="s">
        <v>11270</v>
      </c>
      <c r="D1239">
        <v>2008</v>
      </c>
      <c r="E1239" t="s">
        <v>11190</v>
      </c>
      <c r="F1239" t="s">
        <v>11888</v>
      </c>
      <c r="G1239" s="5">
        <v>264</v>
      </c>
      <c r="H1239">
        <v>25495</v>
      </c>
      <c r="I1239" s="5">
        <f t="shared" si="38"/>
        <v>1237</v>
      </c>
      <c r="J1239" s="5" t="str">
        <f t="shared" si="39"/>
        <v>1238,Kia,Amanti,2008,regular unleaded,AUTOMATIC,264,25495,1237</v>
      </c>
    </row>
    <row r="1240" spans="1:10" x14ac:dyDescent="0.25">
      <c r="A1240" s="5">
        <v>1239</v>
      </c>
      <c r="B1240" s="5" t="s">
        <v>11269</v>
      </c>
      <c r="C1240" t="s">
        <v>11270</v>
      </c>
      <c r="D1240">
        <v>2009</v>
      </c>
      <c r="E1240" t="s">
        <v>11190</v>
      </c>
      <c r="F1240" t="s">
        <v>11888</v>
      </c>
      <c r="G1240" s="5">
        <v>264</v>
      </c>
      <c r="H1240">
        <v>26045</v>
      </c>
      <c r="I1240" s="5">
        <f t="shared" si="38"/>
        <v>1238</v>
      </c>
      <c r="J1240" s="5" t="str">
        <f t="shared" si="39"/>
        <v>1239,Kia,Amanti,2009,regular unleaded,AUTOMATIC,264,26045,1238</v>
      </c>
    </row>
    <row r="1241" spans="1:10" x14ac:dyDescent="0.25">
      <c r="A1241" s="5">
        <v>1240</v>
      </c>
      <c r="B1241" s="5" t="s">
        <v>11269</v>
      </c>
      <c r="C1241" s="5" t="s">
        <v>11308</v>
      </c>
      <c r="D1241">
        <v>2009</v>
      </c>
      <c r="E1241" t="s">
        <v>11190</v>
      </c>
      <c r="F1241" t="s">
        <v>11888</v>
      </c>
      <c r="G1241" s="5">
        <v>337</v>
      </c>
      <c r="H1241">
        <v>39995</v>
      </c>
      <c r="I1241" s="5" t="str">
        <f t="shared" si="38"/>
        <v>|n</v>
      </c>
      <c r="J1241" s="5" t="str">
        <f t="shared" si="39"/>
        <v>1240,Kia,Borrego,2009,regular unleaded,AUTOMATIC,337,39995,|n</v>
      </c>
    </row>
    <row r="1242" spans="1:10" x14ac:dyDescent="0.25">
      <c r="A1242" s="5">
        <v>1241</v>
      </c>
      <c r="B1242" s="5" t="s">
        <v>11269</v>
      </c>
      <c r="C1242" t="s">
        <v>11318</v>
      </c>
      <c r="D1242">
        <v>2015</v>
      </c>
      <c r="E1242" t="s">
        <v>11190</v>
      </c>
      <c r="F1242" t="s">
        <v>11888</v>
      </c>
      <c r="G1242" s="5">
        <v>293</v>
      </c>
      <c r="H1242">
        <v>43800</v>
      </c>
      <c r="I1242" s="5" t="str">
        <f t="shared" si="38"/>
        <v>|n</v>
      </c>
      <c r="J1242" s="5" t="str">
        <f t="shared" si="39"/>
        <v>1241,Kia,Cadenza,2015,regular unleaded,AUTOMATIC,293,43800,|n</v>
      </c>
    </row>
    <row r="1243" spans="1:10" x14ac:dyDescent="0.25">
      <c r="A1243" s="5">
        <v>1242</v>
      </c>
      <c r="B1243" s="5" t="s">
        <v>11269</v>
      </c>
      <c r="C1243" t="s">
        <v>11318</v>
      </c>
      <c r="D1243">
        <v>2016</v>
      </c>
      <c r="E1243" t="s">
        <v>11190</v>
      </c>
      <c r="F1243" t="s">
        <v>11888</v>
      </c>
      <c r="G1243" s="5">
        <v>293</v>
      </c>
      <c r="H1243">
        <v>44090</v>
      </c>
      <c r="I1243" s="5">
        <f t="shared" si="38"/>
        <v>1241</v>
      </c>
      <c r="J1243" s="5" t="str">
        <f t="shared" si="39"/>
        <v>1242,Kia,Cadenza,2016,regular unleaded,AUTOMATIC,293,44090,1241</v>
      </c>
    </row>
    <row r="1244" spans="1:10" x14ac:dyDescent="0.25">
      <c r="A1244" s="5">
        <v>1243</v>
      </c>
      <c r="B1244" s="5" t="s">
        <v>11269</v>
      </c>
      <c r="C1244" t="s">
        <v>11318</v>
      </c>
      <c r="D1244">
        <v>2017</v>
      </c>
      <c r="E1244" t="s">
        <v>11190</v>
      </c>
      <c r="F1244" t="s">
        <v>11888</v>
      </c>
      <c r="G1244" s="5">
        <v>290</v>
      </c>
      <c r="H1244">
        <v>44390</v>
      </c>
      <c r="I1244" s="5">
        <f t="shared" si="38"/>
        <v>1242</v>
      </c>
      <c r="J1244" s="5" t="str">
        <f t="shared" si="39"/>
        <v>1243,Kia,Cadenza,2017,regular unleaded,AUTOMATIC,290,44390,1242</v>
      </c>
    </row>
    <row r="1245" spans="1:10" x14ac:dyDescent="0.25">
      <c r="A1245" s="5">
        <v>1244</v>
      </c>
      <c r="B1245" s="5" t="s">
        <v>11269</v>
      </c>
      <c r="C1245" t="s">
        <v>11466</v>
      </c>
      <c r="D1245">
        <v>2015</v>
      </c>
      <c r="E1245" t="s">
        <v>11190</v>
      </c>
      <c r="F1245" t="s">
        <v>11888</v>
      </c>
      <c r="G1245" s="5">
        <v>201</v>
      </c>
      <c r="H1245">
        <v>21890</v>
      </c>
      <c r="I1245" s="5" t="str">
        <f t="shared" si="38"/>
        <v>|n</v>
      </c>
      <c r="J1245" s="5" t="str">
        <f t="shared" si="39"/>
        <v>1244,Kia,Forte,2015,regular unleaded,AUTOMATIC,201,21890,|n</v>
      </c>
    </row>
    <row r="1246" spans="1:10" x14ac:dyDescent="0.25">
      <c r="A1246" s="5">
        <v>1245</v>
      </c>
      <c r="B1246" s="5" t="s">
        <v>11269</v>
      </c>
      <c r="C1246" t="s">
        <v>11466</v>
      </c>
      <c r="D1246">
        <v>2015</v>
      </c>
      <c r="E1246" t="s">
        <v>11190</v>
      </c>
      <c r="F1246" t="s">
        <v>11887</v>
      </c>
      <c r="G1246" s="5">
        <v>201</v>
      </c>
      <c r="H1246">
        <v>20890</v>
      </c>
      <c r="I1246" s="5" t="str">
        <f t="shared" si="38"/>
        <v>|n</v>
      </c>
      <c r="J1246" s="5" t="str">
        <f t="shared" si="39"/>
        <v>1245,Kia,Forte,2015,regular unleaded,MANUAL,201,20890,|n</v>
      </c>
    </row>
    <row r="1247" spans="1:10" x14ac:dyDescent="0.25">
      <c r="A1247" s="5">
        <v>1246</v>
      </c>
      <c r="B1247" s="5" t="s">
        <v>11269</v>
      </c>
      <c r="C1247" t="s">
        <v>11466</v>
      </c>
      <c r="D1247">
        <v>2016</v>
      </c>
      <c r="E1247" t="s">
        <v>11190</v>
      </c>
      <c r="F1247" t="s">
        <v>11888</v>
      </c>
      <c r="G1247" s="5">
        <v>201</v>
      </c>
      <c r="H1247">
        <v>21990</v>
      </c>
      <c r="I1247" s="5" t="str">
        <f t="shared" si="38"/>
        <v>|n</v>
      </c>
      <c r="J1247" s="5" t="str">
        <f t="shared" si="39"/>
        <v>1246,Kia,Forte,2016,regular unleaded,AUTOMATIC,201,21990,|n</v>
      </c>
    </row>
    <row r="1248" spans="1:10" x14ac:dyDescent="0.25">
      <c r="A1248" s="5">
        <v>1247</v>
      </c>
      <c r="B1248" s="5" t="s">
        <v>11269</v>
      </c>
      <c r="C1248" t="s">
        <v>11466</v>
      </c>
      <c r="D1248">
        <v>2016</v>
      </c>
      <c r="E1248" t="s">
        <v>11190</v>
      </c>
      <c r="F1248" t="s">
        <v>11887</v>
      </c>
      <c r="G1248" s="5">
        <v>201</v>
      </c>
      <c r="H1248">
        <v>20990</v>
      </c>
      <c r="I1248" s="5" t="str">
        <f t="shared" si="38"/>
        <v>|n</v>
      </c>
      <c r="J1248" s="5" t="str">
        <f t="shared" si="39"/>
        <v>1247,Kia,Forte,2016,regular unleaded,MANUAL,201,20990,|n</v>
      </c>
    </row>
    <row r="1249" spans="1:10" x14ac:dyDescent="0.25">
      <c r="A1249" s="5">
        <v>1248</v>
      </c>
      <c r="B1249" s="5" t="s">
        <v>11269</v>
      </c>
      <c r="C1249" t="s">
        <v>11466</v>
      </c>
      <c r="D1249">
        <v>2017</v>
      </c>
      <c r="E1249" t="s">
        <v>11190</v>
      </c>
      <c r="F1249" t="s">
        <v>11889</v>
      </c>
      <c r="G1249" s="5">
        <v>201</v>
      </c>
      <c r="H1249">
        <v>23690</v>
      </c>
      <c r="I1249" s="5" t="str">
        <f t="shared" si="38"/>
        <v>|n</v>
      </c>
      <c r="J1249" s="5" t="str">
        <f t="shared" si="39"/>
        <v>1248,Kia,Forte,2017,regular unleaded,AUTOMATED_MANUAL,201,23690,|n</v>
      </c>
    </row>
    <row r="1250" spans="1:10" x14ac:dyDescent="0.25">
      <c r="A1250" s="5">
        <v>1249</v>
      </c>
      <c r="B1250" s="5" t="s">
        <v>11269</v>
      </c>
      <c r="C1250" t="s">
        <v>11466</v>
      </c>
      <c r="D1250">
        <v>2017</v>
      </c>
      <c r="E1250" t="s">
        <v>11190</v>
      </c>
      <c r="F1250" t="s">
        <v>11888</v>
      </c>
      <c r="G1250" s="5">
        <v>164</v>
      </c>
      <c r="H1250">
        <v>21990</v>
      </c>
      <c r="I1250" s="5" t="str">
        <f t="shared" si="38"/>
        <v>|n</v>
      </c>
      <c r="J1250" s="5" t="str">
        <f t="shared" si="39"/>
        <v>1249,Kia,Forte,2017,regular unleaded,AUTOMATIC,164,21990,|n</v>
      </c>
    </row>
    <row r="1251" spans="1:10" x14ac:dyDescent="0.25">
      <c r="A1251" s="5">
        <v>1250</v>
      </c>
      <c r="B1251" s="5" t="s">
        <v>11269</v>
      </c>
      <c r="C1251" t="s">
        <v>11466</v>
      </c>
      <c r="D1251">
        <v>2017</v>
      </c>
      <c r="E1251" t="s">
        <v>11190</v>
      </c>
      <c r="F1251" t="s">
        <v>11887</v>
      </c>
      <c r="G1251" s="5">
        <v>201</v>
      </c>
      <c r="H1251">
        <v>25890</v>
      </c>
      <c r="I1251" s="5" t="str">
        <f t="shared" si="38"/>
        <v>|n</v>
      </c>
      <c r="J1251" s="5" t="str">
        <f t="shared" si="39"/>
        <v>1250,Kia,Forte,2017,regular unleaded,MANUAL,201,25890,|n</v>
      </c>
    </row>
    <row r="1252" spans="1:10" x14ac:dyDescent="0.25">
      <c r="A1252" s="5">
        <v>1251</v>
      </c>
      <c r="B1252" s="5" t="s">
        <v>11269</v>
      </c>
      <c r="C1252" t="s">
        <v>11568</v>
      </c>
      <c r="D1252">
        <v>2015</v>
      </c>
      <c r="E1252" t="s">
        <v>11193</v>
      </c>
      <c r="F1252" t="s">
        <v>11888</v>
      </c>
      <c r="G1252" s="5">
        <v>420</v>
      </c>
      <c r="H1252">
        <v>59900</v>
      </c>
      <c r="I1252" s="5" t="str">
        <f t="shared" si="38"/>
        <v>|n</v>
      </c>
      <c r="J1252" s="5" t="str">
        <f t="shared" si="39"/>
        <v>1251,Kia,K900,2015,premium unleaded (recommended),AUTOMATIC,420,59900,|n</v>
      </c>
    </row>
    <row r="1253" spans="1:10" x14ac:dyDescent="0.25">
      <c r="A1253" s="5">
        <v>1252</v>
      </c>
      <c r="B1253" s="5" t="s">
        <v>11269</v>
      </c>
      <c r="C1253" t="s">
        <v>11568</v>
      </c>
      <c r="D1253">
        <v>2016</v>
      </c>
      <c r="E1253" t="s">
        <v>11193</v>
      </c>
      <c r="F1253" t="s">
        <v>11888</v>
      </c>
      <c r="G1253" s="5">
        <v>420</v>
      </c>
      <c r="H1253">
        <v>61900</v>
      </c>
      <c r="I1253" s="5">
        <f t="shared" si="38"/>
        <v>1251</v>
      </c>
      <c r="J1253" s="5" t="str">
        <f t="shared" si="39"/>
        <v>1252,Kia,K900,2016,premium unleaded (recommended),AUTOMATIC,420,61900,1251</v>
      </c>
    </row>
    <row r="1254" spans="1:10" x14ac:dyDescent="0.25">
      <c r="A1254" s="5">
        <v>1253</v>
      </c>
      <c r="B1254" s="5" t="s">
        <v>11269</v>
      </c>
      <c r="C1254" t="s">
        <v>11568</v>
      </c>
      <c r="D1254">
        <v>2016</v>
      </c>
      <c r="E1254" t="s">
        <v>11190</v>
      </c>
      <c r="F1254" t="s">
        <v>11888</v>
      </c>
      <c r="G1254" s="5">
        <v>311</v>
      </c>
      <c r="H1254">
        <v>54900</v>
      </c>
      <c r="I1254" s="5" t="str">
        <f t="shared" si="38"/>
        <v>|n</v>
      </c>
      <c r="J1254" s="5" t="str">
        <f t="shared" si="39"/>
        <v>1253,Kia,K900,2016,regular unleaded,AUTOMATIC,311,54900,|n</v>
      </c>
    </row>
    <row r="1255" spans="1:10" x14ac:dyDescent="0.25">
      <c r="A1255" s="5">
        <v>1254</v>
      </c>
      <c r="B1255" s="5" t="s">
        <v>11269</v>
      </c>
      <c r="C1255" t="s">
        <v>11652</v>
      </c>
      <c r="D1255">
        <v>2014</v>
      </c>
      <c r="E1255" t="s">
        <v>11190</v>
      </c>
      <c r="F1255" t="s">
        <v>11888</v>
      </c>
      <c r="G1255" s="5">
        <v>274</v>
      </c>
      <c r="H1255">
        <v>35300</v>
      </c>
      <c r="I1255" s="5" t="str">
        <f t="shared" si="38"/>
        <v>|n</v>
      </c>
      <c r="J1255" s="5" t="str">
        <f t="shared" si="39"/>
        <v>1254,Kia,Optima,2014,regular unleaded,AUTOMATIC,274,35300,|n</v>
      </c>
    </row>
    <row r="1256" spans="1:10" x14ac:dyDescent="0.25">
      <c r="A1256" s="5">
        <v>1255</v>
      </c>
      <c r="B1256" s="5" t="s">
        <v>11269</v>
      </c>
      <c r="C1256" t="s">
        <v>11652</v>
      </c>
      <c r="D1256">
        <v>2015</v>
      </c>
      <c r="E1256" t="s">
        <v>11190</v>
      </c>
      <c r="F1256" t="s">
        <v>11888</v>
      </c>
      <c r="G1256" s="5">
        <v>274</v>
      </c>
      <c r="H1256">
        <v>35500</v>
      </c>
      <c r="I1256" s="5">
        <f t="shared" si="38"/>
        <v>1254</v>
      </c>
      <c r="J1256" s="5" t="str">
        <f t="shared" si="39"/>
        <v>1255,Kia,Optima,2015,regular unleaded,AUTOMATIC,274,35500,1254</v>
      </c>
    </row>
    <row r="1257" spans="1:10" x14ac:dyDescent="0.25">
      <c r="A1257" s="5">
        <v>1256</v>
      </c>
      <c r="B1257" s="5" t="s">
        <v>11269</v>
      </c>
      <c r="C1257" t="s">
        <v>11652</v>
      </c>
      <c r="D1257">
        <v>2016</v>
      </c>
      <c r="E1257" t="s">
        <v>11190</v>
      </c>
      <c r="F1257" t="s">
        <v>11889</v>
      </c>
      <c r="G1257" s="5">
        <v>178</v>
      </c>
      <c r="H1257">
        <v>24140</v>
      </c>
      <c r="I1257" s="5" t="str">
        <f t="shared" si="38"/>
        <v>|n</v>
      </c>
      <c r="J1257" s="5" t="str">
        <f t="shared" si="39"/>
        <v>1256,Kia,Optima,2016,regular unleaded,AUTOMATED_MANUAL,178,24140,|n</v>
      </c>
    </row>
    <row r="1258" spans="1:10" x14ac:dyDescent="0.25">
      <c r="A1258" s="5">
        <v>1257</v>
      </c>
      <c r="B1258" s="5" t="s">
        <v>11269</v>
      </c>
      <c r="C1258" t="s">
        <v>11652</v>
      </c>
      <c r="D1258">
        <v>2016</v>
      </c>
      <c r="E1258" t="s">
        <v>11190</v>
      </c>
      <c r="F1258" t="s">
        <v>11888</v>
      </c>
      <c r="G1258" s="5">
        <v>245</v>
      </c>
      <c r="H1258">
        <v>36040</v>
      </c>
      <c r="I1258" s="5" t="str">
        <f t="shared" si="38"/>
        <v>|n</v>
      </c>
      <c r="J1258" s="5" t="str">
        <f t="shared" si="39"/>
        <v>1257,Kia,Optima,2016,regular unleaded,AUTOMATIC,245,36040,|n</v>
      </c>
    </row>
    <row r="1259" spans="1:10" x14ac:dyDescent="0.25">
      <c r="A1259" s="5">
        <v>1258</v>
      </c>
      <c r="B1259" s="5" t="s">
        <v>11269</v>
      </c>
      <c r="C1259" t="s">
        <v>11651</v>
      </c>
      <c r="D1259">
        <v>2015</v>
      </c>
      <c r="E1259" t="s">
        <v>11190</v>
      </c>
      <c r="F1259" t="s">
        <v>11888</v>
      </c>
      <c r="G1259" s="5">
        <v>199</v>
      </c>
      <c r="H1259">
        <v>32150</v>
      </c>
      <c r="I1259" s="5" t="str">
        <f t="shared" si="38"/>
        <v>|n</v>
      </c>
      <c r="J1259" s="5" t="str">
        <f t="shared" si="39"/>
        <v>1258,Kia,Optima Hybrid,2015,regular unleaded,AUTOMATIC,199,32150,|n</v>
      </c>
    </row>
    <row r="1260" spans="1:10" x14ac:dyDescent="0.25">
      <c r="A1260" s="5">
        <v>1259</v>
      </c>
      <c r="B1260" s="5" t="s">
        <v>11269</v>
      </c>
      <c r="C1260" t="s">
        <v>11651</v>
      </c>
      <c r="D1260">
        <v>2016</v>
      </c>
      <c r="E1260" t="s">
        <v>11190</v>
      </c>
      <c r="F1260" t="s">
        <v>11888</v>
      </c>
      <c r="G1260" s="5">
        <v>199</v>
      </c>
      <c r="H1260">
        <v>32195</v>
      </c>
      <c r="I1260" s="5">
        <f t="shared" si="38"/>
        <v>1258</v>
      </c>
      <c r="J1260" s="5" t="str">
        <f t="shared" si="39"/>
        <v>1259,Kia,Optima Hybrid,2016,regular unleaded,AUTOMATIC,199,32195,1258</v>
      </c>
    </row>
    <row r="1261" spans="1:10" x14ac:dyDescent="0.25">
      <c r="A1261" s="5">
        <v>1260</v>
      </c>
      <c r="B1261" s="5" t="s">
        <v>11269</v>
      </c>
      <c r="C1261" t="s">
        <v>11651</v>
      </c>
      <c r="D1261">
        <v>2017</v>
      </c>
      <c r="E1261" t="s">
        <v>11190</v>
      </c>
      <c r="F1261" t="s">
        <v>11888</v>
      </c>
      <c r="G1261" s="5">
        <v>192</v>
      </c>
      <c r="H1261">
        <v>30990</v>
      </c>
      <c r="I1261" s="5">
        <f t="shared" si="38"/>
        <v>1259</v>
      </c>
      <c r="J1261" s="5" t="str">
        <f t="shared" si="39"/>
        <v>1260,Kia,Optima Hybrid,2017,regular unleaded,AUTOMATIC,192,30990,1259</v>
      </c>
    </row>
    <row r="1262" spans="1:10" x14ac:dyDescent="0.25">
      <c r="A1262" s="5">
        <v>1261</v>
      </c>
      <c r="B1262" s="5" t="s">
        <v>11269</v>
      </c>
      <c r="C1262" t="s">
        <v>11714</v>
      </c>
      <c r="D1262">
        <v>2015</v>
      </c>
      <c r="E1262" t="s">
        <v>11190</v>
      </c>
      <c r="F1262" t="s">
        <v>11888</v>
      </c>
      <c r="G1262" s="5">
        <v>138</v>
      </c>
      <c r="H1262">
        <v>18290</v>
      </c>
      <c r="I1262" s="5" t="str">
        <f t="shared" si="38"/>
        <v>|n</v>
      </c>
      <c r="J1262" s="5" t="str">
        <f t="shared" si="39"/>
        <v>1261,Kia,Rio,2015,regular unleaded,AUTOMATIC,138,18290,|n</v>
      </c>
    </row>
    <row r="1263" spans="1:10" x14ac:dyDescent="0.25">
      <c r="A1263" s="5">
        <v>1262</v>
      </c>
      <c r="B1263" s="5" t="s">
        <v>11269</v>
      </c>
      <c r="C1263" t="s">
        <v>11714</v>
      </c>
      <c r="D1263">
        <v>2015</v>
      </c>
      <c r="E1263" t="s">
        <v>11190</v>
      </c>
      <c r="F1263" t="s">
        <v>11887</v>
      </c>
      <c r="G1263" s="5">
        <v>138</v>
      </c>
      <c r="H1263">
        <v>13990</v>
      </c>
      <c r="I1263" s="5" t="str">
        <f t="shared" si="38"/>
        <v>|n</v>
      </c>
      <c r="J1263" s="5" t="str">
        <f t="shared" si="39"/>
        <v>1262,Kia,Rio,2015,regular unleaded,MANUAL,138,13990,|n</v>
      </c>
    </row>
    <row r="1264" spans="1:10" x14ac:dyDescent="0.25">
      <c r="A1264" s="5">
        <v>1263</v>
      </c>
      <c r="B1264" s="5" t="s">
        <v>11269</v>
      </c>
      <c r="C1264" t="s">
        <v>11714</v>
      </c>
      <c r="D1264">
        <v>2016</v>
      </c>
      <c r="E1264" t="s">
        <v>11190</v>
      </c>
      <c r="F1264" t="s">
        <v>11888</v>
      </c>
      <c r="G1264" s="5">
        <v>138</v>
      </c>
      <c r="H1264">
        <v>20905</v>
      </c>
      <c r="I1264" s="5" t="str">
        <f t="shared" si="38"/>
        <v>|n</v>
      </c>
      <c r="J1264" s="5" t="str">
        <f t="shared" si="39"/>
        <v>1263,Kia,Rio,2016,regular unleaded,AUTOMATIC,138,20905,|n</v>
      </c>
    </row>
    <row r="1265" spans="1:10" x14ac:dyDescent="0.25">
      <c r="A1265" s="5">
        <v>1264</v>
      </c>
      <c r="B1265" s="5" t="s">
        <v>11269</v>
      </c>
      <c r="C1265" t="s">
        <v>11714</v>
      </c>
      <c r="D1265">
        <v>2016</v>
      </c>
      <c r="E1265" t="s">
        <v>11190</v>
      </c>
      <c r="F1265" t="s">
        <v>11887</v>
      </c>
      <c r="G1265" s="5">
        <v>138</v>
      </c>
      <c r="H1265">
        <v>14165</v>
      </c>
      <c r="I1265" s="5" t="str">
        <f t="shared" si="38"/>
        <v>|n</v>
      </c>
      <c r="J1265" s="5" t="str">
        <f t="shared" si="39"/>
        <v>1264,Kia,Rio,2016,regular unleaded,MANUAL,138,14165,|n</v>
      </c>
    </row>
    <row r="1266" spans="1:10" x14ac:dyDescent="0.25">
      <c r="A1266" s="5">
        <v>1265</v>
      </c>
      <c r="B1266" s="5" t="s">
        <v>11269</v>
      </c>
      <c r="C1266" t="s">
        <v>11714</v>
      </c>
      <c r="D1266">
        <v>2017</v>
      </c>
      <c r="E1266" t="s">
        <v>11190</v>
      </c>
      <c r="F1266" t="s">
        <v>11888</v>
      </c>
      <c r="G1266" s="5">
        <v>138</v>
      </c>
      <c r="H1266">
        <v>20905</v>
      </c>
      <c r="I1266" s="5" t="str">
        <f t="shared" si="38"/>
        <v>|n</v>
      </c>
      <c r="J1266" s="5" t="str">
        <f t="shared" si="39"/>
        <v>1265,Kia,Rio,2017,regular unleaded,AUTOMATIC,138,20905,|n</v>
      </c>
    </row>
    <row r="1267" spans="1:10" x14ac:dyDescent="0.25">
      <c r="A1267" s="5">
        <v>1266</v>
      </c>
      <c r="B1267" s="5" t="s">
        <v>11269</v>
      </c>
      <c r="C1267" t="s">
        <v>11714</v>
      </c>
      <c r="D1267">
        <v>2017</v>
      </c>
      <c r="E1267" t="s">
        <v>11190</v>
      </c>
      <c r="F1267" t="s">
        <v>11887</v>
      </c>
      <c r="G1267" s="5">
        <v>138</v>
      </c>
      <c r="H1267">
        <v>14165</v>
      </c>
      <c r="I1267" s="5" t="str">
        <f t="shared" si="38"/>
        <v>|n</v>
      </c>
      <c r="J1267" s="5" t="str">
        <f t="shared" si="39"/>
        <v>1266,Kia,Rio,2017,regular unleaded,MANUAL,138,14165,|n</v>
      </c>
    </row>
    <row r="1268" spans="1:10" x14ac:dyDescent="0.25">
      <c r="A1268" s="5">
        <v>1267</v>
      </c>
      <c r="B1268" s="5" t="s">
        <v>11269</v>
      </c>
      <c r="C1268" t="s">
        <v>11719</v>
      </c>
      <c r="D1268">
        <v>2007</v>
      </c>
      <c r="E1268" t="s">
        <v>11190</v>
      </c>
      <c r="F1268" t="s">
        <v>11888</v>
      </c>
      <c r="G1268" s="5">
        <v>182</v>
      </c>
      <c r="H1268">
        <v>20195</v>
      </c>
      <c r="I1268" s="5" t="str">
        <f t="shared" si="38"/>
        <v>|n</v>
      </c>
      <c r="J1268" s="5" t="str">
        <f t="shared" si="39"/>
        <v>1267,Kia,Rondo,2007,regular unleaded,AUTOMATIC,182,20195,|n</v>
      </c>
    </row>
    <row r="1269" spans="1:10" x14ac:dyDescent="0.25">
      <c r="A1269" s="5">
        <v>1268</v>
      </c>
      <c r="B1269" s="5" t="s">
        <v>11269</v>
      </c>
      <c r="C1269" t="s">
        <v>11719</v>
      </c>
      <c r="D1269">
        <v>2008</v>
      </c>
      <c r="E1269" t="s">
        <v>11190</v>
      </c>
      <c r="F1269" t="s">
        <v>11888</v>
      </c>
      <c r="G1269" s="5">
        <v>182</v>
      </c>
      <c r="H1269">
        <v>20195</v>
      </c>
      <c r="I1269" s="5">
        <f t="shared" si="38"/>
        <v>1267</v>
      </c>
      <c r="J1269" s="5" t="str">
        <f t="shared" si="39"/>
        <v>1268,Kia,Rondo,2008,regular unleaded,AUTOMATIC,182,20195,1267</v>
      </c>
    </row>
    <row r="1270" spans="1:10" x14ac:dyDescent="0.25">
      <c r="A1270" s="5">
        <v>1269</v>
      </c>
      <c r="B1270" s="5" t="s">
        <v>11269</v>
      </c>
      <c r="C1270" t="s">
        <v>11719</v>
      </c>
      <c r="D1270">
        <v>2009</v>
      </c>
      <c r="E1270" t="s">
        <v>11190</v>
      </c>
      <c r="F1270" t="s">
        <v>11888</v>
      </c>
      <c r="G1270" s="5">
        <v>192</v>
      </c>
      <c r="H1270">
        <v>22295</v>
      </c>
      <c r="I1270" s="5">
        <f t="shared" si="38"/>
        <v>1268</v>
      </c>
      <c r="J1270" s="5" t="str">
        <f t="shared" si="39"/>
        <v>1269,Kia,Rondo,2009,regular unleaded,AUTOMATIC,192,22295,1268</v>
      </c>
    </row>
    <row r="1271" spans="1:10" x14ac:dyDescent="0.25">
      <c r="A1271" s="5">
        <v>1270</v>
      </c>
      <c r="B1271" s="5" t="s">
        <v>11269</v>
      </c>
      <c r="C1271" s="5" t="s">
        <v>11751</v>
      </c>
      <c r="D1271">
        <v>2015</v>
      </c>
      <c r="E1271" t="s">
        <v>11190</v>
      </c>
      <c r="F1271" t="s">
        <v>11888</v>
      </c>
      <c r="G1271" s="5">
        <v>276</v>
      </c>
      <c r="H1271">
        <v>39700</v>
      </c>
      <c r="I1271" s="5" t="str">
        <f t="shared" si="38"/>
        <v>|n</v>
      </c>
      <c r="J1271" s="5" t="str">
        <f t="shared" si="39"/>
        <v>1270,Kia,Sedona,2015,regular unleaded,AUTOMATIC,276,39700,|n</v>
      </c>
    </row>
    <row r="1272" spans="1:10" x14ac:dyDescent="0.25">
      <c r="A1272" s="5">
        <v>1271</v>
      </c>
      <c r="B1272" s="5" t="s">
        <v>11269</v>
      </c>
      <c r="C1272" t="s">
        <v>11751</v>
      </c>
      <c r="D1272">
        <v>2016</v>
      </c>
      <c r="E1272" t="s">
        <v>11190</v>
      </c>
      <c r="F1272" t="s">
        <v>11888</v>
      </c>
      <c r="G1272" s="5">
        <v>276</v>
      </c>
      <c r="H1272">
        <v>39900</v>
      </c>
      <c r="I1272" s="5">
        <f t="shared" si="38"/>
        <v>1270</v>
      </c>
      <c r="J1272" s="5" t="str">
        <f t="shared" si="39"/>
        <v>1271,Kia,Sedona,2016,regular unleaded,AUTOMATIC,276,39900,1270</v>
      </c>
    </row>
    <row r="1273" spans="1:10" x14ac:dyDescent="0.25">
      <c r="A1273" s="5">
        <v>1272</v>
      </c>
      <c r="B1273" s="5" t="s">
        <v>11269</v>
      </c>
      <c r="C1273" t="s">
        <v>11751</v>
      </c>
      <c r="D1273">
        <v>2017</v>
      </c>
      <c r="E1273" t="s">
        <v>11190</v>
      </c>
      <c r="F1273" t="s">
        <v>11888</v>
      </c>
      <c r="G1273" s="5">
        <v>276</v>
      </c>
      <c r="H1273">
        <v>41900</v>
      </c>
      <c r="I1273" s="5">
        <f t="shared" si="38"/>
        <v>1271</v>
      </c>
      <c r="J1273" s="5" t="str">
        <f t="shared" si="39"/>
        <v>1272,Kia,Sedona,2017,regular unleaded,AUTOMATIC,276,41900,1271</v>
      </c>
    </row>
    <row r="1274" spans="1:10" x14ac:dyDescent="0.25">
      <c r="A1274" s="5">
        <v>1273</v>
      </c>
      <c r="B1274" s="5" t="s">
        <v>11269</v>
      </c>
      <c r="C1274" t="s">
        <v>11775</v>
      </c>
      <c r="D1274">
        <v>2015</v>
      </c>
      <c r="E1274" t="s">
        <v>11190</v>
      </c>
      <c r="F1274" t="s">
        <v>11888</v>
      </c>
      <c r="G1274" s="5">
        <v>290</v>
      </c>
      <c r="H1274">
        <v>41700</v>
      </c>
      <c r="I1274" s="5" t="str">
        <f t="shared" si="38"/>
        <v>|n</v>
      </c>
      <c r="J1274" s="5" t="str">
        <f t="shared" si="39"/>
        <v>1273,Kia,Sorento,2015,regular unleaded,AUTOMATIC,290,41700,|n</v>
      </c>
    </row>
    <row r="1275" spans="1:10" x14ac:dyDescent="0.25">
      <c r="A1275" s="5">
        <v>1274</v>
      </c>
      <c r="B1275" s="5" t="s">
        <v>11269</v>
      </c>
      <c r="C1275" t="s">
        <v>11775</v>
      </c>
      <c r="D1275">
        <v>2016</v>
      </c>
      <c r="E1275" t="s">
        <v>11190</v>
      </c>
      <c r="F1275" t="s">
        <v>11888</v>
      </c>
      <c r="G1275" s="5">
        <v>290</v>
      </c>
      <c r="H1275">
        <v>43300</v>
      </c>
      <c r="I1275" s="5">
        <f t="shared" si="38"/>
        <v>1273</v>
      </c>
      <c r="J1275" s="5" t="str">
        <f t="shared" si="39"/>
        <v>1274,Kia,Sorento,2016,regular unleaded,AUTOMATIC,290,43300,1273</v>
      </c>
    </row>
    <row r="1276" spans="1:10" x14ac:dyDescent="0.25">
      <c r="A1276" s="5">
        <v>1275</v>
      </c>
      <c r="B1276" s="5" t="s">
        <v>11269</v>
      </c>
      <c r="C1276" t="s">
        <v>11775</v>
      </c>
      <c r="D1276">
        <v>2017</v>
      </c>
      <c r="E1276" t="s">
        <v>11190</v>
      </c>
      <c r="F1276" t="s">
        <v>11888</v>
      </c>
      <c r="G1276" s="5">
        <v>290</v>
      </c>
      <c r="H1276">
        <v>45700</v>
      </c>
      <c r="I1276" s="5">
        <f t="shared" si="38"/>
        <v>1274</v>
      </c>
      <c r="J1276" s="5" t="str">
        <f t="shared" si="39"/>
        <v>1275,Kia,Sorento,2017,regular unleaded,AUTOMATIC,290,45700,1274</v>
      </c>
    </row>
    <row r="1277" spans="1:10" x14ac:dyDescent="0.25">
      <c r="A1277" s="5">
        <v>1276</v>
      </c>
      <c r="B1277" s="5" t="s">
        <v>11269</v>
      </c>
      <c r="C1277" t="s">
        <v>11777</v>
      </c>
      <c r="D1277">
        <v>2014</v>
      </c>
      <c r="E1277" t="s">
        <v>11190</v>
      </c>
      <c r="F1277" t="s">
        <v>11888</v>
      </c>
      <c r="G1277" s="5">
        <v>164</v>
      </c>
      <c r="H1277">
        <v>20500</v>
      </c>
      <c r="I1277" s="5" t="str">
        <f t="shared" si="38"/>
        <v>|n</v>
      </c>
      <c r="J1277" s="5" t="str">
        <f t="shared" si="39"/>
        <v>1276,Kia,Soul,2014,regular unleaded,AUTOMATIC,164,20500,|n</v>
      </c>
    </row>
    <row r="1278" spans="1:10" x14ac:dyDescent="0.25">
      <c r="A1278" s="5">
        <v>1277</v>
      </c>
      <c r="B1278" s="5" t="s">
        <v>11269</v>
      </c>
      <c r="C1278" t="s">
        <v>11777</v>
      </c>
      <c r="D1278">
        <v>2014</v>
      </c>
      <c r="E1278" t="s">
        <v>11190</v>
      </c>
      <c r="F1278" t="s">
        <v>11887</v>
      </c>
      <c r="G1278" s="5">
        <v>130</v>
      </c>
      <c r="H1278">
        <v>14900</v>
      </c>
      <c r="I1278" s="5" t="str">
        <f t="shared" si="38"/>
        <v>|n</v>
      </c>
      <c r="J1278" s="5" t="str">
        <f t="shared" si="39"/>
        <v>1277,Kia,Soul,2014,regular unleaded,MANUAL,130,14900,|n</v>
      </c>
    </row>
    <row r="1279" spans="1:10" x14ac:dyDescent="0.25">
      <c r="A1279" s="5">
        <v>1278</v>
      </c>
      <c r="B1279" s="5" t="s">
        <v>11269</v>
      </c>
      <c r="C1279" t="s">
        <v>11777</v>
      </c>
      <c r="D1279">
        <v>2015</v>
      </c>
      <c r="E1279" t="s">
        <v>11190</v>
      </c>
      <c r="F1279" t="s">
        <v>11888</v>
      </c>
      <c r="G1279" s="5">
        <v>164</v>
      </c>
      <c r="H1279">
        <v>20790</v>
      </c>
      <c r="I1279" s="5" t="str">
        <f t="shared" si="38"/>
        <v>|n</v>
      </c>
      <c r="J1279" s="5" t="str">
        <f t="shared" si="39"/>
        <v>1278,Kia,Soul,2015,regular unleaded,AUTOMATIC,164,20790,|n</v>
      </c>
    </row>
    <row r="1280" spans="1:10" x14ac:dyDescent="0.25">
      <c r="A1280" s="5">
        <v>1279</v>
      </c>
      <c r="B1280" s="5" t="s">
        <v>11269</v>
      </c>
      <c r="C1280" t="s">
        <v>11777</v>
      </c>
      <c r="D1280">
        <v>2015</v>
      </c>
      <c r="E1280" t="s">
        <v>11190</v>
      </c>
      <c r="F1280" t="s">
        <v>11887</v>
      </c>
      <c r="G1280" s="5">
        <v>130</v>
      </c>
      <c r="H1280">
        <v>15190</v>
      </c>
      <c r="I1280" s="5" t="str">
        <f t="shared" si="38"/>
        <v>|n</v>
      </c>
      <c r="J1280" s="5" t="str">
        <f t="shared" si="39"/>
        <v>1279,Kia,Soul,2015,regular unleaded,MANUAL,130,15190,|n</v>
      </c>
    </row>
    <row r="1281" spans="1:10" x14ac:dyDescent="0.25">
      <c r="A1281" s="5">
        <v>1280</v>
      </c>
      <c r="B1281" s="5" t="s">
        <v>11269</v>
      </c>
      <c r="C1281" t="s">
        <v>11777</v>
      </c>
      <c r="D1281">
        <v>2016</v>
      </c>
      <c r="E1281" t="s">
        <v>11190</v>
      </c>
      <c r="F1281" t="s">
        <v>11888</v>
      </c>
      <c r="G1281" s="5">
        <v>164</v>
      </c>
      <c r="H1281">
        <v>21300</v>
      </c>
      <c r="I1281" s="5" t="str">
        <f t="shared" si="38"/>
        <v>|n</v>
      </c>
      <c r="J1281" s="5" t="str">
        <f t="shared" si="39"/>
        <v>1280,Kia,Soul,2016,regular unleaded,AUTOMATIC,164,21300,|n</v>
      </c>
    </row>
    <row r="1282" spans="1:10" x14ac:dyDescent="0.25">
      <c r="A1282" s="5">
        <v>1281</v>
      </c>
      <c r="B1282" s="5" t="s">
        <v>11269</v>
      </c>
      <c r="C1282" t="s">
        <v>11777</v>
      </c>
      <c r="D1282">
        <v>2016</v>
      </c>
      <c r="E1282" t="s">
        <v>11190</v>
      </c>
      <c r="F1282" t="s">
        <v>11887</v>
      </c>
      <c r="G1282" s="5">
        <v>130</v>
      </c>
      <c r="H1282">
        <v>15900</v>
      </c>
      <c r="I1282" s="5" t="str">
        <f t="shared" si="38"/>
        <v>|n</v>
      </c>
      <c r="J1282" s="5" t="str">
        <f t="shared" si="39"/>
        <v>1281,Kia,Soul,2016,regular unleaded,MANUAL,130,15900,|n</v>
      </c>
    </row>
    <row r="1283" spans="1:10" x14ac:dyDescent="0.25">
      <c r="A1283" s="5">
        <v>1282</v>
      </c>
      <c r="B1283" s="5" t="s">
        <v>11269</v>
      </c>
      <c r="C1283" t="s">
        <v>11776</v>
      </c>
      <c r="D1283">
        <v>2015</v>
      </c>
      <c r="E1283" t="s">
        <v>11218</v>
      </c>
      <c r="F1283" t="s">
        <v>11890</v>
      </c>
      <c r="G1283" s="5">
        <v>110</v>
      </c>
      <c r="H1283">
        <v>35700</v>
      </c>
      <c r="I1283" s="5" t="str">
        <f t="shared" ref="I1283:I1346" si="40">IF(AND($B1282=$B1283,$C1282=$C1283,$E1282=$E1283,$F1282=$F1283),A1282,"|n")</f>
        <v>|n</v>
      </c>
      <c r="J1283" s="5" t="str">
        <f t="shared" ref="J1283:J1346" si="41">A1283&amp;","&amp;B1283&amp;","&amp;C1283&amp;","&amp;D1283&amp;","&amp;E1283&amp;","&amp;F1283&amp;","&amp;G1283&amp;","&amp;H1283&amp;","&amp;I1283</f>
        <v>1282,Kia,Soul EV,2015,electric,DIRECT_DRIVE,110,35700,|n</v>
      </c>
    </row>
    <row r="1284" spans="1:10" x14ac:dyDescent="0.25">
      <c r="A1284" s="5">
        <v>1283</v>
      </c>
      <c r="B1284" s="5" t="s">
        <v>11269</v>
      </c>
      <c r="C1284" t="s">
        <v>11776</v>
      </c>
      <c r="D1284">
        <v>2016</v>
      </c>
      <c r="E1284" t="s">
        <v>11218</v>
      </c>
      <c r="F1284" t="s">
        <v>11890</v>
      </c>
      <c r="G1284" s="5">
        <v>110</v>
      </c>
      <c r="H1284">
        <v>35950</v>
      </c>
      <c r="I1284" s="5">
        <f t="shared" si="40"/>
        <v>1282</v>
      </c>
      <c r="J1284" s="5" t="str">
        <f t="shared" si="41"/>
        <v>1283,Kia,Soul EV,2016,electric,DIRECT_DRIVE,110,35950,1282</v>
      </c>
    </row>
    <row r="1285" spans="1:10" x14ac:dyDescent="0.25">
      <c r="A1285" s="5">
        <v>1284</v>
      </c>
      <c r="B1285" s="5" t="s">
        <v>11269</v>
      </c>
      <c r="C1285" t="s">
        <v>11780</v>
      </c>
      <c r="D1285">
        <v>2007</v>
      </c>
      <c r="E1285" t="s">
        <v>11190</v>
      </c>
      <c r="F1285" t="s">
        <v>11888</v>
      </c>
      <c r="G1285" s="5">
        <v>138</v>
      </c>
      <c r="H1285">
        <v>16995</v>
      </c>
      <c r="I1285" s="5" t="str">
        <f t="shared" si="40"/>
        <v>|n</v>
      </c>
      <c r="J1285" s="5" t="str">
        <f t="shared" si="41"/>
        <v>1284,Kia,Spectra,2007,regular unleaded,AUTOMATIC,138,16995,|n</v>
      </c>
    </row>
    <row r="1286" spans="1:10" x14ac:dyDescent="0.25">
      <c r="A1286" s="5">
        <v>1285</v>
      </c>
      <c r="B1286" s="5" t="s">
        <v>11269</v>
      </c>
      <c r="C1286" t="s">
        <v>11780</v>
      </c>
      <c r="D1286">
        <v>2007</v>
      </c>
      <c r="E1286" t="s">
        <v>11190</v>
      </c>
      <c r="F1286" t="s">
        <v>11887</v>
      </c>
      <c r="G1286" s="5">
        <v>138</v>
      </c>
      <c r="H1286">
        <v>15995</v>
      </c>
      <c r="I1286" s="5" t="str">
        <f t="shared" si="40"/>
        <v>|n</v>
      </c>
      <c r="J1286" s="5" t="str">
        <f t="shared" si="41"/>
        <v>1285,Kia,Spectra,2007,regular unleaded,MANUAL,138,15995,|n</v>
      </c>
    </row>
    <row r="1287" spans="1:10" x14ac:dyDescent="0.25">
      <c r="A1287" s="5">
        <v>1286</v>
      </c>
      <c r="B1287" s="5" t="s">
        <v>11269</v>
      </c>
      <c r="C1287" t="s">
        <v>11780</v>
      </c>
      <c r="D1287">
        <v>2008</v>
      </c>
      <c r="E1287" t="s">
        <v>11190</v>
      </c>
      <c r="F1287" t="s">
        <v>11888</v>
      </c>
      <c r="G1287" s="5">
        <v>138</v>
      </c>
      <c r="H1287">
        <v>16995</v>
      </c>
      <c r="I1287" s="5" t="str">
        <f t="shared" si="40"/>
        <v>|n</v>
      </c>
      <c r="J1287" s="5" t="str">
        <f t="shared" si="41"/>
        <v>1286,Kia,Spectra,2008,regular unleaded,AUTOMATIC,138,16995,|n</v>
      </c>
    </row>
    <row r="1288" spans="1:10" x14ac:dyDescent="0.25">
      <c r="A1288" s="5">
        <v>1287</v>
      </c>
      <c r="B1288" s="5" t="s">
        <v>11269</v>
      </c>
      <c r="C1288" t="s">
        <v>11780</v>
      </c>
      <c r="D1288">
        <v>2008</v>
      </c>
      <c r="E1288" t="s">
        <v>11190</v>
      </c>
      <c r="F1288" t="s">
        <v>11887</v>
      </c>
      <c r="G1288" s="5">
        <v>138</v>
      </c>
      <c r="H1288">
        <v>15995</v>
      </c>
      <c r="I1288" s="5" t="str">
        <f t="shared" si="40"/>
        <v>|n</v>
      </c>
      <c r="J1288" s="5" t="str">
        <f t="shared" si="41"/>
        <v>1287,Kia,Spectra,2008,regular unleaded,MANUAL,138,15995,|n</v>
      </c>
    </row>
    <row r="1289" spans="1:10" x14ac:dyDescent="0.25">
      <c r="A1289" s="5">
        <v>1288</v>
      </c>
      <c r="B1289" s="5" t="s">
        <v>11269</v>
      </c>
      <c r="C1289" t="s">
        <v>11780</v>
      </c>
      <c r="D1289">
        <v>2009</v>
      </c>
      <c r="E1289" t="s">
        <v>11190</v>
      </c>
      <c r="F1289" t="s">
        <v>11888</v>
      </c>
      <c r="G1289" s="5">
        <v>138</v>
      </c>
      <c r="H1289">
        <v>17695</v>
      </c>
      <c r="I1289" s="5" t="str">
        <f t="shared" si="40"/>
        <v>|n</v>
      </c>
      <c r="J1289" s="5" t="str">
        <f t="shared" si="41"/>
        <v>1288,Kia,Spectra,2009,regular unleaded,AUTOMATIC,138,17695,|n</v>
      </c>
    </row>
    <row r="1290" spans="1:10" x14ac:dyDescent="0.25">
      <c r="A1290" s="5">
        <v>1289</v>
      </c>
      <c r="B1290" s="5" t="s">
        <v>11269</v>
      </c>
      <c r="C1290" t="s">
        <v>11780</v>
      </c>
      <c r="D1290">
        <v>2009</v>
      </c>
      <c r="E1290" t="s">
        <v>11190</v>
      </c>
      <c r="F1290" t="s">
        <v>11887</v>
      </c>
      <c r="G1290" s="5">
        <v>138</v>
      </c>
      <c r="H1290">
        <v>16695</v>
      </c>
      <c r="I1290" s="5" t="str">
        <f t="shared" si="40"/>
        <v>|n</v>
      </c>
      <c r="J1290" s="5" t="str">
        <f t="shared" si="41"/>
        <v>1289,Kia,Spectra,2009,regular unleaded,MANUAL,138,16695,|n</v>
      </c>
    </row>
    <row r="1291" spans="1:10" x14ac:dyDescent="0.25">
      <c r="A1291" s="5">
        <v>1290</v>
      </c>
      <c r="B1291" s="5" t="s">
        <v>11269</v>
      </c>
      <c r="C1291" t="s">
        <v>11781</v>
      </c>
      <c r="D1291">
        <v>2015</v>
      </c>
      <c r="E1291" t="s">
        <v>11190</v>
      </c>
      <c r="F1291" t="s">
        <v>11888</v>
      </c>
      <c r="G1291" s="5">
        <v>260</v>
      </c>
      <c r="H1291">
        <v>29600</v>
      </c>
      <c r="I1291" s="5" t="str">
        <f t="shared" si="40"/>
        <v>|n</v>
      </c>
      <c r="J1291" s="5" t="str">
        <f t="shared" si="41"/>
        <v>1290,Kia,Sportage,2015,regular unleaded,AUTOMATIC,260,29600,|n</v>
      </c>
    </row>
    <row r="1292" spans="1:10" x14ac:dyDescent="0.25">
      <c r="A1292" s="5">
        <v>1291</v>
      </c>
      <c r="B1292" s="5" t="s">
        <v>11269</v>
      </c>
      <c r="C1292" s="5" t="s">
        <v>11781</v>
      </c>
      <c r="D1292">
        <v>2016</v>
      </c>
      <c r="E1292" t="s">
        <v>11190</v>
      </c>
      <c r="F1292" t="s">
        <v>11888</v>
      </c>
      <c r="G1292" s="5">
        <v>260</v>
      </c>
      <c r="H1292">
        <v>31490</v>
      </c>
      <c r="I1292" s="5">
        <f t="shared" si="40"/>
        <v>1290</v>
      </c>
      <c r="J1292" s="5" t="str">
        <f t="shared" si="41"/>
        <v>1291,Kia,Sportage,2016,regular unleaded,AUTOMATIC,260,31490,1290</v>
      </c>
    </row>
    <row r="1293" spans="1:10" x14ac:dyDescent="0.25">
      <c r="A1293" s="5">
        <v>1292</v>
      </c>
      <c r="B1293" s="5" t="s">
        <v>11269</v>
      </c>
      <c r="C1293" t="s">
        <v>11781</v>
      </c>
      <c r="D1293">
        <v>2017</v>
      </c>
      <c r="E1293" t="s">
        <v>11190</v>
      </c>
      <c r="F1293" t="s">
        <v>11888</v>
      </c>
      <c r="G1293" s="5">
        <v>237</v>
      </c>
      <c r="H1293">
        <v>34000</v>
      </c>
      <c r="I1293" s="5">
        <f t="shared" si="40"/>
        <v>1291</v>
      </c>
      <c r="J1293" s="5" t="str">
        <f t="shared" si="41"/>
        <v>1292,Kia,Sportage,2017,regular unleaded,AUTOMATIC,237,34000,1291</v>
      </c>
    </row>
    <row r="1294" spans="1:10" x14ac:dyDescent="0.25">
      <c r="A1294" s="5">
        <v>1293</v>
      </c>
      <c r="B1294" s="5" t="s">
        <v>11287</v>
      </c>
      <c r="C1294" t="s">
        <v>11288</v>
      </c>
      <c r="D1294">
        <v>2014</v>
      </c>
      <c r="E1294" t="s">
        <v>11186</v>
      </c>
      <c r="F1294" t="s">
        <v>11889</v>
      </c>
      <c r="G1294" s="5">
        <v>720</v>
      </c>
      <c r="H1294">
        <v>548800</v>
      </c>
      <c r="I1294" s="5" t="str">
        <f t="shared" si="40"/>
        <v>|n</v>
      </c>
      <c r="J1294" s="5" t="str">
        <f t="shared" si="41"/>
        <v>1293,Lamborghini,Aventador,2014,premium unleaded (required),AUTOMATED_MANUAL,720,548800,|n</v>
      </c>
    </row>
    <row r="1295" spans="1:10" x14ac:dyDescent="0.25">
      <c r="A1295" s="5">
        <v>1294</v>
      </c>
      <c r="B1295" s="5" t="s">
        <v>11287</v>
      </c>
      <c r="C1295" t="s">
        <v>11288</v>
      </c>
      <c r="D1295">
        <v>2015</v>
      </c>
      <c r="E1295" t="s">
        <v>11186</v>
      </c>
      <c r="F1295" t="s">
        <v>11889</v>
      </c>
      <c r="G1295" s="5">
        <v>720</v>
      </c>
      <c r="H1295">
        <v>548800</v>
      </c>
      <c r="I1295" s="5">
        <f t="shared" si="40"/>
        <v>1293</v>
      </c>
      <c r="J1295" s="5" t="str">
        <f t="shared" si="41"/>
        <v>1294,Lamborghini,Aventador,2015,premium unleaded (required),AUTOMATED_MANUAL,720,548800,1293</v>
      </c>
    </row>
    <row r="1296" spans="1:10" x14ac:dyDescent="0.25">
      <c r="A1296" s="5">
        <v>1295</v>
      </c>
      <c r="B1296" s="5" t="s">
        <v>11287</v>
      </c>
      <c r="C1296" t="s">
        <v>11288</v>
      </c>
      <c r="D1296">
        <v>2016</v>
      </c>
      <c r="E1296" t="s">
        <v>11186</v>
      </c>
      <c r="F1296" t="s">
        <v>11889</v>
      </c>
      <c r="G1296" s="5">
        <v>750</v>
      </c>
      <c r="H1296">
        <v>535500</v>
      </c>
      <c r="I1296" s="5">
        <f t="shared" si="40"/>
        <v>1294</v>
      </c>
      <c r="J1296" s="5" t="str">
        <f t="shared" si="41"/>
        <v>1295,Lamborghini,Aventador,2016,premium unleaded (required),AUTOMATED_MANUAL,750,535500,1294</v>
      </c>
    </row>
    <row r="1297" spans="1:10" x14ac:dyDescent="0.25">
      <c r="A1297" s="5">
        <v>1296</v>
      </c>
      <c r="B1297" s="5" t="s">
        <v>11287</v>
      </c>
      <c r="C1297" t="s">
        <v>11495</v>
      </c>
      <c r="D1297">
        <v>2012</v>
      </c>
      <c r="E1297" t="s">
        <v>11186</v>
      </c>
      <c r="F1297" t="s">
        <v>11889</v>
      </c>
      <c r="G1297" s="5">
        <v>550</v>
      </c>
      <c r="H1297">
        <v>191900</v>
      </c>
      <c r="I1297" s="5" t="str">
        <f t="shared" si="40"/>
        <v>|n</v>
      </c>
      <c r="J1297" s="5" t="str">
        <f t="shared" si="41"/>
        <v>1296,Lamborghini,Gallardo,2012,premium unleaded (required),AUTOMATED_MANUAL,550,191900,|n</v>
      </c>
    </row>
    <row r="1298" spans="1:10" x14ac:dyDescent="0.25">
      <c r="A1298" s="5">
        <v>1297</v>
      </c>
      <c r="B1298" s="5" t="s">
        <v>11287</v>
      </c>
      <c r="C1298" t="s">
        <v>11495</v>
      </c>
      <c r="D1298">
        <v>2012</v>
      </c>
      <c r="E1298" t="s">
        <v>11186</v>
      </c>
      <c r="F1298" t="s">
        <v>11887</v>
      </c>
      <c r="G1298" s="5">
        <v>570</v>
      </c>
      <c r="H1298">
        <v>248000</v>
      </c>
      <c r="I1298" s="5" t="str">
        <f t="shared" si="40"/>
        <v>|n</v>
      </c>
      <c r="J1298" s="5" t="str">
        <f t="shared" si="41"/>
        <v>1297,Lamborghini,Gallardo,2012,premium unleaded (required),MANUAL,570,248000,|n</v>
      </c>
    </row>
    <row r="1299" spans="1:10" x14ac:dyDescent="0.25">
      <c r="A1299" s="5">
        <v>1298</v>
      </c>
      <c r="B1299" s="5" t="s">
        <v>11287</v>
      </c>
      <c r="C1299" t="s">
        <v>11495</v>
      </c>
      <c r="D1299">
        <v>2013</v>
      </c>
      <c r="E1299" t="s">
        <v>11186</v>
      </c>
      <c r="F1299" t="s">
        <v>11889</v>
      </c>
      <c r="G1299" s="5">
        <v>570</v>
      </c>
      <c r="H1299">
        <v>248000</v>
      </c>
      <c r="I1299" s="5" t="str">
        <f t="shared" si="40"/>
        <v>|n</v>
      </c>
      <c r="J1299" s="5" t="str">
        <f t="shared" si="41"/>
        <v>1298,Lamborghini,Gallardo,2013,premium unleaded (required),AUTOMATED_MANUAL,570,248000,|n</v>
      </c>
    </row>
    <row r="1300" spans="1:10" x14ac:dyDescent="0.25">
      <c r="A1300" s="5">
        <v>1299</v>
      </c>
      <c r="B1300" s="5" t="s">
        <v>11287</v>
      </c>
      <c r="C1300" t="s">
        <v>11495</v>
      </c>
      <c r="D1300">
        <v>2013</v>
      </c>
      <c r="E1300" t="s">
        <v>11186</v>
      </c>
      <c r="F1300" t="s">
        <v>11887</v>
      </c>
      <c r="G1300" s="5">
        <v>550</v>
      </c>
      <c r="H1300">
        <v>209500</v>
      </c>
      <c r="I1300" s="5" t="str">
        <f t="shared" si="40"/>
        <v>|n</v>
      </c>
      <c r="J1300" s="5" t="str">
        <f t="shared" si="41"/>
        <v>1299,Lamborghini,Gallardo,2013,premium unleaded (required),MANUAL,550,209500,|n</v>
      </c>
    </row>
    <row r="1301" spans="1:10" x14ac:dyDescent="0.25">
      <c r="A1301" s="5">
        <v>1300</v>
      </c>
      <c r="B1301" s="5" t="s">
        <v>11287</v>
      </c>
      <c r="C1301" t="s">
        <v>11495</v>
      </c>
      <c r="D1301">
        <v>2014</v>
      </c>
      <c r="E1301" t="s">
        <v>11186</v>
      </c>
      <c r="F1301" t="s">
        <v>11889</v>
      </c>
      <c r="G1301" s="5">
        <v>570</v>
      </c>
      <c r="H1301">
        <v>256300</v>
      </c>
      <c r="I1301" s="5" t="str">
        <f t="shared" si="40"/>
        <v>|n</v>
      </c>
      <c r="J1301" s="5" t="str">
        <f t="shared" si="41"/>
        <v>1300,Lamborghini,Gallardo,2014,premium unleaded (required),AUTOMATED_MANUAL,570,256300,|n</v>
      </c>
    </row>
    <row r="1302" spans="1:10" x14ac:dyDescent="0.25">
      <c r="A1302" s="5">
        <v>1301</v>
      </c>
      <c r="B1302" s="5" t="s">
        <v>11287</v>
      </c>
      <c r="C1302" t="s">
        <v>11495</v>
      </c>
      <c r="D1302">
        <v>2014</v>
      </c>
      <c r="E1302" t="s">
        <v>11186</v>
      </c>
      <c r="F1302" t="s">
        <v>11887</v>
      </c>
      <c r="G1302" s="5">
        <v>570</v>
      </c>
      <c r="H1302">
        <v>251600</v>
      </c>
      <c r="I1302" s="5" t="str">
        <f t="shared" si="40"/>
        <v>|n</v>
      </c>
      <c r="J1302" s="5" t="str">
        <f t="shared" si="41"/>
        <v>1301,Lamborghini,Gallardo,2014,premium unleaded (required),MANUAL,570,251600,|n</v>
      </c>
    </row>
    <row r="1303" spans="1:10" x14ac:dyDescent="0.25">
      <c r="A1303" s="5">
        <v>1302</v>
      </c>
      <c r="B1303" s="5" t="s">
        <v>11287</v>
      </c>
      <c r="C1303" t="s">
        <v>11541</v>
      </c>
      <c r="D1303">
        <v>2015</v>
      </c>
      <c r="E1303" t="s">
        <v>11186</v>
      </c>
      <c r="F1303" t="s">
        <v>11889</v>
      </c>
      <c r="G1303" s="5">
        <v>610</v>
      </c>
      <c r="H1303">
        <v>237250</v>
      </c>
      <c r="I1303" s="5" t="str">
        <f t="shared" si="40"/>
        <v>|n</v>
      </c>
      <c r="J1303" s="5" t="str">
        <f t="shared" si="41"/>
        <v>1302,Lamborghini,Huracan,2015,premium unleaded (required),AUTOMATED_MANUAL,610,237250,|n</v>
      </c>
    </row>
    <row r="1304" spans="1:10" x14ac:dyDescent="0.25">
      <c r="A1304" s="5">
        <v>1303</v>
      </c>
      <c r="B1304" s="5" t="s">
        <v>11287</v>
      </c>
      <c r="C1304" t="s">
        <v>11541</v>
      </c>
      <c r="D1304">
        <v>2016</v>
      </c>
      <c r="E1304" t="s">
        <v>11186</v>
      </c>
      <c r="F1304" t="s">
        <v>11889</v>
      </c>
      <c r="G1304" s="5">
        <v>610</v>
      </c>
      <c r="H1304">
        <v>262350</v>
      </c>
      <c r="I1304" s="5">
        <f t="shared" si="40"/>
        <v>1302</v>
      </c>
      <c r="J1304" s="5" t="str">
        <f t="shared" si="41"/>
        <v>1303,Lamborghini,Huracan,2016,premium unleaded (required),AUTOMATED_MANUAL,610,262350,1302</v>
      </c>
    </row>
    <row r="1305" spans="1:10" x14ac:dyDescent="0.25">
      <c r="A1305" s="5">
        <v>1304</v>
      </c>
      <c r="B1305" s="5" t="s">
        <v>11287</v>
      </c>
      <c r="C1305" t="s">
        <v>11639</v>
      </c>
      <c r="D1305">
        <v>2008</v>
      </c>
      <c r="E1305" t="s">
        <v>11186</v>
      </c>
      <c r="F1305" t="s">
        <v>11889</v>
      </c>
      <c r="G1305" s="5">
        <v>632</v>
      </c>
      <c r="H1305">
        <v>378200</v>
      </c>
      <c r="I1305" s="5" t="str">
        <f t="shared" si="40"/>
        <v>|n</v>
      </c>
      <c r="J1305" s="5" t="str">
        <f t="shared" si="41"/>
        <v>1304,Lamborghini,Murcielago,2008,premium unleaded (required),AUTOMATED_MANUAL,632,378200,|n</v>
      </c>
    </row>
    <row r="1306" spans="1:10" x14ac:dyDescent="0.25">
      <c r="A1306" s="5">
        <v>1305</v>
      </c>
      <c r="B1306" s="5" t="s">
        <v>11287</v>
      </c>
      <c r="C1306" t="s">
        <v>11639</v>
      </c>
      <c r="D1306">
        <v>2008</v>
      </c>
      <c r="E1306" t="s">
        <v>11186</v>
      </c>
      <c r="F1306" t="s">
        <v>11887</v>
      </c>
      <c r="G1306" s="5">
        <v>632</v>
      </c>
      <c r="H1306">
        <v>369200</v>
      </c>
      <c r="I1306" s="5" t="str">
        <f t="shared" si="40"/>
        <v>|n</v>
      </c>
      <c r="J1306" s="5" t="str">
        <f t="shared" si="41"/>
        <v>1305,Lamborghini,Murcielago,2008,premium unleaded (required),MANUAL,632,369200,|n</v>
      </c>
    </row>
    <row r="1307" spans="1:10" x14ac:dyDescent="0.25">
      <c r="A1307" s="5">
        <v>1306</v>
      </c>
      <c r="B1307" s="5" t="s">
        <v>11287</v>
      </c>
      <c r="C1307" t="s">
        <v>11639</v>
      </c>
      <c r="D1307">
        <v>2009</v>
      </c>
      <c r="E1307" t="s">
        <v>11186</v>
      </c>
      <c r="F1307" t="s">
        <v>11889</v>
      </c>
      <c r="G1307" s="5">
        <v>631</v>
      </c>
      <c r="H1307">
        <v>392400</v>
      </c>
      <c r="I1307" s="5" t="str">
        <f t="shared" si="40"/>
        <v>|n</v>
      </c>
      <c r="J1307" s="5" t="str">
        <f t="shared" si="41"/>
        <v>1306,Lamborghini,Murcielago,2009,premium unleaded (required),AUTOMATED_MANUAL,631,392400,|n</v>
      </c>
    </row>
    <row r="1308" spans="1:10" x14ac:dyDescent="0.25">
      <c r="A1308" s="5">
        <v>1307</v>
      </c>
      <c r="B1308" s="5" t="s">
        <v>11287</v>
      </c>
      <c r="C1308" t="s">
        <v>11639</v>
      </c>
      <c r="D1308">
        <v>2009</v>
      </c>
      <c r="E1308" t="s">
        <v>11186</v>
      </c>
      <c r="F1308" t="s">
        <v>11887</v>
      </c>
      <c r="G1308" s="5">
        <v>631</v>
      </c>
      <c r="H1308">
        <v>382400</v>
      </c>
      <c r="I1308" s="5" t="str">
        <f t="shared" si="40"/>
        <v>|n</v>
      </c>
      <c r="J1308" s="5" t="str">
        <f t="shared" si="41"/>
        <v>1307,Lamborghini,Murcielago,2009,premium unleaded (required),MANUAL,631,382400,|n</v>
      </c>
    </row>
    <row r="1309" spans="1:10" x14ac:dyDescent="0.25">
      <c r="A1309" s="5">
        <v>1308</v>
      </c>
      <c r="B1309" s="5" t="s">
        <v>11287</v>
      </c>
      <c r="C1309" t="s">
        <v>11639</v>
      </c>
      <c r="D1309">
        <v>2010</v>
      </c>
      <c r="E1309" t="s">
        <v>11186</v>
      </c>
      <c r="F1309" t="s">
        <v>11889</v>
      </c>
      <c r="G1309" s="5">
        <v>670</v>
      </c>
      <c r="H1309">
        <v>450000</v>
      </c>
      <c r="I1309" s="5" t="str">
        <f t="shared" si="40"/>
        <v>|n</v>
      </c>
      <c r="J1309" s="5" t="str">
        <f t="shared" si="41"/>
        <v>1308,Lamborghini,Murcielago,2010,premium unleaded (required),AUTOMATED_MANUAL,670,450000,|n</v>
      </c>
    </row>
    <row r="1310" spans="1:10" x14ac:dyDescent="0.25">
      <c r="A1310" s="5">
        <v>1309</v>
      </c>
      <c r="B1310" s="5" t="s">
        <v>11287</v>
      </c>
      <c r="C1310" t="s">
        <v>11712</v>
      </c>
      <c r="D1310">
        <v>2008</v>
      </c>
      <c r="E1310" t="s">
        <v>11186</v>
      </c>
      <c r="F1310" t="s">
        <v>11889</v>
      </c>
      <c r="G1310" s="5">
        <v>650</v>
      </c>
      <c r="H1310">
        <v>1500000</v>
      </c>
      <c r="I1310" s="5" t="str">
        <f t="shared" si="40"/>
        <v>|n</v>
      </c>
      <c r="J1310" s="5" t="str">
        <f t="shared" si="41"/>
        <v>1309,Lamborghini,Reventon,2008,premium unleaded (required),AUTOMATED_MANUAL,650,1500000,|n</v>
      </c>
    </row>
    <row r="1311" spans="1:10" x14ac:dyDescent="0.25">
      <c r="A1311" s="5">
        <v>1310</v>
      </c>
      <c r="B1311" s="5" t="s">
        <v>11398</v>
      </c>
      <c r="C1311" t="s">
        <v>11400</v>
      </c>
      <c r="D1311">
        <v>2015</v>
      </c>
      <c r="E1311" t="s">
        <v>11193</v>
      </c>
      <c r="F1311" t="s">
        <v>11888</v>
      </c>
      <c r="G1311" s="5">
        <v>240</v>
      </c>
      <c r="H1311">
        <v>45570</v>
      </c>
      <c r="I1311" s="5" t="str">
        <f t="shared" si="40"/>
        <v>|n</v>
      </c>
      <c r="J1311" s="5" t="str">
        <f t="shared" si="41"/>
        <v>1310,Land Rover,Discovery Sport,2015,premium unleaded (recommended),AUTOMATIC,240,45570,|n</v>
      </c>
    </row>
    <row r="1312" spans="1:10" x14ac:dyDescent="0.25">
      <c r="A1312" s="5">
        <v>1311</v>
      </c>
      <c r="B1312" s="5" t="s">
        <v>11398</v>
      </c>
      <c r="C1312" t="s">
        <v>11400</v>
      </c>
      <c r="D1312">
        <v>2016</v>
      </c>
      <c r="E1312" t="s">
        <v>11193</v>
      </c>
      <c r="F1312" t="s">
        <v>11888</v>
      </c>
      <c r="G1312" s="5">
        <v>240</v>
      </c>
      <c r="H1312">
        <v>45955</v>
      </c>
      <c r="I1312" s="5">
        <f t="shared" si="40"/>
        <v>1310</v>
      </c>
      <c r="J1312" s="5" t="str">
        <f t="shared" si="41"/>
        <v>1311,Land Rover,Discovery Sport,2016,premium unleaded (recommended),AUTOMATIC,240,45955,1310</v>
      </c>
    </row>
    <row r="1313" spans="1:10" x14ac:dyDescent="0.25">
      <c r="A1313" s="5">
        <v>1312</v>
      </c>
      <c r="B1313" s="5" t="s">
        <v>11398</v>
      </c>
      <c r="C1313" t="s">
        <v>11400</v>
      </c>
      <c r="D1313">
        <v>2017</v>
      </c>
      <c r="E1313" t="s">
        <v>11193</v>
      </c>
      <c r="F1313" t="s">
        <v>11888</v>
      </c>
      <c r="G1313" s="5">
        <v>240</v>
      </c>
      <c r="H1313">
        <v>46595</v>
      </c>
      <c r="I1313" s="5">
        <f t="shared" si="40"/>
        <v>1311</v>
      </c>
      <c r="J1313" s="5" t="str">
        <f t="shared" si="41"/>
        <v>1312,Land Rover,Discovery Sport,2017,premium unleaded (recommended),AUTOMATIC,240,46595,1311</v>
      </c>
    </row>
    <row r="1314" spans="1:10" x14ac:dyDescent="0.25">
      <c r="A1314" s="5">
        <v>1313</v>
      </c>
      <c r="B1314" s="5" t="s">
        <v>11398</v>
      </c>
      <c r="C1314" t="s">
        <v>11469</v>
      </c>
      <c r="D1314">
        <v>2005</v>
      </c>
      <c r="E1314" t="s">
        <v>11190</v>
      </c>
      <c r="F1314" t="s">
        <v>11888</v>
      </c>
      <c r="G1314" s="5">
        <v>174</v>
      </c>
      <c r="H1314">
        <v>26830</v>
      </c>
      <c r="I1314" s="5" t="str">
        <f t="shared" si="40"/>
        <v>|n</v>
      </c>
      <c r="J1314" s="5" t="str">
        <f t="shared" si="41"/>
        <v>1313,Land Rover,Freelander,2005,regular unleaded,AUTOMATIC,174,26830,|n</v>
      </c>
    </row>
    <row r="1315" spans="1:10" x14ac:dyDescent="0.25">
      <c r="A1315" s="5">
        <v>1314</v>
      </c>
      <c r="B1315" s="5" t="s">
        <v>11398</v>
      </c>
      <c r="C1315" t="s">
        <v>11581</v>
      </c>
      <c r="D1315">
        <v>2013</v>
      </c>
      <c r="E1315" t="s">
        <v>11193</v>
      </c>
      <c r="F1315" t="s">
        <v>11888</v>
      </c>
      <c r="G1315" s="5">
        <v>240</v>
      </c>
      <c r="H1315">
        <v>41500</v>
      </c>
      <c r="I1315" s="5" t="str">
        <f t="shared" si="40"/>
        <v>|n</v>
      </c>
      <c r="J1315" s="5" t="str">
        <f t="shared" si="41"/>
        <v>1314,Land Rover,LR2,2013,premium unleaded (recommended),AUTOMATIC,240,41500,|n</v>
      </c>
    </row>
    <row r="1316" spans="1:10" x14ac:dyDescent="0.25">
      <c r="A1316" s="5">
        <v>1315</v>
      </c>
      <c r="B1316" s="5" t="s">
        <v>11398</v>
      </c>
      <c r="C1316" t="s">
        <v>11581</v>
      </c>
      <c r="D1316">
        <v>2014</v>
      </c>
      <c r="E1316" t="s">
        <v>11193</v>
      </c>
      <c r="F1316" t="s">
        <v>11888</v>
      </c>
      <c r="G1316" s="5">
        <v>240</v>
      </c>
      <c r="H1316">
        <v>41700</v>
      </c>
      <c r="I1316" s="5">
        <f t="shared" si="40"/>
        <v>1314</v>
      </c>
      <c r="J1316" s="5" t="str">
        <f t="shared" si="41"/>
        <v>1315,Land Rover,LR2,2014,premium unleaded (recommended),AUTOMATIC,240,41700,1314</v>
      </c>
    </row>
    <row r="1317" spans="1:10" x14ac:dyDescent="0.25">
      <c r="A1317" s="5">
        <v>1316</v>
      </c>
      <c r="B1317" s="5" t="s">
        <v>11398</v>
      </c>
      <c r="C1317" t="s">
        <v>11581</v>
      </c>
      <c r="D1317">
        <v>2015</v>
      </c>
      <c r="E1317" t="s">
        <v>11193</v>
      </c>
      <c r="F1317" t="s">
        <v>11888</v>
      </c>
      <c r="G1317" s="5">
        <v>240</v>
      </c>
      <c r="H1317">
        <v>41700</v>
      </c>
      <c r="I1317" s="5">
        <f t="shared" si="40"/>
        <v>1315</v>
      </c>
      <c r="J1317" s="5" t="str">
        <f t="shared" si="41"/>
        <v>1316,Land Rover,LR2,2015,premium unleaded (recommended),AUTOMATIC,240,41700,1315</v>
      </c>
    </row>
    <row r="1318" spans="1:10" x14ac:dyDescent="0.25">
      <c r="A1318" s="5">
        <v>1317</v>
      </c>
      <c r="B1318" s="5" t="s">
        <v>11398</v>
      </c>
      <c r="C1318" t="s">
        <v>11582</v>
      </c>
      <c r="D1318">
        <v>2008</v>
      </c>
      <c r="E1318" t="s">
        <v>11186</v>
      </c>
      <c r="F1318" t="s">
        <v>11888</v>
      </c>
      <c r="G1318" s="5">
        <v>300</v>
      </c>
      <c r="H1318">
        <v>54025</v>
      </c>
      <c r="I1318" s="5" t="str">
        <f t="shared" si="40"/>
        <v>|n</v>
      </c>
      <c r="J1318" s="5" t="str">
        <f t="shared" si="41"/>
        <v>1317,Land Rover,LR3,2008,premium unleaded (required),AUTOMATIC,300,54025,|n</v>
      </c>
    </row>
    <row r="1319" spans="1:10" x14ac:dyDescent="0.25">
      <c r="A1319" s="5">
        <v>1318</v>
      </c>
      <c r="B1319" s="5" t="s">
        <v>11398</v>
      </c>
      <c r="C1319" t="s">
        <v>11582</v>
      </c>
      <c r="D1319">
        <v>2009</v>
      </c>
      <c r="E1319" t="s">
        <v>11186</v>
      </c>
      <c r="F1319" t="s">
        <v>11888</v>
      </c>
      <c r="G1319" s="5">
        <v>300</v>
      </c>
      <c r="H1319">
        <v>45975</v>
      </c>
      <c r="I1319" s="5">
        <f t="shared" si="40"/>
        <v>1317</v>
      </c>
      <c r="J1319" s="5" t="str">
        <f t="shared" si="41"/>
        <v>1318,Land Rover,LR3,2009,premium unleaded (required),AUTOMATIC,300,45975,1317</v>
      </c>
    </row>
    <row r="1320" spans="1:10" x14ac:dyDescent="0.25">
      <c r="A1320" s="5">
        <v>1319</v>
      </c>
      <c r="B1320" s="5" t="s">
        <v>11398</v>
      </c>
      <c r="C1320" t="s">
        <v>11583</v>
      </c>
      <c r="D1320">
        <v>2014</v>
      </c>
      <c r="E1320" t="s">
        <v>11186</v>
      </c>
      <c r="F1320" t="s">
        <v>11888</v>
      </c>
      <c r="G1320" s="5">
        <v>340</v>
      </c>
      <c r="H1320">
        <v>69279</v>
      </c>
      <c r="I1320" s="5" t="str">
        <f t="shared" si="40"/>
        <v>|n</v>
      </c>
      <c r="J1320" s="5" t="str">
        <f t="shared" si="41"/>
        <v>1319,Land Rover,LR4,2014,premium unleaded (required),AUTOMATIC,340,69279,|n</v>
      </c>
    </row>
    <row r="1321" spans="1:10" x14ac:dyDescent="0.25">
      <c r="A1321" s="5">
        <v>1320</v>
      </c>
      <c r="B1321" s="5" t="s">
        <v>11398</v>
      </c>
      <c r="C1321" t="s">
        <v>11583</v>
      </c>
      <c r="D1321">
        <v>2015</v>
      </c>
      <c r="E1321" t="s">
        <v>11186</v>
      </c>
      <c r="F1321" t="s">
        <v>11888</v>
      </c>
      <c r="G1321" s="5">
        <v>340</v>
      </c>
      <c r="H1321">
        <v>60600</v>
      </c>
      <c r="I1321" s="5">
        <f t="shared" si="40"/>
        <v>1319</v>
      </c>
      <c r="J1321" s="5" t="str">
        <f t="shared" si="41"/>
        <v>1320,Land Rover,LR4,2015,premium unleaded (required),AUTOMATIC,340,60600,1319</v>
      </c>
    </row>
    <row r="1322" spans="1:10" x14ac:dyDescent="0.25">
      <c r="A1322" s="5">
        <v>1321</v>
      </c>
      <c r="B1322" s="5" t="s">
        <v>11398</v>
      </c>
      <c r="C1322" t="s">
        <v>11583</v>
      </c>
      <c r="D1322">
        <v>2016</v>
      </c>
      <c r="E1322" t="s">
        <v>11186</v>
      </c>
      <c r="F1322" t="s">
        <v>11888</v>
      </c>
      <c r="G1322" s="5">
        <v>340</v>
      </c>
      <c r="H1322">
        <v>60600</v>
      </c>
      <c r="I1322" s="5">
        <f t="shared" si="40"/>
        <v>1320</v>
      </c>
      <c r="J1322" s="5" t="str">
        <f t="shared" si="41"/>
        <v>1321,Land Rover,LR4,2016,premium unleaded (required),AUTOMATIC,340,60600,1320</v>
      </c>
    </row>
    <row r="1323" spans="1:10" x14ac:dyDescent="0.25">
      <c r="A1323" s="5">
        <v>1322</v>
      </c>
      <c r="B1323" s="5" t="s">
        <v>11398</v>
      </c>
      <c r="C1323" t="s">
        <v>11697</v>
      </c>
      <c r="D1323">
        <v>2014</v>
      </c>
      <c r="E1323" t="s">
        <v>11352</v>
      </c>
      <c r="F1323" t="s">
        <v>11888</v>
      </c>
      <c r="G1323" s="5">
        <v>510</v>
      </c>
      <c r="H1323">
        <v>184105</v>
      </c>
      <c r="I1323" s="5" t="str">
        <f t="shared" si="40"/>
        <v>|n</v>
      </c>
      <c r="J1323" s="5" t="str">
        <f t="shared" si="41"/>
        <v>1322,Land Rover,Range Rover,2014,flex-fuel (premium unleaded required/E85),AUTOMATIC,510,184105,|n</v>
      </c>
    </row>
    <row r="1324" spans="1:10" x14ac:dyDescent="0.25">
      <c r="A1324" s="5">
        <v>1323</v>
      </c>
      <c r="B1324" s="5" t="s">
        <v>11398</v>
      </c>
      <c r="C1324" t="s">
        <v>11697</v>
      </c>
      <c r="D1324">
        <v>2014</v>
      </c>
      <c r="E1324" t="s">
        <v>11186</v>
      </c>
      <c r="F1324" t="s">
        <v>11888</v>
      </c>
      <c r="G1324" s="5">
        <v>510</v>
      </c>
      <c r="H1324">
        <v>184105</v>
      </c>
      <c r="I1324" s="5" t="str">
        <f t="shared" si="40"/>
        <v>|n</v>
      </c>
      <c r="J1324" s="5" t="str">
        <f t="shared" si="41"/>
        <v>1323,Land Rover,Range Rover,2014,premium unleaded (required),AUTOMATIC,510,184105,|n</v>
      </c>
    </row>
    <row r="1325" spans="1:10" x14ac:dyDescent="0.25">
      <c r="A1325" s="5">
        <v>1324</v>
      </c>
      <c r="B1325" s="5" t="s">
        <v>11398</v>
      </c>
      <c r="C1325" t="s">
        <v>11697</v>
      </c>
      <c r="D1325">
        <v>2015</v>
      </c>
      <c r="E1325" t="s">
        <v>11352</v>
      </c>
      <c r="F1325" t="s">
        <v>11888</v>
      </c>
      <c r="G1325" s="5">
        <v>510</v>
      </c>
      <c r="H1325">
        <v>186495</v>
      </c>
      <c r="I1325" s="5" t="str">
        <f t="shared" si="40"/>
        <v>|n</v>
      </c>
      <c r="J1325" s="5" t="str">
        <f t="shared" si="41"/>
        <v>1324,Land Rover,Range Rover,2015,flex-fuel (premium unleaded required/E85),AUTOMATIC,510,186495,|n</v>
      </c>
    </row>
    <row r="1326" spans="1:10" x14ac:dyDescent="0.25">
      <c r="A1326" s="5">
        <v>1325</v>
      </c>
      <c r="B1326" s="5" t="s">
        <v>11398</v>
      </c>
      <c r="C1326" t="s">
        <v>11697</v>
      </c>
      <c r="D1326">
        <v>2016</v>
      </c>
      <c r="E1326" t="s">
        <v>11203</v>
      </c>
      <c r="F1326" t="s">
        <v>11888</v>
      </c>
      <c r="G1326" s="5">
        <v>254</v>
      </c>
      <c r="H1326">
        <v>93450</v>
      </c>
      <c r="I1326" s="5" t="str">
        <f t="shared" si="40"/>
        <v>|n</v>
      </c>
      <c r="J1326" s="5" t="str">
        <f t="shared" si="41"/>
        <v>1325,Land Rover,Range Rover,2016,diesel,AUTOMATIC,254,93450,|n</v>
      </c>
    </row>
    <row r="1327" spans="1:10" x14ac:dyDescent="0.25">
      <c r="A1327" s="5">
        <v>1326</v>
      </c>
      <c r="B1327" s="5" t="s">
        <v>11398</v>
      </c>
      <c r="C1327" t="s">
        <v>11697</v>
      </c>
      <c r="D1327">
        <v>2016</v>
      </c>
      <c r="E1327" t="s">
        <v>11193</v>
      </c>
      <c r="F1327" t="s">
        <v>11888</v>
      </c>
      <c r="G1327" s="5">
        <v>550</v>
      </c>
      <c r="H1327">
        <v>199495</v>
      </c>
      <c r="I1327" s="5" t="str">
        <f t="shared" si="40"/>
        <v>|n</v>
      </c>
      <c r="J1327" s="5" t="str">
        <f t="shared" si="41"/>
        <v>1326,Land Rover,Range Rover,2016,premium unleaded (recommended),AUTOMATIC,550,199495,|n</v>
      </c>
    </row>
    <row r="1328" spans="1:10" x14ac:dyDescent="0.25">
      <c r="A1328" s="5">
        <v>1327</v>
      </c>
      <c r="B1328" s="5" t="s">
        <v>11398</v>
      </c>
      <c r="C1328" t="s">
        <v>11695</v>
      </c>
      <c r="D1328">
        <v>2015</v>
      </c>
      <c r="E1328" t="s">
        <v>11193</v>
      </c>
      <c r="F1328" t="s">
        <v>11888</v>
      </c>
      <c r="G1328" s="5">
        <v>240</v>
      </c>
      <c r="H1328">
        <v>60000</v>
      </c>
      <c r="I1328" s="5" t="str">
        <f t="shared" si="40"/>
        <v>|n</v>
      </c>
      <c r="J1328" s="5" t="str">
        <f t="shared" si="41"/>
        <v>1327,Land Rover,Range Rover Evoque,2015,premium unleaded (recommended),AUTOMATIC,240,60000,|n</v>
      </c>
    </row>
    <row r="1329" spans="1:10" x14ac:dyDescent="0.25">
      <c r="A1329" s="5">
        <v>1328</v>
      </c>
      <c r="B1329" s="5" t="s">
        <v>11398</v>
      </c>
      <c r="C1329" t="s">
        <v>11695</v>
      </c>
      <c r="D1329">
        <v>2016</v>
      </c>
      <c r="E1329" t="s">
        <v>11193</v>
      </c>
      <c r="F1329" t="s">
        <v>11888</v>
      </c>
      <c r="G1329" s="5">
        <v>240</v>
      </c>
      <c r="H1329">
        <v>60775</v>
      </c>
      <c r="I1329" s="5">
        <f t="shared" si="40"/>
        <v>1327</v>
      </c>
      <c r="J1329" s="5" t="str">
        <f t="shared" si="41"/>
        <v>1328,Land Rover,Range Rover Evoque,2016,premium unleaded (recommended),AUTOMATIC,240,60775,1327</v>
      </c>
    </row>
    <row r="1330" spans="1:10" x14ac:dyDescent="0.25">
      <c r="A1330" s="5">
        <v>1329</v>
      </c>
      <c r="B1330" s="5" t="s">
        <v>11398</v>
      </c>
      <c r="C1330" t="s">
        <v>11695</v>
      </c>
      <c r="D1330">
        <v>2017</v>
      </c>
      <c r="E1330" t="s">
        <v>11193</v>
      </c>
      <c r="F1330" t="s">
        <v>11888</v>
      </c>
      <c r="G1330" s="5">
        <v>240</v>
      </c>
      <c r="H1330">
        <v>62500</v>
      </c>
      <c r="I1330" s="5">
        <f t="shared" si="40"/>
        <v>1328</v>
      </c>
      <c r="J1330" s="5" t="str">
        <f t="shared" si="41"/>
        <v>1329,Land Rover,Range Rover Evoque,2017,premium unleaded (recommended),AUTOMATIC,240,62500,1328</v>
      </c>
    </row>
    <row r="1331" spans="1:10" x14ac:dyDescent="0.25">
      <c r="A1331" s="5">
        <v>1330</v>
      </c>
      <c r="B1331" s="5" t="s">
        <v>11398</v>
      </c>
      <c r="C1331" t="s">
        <v>11696</v>
      </c>
      <c r="D1331">
        <v>2014</v>
      </c>
      <c r="E1331" t="s">
        <v>11352</v>
      </c>
      <c r="F1331" t="s">
        <v>11888</v>
      </c>
      <c r="G1331" s="5">
        <v>510</v>
      </c>
      <c r="H1331">
        <v>92400</v>
      </c>
      <c r="I1331" s="5" t="str">
        <f t="shared" si="40"/>
        <v>|n</v>
      </c>
      <c r="J1331" s="5" t="str">
        <f t="shared" si="41"/>
        <v>1330,Land Rover,Range Rover Sport,2014,flex-fuel (premium unleaded required/E85),AUTOMATIC,510,92400,|n</v>
      </c>
    </row>
    <row r="1332" spans="1:10" x14ac:dyDescent="0.25">
      <c r="A1332" s="5">
        <v>1331</v>
      </c>
      <c r="B1332" s="5" t="s">
        <v>11398</v>
      </c>
      <c r="C1332" t="s">
        <v>11696</v>
      </c>
      <c r="D1332">
        <v>2014</v>
      </c>
      <c r="E1332" t="s">
        <v>11186</v>
      </c>
      <c r="F1332" t="s">
        <v>11888</v>
      </c>
      <c r="G1332" s="5">
        <v>510</v>
      </c>
      <c r="H1332">
        <v>92400</v>
      </c>
      <c r="I1332" s="5" t="str">
        <f t="shared" si="40"/>
        <v>|n</v>
      </c>
      <c r="J1332" s="5" t="str">
        <f t="shared" si="41"/>
        <v>1331,Land Rover,Range Rover Sport,2014,premium unleaded (required),AUTOMATIC,510,92400,|n</v>
      </c>
    </row>
    <row r="1333" spans="1:10" x14ac:dyDescent="0.25">
      <c r="A1333" s="5">
        <v>1332</v>
      </c>
      <c r="B1333" s="5" t="s">
        <v>11398</v>
      </c>
      <c r="C1333" t="s">
        <v>11696</v>
      </c>
      <c r="D1333">
        <v>2015</v>
      </c>
      <c r="E1333" t="s">
        <v>11352</v>
      </c>
      <c r="F1333" t="s">
        <v>11888</v>
      </c>
      <c r="G1333" s="5">
        <v>550</v>
      </c>
      <c r="H1333">
        <v>110475</v>
      </c>
      <c r="I1333" s="5" t="str">
        <f t="shared" si="40"/>
        <v>|n</v>
      </c>
      <c r="J1333" s="5" t="str">
        <f t="shared" si="41"/>
        <v>1332,Land Rover,Range Rover Sport,2015,flex-fuel (premium unleaded required/E85),AUTOMATIC,550,110475,|n</v>
      </c>
    </row>
    <row r="1334" spans="1:10" x14ac:dyDescent="0.25">
      <c r="A1334" s="5">
        <v>1333</v>
      </c>
      <c r="B1334" s="5" t="s">
        <v>11398</v>
      </c>
      <c r="C1334" t="s">
        <v>11696</v>
      </c>
      <c r="D1334">
        <v>2016</v>
      </c>
      <c r="E1334" t="s">
        <v>11203</v>
      </c>
      <c r="F1334" t="s">
        <v>11888</v>
      </c>
      <c r="G1334" s="5">
        <v>254</v>
      </c>
      <c r="H1334">
        <v>71450</v>
      </c>
      <c r="I1334" s="5" t="str">
        <f t="shared" si="40"/>
        <v>|n</v>
      </c>
      <c r="J1334" s="5" t="str">
        <f t="shared" si="41"/>
        <v>1333,Land Rover,Range Rover Sport,2016,diesel,AUTOMATIC,254,71450,|n</v>
      </c>
    </row>
    <row r="1335" spans="1:10" x14ac:dyDescent="0.25">
      <c r="A1335" s="5">
        <v>1334</v>
      </c>
      <c r="B1335" s="5" t="s">
        <v>11398</v>
      </c>
      <c r="C1335" t="s">
        <v>11696</v>
      </c>
      <c r="D1335">
        <v>2016</v>
      </c>
      <c r="E1335" t="s">
        <v>11193</v>
      </c>
      <c r="F1335" t="s">
        <v>11888</v>
      </c>
      <c r="G1335" s="5">
        <v>550</v>
      </c>
      <c r="H1335">
        <v>111350</v>
      </c>
      <c r="I1335" s="5" t="str">
        <f t="shared" si="40"/>
        <v>|n</v>
      </c>
      <c r="J1335" s="5" t="str">
        <f t="shared" si="41"/>
        <v>1334,Land Rover,Range Rover Sport,2016,premium unleaded (recommended),AUTOMATIC,550,111350,|n</v>
      </c>
    </row>
    <row r="1336" spans="1:10" x14ac:dyDescent="0.25">
      <c r="A1336" s="5">
        <v>1335</v>
      </c>
      <c r="B1336" s="5" t="s">
        <v>11377</v>
      </c>
      <c r="C1336" t="s">
        <v>11378</v>
      </c>
      <c r="D1336">
        <v>2015</v>
      </c>
      <c r="E1336" t="s">
        <v>11190</v>
      </c>
      <c r="F1336" t="s">
        <v>11888</v>
      </c>
      <c r="G1336" s="5">
        <v>134</v>
      </c>
      <c r="H1336">
        <v>32200</v>
      </c>
      <c r="I1336" s="5" t="str">
        <f t="shared" si="40"/>
        <v>|n</v>
      </c>
      <c r="J1336" s="5" t="str">
        <f t="shared" si="41"/>
        <v>1335,Lexus,CT 200h,2015,regular unleaded,AUTOMATIC,134,32200,|n</v>
      </c>
    </row>
    <row r="1337" spans="1:10" x14ac:dyDescent="0.25">
      <c r="A1337" s="5">
        <v>1336</v>
      </c>
      <c r="B1337" s="5" t="s">
        <v>11377</v>
      </c>
      <c r="C1337" t="s">
        <v>11378</v>
      </c>
      <c r="D1337">
        <v>2016</v>
      </c>
      <c r="E1337" t="s">
        <v>11190</v>
      </c>
      <c r="F1337" t="s">
        <v>11888</v>
      </c>
      <c r="G1337" s="5">
        <v>134</v>
      </c>
      <c r="H1337">
        <v>31250</v>
      </c>
      <c r="I1337" s="5">
        <f t="shared" si="40"/>
        <v>1335</v>
      </c>
      <c r="J1337" s="5" t="str">
        <f t="shared" si="41"/>
        <v>1336,Lexus,CT 200h,2016,regular unleaded,AUTOMATIC,134,31250,1335</v>
      </c>
    </row>
    <row r="1338" spans="1:10" x14ac:dyDescent="0.25">
      <c r="A1338" s="5">
        <v>1337</v>
      </c>
      <c r="B1338" s="5" t="s">
        <v>11377</v>
      </c>
      <c r="C1338" t="s">
        <v>11378</v>
      </c>
      <c r="D1338">
        <v>2017</v>
      </c>
      <c r="E1338" t="s">
        <v>11190</v>
      </c>
      <c r="F1338" t="s">
        <v>11888</v>
      </c>
      <c r="G1338" s="5">
        <v>134</v>
      </c>
      <c r="H1338">
        <v>31250</v>
      </c>
      <c r="I1338" s="5">
        <f t="shared" si="40"/>
        <v>1336</v>
      </c>
      <c r="J1338" s="5" t="str">
        <f t="shared" si="41"/>
        <v>1337,Lexus,CT 200h,2017,regular unleaded,AUTOMATIC,134,31250,1336</v>
      </c>
    </row>
    <row r="1339" spans="1:10" x14ac:dyDescent="0.25">
      <c r="A1339" s="5">
        <v>1338</v>
      </c>
      <c r="B1339" s="5" t="s">
        <v>11377</v>
      </c>
      <c r="C1339" t="s">
        <v>11430</v>
      </c>
      <c r="D1339">
        <v>2015</v>
      </c>
      <c r="E1339" t="s">
        <v>11190</v>
      </c>
      <c r="F1339" t="s">
        <v>11888</v>
      </c>
      <c r="G1339" s="5">
        <v>200</v>
      </c>
      <c r="H1339">
        <v>40580</v>
      </c>
      <c r="I1339" s="5" t="str">
        <f t="shared" si="40"/>
        <v>|n</v>
      </c>
      <c r="J1339" s="5" t="str">
        <f t="shared" si="41"/>
        <v>1338,Lexus,ES 300h,2015,regular unleaded,AUTOMATIC,200,40580,|n</v>
      </c>
    </row>
    <row r="1340" spans="1:10" x14ac:dyDescent="0.25">
      <c r="A1340" s="5">
        <v>1339</v>
      </c>
      <c r="B1340" s="5" t="s">
        <v>11377</v>
      </c>
      <c r="C1340" t="s">
        <v>11430</v>
      </c>
      <c r="D1340">
        <v>2016</v>
      </c>
      <c r="E1340" t="s">
        <v>11190</v>
      </c>
      <c r="F1340" t="s">
        <v>11888</v>
      </c>
      <c r="G1340" s="5">
        <v>200</v>
      </c>
      <c r="H1340">
        <v>41020</v>
      </c>
      <c r="I1340" s="5">
        <f t="shared" si="40"/>
        <v>1338</v>
      </c>
      <c r="J1340" s="5" t="str">
        <f t="shared" si="41"/>
        <v>1339,Lexus,ES 300h,2016,regular unleaded,AUTOMATIC,200,41020,1338</v>
      </c>
    </row>
    <row r="1341" spans="1:10" x14ac:dyDescent="0.25">
      <c r="A1341" s="5">
        <v>1340</v>
      </c>
      <c r="B1341" s="5" t="s">
        <v>11377</v>
      </c>
      <c r="C1341" t="s">
        <v>11430</v>
      </c>
      <c r="D1341">
        <v>2017</v>
      </c>
      <c r="E1341" t="s">
        <v>11190</v>
      </c>
      <c r="F1341" t="s">
        <v>11888</v>
      </c>
      <c r="G1341" s="5">
        <v>200</v>
      </c>
      <c r="H1341">
        <v>41820</v>
      </c>
      <c r="I1341" s="5">
        <f t="shared" si="40"/>
        <v>1339</v>
      </c>
      <c r="J1341" s="5" t="str">
        <f t="shared" si="41"/>
        <v>1340,Lexus,ES 300h,2017,regular unleaded,AUTOMATIC,200,41820,1339</v>
      </c>
    </row>
    <row r="1342" spans="1:10" x14ac:dyDescent="0.25">
      <c r="A1342" s="5">
        <v>1341</v>
      </c>
      <c r="B1342" s="5" t="s">
        <v>11377</v>
      </c>
      <c r="C1342" t="s">
        <v>11431</v>
      </c>
      <c r="D1342">
        <v>2005</v>
      </c>
      <c r="E1342" t="s">
        <v>11190</v>
      </c>
      <c r="F1342" t="s">
        <v>11888</v>
      </c>
      <c r="G1342" s="5">
        <v>225</v>
      </c>
      <c r="H1342">
        <v>32175</v>
      </c>
      <c r="I1342" s="5" t="str">
        <f t="shared" si="40"/>
        <v>|n</v>
      </c>
      <c r="J1342" s="5" t="str">
        <f t="shared" si="41"/>
        <v>1341,Lexus,ES 330,2005,regular unleaded,AUTOMATIC,225,32175,|n</v>
      </c>
    </row>
    <row r="1343" spans="1:10" x14ac:dyDescent="0.25">
      <c r="A1343" s="5">
        <v>1342</v>
      </c>
      <c r="B1343" s="5" t="s">
        <v>11377</v>
      </c>
      <c r="C1343" t="s">
        <v>11431</v>
      </c>
      <c r="D1343">
        <v>2006</v>
      </c>
      <c r="E1343" t="s">
        <v>11190</v>
      </c>
      <c r="F1343" t="s">
        <v>11888</v>
      </c>
      <c r="G1343" s="5">
        <v>218</v>
      </c>
      <c r="H1343">
        <v>32300</v>
      </c>
      <c r="I1343" s="5">
        <f t="shared" si="40"/>
        <v>1341</v>
      </c>
      <c r="J1343" s="5" t="str">
        <f t="shared" si="41"/>
        <v>1342,Lexus,ES 330,2006,regular unleaded,AUTOMATIC,218,32300,1341</v>
      </c>
    </row>
    <row r="1344" spans="1:10" x14ac:dyDescent="0.25">
      <c r="A1344" s="5">
        <v>1343</v>
      </c>
      <c r="B1344" s="5" t="s">
        <v>11377</v>
      </c>
      <c r="C1344" t="s">
        <v>11432</v>
      </c>
      <c r="D1344">
        <v>2015</v>
      </c>
      <c r="E1344" t="s">
        <v>11190</v>
      </c>
      <c r="F1344" t="s">
        <v>11888</v>
      </c>
      <c r="G1344" s="5">
        <v>268</v>
      </c>
      <c r="H1344">
        <v>40440</v>
      </c>
      <c r="I1344" s="5" t="str">
        <f t="shared" si="40"/>
        <v>|n</v>
      </c>
      <c r="J1344" s="5" t="str">
        <f t="shared" si="41"/>
        <v>1343,Lexus,ES 350,2015,regular unleaded,AUTOMATIC,268,40440,|n</v>
      </c>
    </row>
    <row r="1345" spans="1:10" x14ac:dyDescent="0.25">
      <c r="A1345" s="5">
        <v>1344</v>
      </c>
      <c r="B1345" s="5" t="s">
        <v>11377</v>
      </c>
      <c r="C1345" s="5" t="s">
        <v>11432</v>
      </c>
      <c r="D1345">
        <v>2016</v>
      </c>
      <c r="E1345" t="s">
        <v>11190</v>
      </c>
      <c r="F1345" t="s">
        <v>11888</v>
      </c>
      <c r="G1345" s="5">
        <v>268</v>
      </c>
      <c r="H1345">
        <v>38100</v>
      </c>
      <c r="I1345" s="5">
        <f t="shared" si="40"/>
        <v>1343</v>
      </c>
      <c r="J1345" s="5" t="str">
        <f t="shared" si="41"/>
        <v>1344,Lexus,ES 350,2016,regular unleaded,AUTOMATIC,268,38100,1343</v>
      </c>
    </row>
    <row r="1346" spans="1:10" x14ac:dyDescent="0.25">
      <c r="A1346" s="5">
        <v>1345</v>
      </c>
      <c r="B1346" s="5" t="s">
        <v>11377</v>
      </c>
      <c r="C1346" s="5" t="s">
        <v>11432</v>
      </c>
      <c r="D1346">
        <v>2017</v>
      </c>
      <c r="E1346" t="s">
        <v>11190</v>
      </c>
      <c r="F1346" t="s">
        <v>11888</v>
      </c>
      <c r="G1346" s="5">
        <v>268</v>
      </c>
      <c r="H1346">
        <v>38900</v>
      </c>
      <c r="I1346" s="5">
        <f t="shared" si="40"/>
        <v>1344</v>
      </c>
      <c r="J1346" s="5" t="str">
        <f t="shared" si="41"/>
        <v>1345,Lexus,ES 350,2017,regular unleaded,AUTOMATIC,268,38900,1344</v>
      </c>
    </row>
    <row r="1347" spans="1:10" x14ac:dyDescent="0.25">
      <c r="A1347" s="5">
        <v>1346</v>
      </c>
      <c r="B1347" s="5" t="s">
        <v>11377</v>
      </c>
      <c r="C1347" t="s">
        <v>11520</v>
      </c>
      <c r="D1347">
        <v>2016</v>
      </c>
      <c r="E1347" t="s">
        <v>11186</v>
      </c>
      <c r="F1347" t="s">
        <v>11888</v>
      </c>
      <c r="G1347" s="5">
        <v>241</v>
      </c>
      <c r="H1347">
        <v>53285</v>
      </c>
      <c r="I1347" s="5" t="str">
        <f t="shared" ref="I1347:I1410" si="42">IF(AND($B1346=$B1347,$C1346=$C1347,$E1346=$E1347,$F1346=$F1347),A1346,"|n")</f>
        <v>|n</v>
      </c>
      <c r="J1347" s="5" t="str">
        <f t="shared" ref="J1347:J1410" si="43">A1347&amp;","&amp;B1347&amp;","&amp;C1347&amp;","&amp;D1347&amp;","&amp;E1347&amp;","&amp;F1347&amp;","&amp;G1347&amp;","&amp;H1347&amp;","&amp;I1347</f>
        <v>1346,Lexus,GS 200t,2016,premium unleaded (required),AUTOMATIC,241,53285,|n</v>
      </c>
    </row>
    <row r="1348" spans="1:10" x14ac:dyDescent="0.25">
      <c r="A1348" s="5">
        <v>1347</v>
      </c>
      <c r="B1348" s="5" t="s">
        <v>11377</v>
      </c>
      <c r="C1348" t="s">
        <v>11520</v>
      </c>
      <c r="D1348">
        <v>2017</v>
      </c>
      <c r="E1348" t="s">
        <v>11186</v>
      </c>
      <c r="F1348" t="s">
        <v>11888</v>
      </c>
      <c r="G1348" s="5">
        <v>241</v>
      </c>
      <c r="H1348">
        <v>53980</v>
      </c>
      <c r="I1348" s="5">
        <f t="shared" si="42"/>
        <v>1346</v>
      </c>
      <c r="J1348" s="5" t="str">
        <f t="shared" si="43"/>
        <v>1347,Lexus,GS 200t,2017,premium unleaded (required),AUTOMATIC,241,53980,1346</v>
      </c>
    </row>
    <row r="1349" spans="1:10" x14ac:dyDescent="0.25">
      <c r="A1349" s="5">
        <v>1348</v>
      </c>
      <c r="B1349" s="5" t="s">
        <v>11377</v>
      </c>
      <c r="C1349" t="s">
        <v>11521</v>
      </c>
      <c r="D1349">
        <v>2005</v>
      </c>
      <c r="E1349" t="s">
        <v>11186</v>
      </c>
      <c r="F1349" t="s">
        <v>11888</v>
      </c>
      <c r="G1349" s="5">
        <v>220</v>
      </c>
      <c r="H1349">
        <v>38875</v>
      </c>
      <c r="I1349" s="5" t="str">
        <f t="shared" si="42"/>
        <v>|n</v>
      </c>
      <c r="J1349" s="5" t="str">
        <f t="shared" si="43"/>
        <v>1348,Lexus,GS 300,2005,premium unleaded (required),AUTOMATIC,220,38875,|n</v>
      </c>
    </row>
    <row r="1350" spans="1:10" x14ac:dyDescent="0.25">
      <c r="A1350" s="5">
        <v>1349</v>
      </c>
      <c r="B1350" s="5" t="s">
        <v>11377</v>
      </c>
      <c r="C1350" t="s">
        <v>11521</v>
      </c>
      <c r="D1350">
        <v>2006</v>
      </c>
      <c r="E1350" t="s">
        <v>11186</v>
      </c>
      <c r="F1350" t="s">
        <v>11888</v>
      </c>
      <c r="G1350" s="5">
        <v>245</v>
      </c>
      <c r="H1350">
        <v>45100</v>
      </c>
      <c r="I1350" s="5">
        <f t="shared" si="42"/>
        <v>1348</v>
      </c>
      <c r="J1350" s="5" t="str">
        <f t="shared" si="43"/>
        <v>1349,Lexus,GS 300,2006,premium unleaded (required),AUTOMATIC,245,45100,1348</v>
      </c>
    </row>
    <row r="1351" spans="1:10" x14ac:dyDescent="0.25">
      <c r="A1351" s="5">
        <v>1350</v>
      </c>
      <c r="B1351" s="5" t="s">
        <v>11377</v>
      </c>
      <c r="C1351" t="s">
        <v>11522</v>
      </c>
      <c r="D1351">
        <v>2015</v>
      </c>
      <c r="E1351" t="s">
        <v>11186</v>
      </c>
      <c r="F1351" t="s">
        <v>11888</v>
      </c>
      <c r="G1351" s="5">
        <v>306</v>
      </c>
      <c r="H1351">
        <v>57330</v>
      </c>
      <c r="I1351" s="5" t="str">
        <f t="shared" si="42"/>
        <v>|n</v>
      </c>
      <c r="J1351" s="5" t="str">
        <f t="shared" si="43"/>
        <v>1350,Lexus,GS 350,2015,premium unleaded (required),AUTOMATIC,306,57330,|n</v>
      </c>
    </row>
    <row r="1352" spans="1:10" x14ac:dyDescent="0.25">
      <c r="A1352" s="5">
        <v>1351</v>
      </c>
      <c r="B1352" s="5" t="s">
        <v>11377</v>
      </c>
      <c r="C1352" t="s">
        <v>11522</v>
      </c>
      <c r="D1352">
        <v>2016</v>
      </c>
      <c r="E1352" t="s">
        <v>11186</v>
      </c>
      <c r="F1352" t="s">
        <v>11888</v>
      </c>
      <c r="G1352" s="5">
        <v>311</v>
      </c>
      <c r="H1352">
        <v>54115</v>
      </c>
      <c r="I1352" s="5">
        <f t="shared" si="42"/>
        <v>1350</v>
      </c>
      <c r="J1352" s="5" t="str">
        <f t="shared" si="43"/>
        <v>1351,Lexus,GS 350,2016,premium unleaded (required),AUTOMATIC,311,54115,1350</v>
      </c>
    </row>
    <row r="1353" spans="1:10" x14ac:dyDescent="0.25">
      <c r="A1353" s="5">
        <v>1352</v>
      </c>
      <c r="B1353" s="5" t="s">
        <v>11377</v>
      </c>
      <c r="C1353" t="s">
        <v>11522</v>
      </c>
      <c r="D1353">
        <v>2017</v>
      </c>
      <c r="E1353" t="s">
        <v>11186</v>
      </c>
      <c r="F1353" t="s">
        <v>11888</v>
      </c>
      <c r="G1353" s="5">
        <v>311</v>
      </c>
      <c r="H1353">
        <v>56555</v>
      </c>
      <c r="I1353" s="5">
        <f t="shared" si="42"/>
        <v>1351</v>
      </c>
      <c r="J1353" s="5" t="str">
        <f t="shared" si="43"/>
        <v>1352,Lexus,GS 350,2017,premium unleaded (required),AUTOMATIC,311,56555,1351</v>
      </c>
    </row>
    <row r="1354" spans="1:10" x14ac:dyDescent="0.25">
      <c r="A1354" s="5">
        <v>1353</v>
      </c>
      <c r="B1354" s="5" t="s">
        <v>11377</v>
      </c>
      <c r="C1354" t="s">
        <v>11523</v>
      </c>
      <c r="D1354">
        <v>2005</v>
      </c>
      <c r="E1354" t="s">
        <v>11186</v>
      </c>
      <c r="F1354" t="s">
        <v>11888</v>
      </c>
      <c r="G1354" s="5">
        <v>300</v>
      </c>
      <c r="H1354">
        <v>47975</v>
      </c>
      <c r="I1354" s="5" t="str">
        <f t="shared" si="42"/>
        <v>|n</v>
      </c>
      <c r="J1354" s="5" t="str">
        <f t="shared" si="43"/>
        <v>1353,Lexus,GS 430,2005,premium unleaded (required),AUTOMATIC,300,47975,|n</v>
      </c>
    </row>
    <row r="1355" spans="1:10" x14ac:dyDescent="0.25">
      <c r="A1355" s="5">
        <v>1354</v>
      </c>
      <c r="B1355" s="5" t="s">
        <v>11377</v>
      </c>
      <c r="C1355" t="s">
        <v>11523</v>
      </c>
      <c r="D1355">
        <v>2006</v>
      </c>
      <c r="E1355" t="s">
        <v>11186</v>
      </c>
      <c r="F1355" t="s">
        <v>11888</v>
      </c>
      <c r="G1355" s="5">
        <v>300</v>
      </c>
      <c r="H1355">
        <v>51375</v>
      </c>
      <c r="I1355" s="5">
        <f t="shared" si="42"/>
        <v>1353</v>
      </c>
      <c r="J1355" s="5" t="str">
        <f t="shared" si="43"/>
        <v>1354,Lexus,GS 430,2006,premium unleaded (required),AUTOMATIC,300,51375,1353</v>
      </c>
    </row>
    <row r="1356" spans="1:10" x14ac:dyDescent="0.25">
      <c r="A1356" s="5">
        <v>1355</v>
      </c>
      <c r="B1356" s="5" t="s">
        <v>11377</v>
      </c>
      <c r="C1356" t="s">
        <v>11523</v>
      </c>
      <c r="D1356">
        <v>2007</v>
      </c>
      <c r="E1356" t="s">
        <v>11186</v>
      </c>
      <c r="F1356" t="s">
        <v>11888</v>
      </c>
      <c r="G1356" s="5">
        <v>290</v>
      </c>
      <c r="H1356">
        <v>52375</v>
      </c>
      <c r="I1356" s="5">
        <f t="shared" si="42"/>
        <v>1354</v>
      </c>
      <c r="J1356" s="5" t="str">
        <f t="shared" si="43"/>
        <v>1355,Lexus,GS 430,2007,premium unleaded (required),AUTOMATIC,290,52375,1354</v>
      </c>
    </row>
    <row r="1357" spans="1:10" x14ac:dyDescent="0.25">
      <c r="A1357" s="5">
        <v>1356</v>
      </c>
      <c r="B1357" s="5" t="s">
        <v>11377</v>
      </c>
      <c r="C1357" t="s">
        <v>11524</v>
      </c>
      <c r="D1357">
        <v>2014</v>
      </c>
      <c r="E1357" t="s">
        <v>11186</v>
      </c>
      <c r="F1357" t="s">
        <v>11888</v>
      </c>
      <c r="G1357" s="5">
        <v>338</v>
      </c>
      <c r="H1357">
        <v>60430</v>
      </c>
      <c r="I1357" s="5" t="str">
        <f t="shared" si="42"/>
        <v>|n</v>
      </c>
      <c r="J1357" s="5" t="str">
        <f t="shared" si="43"/>
        <v>1356,Lexus,GS 450h,2014,premium unleaded (required),AUTOMATIC,338,60430,|n</v>
      </c>
    </row>
    <row r="1358" spans="1:10" x14ac:dyDescent="0.25">
      <c r="A1358" s="5">
        <v>1357</v>
      </c>
      <c r="B1358" s="5" t="s">
        <v>11377</v>
      </c>
      <c r="C1358" t="s">
        <v>11524</v>
      </c>
      <c r="D1358">
        <v>2015</v>
      </c>
      <c r="E1358" t="s">
        <v>11186</v>
      </c>
      <c r="F1358" t="s">
        <v>11888</v>
      </c>
      <c r="G1358" s="5">
        <v>338</v>
      </c>
      <c r="H1358">
        <v>61330</v>
      </c>
      <c r="I1358" s="5">
        <f t="shared" si="42"/>
        <v>1356</v>
      </c>
      <c r="J1358" s="5" t="str">
        <f t="shared" si="43"/>
        <v>1357,Lexus,GS 450h,2015,premium unleaded (required),AUTOMATIC,338,61330,1356</v>
      </c>
    </row>
    <row r="1359" spans="1:10" x14ac:dyDescent="0.25">
      <c r="A1359" s="5">
        <v>1358</v>
      </c>
      <c r="B1359" s="5" t="s">
        <v>11377</v>
      </c>
      <c r="C1359" s="5" t="s">
        <v>11524</v>
      </c>
      <c r="D1359">
        <v>2016</v>
      </c>
      <c r="E1359" t="s">
        <v>11186</v>
      </c>
      <c r="F1359" t="s">
        <v>11888</v>
      </c>
      <c r="G1359" s="5">
        <v>338</v>
      </c>
      <c r="H1359">
        <v>63080</v>
      </c>
      <c r="I1359" s="5">
        <f t="shared" si="42"/>
        <v>1357</v>
      </c>
      <c r="J1359" s="5" t="str">
        <f t="shared" si="43"/>
        <v>1358,Lexus,GS 450h,2016,premium unleaded (required),AUTOMATIC,338,63080,1357</v>
      </c>
    </row>
    <row r="1360" spans="1:10" x14ac:dyDescent="0.25">
      <c r="A1360" s="5">
        <v>1359</v>
      </c>
      <c r="B1360" s="5" t="s">
        <v>11377</v>
      </c>
      <c r="C1360" t="s">
        <v>11525</v>
      </c>
      <c r="D1360">
        <v>2009</v>
      </c>
      <c r="E1360" t="s">
        <v>11186</v>
      </c>
      <c r="F1360" t="s">
        <v>11888</v>
      </c>
      <c r="G1360" s="5">
        <v>342</v>
      </c>
      <c r="H1360">
        <v>53470</v>
      </c>
      <c r="I1360" s="5" t="str">
        <f t="shared" si="42"/>
        <v>|n</v>
      </c>
      <c r="J1360" s="5" t="str">
        <f t="shared" si="43"/>
        <v>1359,Lexus,GS 460,2009,premium unleaded (required),AUTOMATIC,342,53470,|n</v>
      </c>
    </row>
    <row r="1361" spans="1:10" x14ac:dyDescent="0.25">
      <c r="A1361" s="5">
        <v>1360</v>
      </c>
      <c r="B1361" s="5" t="s">
        <v>11377</v>
      </c>
      <c r="C1361" t="s">
        <v>11525</v>
      </c>
      <c r="D1361">
        <v>2010</v>
      </c>
      <c r="E1361" t="s">
        <v>11186</v>
      </c>
      <c r="F1361" t="s">
        <v>11888</v>
      </c>
      <c r="G1361" s="5">
        <v>342</v>
      </c>
      <c r="H1361">
        <v>54070</v>
      </c>
      <c r="I1361" s="5">
        <f t="shared" si="42"/>
        <v>1359</v>
      </c>
      <c r="J1361" s="5" t="str">
        <f t="shared" si="43"/>
        <v>1360,Lexus,GS 460,2010,premium unleaded (required),AUTOMATIC,342,54070,1359</v>
      </c>
    </row>
    <row r="1362" spans="1:10" x14ac:dyDescent="0.25">
      <c r="A1362" s="5">
        <v>1361</v>
      </c>
      <c r="B1362" s="5" t="s">
        <v>11377</v>
      </c>
      <c r="C1362" s="5" t="s">
        <v>11525</v>
      </c>
      <c r="D1362">
        <v>2011</v>
      </c>
      <c r="E1362" t="s">
        <v>11186</v>
      </c>
      <c r="F1362" t="s">
        <v>11888</v>
      </c>
      <c r="G1362" s="5">
        <v>342</v>
      </c>
      <c r="H1362">
        <v>55370</v>
      </c>
      <c r="I1362" s="5">
        <f t="shared" si="42"/>
        <v>1360</v>
      </c>
      <c r="J1362" s="5" t="str">
        <f t="shared" si="43"/>
        <v>1361,Lexus,GS 460,2011,premium unleaded (required),AUTOMATIC,342,55370,1360</v>
      </c>
    </row>
    <row r="1363" spans="1:10" x14ac:dyDescent="0.25">
      <c r="A1363" s="5">
        <v>1362</v>
      </c>
      <c r="B1363" s="5" t="s">
        <v>11377</v>
      </c>
      <c r="C1363" s="5" t="s">
        <v>11526</v>
      </c>
      <c r="D1363">
        <v>2016</v>
      </c>
      <c r="E1363" t="s">
        <v>11186</v>
      </c>
      <c r="F1363" t="s">
        <v>11888</v>
      </c>
      <c r="G1363" s="5">
        <v>467</v>
      </c>
      <c r="H1363">
        <v>84440</v>
      </c>
      <c r="I1363" s="5" t="str">
        <f t="shared" si="42"/>
        <v>|n</v>
      </c>
      <c r="J1363" s="5" t="str">
        <f t="shared" si="43"/>
        <v>1362,Lexus,GS F,2016,premium unleaded (required),AUTOMATIC,467,84440,|n</v>
      </c>
    </row>
    <row r="1364" spans="1:10" x14ac:dyDescent="0.25">
      <c r="A1364" s="5">
        <v>1363</v>
      </c>
      <c r="B1364" s="5" t="s">
        <v>11377</v>
      </c>
      <c r="C1364" t="s">
        <v>11531</v>
      </c>
      <c r="D1364">
        <v>2015</v>
      </c>
      <c r="E1364" t="s">
        <v>11186</v>
      </c>
      <c r="F1364" t="s">
        <v>11888</v>
      </c>
      <c r="G1364" s="5">
        <v>301</v>
      </c>
      <c r="H1364">
        <v>61115</v>
      </c>
      <c r="I1364" s="5" t="str">
        <f t="shared" si="42"/>
        <v>|n</v>
      </c>
      <c r="J1364" s="5" t="str">
        <f t="shared" si="43"/>
        <v>1363,Lexus,GX 460,2015,premium unleaded (required),AUTOMATIC,301,61115,|n</v>
      </c>
    </row>
    <row r="1365" spans="1:10" x14ac:dyDescent="0.25">
      <c r="A1365" s="5">
        <v>1364</v>
      </c>
      <c r="B1365" s="5" t="s">
        <v>11377</v>
      </c>
      <c r="C1365" t="s">
        <v>11531</v>
      </c>
      <c r="D1365">
        <v>2016</v>
      </c>
      <c r="E1365" t="s">
        <v>11186</v>
      </c>
      <c r="F1365" t="s">
        <v>11888</v>
      </c>
      <c r="G1365" s="5">
        <v>301</v>
      </c>
      <c r="H1365">
        <v>62155</v>
      </c>
      <c r="I1365" s="5">
        <f t="shared" si="42"/>
        <v>1363</v>
      </c>
      <c r="J1365" s="5" t="str">
        <f t="shared" si="43"/>
        <v>1364,Lexus,GX 460,2016,premium unleaded (required),AUTOMATIC,301,62155,1363</v>
      </c>
    </row>
    <row r="1366" spans="1:10" x14ac:dyDescent="0.25">
      <c r="A1366" s="5">
        <v>1365</v>
      </c>
      <c r="B1366" s="5" t="s">
        <v>11377</v>
      </c>
      <c r="C1366" t="s">
        <v>11531</v>
      </c>
      <c r="D1366">
        <v>2017</v>
      </c>
      <c r="E1366" t="s">
        <v>11186</v>
      </c>
      <c r="F1366" t="s">
        <v>11888</v>
      </c>
      <c r="G1366" s="5">
        <v>301</v>
      </c>
      <c r="H1366">
        <v>62980</v>
      </c>
      <c r="I1366" s="5">
        <f t="shared" si="42"/>
        <v>1364</v>
      </c>
      <c r="J1366" s="5" t="str">
        <f t="shared" si="43"/>
        <v>1365,Lexus,GX 460,2017,premium unleaded (required),AUTOMATIC,301,62980,1364</v>
      </c>
    </row>
    <row r="1367" spans="1:10" x14ac:dyDescent="0.25">
      <c r="A1367" s="5">
        <v>1366</v>
      </c>
      <c r="B1367" s="5" t="s">
        <v>11377</v>
      </c>
      <c r="C1367" t="s">
        <v>11532</v>
      </c>
      <c r="D1367">
        <v>2007</v>
      </c>
      <c r="E1367" t="s">
        <v>11190</v>
      </c>
      <c r="F1367" t="s">
        <v>11888</v>
      </c>
      <c r="G1367" s="5">
        <v>263</v>
      </c>
      <c r="H1367">
        <v>46635</v>
      </c>
      <c r="I1367" s="5" t="str">
        <f t="shared" si="42"/>
        <v>|n</v>
      </c>
      <c r="J1367" s="5" t="str">
        <f t="shared" si="43"/>
        <v>1366,Lexus,GX 470,2007,regular unleaded,AUTOMATIC,263,46635,|n</v>
      </c>
    </row>
    <row r="1368" spans="1:10" x14ac:dyDescent="0.25">
      <c r="A1368" s="5">
        <v>1367</v>
      </c>
      <c r="B1368" s="5" t="s">
        <v>11377</v>
      </c>
      <c r="C1368" t="s">
        <v>11532</v>
      </c>
      <c r="D1368">
        <v>2008</v>
      </c>
      <c r="E1368" t="s">
        <v>11186</v>
      </c>
      <c r="F1368" t="s">
        <v>11888</v>
      </c>
      <c r="G1368" s="5">
        <v>263</v>
      </c>
      <c r="H1368">
        <v>47315</v>
      </c>
      <c r="I1368" s="5" t="str">
        <f t="shared" si="42"/>
        <v>|n</v>
      </c>
      <c r="J1368" s="5" t="str">
        <f t="shared" si="43"/>
        <v>1367,Lexus,GX 470,2008,premium unleaded (required),AUTOMATIC,263,47315,|n</v>
      </c>
    </row>
    <row r="1369" spans="1:10" x14ac:dyDescent="0.25">
      <c r="A1369" s="5">
        <v>1368</v>
      </c>
      <c r="B1369" s="5" t="s">
        <v>11377</v>
      </c>
      <c r="C1369" t="s">
        <v>11532</v>
      </c>
      <c r="D1369">
        <v>2009</v>
      </c>
      <c r="E1369" t="s">
        <v>11186</v>
      </c>
      <c r="F1369" t="s">
        <v>11888</v>
      </c>
      <c r="G1369" s="5">
        <v>263</v>
      </c>
      <c r="H1369">
        <v>47615</v>
      </c>
      <c r="I1369" s="5">
        <f t="shared" si="42"/>
        <v>1367</v>
      </c>
      <c r="J1369" s="5" t="str">
        <f t="shared" si="43"/>
        <v>1368,Lexus,GX 470,2009,premium unleaded (required),AUTOMATIC,263,47615,1367</v>
      </c>
    </row>
    <row r="1370" spans="1:10" x14ac:dyDescent="0.25">
      <c r="A1370" s="5">
        <v>1369</v>
      </c>
      <c r="B1370" s="5" t="s">
        <v>11377</v>
      </c>
      <c r="C1370" t="s">
        <v>11540</v>
      </c>
      <c r="D1370">
        <v>2010</v>
      </c>
      <c r="E1370" t="s">
        <v>11190</v>
      </c>
      <c r="F1370" t="s">
        <v>11888</v>
      </c>
      <c r="G1370" s="5">
        <v>187</v>
      </c>
      <c r="H1370">
        <v>37420</v>
      </c>
      <c r="I1370" s="5" t="str">
        <f t="shared" si="42"/>
        <v>|n</v>
      </c>
      <c r="J1370" s="5" t="str">
        <f t="shared" si="43"/>
        <v>1369,Lexus,HS 250h,2010,regular unleaded,AUTOMATIC,187,37420,|n</v>
      </c>
    </row>
    <row r="1371" spans="1:10" x14ac:dyDescent="0.25">
      <c r="A1371" s="5">
        <v>1370</v>
      </c>
      <c r="B1371" s="5" t="s">
        <v>11377</v>
      </c>
      <c r="C1371" t="s">
        <v>11540</v>
      </c>
      <c r="D1371">
        <v>2011</v>
      </c>
      <c r="E1371" t="s">
        <v>11190</v>
      </c>
      <c r="F1371" t="s">
        <v>11888</v>
      </c>
      <c r="G1371" s="5">
        <v>187</v>
      </c>
      <c r="H1371">
        <v>39100</v>
      </c>
      <c r="I1371" s="5">
        <f t="shared" si="42"/>
        <v>1369</v>
      </c>
      <c r="J1371" s="5" t="str">
        <f t="shared" si="43"/>
        <v>1370,Lexus,HS 250h,2011,regular unleaded,AUTOMATIC,187,39100,1369</v>
      </c>
    </row>
    <row r="1372" spans="1:10" x14ac:dyDescent="0.25">
      <c r="A1372" s="5">
        <v>1371</v>
      </c>
      <c r="B1372" s="5" t="s">
        <v>11377</v>
      </c>
      <c r="C1372" t="s">
        <v>11540</v>
      </c>
      <c r="D1372">
        <v>2012</v>
      </c>
      <c r="E1372" t="s">
        <v>11190</v>
      </c>
      <c r="F1372" t="s">
        <v>11888</v>
      </c>
      <c r="G1372" s="5">
        <v>187</v>
      </c>
      <c r="H1372">
        <v>39800</v>
      </c>
      <c r="I1372" s="5">
        <f t="shared" si="42"/>
        <v>1370</v>
      </c>
      <c r="J1372" s="5" t="str">
        <f t="shared" si="43"/>
        <v>1371,Lexus,HS 250h,2012,regular unleaded,AUTOMATIC,187,39800,1370</v>
      </c>
    </row>
    <row r="1373" spans="1:10" x14ac:dyDescent="0.25">
      <c r="A1373" s="5">
        <v>1372</v>
      </c>
      <c r="B1373" s="5" t="s">
        <v>11377</v>
      </c>
      <c r="C1373" t="s">
        <v>11554</v>
      </c>
      <c r="D1373">
        <v>2016</v>
      </c>
      <c r="E1373" t="s">
        <v>11186</v>
      </c>
      <c r="F1373" t="s">
        <v>11888</v>
      </c>
      <c r="G1373" s="5">
        <v>241</v>
      </c>
      <c r="H1373">
        <v>37325</v>
      </c>
      <c r="I1373" s="5" t="str">
        <f t="shared" si="42"/>
        <v>|n</v>
      </c>
      <c r="J1373" s="5" t="str">
        <f t="shared" si="43"/>
        <v>1372,Lexus,IS 200t,2016,premium unleaded (required),AUTOMATIC,241,37325,|n</v>
      </c>
    </row>
    <row r="1374" spans="1:10" x14ac:dyDescent="0.25">
      <c r="A1374" s="5">
        <v>1373</v>
      </c>
      <c r="B1374" s="5" t="s">
        <v>11377</v>
      </c>
      <c r="C1374" t="s">
        <v>11554</v>
      </c>
      <c r="D1374">
        <v>2017</v>
      </c>
      <c r="E1374" t="s">
        <v>11186</v>
      </c>
      <c r="F1374" t="s">
        <v>11888</v>
      </c>
      <c r="G1374" s="5">
        <v>241</v>
      </c>
      <c r="H1374">
        <v>37825</v>
      </c>
      <c r="I1374" s="5">
        <f t="shared" si="42"/>
        <v>1372</v>
      </c>
      <c r="J1374" s="5" t="str">
        <f t="shared" si="43"/>
        <v>1373,Lexus,IS 200t,2017,premium unleaded (required),AUTOMATIC,241,37825,1372</v>
      </c>
    </row>
    <row r="1375" spans="1:10" x14ac:dyDescent="0.25">
      <c r="A1375" s="5">
        <v>1374</v>
      </c>
      <c r="B1375" s="5" t="s">
        <v>11377</v>
      </c>
      <c r="C1375" t="s">
        <v>11556</v>
      </c>
      <c r="D1375">
        <v>2013</v>
      </c>
      <c r="E1375" t="s">
        <v>11186</v>
      </c>
      <c r="F1375" t="s">
        <v>11888</v>
      </c>
      <c r="G1375" s="5">
        <v>204</v>
      </c>
      <c r="H1375">
        <v>37525</v>
      </c>
      <c r="I1375" s="5" t="str">
        <f t="shared" si="42"/>
        <v>|n</v>
      </c>
      <c r="J1375" s="5" t="str">
        <f t="shared" si="43"/>
        <v>1374,Lexus,IS 250,2013,premium unleaded (required),AUTOMATIC,204,37525,|n</v>
      </c>
    </row>
    <row r="1376" spans="1:10" x14ac:dyDescent="0.25">
      <c r="A1376" s="5">
        <v>1375</v>
      </c>
      <c r="B1376" s="5" t="s">
        <v>11377</v>
      </c>
      <c r="C1376" t="s">
        <v>11556</v>
      </c>
      <c r="D1376">
        <v>2014</v>
      </c>
      <c r="E1376" t="s">
        <v>11186</v>
      </c>
      <c r="F1376" t="s">
        <v>11888</v>
      </c>
      <c r="G1376" s="5">
        <v>204</v>
      </c>
      <c r="H1376">
        <v>38635</v>
      </c>
      <c r="I1376" s="5">
        <f t="shared" si="42"/>
        <v>1374</v>
      </c>
      <c r="J1376" s="5" t="str">
        <f t="shared" si="43"/>
        <v>1375,Lexus,IS 250,2014,premium unleaded (required),AUTOMATIC,204,38635,1374</v>
      </c>
    </row>
    <row r="1377" spans="1:10" x14ac:dyDescent="0.25">
      <c r="A1377" s="5">
        <v>1376</v>
      </c>
      <c r="B1377" s="5" t="s">
        <v>11377</v>
      </c>
      <c r="C1377" t="s">
        <v>11556</v>
      </c>
      <c r="D1377">
        <v>2015</v>
      </c>
      <c r="E1377" t="s">
        <v>11186</v>
      </c>
      <c r="F1377" t="s">
        <v>11888</v>
      </c>
      <c r="G1377" s="5">
        <v>204</v>
      </c>
      <c r="H1377">
        <v>43690</v>
      </c>
      <c r="I1377" s="5">
        <f t="shared" si="42"/>
        <v>1375</v>
      </c>
      <c r="J1377" s="5" t="str">
        <f t="shared" si="43"/>
        <v>1376,Lexus,IS 250,2015,premium unleaded (required),AUTOMATIC,204,43690,1375</v>
      </c>
    </row>
    <row r="1378" spans="1:10" x14ac:dyDescent="0.25">
      <c r="A1378" s="5">
        <v>1377</v>
      </c>
      <c r="B1378" s="5" t="s">
        <v>11377</v>
      </c>
      <c r="C1378" t="s">
        <v>11555</v>
      </c>
      <c r="D1378">
        <v>2013</v>
      </c>
      <c r="E1378" t="s">
        <v>11186</v>
      </c>
      <c r="F1378" t="s">
        <v>11888</v>
      </c>
      <c r="G1378" s="5">
        <v>204</v>
      </c>
      <c r="H1378">
        <v>42610</v>
      </c>
      <c r="I1378" s="5" t="str">
        <f t="shared" si="42"/>
        <v>|n</v>
      </c>
      <c r="J1378" s="5" t="str">
        <f t="shared" si="43"/>
        <v>1377,Lexus,IS 250 C,2013,premium unleaded (required),AUTOMATIC,204,42610,|n</v>
      </c>
    </row>
    <row r="1379" spans="1:10" x14ac:dyDescent="0.25">
      <c r="A1379" s="5">
        <v>1378</v>
      </c>
      <c r="B1379" s="5" t="s">
        <v>11377</v>
      </c>
      <c r="C1379" t="s">
        <v>11555</v>
      </c>
      <c r="D1379">
        <v>2014</v>
      </c>
      <c r="E1379" t="s">
        <v>11186</v>
      </c>
      <c r="F1379" t="s">
        <v>11888</v>
      </c>
      <c r="G1379" s="5">
        <v>204</v>
      </c>
      <c r="H1379">
        <v>42860</v>
      </c>
      <c r="I1379" s="5">
        <f t="shared" si="42"/>
        <v>1377</v>
      </c>
      <c r="J1379" s="5" t="str">
        <f t="shared" si="43"/>
        <v>1378,Lexus,IS 250 C,2014,premium unleaded (required),AUTOMATIC,204,42860,1377</v>
      </c>
    </row>
    <row r="1380" spans="1:10" x14ac:dyDescent="0.25">
      <c r="A1380" s="5">
        <v>1379</v>
      </c>
      <c r="B1380" s="5" t="s">
        <v>11377</v>
      </c>
      <c r="C1380" t="s">
        <v>11555</v>
      </c>
      <c r="D1380">
        <v>2015</v>
      </c>
      <c r="E1380" t="s">
        <v>11186</v>
      </c>
      <c r="F1380" t="s">
        <v>11888</v>
      </c>
      <c r="G1380" s="5">
        <v>204</v>
      </c>
      <c r="H1380">
        <v>43360</v>
      </c>
      <c r="I1380" s="5">
        <f t="shared" si="42"/>
        <v>1378</v>
      </c>
      <c r="J1380" s="5" t="str">
        <f t="shared" si="43"/>
        <v>1379,Lexus,IS 250 C,2015,premium unleaded (required),AUTOMATIC,204,43360,1378</v>
      </c>
    </row>
    <row r="1381" spans="1:10" x14ac:dyDescent="0.25">
      <c r="A1381" s="5">
        <v>1380</v>
      </c>
      <c r="B1381" s="5" t="s">
        <v>11377</v>
      </c>
      <c r="C1381" t="s">
        <v>11557</v>
      </c>
      <c r="D1381">
        <v>2005</v>
      </c>
      <c r="E1381" t="s">
        <v>11186</v>
      </c>
      <c r="F1381" t="s">
        <v>11888</v>
      </c>
      <c r="G1381" s="5">
        <v>215</v>
      </c>
      <c r="H1381">
        <v>31105</v>
      </c>
      <c r="I1381" s="5" t="str">
        <f t="shared" si="42"/>
        <v>|n</v>
      </c>
      <c r="J1381" s="5" t="str">
        <f t="shared" si="43"/>
        <v>1380,Lexus,IS 300,2005,premium unleaded (required),AUTOMATIC,215,31105,|n</v>
      </c>
    </row>
    <row r="1382" spans="1:10" x14ac:dyDescent="0.25">
      <c r="A1382" s="5">
        <v>1381</v>
      </c>
      <c r="B1382" s="5" t="s">
        <v>11377</v>
      </c>
      <c r="C1382" t="s">
        <v>11557</v>
      </c>
      <c r="D1382">
        <v>2005</v>
      </c>
      <c r="E1382" t="s">
        <v>11186</v>
      </c>
      <c r="F1382" t="s">
        <v>11887</v>
      </c>
      <c r="G1382" s="5">
        <v>215</v>
      </c>
      <c r="H1382">
        <v>29735</v>
      </c>
      <c r="I1382" s="5" t="str">
        <f t="shared" si="42"/>
        <v>|n</v>
      </c>
      <c r="J1382" s="5" t="str">
        <f t="shared" si="43"/>
        <v>1381,Lexus,IS 300,2005,premium unleaded (required),MANUAL,215,29735,|n</v>
      </c>
    </row>
    <row r="1383" spans="1:10" x14ac:dyDescent="0.25">
      <c r="A1383" s="5">
        <v>1382</v>
      </c>
      <c r="B1383" s="5" t="s">
        <v>11377</v>
      </c>
      <c r="C1383" t="s">
        <v>11557</v>
      </c>
      <c r="D1383">
        <v>2016</v>
      </c>
      <c r="E1383" t="s">
        <v>11186</v>
      </c>
      <c r="F1383" t="s">
        <v>11888</v>
      </c>
      <c r="G1383" s="5">
        <v>255</v>
      </c>
      <c r="H1383">
        <v>39700</v>
      </c>
      <c r="I1383" s="5" t="str">
        <f t="shared" si="42"/>
        <v>|n</v>
      </c>
      <c r="J1383" s="5" t="str">
        <f t="shared" si="43"/>
        <v>1382,Lexus,IS 300,2016,premium unleaded (required),AUTOMATIC,255,39700,|n</v>
      </c>
    </row>
    <row r="1384" spans="1:10" x14ac:dyDescent="0.25">
      <c r="A1384" s="5">
        <v>1383</v>
      </c>
      <c r="B1384" s="5" t="s">
        <v>11377</v>
      </c>
      <c r="C1384" t="s">
        <v>11557</v>
      </c>
      <c r="D1384">
        <v>2017</v>
      </c>
      <c r="E1384" t="s">
        <v>11186</v>
      </c>
      <c r="F1384" t="s">
        <v>11888</v>
      </c>
      <c r="G1384" s="5">
        <v>255</v>
      </c>
      <c r="H1384">
        <v>40200</v>
      </c>
      <c r="I1384" s="5">
        <f t="shared" si="42"/>
        <v>1382</v>
      </c>
      <c r="J1384" s="5" t="str">
        <f t="shared" si="43"/>
        <v>1383,Lexus,IS 300,2017,premium unleaded (required),AUTOMATIC,255,40200,1382</v>
      </c>
    </row>
    <row r="1385" spans="1:10" x14ac:dyDescent="0.25">
      <c r="A1385" s="5">
        <v>1384</v>
      </c>
      <c r="B1385" s="5" t="s">
        <v>11377</v>
      </c>
      <c r="C1385" t="s">
        <v>11559</v>
      </c>
      <c r="D1385">
        <v>2014</v>
      </c>
      <c r="E1385" t="s">
        <v>11186</v>
      </c>
      <c r="F1385" t="s">
        <v>11888</v>
      </c>
      <c r="G1385" s="5">
        <v>306</v>
      </c>
      <c r="H1385">
        <v>41850</v>
      </c>
      <c r="I1385" s="5" t="str">
        <f t="shared" si="42"/>
        <v>|n</v>
      </c>
      <c r="J1385" s="5" t="str">
        <f t="shared" si="43"/>
        <v>1384,Lexus,IS 350,2014,premium unleaded (required),AUTOMATIC,306,41850,|n</v>
      </c>
    </row>
    <row r="1386" spans="1:10" x14ac:dyDescent="0.25">
      <c r="A1386" s="5">
        <v>1385</v>
      </c>
      <c r="B1386" s="5" t="s">
        <v>11377</v>
      </c>
      <c r="C1386" t="s">
        <v>11559</v>
      </c>
      <c r="D1386">
        <v>2015</v>
      </c>
      <c r="E1386" t="s">
        <v>11186</v>
      </c>
      <c r="F1386" t="s">
        <v>11888</v>
      </c>
      <c r="G1386" s="5">
        <v>306</v>
      </c>
      <c r="H1386">
        <v>42300</v>
      </c>
      <c r="I1386" s="5">
        <f t="shared" si="42"/>
        <v>1384</v>
      </c>
      <c r="J1386" s="5" t="str">
        <f t="shared" si="43"/>
        <v>1385,Lexus,IS 350,2015,premium unleaded (required),AUTOMATIC,306,42300,1384</v>
      </c>
    </row>
    <row r="1387" spans="1:10" x14ac:dyDescent="0.25">
      <c r="A1387" s="5">
        <v>1386</v>
      </c>
      <c r="B1387" s="5" t="s">
        <v>11377</v>
      </c>
      <c r="C1387" t="s">
        <v>11559</v>
      </c>
      <c r="D1387">
        <v>2016</v>
      </c>
      <c r="E1387" t="s">
        <v>11186</v>
      </c>
      <c r="F1387" t="s">
        <v>11888</v>
      </c>
      <c r="G1387" s="5">
        <v>306</v>
      </c>
      <c r="H1387">
        <v>43035</v>
      </c>
      <c r="I1387" s="5">
        <f t="shared" si="42"/>
        <v>1385</v>
      </c>
      <c r="J1387" s="5" t="str">
        <f t="shared" si="43"/>
        <v>1386,Lexus,IS 350,2016,premium unleaded (required),AUTOMATIC,306,43035,1385</v>
      </c>
    </row>
    <row r="1388" spans="1:10" x14ac:dyDescent="0.25">
      <c r="A1388" s="5">
        <v>1387</v>
      </c>
      <c r="B1388" s="5" t="s">
        <v>11377</v>
      </c>
      <c r="C1388" t="s">
        <v>11558</v>
      </c>
      <c r="D1388">
        <v>2013</v>
      </c>
      <c r="E1388" t="s">
        <v>11186</v>
      </c>
      <c r="F1388" t="s">
        <v>11888</v>
      </c>
      <c r="G1388" s="5">
        <v>306</v>
      </c>
      <c r="H1388">
        <v>46890</v>
      </c>
      <c r="I1388" s="5" t="str">
        <f t="shared" si="42"/>
        <v>|n</v>
      </c>
      <c r="J1388" s="5" t="str">
        <f t="shared" si="43"/>
        <v>1387,Lexus,IS 350 C,2013,premium unleaded (required),AUTOMATIC,306,46890,|n</v>
      </c>
    </row>
    <row r="1389" spans="1:10" x14ac:dyDescent="0.25">
      <c r="A1389" s="5">
        <v>1388</v>
      </c>
      <c r="B1389" s="5" t="s">
        <v>11377</v>
      </c>
      <c r="C1389" s="5" t="s">
        <v>11558</v>
      </c>
      <c r="D1389">
        <v>2014</v>
      </c>
      <c r="E1389" t="s">
        <v>11186</v>
      </c>
      <c r="F1389" t="s">
        <v>11888</v>
      </c>
      <c r="G1389" s="5">
        <v>306</v>
      </c>
      <c r="H1389">
        <v>47140</v>
      </c>
      <c r="I1389" s="5">
        <f t="shared" si="42"/>
        <v>1387</v>
      </c>
      <c r="J1389" s="5" t="str">
        <f t="shared" si="43"/>
        <v>1388,Lexus,IS 350 C,2014,premium unleaded (required),AUTOMATIC,306,47140,1387</v>
      </c>
    </row>
    <row r="1390" spans="1:10" x14ac:dyDescent="0.25">
      <c r="A1390" s="5">
        <v>1389</v>
      </c>
      <c r="B1390" s="5" t="s">
        <v>11377</v>
      </c>
      <c r="C1390" t="s">
        <v>11558</v>
      </c>
      <c r="D1390">
        <v>2015</v>
      </c>
      <c r="E1390" t="s">
        <v>11186</v>
      </c>
      <c r="F1390" t="s">
        <v>11888</v>
      </c>
      <c r="G1390" s="5">
        <v>306</v>
      </c>
      <c r="H1390">
        <v>47640</v>
      </c>
      <c r="I1390" s="5">
        <f t="shared" si="42"/>
        <v>1388</v>
      </c>
      <c r="J1390" s="5" t="str">
        <f t="shared" si="43"/>
        <v>1389,Lexus,IS 350 C,2015,premium unleaded (required),AUTOMATIC,306,47640,1388</v>
      </c>
    </row>
    <row r="1391" spans="1:10" x14ac:dyDescent="0.25">
      <c r="A1391" s="5">
        <v>1390</v>
      </c>
      <c r="B1391" s="5" t="s">
        <v>11377</v>
      </c>
      <c r="C1391" t="s">
        <v>11560</v>
      </c>
      <c r="D1391">
        <v>2012</v>
      </c>
      <c r="E1391" t="s">
        <v>11186</v>
      </c>
      <c r="F1391" t="s">
        <v>11888</v>
      </c>
      <c r="G1391" s="5">
        <v>416</v>
      </c>
      <c r="H1391">
        <v>61300</v>
      </c>
      <c r="I1391" s="5" t="str">
        <f t="shared" si="42"/>
        <v>|n</v>
      </c>
      <c r="J1391" s="5" t="str">
        <f t="shared" si="43"/>
        <v>1390,Lexus,IS F,2012,premium unleaded (required),AUTOMATIC,416,61300,|n</v>
      </c>
    </row>
    <row r="1392" spans="1:10" x14ac:dyDescent="0.25">
      <c r="A1392" s="5">
        <v>1391</v>
      </c>
      <c r="B1392" s="5" t="s">
        <v>11377</v>
      </c>
      <c r="C1392" t="s">
        <v>11560</v>
      </c>
      <c r="D1392">
        <v>2013</v>
      </c>
      <c r="E1392" t="s">
        <v>11186</v>
      </c>
      <c r="F1392" t="s">
        <v>11888</v>
      </c>
      <c r="G1392" s="5">
        <v>416</v>
      </c>
      <c r="H1392">
        <v>61750</v>
      </c>
      <c r="I1392" s="5">
        <f t="shared" si="42"/>
        <v>1390</v>
      </c>
      <c r="J1392" s="5" t="str">
        <f t="shared" si="43"/>
        <v>1391,Lexus,IS F,2013,premium unleaded (required),AUTOMATIC,416,61750,1390</v>
      </c>
    </row>
    <row r="1393" spans="1:10" x14ac:dyDescent="0.25">
      <c r="A1393" s="5">
        <v>1392</v>
      </c>
      <c r="B1393" s="5" t="s">
        <v>11377</v>
      </c>
      <c r="C1393" t="s">
        <v>11560</v>
      </c>
      <c r="D1393">
        <v>2014</v>
      </c>
      <c r="E1393" t="s">
        <v>11186</v>
      </c>
      <c r="F1393" t="s">
        <v>11888</v>
      </c>
      <c r="G1393" s="5">
        <v>416</v>
      </c>
      <c r="H1393">
        <v>63600</v>
      </c>
      <c r="I1393" s="5">
        <f t="shared" si="42"/>
        <v>1391</v>
      </c>
      <c r="J1393" s="5" t="str">
        <f t="shared" si="43"/>
        <v>1392,Lexus,IS F,2014,premium unleaded (required),AUTOMATIC,416,63600,1391</v>
      </c>
    </row>
    <row r="1394" spans="1:10" x14ac:dyDescent="0.25">
      <c r="A1394" s="5">
        <v>1393</v>
      </c>
      <c r="B1394" s="5" t="s">
        <v>11377</v>
      </c>
      <c r="C1394" t="s">
        <v>11580</v>
      </c>
      <c r="D1394">
        <v>2012</v>
      </c>
      <c r="E1394" t="s">
        <v>11186</v>
      </c>
      <c r="F1394" t="s">
        <v>11889</v>
      </c>
      <c r="G1394" s="5">
        <v>552</v>
      </c>
      <c r="H1394">
        <v>375000</v>
      </c>
      <c r="I1394" s="5" t="str">
        <f t="shared" si="42"/>
        <v>|n</v>
      </c>
      <c r="J1394" s="5" t="str">
        <f t="shared" si="43"/>
        <v>1393,Lexus,LFA,2012,premium unleaded (required),AUTOMATED_MANUAL,552,375000,|n</v>
      </c>
    </row>
    <row r="1395" spans="1:10" x14ac:dyDescent="0.25">
      <c r="A1395" s="5">
        <v>1394</v>
      </c>
      <c r="B1395" s="5" t="s">
        <v>11377</v>
      </c>
      <c r="C1395" t="s">
        <v>11584</v>
      </c>
      <c r="D1395">
        <v>2005</v>
      </c>
      <c r="E1395" t="s">
        <v>11186</v>
      </c>
      <c r="F1395" t="s">
        <v>11888</v>
      </c>
      <c r="G1395" s="5">
        <v>290</v>
      </c>
      <c r="H1395">
        <v>56225</v>
      </c>
      <c r="I1395" s="5" t="str">
        <f t="shared" si="42"/>
        <v>|n</v>
      </c>
      <c r="J1395" s="5" t="str">
        <f t="shared" si="43"/>
        <v>1394,Lexus,LS 430,2005,premium unleaded (required),AUTOMATIC,290,56225,|n</v>
      </c>
    </row>
    <row r="1396" spans="1:10" x14ac:dyDescent="0.25">
      <c r="A1396" s="5">
        <v>1395</v>
      </c>
      <c r="B1396" s="5" t="s">
        <v>11377</v>
      </c>
      <c r="C1396" t="s">
        <v>11584</v>
      </c>
      <c r="D1396">
        <v>2006</v>
      </c>
      <c r="E1396" t="s">
        <v>11186</v>
      </c>
      <c r="F1396" t="s">
        <v>11888</v>
      </c>
      <c r="G1396" s="5">
        <v>278</v>
      </c>
      <c r="H1396">
        <v>56525</v>
      </c>
      <c r="I1396" s="5">
        <f t="shared" si="42"/>
        <v>1394</v>
      </c>
      <c r="J1396" s="5" t="str">
        <f t="shared" si="43"/>
        <v>1395,Lexus,LS 430,2006,premium unleaded (required),AUTOMATIC,278,56525,1394</v>
      </c>
    </row>
    <row r="1397" spans="1:10" x14ac:dyDescent="0.25">
      <c r="A1397" s="5">
        <v>1396</v>
      </c>
      <c r="B1397" s="5" t="s">
        <v>11377</v>
      </c>
      <c r="C1397" t="s">
        <v>11585</v>
      </c>
      <c r="D1397">
        <v>2015</v>
      </c>
      <c r="E1397" t="s">
        <v>11186</v>
      </c>
      <c r="F1397" t="s">
        <v>11888</v>
      </c>
      <c r="G1397" s="5">
        <v>360</v>
      </c>
      <c r="H1397">
        <v>87500</v>
      </c>
      <c r="I1397" s="5" t="str">
        <f t="shared" si="42"/>
        <v>|n</v>
      </c>
      <c r="J1397" s="5" t="str">
        <f t="shared" si="43"/>
        <v>1396,Lexus,LS 460,2015,premium unleaded (required),AUTOMATIC,360,87500,|n</v>
      </c>
    </row>
    <row r="1398" spans="1:10" x14ac:dyDescent="0.25">
      <c r="A1398" s="5">
        <v>1397</v>
      </c>
      <c r="B1398" s="5" t="s">
        <v>11377</v>
      </c>
      <c r="C1398" t="s">
        <v>11585</v>
      </c>
      <c r="D1398">
        <v>2016</v>
      </c>
      <c r="E1398" t="s">
        <v>11186</v>
      </c>
      <c r="F1398" t="s">
        <v>11888</v>
      </c>
      <c r="G1398" s="5">
        <v>360</v>
      </c>
      <c r="H1398">
        <v>82305</v>
      </c>
      <c r="I1398" s="5">
        <f t="shared" si="42"/>
        <v>1396</v>
      </c>
      <c r="J1398" s="5" t="str">
        <f t="shared" si="43"/>
        <v>1397,Lexus,LS 460,2016,premium unleaded (required),AUTOMATIC,360,82305,1396</v>
      </c>
    </row>
    <row r="1399" spans="1:10" x14ac:dyDescent="0.25">
      <c r="A1399" s="5">
        <v>1398</v>
      </c>
      <c r="B1399" s="5" t="s">
        <v>11377</v>
      </c>
      <c r="C1399" t="s">
        <v>11585</v>
      </c>
      <c r="D1399">
        <v>2017</v>
      </c>
      <c r="E1399" t="s">
        <v>11186</v>
      </c>
      <c r="F1399" t="s">
        <v>11888</v>
      </c>
      <c r="G1399" s="5">
        <v>359</v>
      </c>
      <c r="H1399">
        <v>82305</v>
      </c>
      <c r="I1399" s="5">
        <f t="shared" si="42"/>
        <v>1397</v>
      </c>
      <c r="J1399" s="5" t="str">
        <f t="shared" si="43"/>
        <v>1398,Lexus,LS 460,2017,premium unleaded (required),AUTOMATIC,359,82305,1397</v>
      </c>
    </row>
    <row r="1400" spans="1:10" x14ac:dyDescent="0.25">
      <c r="A1400" s="5">
        <v>1399</v>
      </c>
      <c r="B1400" s="5" t="s">
        <v>11377</v>
      </c>
      <c r="C1400" s="5" t="s">
        <v>11586</v>
      </c>
      <c r="D1400">
        <v>2014</v>
      </c>
      <c r="E1400" t="s">
        <v>11186</v>
      </c>
      <c r="F1400" t="s">
        <v>11888</v>
      </c>
      <c r="G1400" s="5">
        <v>438</v>
      </c>
      <c r="H1400">
        <v>120060</v>
      </c>
      <c r="I1400" s="5" t="str">
        <f t="shared" si="42"/>
        <v>|n</v>
      </c>
      <c r="J1400" s="5" t="str">
        <f t="shared" si="43"/>
        <v>1399,Lexus,LS 600h L,2014,premium unleaded (required),AUTOMATIC,438,120060,|n</v>
      </c>
    </row>
    <row r="1401" spans="1:10" x14ac:dyDescent="0.25">
      <c r="A1401" s="5">
        <v>1400</v>
      </c>
      <c r="B1401" s="5" t="s">
        <v>11377</v>
      </c>
      <c r="C1401" t="s">
        <v>11586</v>
      </c>
      <c r="D1401">
        <v>2015</v>
      </c>
      <c r="E1401" t="s">
        <v>11186</v>
      </c>
      <c r="F1401" t="s">
        <v>11888</v>
      </c>
      <c r="G1401" s="5">
        <v>438</v>
      </c>
      <c r="H1401">
        <v>120440</v>
      </c>
      <c r="I1401" s="5">
        <f t="shared" si="42"/>
        <v>1399</v>
      </c>
      <c r="J1401" s="5" t="str">
        <f t="shared" si="43"/>
        <v>1400,Lexus,LS 600h L,2015,premium unleaded (required),AUTOMATIC,438,120440,1399</v>
      </c>
    </row>
    <row r="1402" spans="1:10" x14ac:dyDescent="0.25">
      <c r="A1402" s="5">
        <v>1401</v>
      </c>
      <c r="B1402" s="5" t="s">
        <v>11377</v>
      </c>
      <c r="C1402" t="s">
        <v>11586</v>
      </c>
      <c r="D1402">
        <v>2016</v>
      </c>
      <c r="E1402" t="s">
        <v>11186</v>
      </c>
      <c r="F1402" t="s">
        <v>11888</v>
      </c>
      <c r="G1402" s="5">
        <v>438</v>
      </c>
      <c r="H1402">
        <v>120440</v>
      </c>
      <c r="I1402" s="5">
        <f t="shared" si="42"/>
        <v>1400</v>
      </c>
      <c r="J1402" s="5" t="str">
        <f t="shared" si="43"/>
        <v>1401,Lexus,LS 600h L,2016,premium unleaded (required),AUTOMATIC,438,120440,1400</v>
      </c>
    </row>
    <row r="1403" spans="1:10" x14ac:dyDescent="0.25">
      <c r="A1403" s="5">
        <v>1402</v>
      </c>
      <c r="B1403" s="5" t="s">
        <v>11377</v>
      </c>
      <c r="C1403" t="s">
        <v>11589</v>
      </c>
      <c r="D1403">
        <v>2005</v>
      </c>
      <c r="E1403" t="s">
        <v>11190</v>
      </c>
      <c r="F1403" t="s">
        <v>11888</v>
      </c>
      <c r="G1403" s="5">
        <v>235</v>
      </c>
      <c r="H1403">
        <v>65225</v>
      </c>
      <c r="I1403" s="5" t="str">
        <f t="shared" si="42"/>
        <v>|n</v>
      </c>
      <c r="J1403" s="5" t="str">
        <f t="shared" si="43"/>
        <v>1402,Lexus,LX 470,2005,regular unleaded,AUTOMATIC,235,65225,|n</v>
      </c>
    </row>
    <row r="1404" spans="1:10" x14ac:dyDescent="0.25">
      <c r="A1404" s="5">
        <v>1403</v>
      </c>
      <c r="B1404" s="5" t="s">
        <v>11377</v>
      </c>
      <c r="C1404" t="s">
        <v>11589</v>
      </c>
      <c r="D1404">
        <v>2006</v>
      </c>
      <c r="E1404" t="s">
        <v>11190</v>
      </c>
      <c r="F1404" t="s">
        <v>11888</v>
      </c>
      <c r="G1404" s="5">
        <v>275</v>
      </c>
      <c r="H1404">
        <v>67395</v>
      </c>
      <c r="I1404" s="5">
        <f t="shared" si="42"/>
        <v>1402</v>
      </c>
      <c r="J1404" s="5" t="str">
        <f t="shared" si="43"/>
        <v>1403,Lexus,LX 470,2006,regular unleaded,AUTOMATIC,275,67395,1402</v>
      </c>
    </row>
    <row r="1405" spans="1:10" x14ac:dyDescent="0.25">
      <c r="A1405" s="5">
        <v>1404</v>
      </c>
      <c r="B1405" s="5" t="s">
        <v>11377</v>
      </c>
      <c r="C1405" t="s">
        <v>11589</v>
      </c>
      <c r="D1405">
        <v>2007</v>
      </c>
      <c r="E1405" t="s">
        <v>11190</v>
      </c>
      <c r="F1405" t="s">
        <v>11888</v>
      </c>
      <c r="G1405" s="5">
        <v>268</v>
      </c>
      <c r="H1405">
        <v>67395</v>
      </c>
      <c r="I1405" s="5">
        <f t="shared" si="42"/>
        <v>1403</v>
      </c>
      <c r="J1405" s="5" t="str">
        <f t="shared" si="43"/>
        <v>1404,Lexus,LX 470,2007,regular unleaded,AUTOMATIC,268,67395,1403</v>
      </c>
    </row>
    <row r="1406" spans="1:10" x14ac:dyDescent="0.25">
      <c r="A1406" s="5">
        <v>1405</v>
      </c>
      <c r="B1406" s="5" t="s">
        <v>11377</v>
      </c>
      <c r="C1406" t="s">
        <v>11590</v>
      </c>
      <c r="D1406">
        <v>2015</v>
      </c>
      <c r="E1406" t="s">
        <v>11193</v>
      </c>
      <c r="F1406" t="s">
        <v>11888</v>
      </c>
      <c r="G1406" s="5">
        <v>383</v>
      </c>
      <c r="H1406">
        <v>83180</v>
      </c>
      <c r="I1406" s="5" t="str">
        <f t="shared" si="42"/>
        <v>|n</v>
      </c>
      <c r="J1406" s="5" t="str">
        <f t="shared" si="43"/>
        <v>1405,Lexus,LX 570,2015,premium unleaded (recommended),AUTOMATIC,383,83180,|n</v>
      </c>
    </row>
    <row r="1407" spans="1:10" x14ac:dyDescent="0.25">
      <c r="A1407" s="5">
        <v>1406</v>
      </c>
      <c r="B1407" s="5" t="s">
        <v>11377</v>
      </c>
      <c r="C1407" t="s">
        <v>11590</v>
      </c>
      <c r="D1407">
        <v>2016</v>
      </c>
      <c r="E1407" t="s">
        <v>11193</v>
      </c>
      <c r="F1407" t="s">
        <v>11888</v>
      </c>
      <c r="G1407" s="5">
        <v>383</v>
      </c>
      <c r="H1407">
        <v>88880</v>
      </c>
      <c r="I1407" s="5">
        <f t="shared" si="42"/>
        <v>1405</v>
      </c>
      <c r="J1407" s="5" t="str">
        <f t="shared" si="43"/>
        <v>1406,Lexus,LX 570,2016,premium unleaded (recommended),AUTOMATIC,383,88880,1405</v>
      </c>
    </row>
    <row r="1408" spans="1:10" x14ac:dyDescent="0.25">
      <c r="A1408" s="5">
        <v>1407</v>
      </c>
      <c r="B1408" s="5" t="s">
        <v>11377</v>
      </c>
      <c r="C1408" t="s">
        <v>11590</v>
      </c>
      <c r="D1408">
        <v>2017</v>
      </c>
      <c r="E1408" t="s">
        <v>11193</v>
      </c>
      <c r="F1408" t="s">
        <v>11888</v>
      </c>
      <c r="G1408" s="5">
        <v>383</v>
      </c>
      <c r="H1408">
        <v>89380</v>
      </c>
      <c r="I1408" s="5">
        <f t="shared" si="42"/>
        <v>1406</v>
      </c>
      <c r="J1408" s="5" t="str">
        <f t="shared" si="43"/>
        <v>1407,Lexus,LX 570,2017,premium unleaded (recommended),AUTOMATIC,383,89380,1406</v>
      </c>
    </row>
    <row r="1409" spans="1:10" x14ac:dyDescent="0.25">
      <c r="A1409" s="5">
        <v>1408</v>
      </c>
      <c r="B1409" s="5" t="s">
        <v>11377</v>
      </c>
      <c r="C1409" t="s">
        <v>11648</v>
      </c>
      <c r="D1409">
        <v>2015</v>
      </c>
      <c r="E1409" t="s">
        <v>11186</v>
      </c>
      <c r="F1409" t="s">
        <v>11888</v>
      </c>
      <c r="G1409" s="5">
        <v>235</v>
      </c>
      <c r="H1409">
        <v>37980</v>
      </c>
      <c r="I1409" s="5" t="str">
        <f t="shared" si="42"/>
        <v>|n</v>
      </c>
      <c r="J1409" s="5" t="str">
        <f t="shared" si="43"/>
        <v>1408,Lexus,NX 200t,2015,premium unleaded (required),AUTOMATIC,235,37980,|n</v>
      </c>
    </row>
    <row r="1410" spans="1:10" x14ac:dyDescent="0.25">
      <c r="A1410" s="5">
        <v>1409</v>
      </c>
      <c r="B1410" s="5" t="s">
        <v>11377</v>
      </c>
      <c r="C1410" t="s">
        <v>11648</v>
      </c>
      <c r="D1410">
        <v>2016</v>
      </c>
      <c r="E1410" t="s">
        <v>11186</v>
      </c>
      <c r="F1410" t="s">
        <v>11888</v>
      </c>
      <c r="G1410" s="5">
        <v>235</v>
      </c>
      <c r="H1410">
        <v>38465</v>
      </c>
      <c r="I1410" s="5">
        <f t="shared" si="42"/>
        <v>1408</v>
      </c>
      <c r="J1410" s="5" t="str">
        <f t="shared" si="43"/>
        <v>1409,Lexus,NX 200t,2016,premium unleaded (required),AUTOMATIC,235,38465,1408</v>
      </c>
    </row>
    <row r="1411" spans="1:10" x14ac:dyDescent="0.25">
      <c r="A1411" s="5">
        <v>1410</v>
      </c>
      <c r="B1411" s="5" t="s">
        <v>11377</v>
      </c>
      <c r="C1411" t="s">
        <v>11648</v>
      </c>
      <c r="D1411">
        <v>2017</v>
      </c>
      <c r="E1411" t="s">
        <v>11186</v>
      </c>
      <c r="F1411" t="s">
        <v>11888</v>
      </c>
      <c r="G1411" s="5">
        <v>235</v>
      </c>
      <c r="H1411">
        <v>38585</v>
      </c>
      <c r="I1411" s="5">
        <f t="shared" ref="I1411:I1474" si="44">IF(AND($B1410=$B1411,$C1410=$C1411,$E1410=$E1411,$F1410=$F1411),A1410,"|n")</f>
        <v>1409</v>
      </c>
      <c r="J1411" s="5" t="str">
        <f t="shared" ref="J1411:J1474" si="45">A1411&amp;","&amp;B1411&amp;","&amp;C1411&amp;","&amp;D1411&amp;","&amp;E1411&amp;","&amp;F1411&amp;","&amp;G1411&amp;","&amp;H1411&amp;","&amp;I1411</f>
        <v>1410,Lexus,NX 200t,2017,premium unleaded (required),AUTOMATIC,235,38585,1409</v>
      </c>
    </row>
    <row r="1412" spans="1:10" x14ac:dyDescent="0.25">
      <c r="A1412" s="5">
        <v>1411</v>
      </c>
      <c r="B1412" s="5" t="s">
        <v>11377</v>
      </c>
      <c r="C1412" t="s">
        <v>11649</v>
      </c>
      <c r="D1412">
        <v>2015</v>
      </c>
      <c r="E1412" t="s">
        <v>11190</v>
      </c>
      <c r="F1412" t="s">
        <v>11888</v>
      </c>
      <c r="G1412" s="5">
        <v>194</v>
      </c>
      <c r="H1412">
        <v>41310</v>
      </c>
      <c r="I1412" s="5" t="str">
        <f t="shared" si="44"/>
        <v>|n</v>
      </c>
      <c r="J1412" s="5" t="str">
        <f t="shared" si="45"/>
        <v>1411,Lexus,NX 300h,2015,regular unleaded,AUTOMATIC,194,41310,|n</v>
      </c>
    </row>
    <row r="1413" spans="1:10" x14ac:dyDescent="0.25">
      <c r="A1413" s="5">
        <v>1412</v>
      </c>
      <c r="B1413" s="5" t="s">
        <v>11377</v>
      </c>
      <c r="C1413" t="s">
        <v>11649</v>
      </c>
      <c r="D1413">
        <v>2016</v>
      </c>
      <c r="E1413" t="s">
        <v>11190</v>
      </c>
      <c r="F1413" t="s">
        <v>11888</v>
      </c>
      <c r="G1413" s="5">
        <v>194</v>
      </c>
      <c r="H1413">
        <v>41310</v>
      </c>
      <c r="I1413" s="5">
        <f t="shared" si="44"/>
        <v>1411</v>
      </c>
      <c r="J1413" s="5" t="str">
        <f t="shared" si="45"/>
        <v>1412,Lexus,NX 300h,2016,regular unleaded,AUTOMATIC,194,41310,1411</v>
      </c>
    </row>
    <row r="1414" spans="1:10" x14ac:dyDescent="0.25">
      <c r="A1414" s="5">
        <v>1413</v>
      </c>
      <c r="B1414" s="5" t="s">
        <v>11377</v>
      </c>
      <c r="C1414" t="s">
        <v>11649</v>
      </c>
      <c r="D1414">
        <v>2017</v>
      </c>
      <c r="E1414" t="s">
        <v>11190</v>
      </c>
      <c r="F1414" t="s">
        <v>11888</v>
      </c>
      <c r="G1414" s="5">
        <v>194</v>
      </c>
      <c r="H1414">
        <v>39720</v>
      </c>
      <c r="I1414" s="5">
        <f t="shared" si="44"/>
        <v>1412</v>
      </c>
      <c r="J1414" s="5" t="str">
        <f t="shared" si="45"/>
        <v>1413,Lexus,NX 300h,2017,regular unleaded,AUTOMATIC,194,39720,1412</v>
      </c>
    </row>
    <row r="1415" spans="1:10" x14ac:dyDescent="0.25">
      <c r="A1415" s="5">
        <v>1414</v>
      </c>
      <c r="B1415" s="5" t="s">
        <v>11377</v>
      </c>
      <c r="C1415" t="s">
        <v>11704</v>
      </c>
      <c r="D1415">
        <v>2016</v>
      </c>
      <c r="E1415" t="s">
        <v>11186</v>
      </c>
      <c r="F1415" t="s">
        <v>11888</v>
      </c>
      <c r="G1415" s="5">
        <v>241</v>
      </c>
      <c r="H1415">
        <v>39995</v>
      </c>
      <c r="I1415" s="5" t="str">
        <f t="shared" si="44"/>
        <v>|n</v>
      </c>
      <c r="J1415" s="5" t="str">
        <f t="shared" si="45"/>
        <v>1414,Lexus,RC 200t,2016,premium unleaded (required),AUTOMATIC,241,39995,|n</v>
      </c>
    </row>
    <row r="1416" spans="1:10" x14ac:dyDescent="0.25">
      <c r="A1416" s="5">
        <v>1415</v>
      </c>
      <c r="B1416" s="5" t="s">
        <v>11377</v>
      </c>
      <c r="C1416" t="s">
        <v>11704</v>
      </c>
      <c r="D1416">
        <v>2017</v>
      </c>
      <c r="E1416" t="s">
        <v>11186</v>
      </c>
      <c r="F1416" t="s">
        <v>11888</v>
      </c>
      <c r="G1416" s="5">
        <v>241</v>
      </c>
      <c r="H1416">
        <v>40155</v>
      </c>
      <c r="I1416" s="5">
        <f t="shared" si="44"/>
        <v>1414</v>
      </c>
      <c r="J1416" s="5" t="str">
        <f t="shared" si="45"/>
        <v>1415,Lexus,RC 200t,2017,premium unleaded (required),AUTOMATIC,241,40155,1414</v>
      </c>
    </row>
    <row r="1417" spans="1:10" x14ac:dyDescent="0.25">
      <c r="A1417" s="5">
        <v>1416</v>
      </c>
      <c r="B1417" s="5" t="s">
        <v>11377</v>
      </c>
      <c r="C1417" t="s">
        <v>11705</v>
      </c>
      <c r="D1417">
        <v>2016</v>
      </c>
      <c r="E1417" t="s">
        <v>11186</v>
      </c>
      <c r="F1417" t="s">
        <v>11888</v>
      </c>
      <c r="G1417" s="5">
        <v>255</v>
      </c>
      <c r="H1417">
        <v>42610</v>
      </c>
      <c r="I1417" s="5" t="str">
        <f t="shared" si="44"/>
        <v>|n</v>
      </c>
      <c r="J1417" s="5" t="str">
        <f t="shared" si="45"/>
        <v>1416,Lexus,RC 300,2016,premium unleaded (required),AUTOMATIC,255,42610,|n</v>
      </c>
    </row>
    <row r="1418" spans="1:10" x14ac:dyDescent="0.25">
      <c r="A1418" s="5">
        <v>1417</v>
      </c>
      <c r="B1418" s="5" t="s">
        <v>11377</v>
      </c>
      <c r="C1418" s="5" t="s">
        <v>11705</v>
      </c>
      <c r="D1418">
        <v>2017</v>
      </c>
      <c r="E1418" t="s">
        <v>11186</v>
      </c>
      <c r="F1418" t="s">
        <v>11888</v>
      </c>
      <c r="G1418" s="5">
        <v>255</v>
      </c>
      <c r="H1418">
        <v>42770</v>
      </c>
      <c r="I1418" s="5">
        <f t="shared" si="44"/>
        <v>1416</v>
      </c>
      <c r="J1418" s="5" t="str">
        <f t="shared" si="45"/>
        <v>1417,Lexus,RC 300,2017,premium unleaded (required),AUTOMATIC,255,42770,1416</v>
      </c>
    </row>
    <row r="1419" spans="1:10" x14ac:dyDescent="0.25">
      <c r="A1419" s="5">
        <v>1418</v>
      </c>
      <c r="B1419" s="5" t="s">
        <v>11377</v>
      </c>
      <c r="C1419" t="s">
        <v>11706</v>
      </c>
      <c r="D1419">
        <v>2015</v>
      </c>
      <c r="E1419" t="s">
        <v>11186</v>
      </c>
      <c r="F1419" t="s">
        <v>11888</v>
      </c>
      <c r="G1419" s="5">
        <v>306</v>
      </c>
      <c r="H1419">
        <v>45025</v>
      </c>
      <c r="I1419" s="5" t="str">
        <f t="shared" si="44"/>
        <v>|n</v>
      </c>
      <c r="J1419" s="5" t="str">
        <f t="shared" si="45"/>
        <v>1418,Lexus,RC 350,2015,premium unleaded (required),AUTOMATIC,306,45025,|n</v>
      </c>
    </row>
    <row r="1420" spans="1:10" x14ac:dyDescent="0.25">
      <c r="A1420" s="5">
        <v>1419</v>
      </c>
      <c r="B1420" s="5" t="s">
        <v>11377</v>
      </c>
      <c r="C1420" t="s">
        <v>11706</v>
      </c>
      <c r="D1420">
        <v>2016</v>
      </c>
      <c r="E1420" t="s">
        <v>11186</v>
      </c>
      <c r="F1420" t="s">
        <v>11888</v>
      </c>
      <c r="G1420" s="5">
        <v>306</v>
      </c>
      <c r="H1420">
        <v>45015</v>
      </c>
      <c r="I1420" s="5">
        <f t="shared" si="44"/>
        <v>1418</v>
      </c>
      <c r="J1420" s="5" t="str">
        <f t="shared" si="45"/>
        <v>1419,Lexus,RC 350,2016,premium unleaded (required),AUTOMATIC,306,45015,1418</v>
      </c>
    </row>
    <row r="1421" spans="1:10" x14ac:dyDescent="0.25">
      <c r="A1421" s="5">
        <v>1420</v>
      </c>
      <c r="B1421" s="5" t="s">
        <v>11377</v>
      </c>
      <c r="C1421" t="s">
        <v>11706</v>
      </c>
      <c r="D1421">
        <v>2017</v>
      </c>
      <c r="E1421" t="s">
        <v>11186</v>
      </c>
      <c r="F1421" t="s">
        <v>11888</v>
      </c>
      <c r="G1421" s="5">
        <v>306</v>
      </c>
      <c r="H1421">
        <v>45175</v>
      </c>
      <c r="I1421" s="5">
        <f t="shared" si="44"/>
        <v>1419</v>
      </c>
      <c r="J1421" s="5" t="str">
        <f t="shared" si="45"/>
        <v>1420,Lexus,RC 350,2017,premium unleaded (required),AUTOMATIC,306,45175,1419</v>
      </c>
    </row>
    <row r="1422" spans="1:10" x14ac:dyDescent="0.25">
      <c r="A1422" s="5">
        <v>1421</v>
      </c>
      <c r="B1422" s="5" t="s">
        <v>11377</v>
      </c>
      <c r="C1422" t="s">
        <v>11707</v>
      </c>
      <c r="D1422">
        <v>2015</v>
      </c>
      <c r="E1422" t="s">
        <v>11186</v>
      </c>
      <c r="F1422" t="s">
        <v>11888</v>
      </c>
      <c r="G1422" s="5">
        <v>467</v>
      </c>
      <c r="H1422">
        <v>62400</v>
      </c>
      <c r="I1422" s="5" t="str">
        <f t="shared" si="44"/>
        <v>|n</v>
      </c>
      <c r="J1422" s="5" t="str">
        <f t="shared" si="45"/>
        <v>1421,Lexus,RC F,2015,premium unleaded (required),AUTOMATIC,467,62400,|n</v>
      </c>
    </row>
    <row r="1423" spans="1:10" x14ac:dyDescent="0.25">
      <c r="A1423" s="5">
        <v>1422</v>
      </c>
      <c r="B1423" s="5" t="s">
        <v>11377</v>
      </c>
      <c r="C1423" t="s">
        <v>11707</v>
      </c>
      <c r="D1423">
        <v>2016</v>
      </c>
      <c r="E1423" t="s">
        <v>11186</v>
      </c>
      <c r="F1423" t="s">
        <v>11888</v>
      </c>
      <c r="G1423" s="5">
        <v>467</v>
      </c>
      <c r="H1423">
        <v>62805</v>
      </c>
      <c r="I1423" s="5">
        <f t="shared" si="44"/>
        <v>1421</v>
      </c>
      <c r="J1423" s="5" t="str">
        <f t="shared" si="45"/>
        <v>1422,Lexus,RC F,2016,premium unleaded (required),AUTOMATIC,467,62805,1421</v>
      </c>
    </row>
    <row r="1424" spans="1:10" x14ac:dyDescent="0.25">
      <c r="A1424" s="5">
        <v>1423</v>
      </c>
      <c r="B1424" s="5" t="s">
        <v>11377</v>
      </c>
      <c r="C1424" t="s">
        <v>11707</v>
      </c>
      <c r="D1424">
        <v>2017</v>
      </c>
      <c r="E1424" t="s">
        <v>11186</v>
      </c>
      <c r="F1424" t="s">
        <v>11888</v>
      </c>
      <c r="G1424" s="5">
        <v>467</v>
      </c>
      <c r="H1424">
        <v>64165</v>
      </c>
      <c r="I1424" s="5">
        <f t="shared" si="44"/>
        <v>1422</v>
      </c>
      <c r="J1424" s="5" t="str">
        <f t="shared" si="45"/>
        <v>1423,Lexus,RC F,2017,premium unleaded (required),AUTOMATIC,467,64165,1422</v>
      </c>
    </row>
    <row r="1425" spans="1:10" x14ac:dyDescent="0.25">
      <c r="A1425" s="5">
        <v>1424</v>
      </c>
      <c r="B1425" s="5" t="s">
        <v>11377</v>
      </c>
      <c r="C1425" t="s">
        <v>11725</v>
      </c>
      <c r="D1425">
        <v>2005</v>
      </c>
      <c r="E1425" t="s">
        <v>11190</v>
      </c>
      <c r="F1425" t="s">
        <v>11888</v>
      </c>
      <c r="G1425" s="5">
        <v>230</v>
      </c>
      <c r="H1425">
        <v>37425</v>
      </c>
      <c r="I1425" s="5" t="str">
        <f t="shared" si="44"/>
        <v>|n</v>
      </c>
      <c r="J1425" s="5" t="str">
        <f t="shared" si="45"/>
        <v>1424,Lexus,RX 330,2005,regular unleaded,AUTOMATIC,230,37425,|n</v>
      </c>
    </row>
    <row r="1426" spans="1:10" x14ac:dyDescent="0.25">
      <c r="A1426" s="5">
        <v>1425</v>
      </c>
      <c r="B1426" s="5" t="s">
        <v>11377</v>
      </c>
      <c r="C1426" t="s">
        <v>11725</v>
      </c>
      <c r="D1426">
        <v>2006</v>
      </c>
      <c r="E1426" t="s">
        <v>11190</v>
      </c>
      <c r="F1426" t="s">
        <v>11888</v>
      </c>
      <c r="G1426" s="5">
        <v>223</v>
      </c>
      <c r="H1426">
        <v>37770</v>
      </c>
      <c r="I1426" s="5">
        <f t="shared" si="44"/>
        <v>1424</v>
      </c>
      <c r="J1426" s="5" t="str">
        <f t="shared" si="45"/>
        <v>1425,Lexus,RX 330,2006,regular unleaded,AUTOMATIC,223,37770,1424</v>
      </c>
    </row>
    <row r="1427" spans="1:10" x14ac:dyDescent="0.25">
      <c r="A1427" s="5">
        <v>1426</v>
      </c>
      <c r="B1427" s="5" t="s">
        <v>11377</v>
      </c>
      <c r="C1427" t="s">
        <v>11726</v>
      </c>
      <c r="D1427">
        <v>2015</v>
      </c>
      <c r="E1427" t="s">
        <v>11190</v>
      </c>
      <c r="F1427" t="s">
        <v>11888</v>
      </c>
      <c r="G1427" s="5">
        <v>270</v>
      </c>
      <c r="H1427">
        <v>50220</v>
      </c>
      <c r="I1427" s="5" t="str">
        <f t="shared" si="44"/>
        <v>|n</v>
      </c>
      <c r="J1427" s="5" t="str">
        <f t="shared" si="45"/>
        <v>1426,Lexus,RX 350,2015,regular unleaded,AUTOMATIC,270,50220,|n</v>
      </c>
    </row>
    <row r="1428" spans="1:10" x14ac:dyDescent="0.25">
      <c r="A1428" s="5">
        <v>1427</v>
      </c>
      <c r="B1428" s="5" t="s">
        <v>11377</v>
      </c>
      <c r="C1428" t="s">
        <v>11726</v>
      </c>
      <c r="D1428">
        <v>2016</v>
      </c>
      <c r="E1428" t="s">
        <v>11190</v>
      </c>
      <c r="F1428" t="s">
        <v>11888</v>
      </c>
      <c r="G1428" s="5">
        <v>295</v>
      </c>
      <c r="H1428">
        <v>49125</v>
      </c>
      <c r="I1428" s="5">
        <f t="shared" si="44"/>
        <v>1426</v>
      </c>
      <c r="J1428" s="5" t="str">
        <f t="shared" si="45"/>
        <v>1427,Lexus,RX 350,2016,regular unleaded,AUTOMATIC,295,49125,1426</v>
      </c>
    </row>
    <row r="1429" spans="1:10" x14ac:dyDescent="0.25">
      <c r="A1429" s="5">
        <v>1428</v>
      </c>
      <c r="B1429" s="5" t="s">
        <v>11377</v>
      </c>
      <c r="C1429" t="s">
        <v>11726</v>
      </c>
      <c r="D1429">
        <v>2017</v>
      </c>
      <c r="E1429" t="s">
        <v>11190</v>
      </c>
      <c r="F1429" t="s">
        <v>11888</v>
      </c>
      <c r="G1429" s="5">
        <v>295</v>
      </c>
      <c r="H1429">
        <v>50320</v>
      </c>
      <c r="I1429" s="5">
        <f t="shared" si="44"/>
        <v>1427</v>
      </c>
      <c r="J1429" s="5" t="str">
        <f t="shared" si="45"/>
        <v>1428,Lexus,RX 350,2017,regular unleaded,AUTOMATIC,295,50320,1427</v>
      </c>
    </row>
    <row r="1430" spans="1:10" x14ac:dyDescent="0.25">
      <c r="A1430" s="5">
        <v>1429</v>
      </c>
      <c r="B1430" s="5" t="s">
        <v>11377</v>
      </c>
      <c r="C1430" t="s">
        <v>11727</v>
      </c>
      <c r="D1430">
        <v>2006</v>
      </c>
      <c r="E1430" t="s">
        <v>11190</v>
      </c>
      <c r="F1430" t="s">
        <v>11888</v>
      </c>
      <c r="G1430" s="5">
        <v>268</v>
      </c>
      <c r="H1430">
        <v>46060</v>
      </c>
      <c r="I1430" s="5" t="str">
        <f t="shared" si="44"/>
        <v>|n</v>
      </c>
      <c r="J1430" s="5" t="str">
        <f t="shared" si="45"/>
        <v>1429,Lexus,RX 400h,2006,regular unleaded,AUTOMATIC,268,46060,|n</v>
      </c>
    </row>
    <row r="1431" spans="1:10" x14ac:dyDescent="0.25">
      <c r="A1431" s="5">
        <v>1430</v>
      </c>
      <c r="B1431" s="5" t="s">
        <v>11377</v>
      </c>
      <c r="C1431" t="s">
        <v>11727</v>
      </c>
      <c r="D1431">
        <v>2007</v>
      </c>
      <c r="E1431" t="s">
        <v>11190</v>
      </c>
      <c r="F1431" t="s">
        <v>11888</v>
      </c>
      <c r="G1431" s="5">
        <v>268</v>
      </c>
      <c r="H1431">
        <v>42580</v>
      </c>
      <c r="I1431" s="5">
        <f t="shared" si="44"/>
        <v>1429</v>
      </c>
      <c r="J1431" s="5" t="str">
        <f t="shared" si="45"/>
        <v>1430,Lexus,RX 400h,2007,regular unleaded,AUTOMATIC,268,42580,1429</v>
      </c>
    </row>
    <row r="1432" spans="1:10" x14ac:dyDescent="0.25">
      <c r="A1432" s="5">
        <v>1431</v>
      </c>
      <c r="B1432" s="5" t="s">
        <v>11377</v>
      </c>
      <c r="C1432" t="s">
        <v>11727</v>
      </c>
      <c r="D1432">
        <v>2008</v>
      </c>
      <c r="E1432" t="s">
        <v>11186</v>
      </c>
      <c r="F1432" t="s">
        <v>11888</v>
      </c>
      <c r="G1432" s="5">
        <v>268</v>
      </c>
      <c r="H1432">
        <v>43480</v>
      </c>
      <c r="I1432" s="5" t="str">
        <f t="shared" si="44"/>
        <v>|n</v>
      </c>
      <c r="J1432" s="5" t="str">
        <f t="shared" si="45"/>
        <v>1431,Lexus,RX 400h,2008,premium unleaded (required),AUTOMATIC,268,43480,|n</v>
      </c>
    </row>
    <row r="1433" spans="1:10" x14ac:dyDescent="0.25">
      <c r="A1433" s="5">
        <v>1432</v>
      </c>
      <c r="B1433" s="5" t="s">
        <v>11377</v>
      </c>
      <c r="C1433" t="s">
        <v>11728</v>
      </c>
      <c r="D1433">
        <v>2015</v>
      </c>
      <c r="E1433" t="s">
        <v>11186</v>
      </c>
      <c r="F1433" t="s">
        <v>11888</v>
      </c>
      <c r="G1433" s="5">
        <v>295</v>
      </c>
      <c r="H1433">
        <v>49020</v>
      </c>
      <c r="I1433" s="5" t="str">
        <f t="shared" si="44"/>
        <v>|n</v>
      </c>
      <c r="J1433" s="5" t="str">
        <f t="shared" si="45"/>
        <v>1432,Lexus,RX 450h,2015,premium unleaded (required),AUTOMATIC,295,49020,|n</v>
      </c>
    </row>
    <row r="1434" spans="1:10" x14ac:dyDescent="0.25">
      <c r="A1434" s="5">
        <v>1433</v>
      </c>
      <c r="B1434" s="5" t="s">
        <v>11377</v>
      </c>
      <c r="C1434" t="s">
        <v>11728</v>
      </c>
      <c r="D1434">
        <v>2016</v>
      </c>
      <c r="E1434" t="s">
        <v>11193</v>
      </c>
      <c r="F1434" t="s">
        <v>11888</v>
      </c>
      <c r="G1434" s="5">
        <v>308</v>
      </c>
      <c r="H1434">
        <v>57045</v>
      </c>
      <c r="I1434" s="5" t="str">
        <f t="shared" si="44"/>
        <v>|n</v>
      </c>
      <c r="J1434" s="5" t="str">
        <f t="shared" si="45"/>
        <v>1433,Lexus,RX 450h,2016,premium unleaded (recommended),AUTOMATIC,308,57045,|n</v>
      </c>
    </row>
    <row r="1435" spans="1:10" x14ac:dyDescent="0.25">
      <c r="A1435" s="5">
        <v>1434</v>
      </c>
      <c r="B1435" s="5" t="s">
        <v>11377</v>
      </c>
      <c r="C1435" t="s">
        <v>11728</v>
      </c>
      <c r="D1435">
        <v>2017</v>
      </c>
      <c r="E1435" t="s">
        <v>11193</v>
      </c>
      <c r="F1435" t="s">
        <v>11888</v>
      </c>
      <c r="G1435" s="5">
        <v>308</v>
      </c>
      <c r="H1435">
        <v>56495</v>
      </c>
      <c r="I1435" s="5">
        <f t="shared" si="44"/>
        <v>1433</v>
      </c>
      <c r="J1435" s="5" t="str">
        <f t="shared" si="45"/>
        <v>1434,Lexus,RX 450h,2017,premium unleaded (recommended),AUTOMATIC,308,56495,1433</v>
      </c>
    </row>
    <row r="1436" spans="1:10" x14ac:dyDescent="0.25">
      <c r="A1436" s="5">
        <v>1435</v>
      </c>
      <c r="B1436" s="5" t="s">
        <v>11377</v>
      </c>
      <c r="C1436" t="s">
        <v>11749</v>
      </c>
      <c r="D1436">
        <v>2008</v>
      </c>
      <c r="E1436" t="s">
        <v>11186</v>
      </c>
      <c r="F1436" t="s">
        <v>11888</v>
      </c>
      <c r="G1436" s="5">
        <v>288</v>
      </c>
      <c r="H1436">
        <v>66355</v>
      </c>
      <c r="I1436" s="5" t="str">
        <f t="shared" si="44"/>
        <v>|n</v>
      </c>
      <c r="J1436" s="5" t="str">
        <f t="shared" si="45"/>
        <v>1435,Lexus,SC 430,2008,premium unleaded (required),AUTOMATIC,288,66355,|n</v>
      </c>
    </row>
    <row r="1437" spans="1:10" x14ac:dyDescent="0.25">
      <c r="A1437" s="5">
        <v>1436</v>
      </c>
      <c r="B1437" s="5" t="s">
        <v>11377</v>
      </c>
      <c r="C1437" t="s">
        <v>11749</v>
      </c>
      <c r="D1437">
        <v>2009</v>
      </c>
      <c r="E1437" t="s">
        <v>11186</v>
      </c>
      <c r="F1437" t="s">
        <v>11888</v>
      </c>
      <c r="G1437" s="5">
        <v>288</v>
      </c>
      <c r="H1437">
        <v>66805</v>
      </c>
      <c r="I1437" s="5">
        <f t="shared" si="44"/>
        <v>1435</v>
      </c>
      <c r="J1437" s="5" t="str">
        <f t="shared" si="45"/>
        <v>1436,Lexus,SC 430,2009,premium unleaded (required),AUTOMATIC,288,66805,1435</v>
      </c>
    </row>
    <row r="1438" spans="1:10" x14ac:dyDescent="0.25">
      <c r="A1438" s="5">
        <v>1437</v>
      </c>
      <c r="B1438" s="5" t="s">
        <v>11377</v>
      </c>
      <c r="C1438" t="s">
        <v>11749</v>
      </c>
      <c r="D1438">
        <v>2010</v>
      </c>
      <c r="E1438" t="s">
        <v>11186</v>
      </c>
      <c r="F1438" t="s">
        <v>11888</v>
      </c>
      <c r="G1438" s="5">
        <v>288</v>
      </c>
      <c r="H1438">
        <v>68405</v>
      </c>
      <c r="I1438" s="5">
        <f t="shared" si="44"/>
        <v>1436</v>
      </c>
      <c r="J1438" s="5" t="str">
        <f t="shared" si="45"/>
        <v>1437,Lexus,SC 430,2010,premium unleaded (required),AUTOMATIC,288,68405,1436</v>
      </c>
    </row>
    <row r="1439" spans="1:10" x14ac:dyDescent="0.25">
      <c r="A1439" s="5">
        <v>1438</v>
      </c>
      <c r="B1439" s="5" t="s">
        <v>11290</v>
      </c>
      <c r="C1439" t="s">
        <v>11291</v>
      </c>
      <c r="D1439">
        <v>2005</v>
      </c>
      <c r="E1439" t="s">
        <v>11186</v>
      </c>
      <c r="F1439" t="s">
        <v>11888</v>
      </c>
      <c r="G1439" s="5">
        <v>302</v>
      </c>
      <c r="H1439">
        <v>43585</v>
      </c>
      <c r="I1439" s="5" t="str">
        <f t="shared" si="44"/>
        <v>|n</v>
      </c>
      <c r="J1439" s="5" t="str">
        <f t="shared" si="45"/>
        <v>1438,Lincoln,Aviator,2005,premium unleaded (required),AUTOMATIC,302,43585,|n</v>
      </c>
    </row>
    <row r="1440" spans="1:10" x14ac:dyDescent="0.25">
      <c r="A1440" s="5">
        <v>1439</v>
      </c>
      <c r="B1440" s="5" t="s">
        <v>11290</v>
      </c>
      <c r="C1440" t="s">
        <v>11362</v>
      </c>
      <c r="D1440">
        <v>2017</v>
      </c>
      <c r="E1440" t="s">
        <v>11193</v>
      </c>
      <c r="F1440" t="s">
        <v>11888</v>
      </c>
      <c r="G1440" s="5">
        <v>305</v>
      </c>
      <c r="H1440">
        <v>64915</v>
      </c>
      <c r="I1440" s="5" t="str">
        <f t="shared" si="44"/>
        <v>|n</v>
      </c>
      <c r="J1440" s="5" t="str">
        <f t="shared" si="45"/>
        <v>1439,Lincoln,Continental,2017,premium unleaded (recommended),AUTOMATIC,305,64915,|n</v>
      </c>
    </row>
    <row r="1441" spans="1:10" x14ac:dyDescent="0.25">
      <c r="A1441" s="5">
        <v>1440</v>
      </c>
      <c r="B1441" s="5" t="s">
        <v>11290</v>
      </c>
      <c r="C1441" t="s">
        <v>11362</v>
      </c>
      <c r="D1441">
        <v>2017</v>
      </c>
      <c r="E1441" t="s">
        <v>11190</v>
      </c>
      <c r="F1441" t="s">
        <v>11888</v>
      </c>
      <c r="G1441" s="5">
        <v>305</v>
      </c>
      <c r="H1441">
        <v>49515</v>
      </c>
      <c r="I1441" s="5" t="str">
        <f t="shared" si="44"/>
        <v>|n</v>
      </c>
      <c r="J1441" s="5" t="str">
        <f t="shared" si="45"/>
        <v>1440,Lincoln,Continental,2017,regular unleaded,AUTOMATIC,305,49515,|n</v>
      </c>
    </row>
    <row r="1442" spans="1:10" x14ac:dyDescent="0.25">
      <c r="A1442" s="5">
        <v>1441</v>
      </c>
      <c r="B1442" s="5" t="s">
        <v>11290</v>
      </c>
      <c r="C1442" t="s">
        <v>11587</v>
      </c>
      <c r="D1442">
        <v>2005</v>
      </c>
      <c r="E1442" t="s">
        <v>11186</v>
      </c>
      <c r="F1442" t="s">
        <v>11888</v>
      </c>
      <c r="G1442" s="5">
        <v>280</v>
      </c>
      <c r="H1442">
        <v>43590</v>
      </c>
      <c r="I1442" s="5" t="str">
        <f t="shared" si="44"/>
        <v>|n</v>
      </c>
      <c r="J1442" s="5" t="str">
        <f t="shared" si="45"/>
        <v>1441,Lincoln,LS,2005,premium unleaded (required),AUTOMATIC,280,43590,|n</v>
      </c>
    </row>
    <row r="1443" spans="1:10" x14ac:dyDescent="0.25">
      <c r="A1443" s="5">
        <v>1442</v>
      </c>
      <c r="B1443" s="5" t="s">
        <v>11290</v>
      </c>
      <c r="C1443" t="s">
        <v>11587</v>
      </c>
      <c r="D1443">
        <v>2006</v>
      </c>
      <c r="E1443" t="s">
        <v>11190</v>
      </c>
      <c r="F1443" t="s">
        <v>11888</v>
      </c>
      <c r="G1443" s="5">
        <v>280</v>
      </c>
      <c r="H1443">
        <v>39285</v>
      </c>
      <c r="I1443" s="5" t="str">
        <f t="shared" si="44"/>
        <v>|n</v>
      </c>
      <c r="J1443" s="5" t="str">
        <f t="shared" si="45"/>
        <v>1442,Lincoln,LS,2006,regular unleaded,AUTOMATIC,280,39285,|n</v>
      </c>
    </row>
    <row r="1444" spans="1:10" x14ac:dyDescent="0.25">
      <c r="A1444" s="5">
        <v>1443</v>
      </c>
      <c r="B1444" s="5" t="s">
        <v>11290</v>
      </c>
      <c r="C1444" t="s">
        <v>11610</v>
      </c>
      <c r="D1444">
        <v>2006</v>
      </c>
      <c r="E1444" t="s">
        <v>11190</v>
      </c>
      <c r="F1444" t="s">
        <v>11888</v>
      </c>
      <c r="G1444" s="5">
        <v>300</v>
      </c>
      <c r="H1444">
        <v>42235</v>
      </c>
      <c r="I1444" s="5" t="str">
        <f t="shared" si="44"/>
        <v>|n</v>
      </c>
      <c r="J1444" s="5" t="str">
        <f t="shared" si="45"/>
        <v>1443,Lincoln,Mark LT,2006,regular unleaded,AUTOMATIC,300,42235,|n</v>
      </c>
    </row>
    <row r="1445" spans="1:10" x14ac:dyDescent="0.25">
      <c r="A1445" s="5">
        <v>1444</v>
      </c>
      <c r="B1445" s="5" t="s">
        <v>11290</v>
      </c>
      <c r="C1445" s="5" t="s">
        <v>11610</v>
      </c>
      <c r="D1445">
        <v>2007</v>
      </c>
      <c r="E1445" t="s">
        <v>11190</v>
      </c>
      <c r="F1445" t="s">
        <v>11888</v>
      </c>
      <c r="G1445" s="5">
        <v>300</v>
      </c>
      <c r="H1445">
        <v>41525</v>
      </c>
      <c r="I1445" s="5">
        <f t="shared" si="44"/>
        <v>1443</v>
      </c>
      <c r="J1445" s="5" t="str">
        <f t="shared" si="45"/>
        <v>1444,Lincoln,Mark LT,2007,regular unleaded,AUTOMATIC,300,41525,1443</v>
      </c>
    </row>
    <row r="1446" spans="1:10" x14ac:dyDescent="0.25">
      <c r="A1446" s="5">
        <v>1445</v>
      </c>
      <c r="B1446" s="5" t="s">
        <v>11290</v>
      </c>
      <c r="C1446" s="5" t="s">
        <v>11610</v>
      </c>
      <c r="D1446">
        <v>2008</v>
      </c>
      <c r="E1446" t="s">
        <v>11190</v>
      </c>
      <c r="F1446" t="s">
        <v>11888</v>
      </c>
      <c r="G1446" s="5">
        <v>300</v>
      </c>
      <c r="H1446">
        <v>42015</v>
      </c>
      <c r="I1446" s="5">
        <f t="shared" si="44"/>
        <v>1444</v>
      </c>
      <c r="J1446" s="5" t="str">
        <f t="shared" si="45"/>
        <v>1445,Lincoln,Mark LT,2008,regular unleaded,AUTOMATIC,300,42015,1444</v>
      </c>
    </row>
    <row r="1447" spans="1:10" x14ac:dyDescent="0.25">
      <c r="A1447" s="5">
        <v>1446</v>
      </c>
      <c r="B1447" s="5" t="s">
        <v>11290</v>
      </c>
      <c r="C1447" t="s">
        <v>11621</v>
      </c>
      <c r="D1447">
        <v>2015</v>
      </c>
      <c r="E1447" t="s">
        <v>11190</v>
      </c>
      <c r="F1447" t="s">
        <v>11888</v>
      </c>
      <c r="G1447" s="5">
        <v>240</v>
      </c>
      <c r="H1447">
        <v>48525</v>
      </c>
      <c r="I1447" s="5" t="str">
        <f t="shared" si="44"/>
        <v>|n</v>
      </c>
      <c r="J1447" s="5" t="str">
        <f t="shared" si="45"/>
        <v>1446,Lincoln,MKC,2015,regular unleaded,AUTOMATIC,240,48525,|n</v>
      </c>
    </row>
    <row r="1448" spans="1:10" x14ac:dyDescent="0.25">
      <c r="A1448" s="5">
        <v>1447</v>
      </c>
      <c r="B1448" s="5" t="s">
        <v>11290</v>
      </c>
      <c r="C1448" t="s">
        <v>11621</v>
      </c>
      <c r="D1448">
        <v>2016</v>
      </c>
      <c r="E1448" t="s">
        <v>11190</v>
      </c>
      <c r="F1448" t="s">
        <v>11888</v>
      </c>
      <c r="G1448" s="5">
        <v>240</v>
      </c>
      <c r="H1448">
        <v>48950</v>
      </c>
      <c r="I1448" s="5">
        <f t="shared" si="44"/>
        <v>1446</v>
      </c>
      <c r="J1448" s="5" t="str">
        <f t="shared" si="45"/>
        <v>1447,Lincoln,MKC,2016,regular unleaded,AUTOMATIC,240,48950,1446</v>
      </c>
    </row>
    <row r="1449" spans="1:10" x14ac:dyDescent="0.25">
      <c r="A1449" s="5">
        <v>1448</v>
      </c>
      <c r="B1449" s="5" t="s">
        <v>11290</v>
      </c>
      <c r="C1449" t="s">
        <v>11621</v>
      </c>
      <c r="D1449">
        <v>2017</v>
      </c>
      <c r="E1449" t="s">
        <v>11190</v>
      </c>
      <c r="F1449" t="s">
        <v>11888</v>
      </c>
      <c r="G1449" s="5">
        <v>240</v>
      </c>
      <c r="H1449">
        <v>47880</v>
      </c>
      <c r="I1449" s="5">
        <f t="shared" si="44"/>
        <v>1447</v>
      </c>
      <c r="J1449" s="5" t="str">
        <f t="shared" si="45"/>
        <v>1448,Lincoln,MKC,2017,regular unleaded,AUTOMATIC,240,47880,1447</v>
      </c>
    </row>
    <row r="1450" spans="1:10" x14ac:dyDescent="0.25">
      <c r="A1450" s="5">
        <v>1449</v>
      </c>
      <c r="B1450" s="5" t="s">
        <v>11290</v>
      </c>
      <c r="C1450" t="s">
        <v>11622</v>
      </c>
      <c r="D1450">
        <v>2014</v>
      </c>
      <c r="E1450" t="s">
        <v>11193</v>
      </c>
      <c r="F1450" t="s">
        <v>11888</v>
      </c>
      <c r="G1450" s="5">
        <v>365</v>
      </c>
      <c r="H1450">
        <v>45840</v>
      </c>
      <c r="I1450" s="5" t="str">
        <f t="shared" si="44"/>
        <v>|n</v>
      </c>
      <c r="J1450" s="5" t="str">
        <f t="shared" si="45"/>
        <v>1449,Lincoln,MKS,2014,premium unleaded (recommended),AUTOMATIC,365,45840,|n</v>
      </c>
    </row>
    <row r="1451" spans="1:10" x14ac:dyDescent="0.25">
      <c r="A1451" s="5">
        <v>1450</v>
      </c>
      <c r="B1451" s="5" t="s">
        <v>11290</v>
      </c>
      <c r="C1451" t="s">
        <v>11622</v>
      </c>
      <c r="D1451">
        <v>2014</v>
      </c>
      <c r="E1451" t="s">
        <v>11190</v>
      </c>
      <c r="F1451" t="s">
        <v>11888</v>
      </c>
      <c r="G1451" s="5">
        <v>304</v>
      </c>
      <c r="H1451">
        <v>40845</v>
      </c>
      <c r="I1451" s="5" t="str">
        <f t="shared" si="44"/>
        <v>|n</v>
      </c>
      <c r="J1451" s="5" t="str">
        <f t="shared" si="45"/>
        <v>1450,Lincoln,MKS,2014,regular unleaded,AUTOMATIC,304,40845,|n</v>
      </c>
    </row>
    <row r="1452" spans="1:10" x14ac:dyDescent="0.25">
      <c r="A1452" s="5">
        <v>1451</v>
      </c>
      <c r="B1452" s="5" t="s">
        <v>11290</v>
      </c>
      <c r="C1452" t="s">
        <v>11622</v>
      </c>
      <c r="D1452">
        <v>2015</v>
      </c>
      <c r="E1452" t="s">
        <v>11193</v>
      </c>
      <c r="F1452" t="s">
        <v>11888</v>
      </c>
      <c r="G1452" s="5">
        <v>365</v>
      </c>
      <c r="H1452">
        <v>45840</v>
      </c>
      <c r="I1452" s="5" t="str">
        <f t="shared" si="44"/>
        <v>|n</v>
      </c>
      <c r="J1452" s="5" t="str">
        <f t="shared" si="45"/>
        <v>1451,Lincoln,MKS,2015,premium unleaded (recommended),AUTOMATIC,365,45840,|n</v>
      </c>
    </row>
    <row r="1453" spans="1:10" x14ac:dyDescent="0.25">
      <c r="A1453" s="5">
        <v>1452</v>
      </c>
      <c r="B1453" s="5" t="s">
        <v>11290</v>
      </c>
      <c r="C1453" t="s">
        <v>11622</v>
      </c>
      <c r="D1453">
        <v>2015</v>
      </c>
      <c r="E1453" t="s">
        <v>11190</v>
      </c>
      <c r="F1453" t="s">
        <v>11888</v>
      </c>
      <c r="G1453" s="5">
        <v>305</v>
      </c>
      <c r="H1453">
        <v>40845</v>
      </c>
      <c r="I1453" s="5" t="str">
        <f t="shared" si="44"/>
        <v>|n</v>
      </c>
      <c r="J1453" s="5" t="str">
        <f t="shared" si="45"/>
        <v>1452,Lincoln,MKS,2015,regular unleaded,AUTOMATIC,305,40845,|n</v>
      </c>
    </row>
    <row r="1454" spans="1:10" x14ac:dyDescent="0.25">
      <c r="A1454" s="5">
        <v>1453</v>
      </c>
      <c r="B1454" s="5" t="s">
        <v>11290</v>
      </c>
      <c r="C1454" t="s">
        <v>11622</v>
      </c>
      <c r="D1454">
        <v>2016</v>
      </c>
      <c r="E1454" t="s">
        <v>11193</v>
      </c>
      <c r="F1454" t="s">
        <v>11888</v>
      </c>
      <c r="G1454" s="5">
        <v>365</v>
      </c>
      <c r="H1454">
        <v>46000</v>
      </c>
      <c r="I1454" s="5" t="str">
        <f t="shared" si="44"/>
        <v>|n</v>
      </c>
      <c r="J1454" s="5" t="str">
        <f t="shared" si="45"/>
        <v>1453,Lincoln,MKS,2016,premium unleaded (recommended),AUTOMATIC,365,46000,|n</v>
      </c>
    </row>
    <row r="1455" spans="1:10" x14ac:dyDescent="0.25">
      <c r="A1455" s="5">
        <v>1454</v>
      </c>
      <c r="B1455" s="5" t="s">
        <v>11290</v>
      </c>
      <c r="C1455" s="5" t="s">
        <v>11622</v>
      </c>
      <c r="D1455">
        <v>2016</v>
      </c>
      <c r="E1455" t="s">
        <v>11190</v>
      </c>
      <c r="F1455" t="s">
        <v>11888</v>
      </c>
      <c r="G1455" s="5">
        <v>350</v>
      </c>
      <c r="H1455">
        <v>41005</v>
      </c>
      <c r="I1455" s="5" t="str">
        <f t="shared" si="44"/>
        <v>|n</v>
      </c>
      <c r="J1455" s="5" t="str">
        <f t="shared" si="45"/>
        <v>1454,Lincoln,MKS,2016,regular unleaded,AUTOMATIC,350,41005,|n</v>
      </c>
    </row>
    <row r="1456" spans="1:10" x14ac:dyDescent="0.25">
      <c r="A1456" s="5">
        <v>1455</v>
      </c>
      <c r="B1456" s="5" t="s">
        <v>11290</v>
      </c>
      <c r="C1456" s="5" t="s">
        <v>11623</v>
      </c>
      <c r="D1456">
        <v>2015</v>
      </c>
      <c r="E1456" t="s">
        <v>11193</v>
      </c>
      <c r="F1456" t="s">
        <v>11888</v>
      </c>
      <c r="G1456" s="5">
        <v>365</v>
      </c>
      <c r="H1456">
        <v>45205</v>
      </c>
      <c r="I1456" s="5" t="str">
        <f t="shared" si="44"/>
        <v>|n</v>
      </c>
      <c r="J1456" s="5" t="str">
        <f t="shared" si="45"/>
        <v>1455,Lincoln,MKT,2015,premium unleaded (recommended),AUTOMATIC,365,45205,|n</v>
      </c>
    </row>
    <row r="1457" spans="1:10" x14ac:dyDescent="0.25">
      <c r="A1457" s="5">
        <v>1456</v>
      </c>
      <c r="B1457" s="5" t="s">
        <v>11290</v>
      </c>
      <c r="C1457" t="s">
        <v>11623</v>
      </c>
      <c r="D1457">
        <v>2015</v>
      </c>
      <c r="E1457" t="s">
        <v>11190</v>
      </c>
      <c r="F1457" t="s">
        <v>11888</v>
      </c>
      <c r="G1457" s="5">
        <v>303</v>
      </c>
      <c r="H1457">
        <v>43210</v>
      </c>
      <c r="I1457" s="5" t="str">
        <f t="shared" si="44"/>
        <v>|n</v>
      </c>
      <c r="J1457" s="5" t="str">
        <f t="shared" si="45"/>
        <v>1456,Lincoln,MKT,2015,regular unleaded,AUTOMATIC,303,43210,|n</v>
      </c>
    </row>
    <row r="1458" spans="1:10" x14ac:dyDescent="0.25">
      <c r="A1458" s="5">
        <v>1457</v>
      </c>
      <c r="B1458" s="5" t="s">
        <v>11290</v>
      </c>
      <c r="C1458" t="s">
        <v>11623</v>
      </c>
      <c r="D1458">
        <v>2016</v>
      </c>
      <c r="E1458" t="s">
        <v>11193</v>
      </c>
      <c r="F1458" t="s">
        <v>11888</v>
      </c>
      <c r="G1458" s="5">
        <v>365</v>
      </c>
      <c r="H1458">
        <v>45365</v>
      </c>
      <c r="I1458" s="5" t="str">
        <f t="shared" si="44"/>
        <v>|n</v>
      </c>
      <c r="J1458" s="5" t="str">
        <f t="shared" si="45"/>
        <v>1457,Lincoln,MKT,2016,premium unleaded (recommended),AUTOMATIC,365,45365,|n</v>
      </c>
    </row>
    <row r="1459" spans="1:10" x14ac:dyDescent="0.25">
      <c r="A1459" s="5">
        <v>1458</v>
      </c>
      <c r="B1459" s="5" t="s">
        <v>11290</v>
      </c>
      <c r="C1459" t="s">
        <v>11623</v>
      </c>
      <c r="D1459">
        <v>2016</v>
      </c>
      <c r="E1459" t="s">
        <v>11190</v>
      </c>
      <c r="F1459" t="s">
        <v>11888</v>
      </c>
      <c r="G1459" s="5">
        <v>303</v>
      </c>
      <c r="H1459">
        <v>43370</v>
      </c>
      <c r="I1459" s="5" t="str">
        <f t="shared" si="44"/>
        <v>|n</v>
      </c>
      <c r="J1459" s="5" t="str">
        <f t="shared" si="45"/>
        <v>1458,Lincoln,MKT,2016,regular unleaded,AUTOMATIC,303,43370,|n</v>
      </c>
    </row>
    <row r="1460" spans="1:10" x14ac:dyDescent="0.25">
      <c r="A1460" s="5">
        <v>1459</v>
      </c>
      <c r="B1460" s="5" t="s">
        <v>11290</v>
      </c>
      <c r="C1460" t="s">
        <v>11623</v>
      </c>
      <c r="D1460">
        <v>2017</v>
      </c>
      <c r="E1460" t="s">
        <v>11193</v>
      </c>
      <c r="F1460" t="s">
        <v>11888</v>
      </c>
      <c r="G1460" s="5">
        <v>365</v>
      </c>
      <c r="H1460">
        <v>49025</v>
      </c>
      <c r="I1460" s="5" t="str">
        <f t="shared" si="44"/>
        <v>|n</v>
      </c>
      <c r="J1460" s="5" t="str">
        <f t="shared" si="45"/>
        <v>1459,Lincoln,MKT,2017,premium unleaded (recommended),AUTOMATIC,365,49025,|n</v>
      </c>
    </row>
    <row r="1461" spans="1:10" x14ac:dyDescent="0.25">
      <c r="A1461" s="5">
        <v>1460</v>
      </c>
      <c r="B1461" s="5" t="s">
        <v>11290</v>
      </c>
      <c r="C1461" t="s">
        <v>11623</v>
      </c>
      <c r="D1461">
        <v>2017</v>
      </c>
      <c r="E1461" t="s">
        <v>11190</v>
      </c>
      <c r="F1461" t="s">
        <v>11888</v>
      </c>
      <c r="G1461" s="5">
        <v>303</v>
      </c>
      <c r="H1461">
        <v>43530</v>
      </c>
      <c r="I1461" s="5" t="str">
        <f t="shared" si="44"/>
        <v>|n</v>
      </c>
      <c r="J1461" s="5" t="str">
        <f t="shared" si="45"/>
        <v>1460,Lincoln,MKT,2017,regular unleaded,AUTOMATIC,303,43530,|n</v>
      </c>
    </row>
    <row r="1462" spans="1:10" x14ac:dyDescent="0.25">
      <c r="A1462" s="5">
        <v>1461</v>
      </c>
      <c r="B1462" s="5" t="s">
        <v>11290</v>
      </c>
      <c r="C1462" t="s">
        <v>11624</v>
      </c>
      <c r="D1462">
        <v>2015</v>
      </c>
      <c r="E1462" t="s">
        <v>11190</v>
      </c>
      <c r="F1462" t="s">
        <v>11888</v>
      </c>
      <c r="G1462" s="5">
        <v>305</v>
      </c>
      <c r="H1462">
        <v>40850</v>
      </c>
      <c r="I1462" s="5" t="str">
        <f t="shared" si="44"/>
        <v>|n</v>
      </c>
      <c r="J1462" s="5" t="str">
        <f t="shared" si="45"/>
        <v>1461,Lincoln,MKX,2015,regular unleaded,AUTOMATIC,305,40850,|n</v>
      </c>
    </row>
    <row r="1463" spans="1:10" x14ac:dyDescent="0.25">
      <c r="A1463" s="5">
        <v>1462</v>
      </c>
      <c r="B1463" s="5" t="s">
        <v>11290</v>
      </c>
      <c r="C1463" t="s">
        <v>11624</v>
      </c>
      <c r="D1463">
        <v>2016</v>
      </c>
      <c r="E1463" t="s">
        <v>11190</v>
      </c>
      <c r="F1463" t="s">
        <v>11888</v>
      </c>
      <c r="G1463" s="5">
        <v>303</v>
      </c>
      <c r="H1463">
        <v>55970</v>
      </c>
      <c r="I1463" s="5">
        <f t="shared" si="44"/>
        <v>1461</v>
      </c>
      <c r="J1463" s="5" t="str">
        <f t="shared" si="45"/>
        <v>1462,Lincoln,MKX,2016,regular unleaded,AUTOMATIC,303,55970,1461</v>
      </c>
    </row>
    <row r="1464" spans="1:10" x14ac:dyDescent="0.25">
      <c r="A1464" s="5">
        <v>1463</v>
      </c>
      <c r="B1464" s="5" t="s">
        <v>11290</v>
      </c>
      <c r="C1464" t="s">
        <v>11624</v>
      </c>
      <c r="D1464">
        <v>2017</v>
      </c>
      <c r="E1464" t="s">
        <v>11190</v>
      </c>
      <c r="F1464" t="s">
        <v>11888</v>
      </c>
      <c r="G1464" s="5">
        <v>303</v>
      </c>
      <c r="H1464">
        <v>55970</v>
      </c>
      <c r="I1464" s="5">
        <f t="shared" si="44"/>
        <v>1462</v>
      </c>
      <c r="J1464" s="5" t="str">
        <f t="shared" si="45"/>
        <v>1463,Lincoln,MKX,2017,regular unleaded,AUTOMATIC,303,55970,1462</v>
      </c>
    </row>
    <row r="1465" spans="1:10" x14ac:dyDescent="0.25">
      <c r="A1465" s="5">
        <v>1464</v>
      </c>
      <c r="B1465" s="5" t="s">
        <v>11290</v>
      </c>
      <c r="C1465" t="s">
        <v>11626</v>
      </c>
      <c r="D1465">
        <v>2015</v>
      </c>
      <c r="E1465" t="s">
        <v>11190</v>
      </c>
      <c r="F1465" t="s">
        <v>11888</v>
      </c>
      <c r="G1465" s="5">
        <v>231</v>
      </c>
      <c r="H1465">
        <v>47445</v>
      </c>
      <c r="I1465" s="5" t="str">
        <f t="shared" si="44"/>
        <v>|n</v>
      </c>
      <c r="J1465" s="5" t="str">
        <f t="shared" si="45"/>
        <v>1464,Lincoln,MKZ,2015,regular unleaded,AUTOMATIC,231,47445,|n</v>
      </c>
    </row>
    <row r="1466" spans="1:10" x14ac:dyDescent="0.25">
      <c r="A1466" s="5">
        <v>1465</v>
      </c>
      <c r="B1466" s="5" t="s">
        <v>11290</v>
      </c>
      <c r="C1466" t="s">
        <v>11626</v>
      </c>
      <c r="D1466">
        <v>2016</v>
      </c>
      <c r="E1466" t="s">
        <v>11190</v>
      </c>
      <c r="F1466" t="s">
        <v>11888</v>
      </c>
      <c r="G1466" s="5">
        <v>231</v>
      </c>
      <c r="H1466">
        <v>47495</v>
      </c>
      <c r="I1466" s="5">
        <f t="shared" si="44"/>
        <v>1464</v>
      </c>
      <c r="J1466" s="5" t="str">
        <f t="shared" si="45"/>
        <v>1465,Lincoln,MKZ,2016,regular unleaded,AUTOMATIC,231,47495,1464</v>
      </c>
    </row>
    <row r="1467" spans="1:10" x14ac:dyDescent="0.25">
      <c r="A1467" s="5">
        <v>1466</v>
      </c>
      <c r="B1467" s="5" t="s">
        <v>11290</v>
      </c>
      <c r="C1467" t="s">
        <v>11626</v>
      </c>
      <c r="D1467">
        <v>2017</v>
      </c>
      <c r="E1467" t="s">
        <v>11193</v>
      </c>
      <c r="F1467" t="s">
        <v>11888</v>
      </c>
      <c r="G1467" s="5">
        <v>245</v>
      </c>
      <c r="H1467">
        <v>49560</v>
      </c>
      <c r="I1467" s="5" t="str">
        <f t="shared" si="44"/>
        <v>|n</v>
      </c>
      <c r="J1467" s="5" t="str">
        <f t="shared" si="45"/>
        <v>1466,Lincoln,MKZ,2017,premium unleaded (recommended),AUTOMATIC,245,49560,|n</v>
      </c>
    </row>
    <row r="1468" spans="1:10" x14ac:dyDescent="0.25">
      <c r="A1468" s="5">
        <v>1467</v>
      </c>
      <c r="B1468" s="5" t="s">
        <v>11290</v>
      </c>
      <c r="C1468" t="s">
        <v>11626</v>
      </c>
      <c r="D1468">
        <v>2017</v>
      </c>
      <c r="E1468" t="s">
        <v>11190</v>
      </c>
      <c r="F1468" t="s">
        <v>11888</v>
      </c>
      <c r="G1468" s="5">
        <v>245</v>
      </c>
      <c r="H1468">
        <v>47670</v>
      </c>
      <c r="I1468" s="5" t="str">
        <f t="shared" si="44"/>
        <v>|n</v>
      </c>
      <c r="J1468" s="5" t="str">
        <f t="shared" si="45"/>
        <v>1467,Lincoln,MKZ,2017,regular unleaded,AUTOMATIC,245,47670,|n</v>
      </c>
    </row>
    <row r="1469" spans="1:10" x14ac:dyDescent="0.25">
      <c r="A1469" s="5">
        <v>1468</v>
      </c>
      <c r="B1469" s="5" t="s">
        <v>11290</v>
      </c>
      <c r="C1469" t="s">
        <v>11625</v>
      </c>
      <c r="D1469">
        <v>2011</v>
      </c>
      <c r="E1469" t="s">
        <v>11190</v>
      </c>
      <c r="F1469" t="s">
        <v>11888</v>
      </c>
      <c r="G1469" s="5">
        <v>191</v>
      </c>
      <c r="H1469">
        <v>34645</v>
      </c>
      <c r="I1469" s="5" t="str">
        <f t="shared" si="44"/>
        <v>|n</v>
      </c>
      <c r="J1469" s="5" t="str">
        <f t="shared" si="45"/>
        <v>1468,Lincoln,MKZ Hybrid,2011,regular unleaded,AUTOMATIC,191,34645,|n</v>
      </c>
    </row>
    <row r="1470" spans="1:10" x14ac:dyDescent="0.25">
      <c r="A1470" s="5">
        <v>1469</v>
      </c>
      <c r="B1470" s="5" t="s">
        <v>11290</v>
      </c>
      <c r="C1470" t="s">
        <v>11642</v>
      </c>
      <c r="D1470">
        <v>2015</v>
      </c>
      <c r="E1470" t="s">
        <v>11190</v>
      </c>
      <c r="F1470" t="s">
        <v>11888</v>
      </c>
      <c r="G1470" s="5">
        <v>365</v>
      </c>
      <c r="H1470">
        <v>67220</v>
      </c>
      <c r="I1470" s="5" t="str">
        <f t="shared" si="44"/>
        <v>|n</v>
      </c>
      <c r="J1470" s="5" t="str">
        <f t="shared" si="45"/>
        <v>1469,Lincoln,Navigator,2015,regular unleaded,AUTOMATIC,365,67220,|n</v>
      </c>
    </row>
    <row r="1471" spans="1:10" x14ac:dyDescent="0.25">
      <c r="A1471" s="5">
        <v>1470</v>
      </c>
      <c r="B1471" s="5" t="s">
        <v>11290</v>
      </c>
      <c r="C1471" t="s">
        <v>11642</v>
      </c>
      <c r="D1471">
        <v>2016</v>
      </c>
      <c r="E1471" t="s">
        <v>11190</v>
      </c>
      <c r="F1471" t="s">
        <v>11888</v>
      </c>
      <c r="G1471" s="5">
        <v>380</v>
      </c>
      <c r="H1471">
        <v>76650</v>
      </c>
      <c r="I1471" s="5">
        <f t="shared" si="44"/>
        <v>1469</v>
      </c>
      <c r="J1471" s="5" t="str">
        <f t="shared" si="45"/>
        <v>1470,Lincoln,Navigator,2016,regular unleaded,AUTOMATIC,380,76650,1469</v>
      </c>
    </row>
    <row r="1472" spans="1:10" x14ac:dyDescent="0.25">
      <c r="A1472" s="5">
        <v>1471</v>
      </c>
      <c r="B1472" s="5" t="s">
        <v>11290</v>
      </c>
      <c r="C1472" t="s">
        <v>11642</v>
      </c>
      <c r="D1472">
        <v>2017</v>
      </c>
      <c r="E1472" t="s">
        <v>11190</v>
      </c>
      <c r="F1472" t="s">
        <v>11888</v>
      </c>
      <c r="G1472" s="5">
        <v>380</v>
      </c>
      <c r="H1472">
        <v>76645</v>
      </c>
      <c r="I1472" s="5">
        <f t="shared" si="44"/>
        <v>1470</v>
      </c>
      <c r="J1472" s="5" t="str">
        <f t="shared" si="45"/>
        <v>1471,Lincoln,Navigator,2017,regular unleaded,AUTOMATIC,380,76645,1470</v>
      </c>
    </row>
    <row r="1473" spans="1:10" x14ac:dyDescent="0.25">
      <c r="A1473" s="5">
        <v>1472</v>
      </c>
      <c r="B1473" s="5" t="s">
        <v>11290</v>
      </c>
      <c r="C1473" t="s">
        <v>11814</v>
      </c>
      <c r="D1473">
        <v>2009</v>
      </c>
      <c r="E1473" t="s">
        <v>11197</v>
      </c>
      <c r="F1473" t="s">
        <v>11888</v>
      </c>
      <c r="G1473" s="5">
        <v>239</v>
      </c>
      <c r="H1473">
        <v>52055</v>
      </c>
      <c r="I1473" s="5" t="str">
        <f t="shared" si="44"/>
        <v>|n</v>
      </c>
      <c r="J1473" s="5" t="str">
        <f t="shared" si="45"/>
        <v>1472,Lincoln,Town Car,2009,flex-fuel (unleaded/E85),AUTOMATIC,239,52055,|n</v>
      </c>
    </row>
    <row r="1474" spans="1:10" x14ac:dyDescent="0.25">
      <c r="A1474" s="5">
        <v>1473</v>
      </c>
      <c r="B1474" s="5" t="s">
        <v>11290</v>
      </c>
      <c r="C1474" t="s">
        <v>11814</v>
      </c>
      <c r="D1474">
        <v>2010</v>
      </c>
      <c r="E1474" t="s">
        <v>11197</v>
      </c>
      <c r="F1474" t="s">
        <v>11888</v>
      </c>
      <c r="G1474" s="5">
        <v>239</v>
      </c>
      <c r="H1474">
        <v>52595</v>
      </c>
      <c r="I1474" s="5">
        <f t="shared" si="44"/>
        <v>1472</v>
      </c>
      <c r="J1474" s="5" t="str">
        <f t="shared" si="45"/>
        <v>1473,Lincoln,Town Car,2010,flex-fuel (unleaded/E85),AUTOMATIC,239,52595,1472</v>
      </c>
    </row>
    <row r="1475" spans="1:10" x14ac:dyDescent="0.25">
      <c r="A1475" s="5">
        <v>1474</v>
      </c>
      <c r="B1475" s="5" t="s">
        <v>11290</v>
      </c>
      <c r="C1475" t="s">
        <v>11814</v>
      </c>
      <c r="D1475">
        <v>2011</v>
      </c>
      <c r="E1475" t="s">
        <v>11197</v>
      </c>
      <c r="F1475" t="s">
        <v>11888</v>
      </c>
      <c r="G1475" s="5">
        <v>239</v>
      </c>
      <c r="H1475">
        <v>52895</v>
      </c>
      <c r="I1475" s="5">
        <f t="shared" ref="I1475:I1538" si="46">IF(AND($B1474=$B1475,$C1474=$C1475,$E1474=$E1475,$F1474=$F1475),A1474,"|n")</f>
        <v>1473</v>
      </c>
      <c r="J1475" s="5" t="str">
        <f t="shared" ref="J1475:J1538" si="47">A1475&amp;","&amp;B1475&amp;","&amp;C1475&amp;","&amp;D1475&amp;","&amp;E1475&amp;","&amp;F1475&amp;","&amp;G1475&amp;","&amp;H1475&amp;","&amp;I1475</f>
        <v>1474,Lincoln,Town Car,2011,flex-fuel (unleaded/E85),AUTOMATIC,239,52895,1473</v>
      </c>
    </row>
    <row r="1476" spans="1:10" x14ac:dyDescent="0.25">
      <c r="A1476" s="5">
        <v>1475</v>
      </c>
      <c r="B1476" s="5" t="s">
        <v>11290</v>
      </c>
      <c r="C1476" t="s">
        <v>11886</v>
      </c>
      <c r="D1476">
        <v>2006</v>
      </c>
      <c r="E1476" t="s">
        <v>11190</v>
      </c>
      <c r="F1476" t="s">
        <v>11888</v>
      </c>
      <c r="G1476" s="5">
        <v>221</v>
      </c>
      <c r="H1476">
        <v>28995</v>
      </c>
      <c r="I1476" s="5" t="str">
        <f t="shared" si="46"/>
        <v>|n</v>
      </c>
      <c r="J1476" s="5" t="str">
        <f t="shared" si="47"/>
        <v>1475,Lincoln,Zephyr,2006,regular unleaded,AUTOMATIC,221,28995,|n</v>
      </c>
    </row>
    <row r="1477" spans="1:10" x14ac:dyDescent="0.25">
      <c r="A1477" s="5">
        <v>1476</v>
      </c>
      <c r="B1477" s="5" t="s">
        <v>11416</v>
      </c>
      <c r="C1477" t="s">
        <v>11417</v>
      </c>
      <c r="D1477">
        <v>2009</v>
      </c>
      <c r="E1477" t="s">
        <v>11186</v>
      </c>
      <c r="F1477" t="s">
        <v>11887</v>
      </c>
      <c r="G1477" s="5">
        <v>218</v>
      </c>
      <c r="H1477">
        <v>54990</v>
      </c>
      <c r="I1477" s="5" t="str">
        <f t="shared" si="46"/>
        <v>|n</v>
      </c>
      <c r="J1477" s="5" t="str">
        <f t="shared" si="47"/>
        <v>1476,Lotus,Elise,2009,premium unleaded (required),MANUAL,218,54990,|n</v>
      </c>
    </row>
    <row r="1478" spans="1:10" x14ac:dyDescent="0.25">
      <c r="A1478" s="5">
        <v>1477</v>
      </c>
      <c r="B1478" s="5" t="s">
        <v>11416</v>
      </c>
      <c r="C1478" t="s">
        <v>11417</v>
      </c>
      <c r="D1478">
        <v>2010</v>
      </c>
      <c r="E1478" t="s">
        <v>11186</v>
      </c>
      <c r="F1478" t="s">
        <v>11887</v>
      </c>
      <c r="G1478" s="5">
        <v>218</v>
      </c>
      <c r="H1478">
        <v>54990</v>
      </c>
      <c r="I1478" s="5">
        <f t="shared" si="46"/>
        <v>1476</v>
      </c>
      <c r="J1478" s="5" t="str">
        <f t="shared" si="47"/>
        <v>1477,Lotus,Elise,2010,premium unleaded (required),MANUAL,218,54990,1476</v>
      </c>
    </row>
    <row r="1479" spans="1:10" x14ac:dyDescent="0.25">
      <c r="A1479" s="5">
        <v>1478</v>
      </c>
      <c r="B1479" s="5" t="s">
        <v>11416</v>
      </c>
      <c r="C1479" t="s">
        <v>11417</v>
      </c>
      <c r="D1479">
        <v>2011</v>
      </c>
      <c r="E1479" t="s">
        <v>11186</v>
      </c>
      <c r="F1479" t="s">
        <v>11887</v>
      </c>
      <c r="G1479" s="5">
        <v>217</v>
      </c>
      <c r="H1479">
        <v>57950</v>
      </c>
      <c r="I1479" s="5">
        <f t="shared" si="46"/>
        <v>1477</v>
      </c>
      <c r="J1479" s="5" t="str">
        <f t="shared" si="47"/>
        <v>1478,Lotus,Elise,2011,premium unleaded (required),MANUAL,217,57950,1477</v>
      </c>
    </row>
    <row r="1480" spans="1:10" x14ac:dyDescent="0.25">
      <c r="A1480" s="5">
        <v>1479</v>
      </c>
      <c r="B1480" s="5" t="s">
        <v>11416</v>
      </c>
      <c r="C1480" t="s">
        <v>11440</v>
      </c>
      <c r="D1480">
        <v>2011</v>
      </c>
      <c r="E1480" t="s">
        <v>11186</v>
      </c>
      <c r="F1480" t="s">
        <v>11887</v>
      </c>
      <c r="G1480" s="5">
        <v>276</v>
      </c>
      <c r="H1480">
        <v>65500</v>
      </c>
      <c r="I1480" s="5" t="str">
        <f t="shared" si="46"/>
        <v>|n</v>
      </c>
      <c r="J1480" s="5" t="str">
        <f t="shared" si="47"/>
        <v>1479,Lotus,Evora,2011,premium unleaded (required),MANUAL,276,65500,|n</v>
      </c>
    </row>
    <row r="1481" spans="1:10" x14ac:dyDescent="0.25">
      <c r="A1481" s="5">
        <v>1480</v>
      </c>
      <c r="B1481" s="5" t="s">
        <v>11416</v>
      </c>
      <c r="C1481" t="s">
        <v>11440</v>
      </c>
      <c r="D1481">
        <v>2013</v>
      </c>
      <c r="E1481" t="s">
        <v>11186</v>
      </c>
      <c r="F1481" t="s">
        <v>11887</v>
      </c>
      <c r="G1481" s="5">
        <v>345</v>
      </c>
      <c r="H1481">
        <v>78600</v>
      </c>
      <c r="I1481" s="5">
        <f t="shared" si="46"/>
        <v>1479</v>
      </c>
      <c r="J1481" s="5" t="str">
        <f t="shared" si="47"/>
        <v>1480,Lotus,Evora,2013,premium unleaded (required),MANUAL,345,78600,1479</v>
      </c>
    </row>
    <row r="1482" spans="1:10" x14ac:dyDescent="0.25">
      <c r="A1482" s="5">
        <v>1481</v>
      </c>
      <c r="B1482" s="5" t="s">
        <v>11416</v>
      </c>
      <c r="C1482" t="s">
        <v>11440</v>
      </c>
      <c r="D1482">
        <v>2014</v>
      </c>
      <c r="E1482" t="s">
        <v>11186</v>
      </c>
      <c r="F1482" t="s">
        <v>11887</v>
      </c>
      <c r="G1482" s="5">
        <v>345</v>
      </c>
      <c r="H1482">
        <v>79980</v>
      </c>
      <c r="I1482" s="5">
        <f t="shared" si="46"/>
        <v>1480</v>
      </c>
      <c r="J1482" s="5" t="str">
        <f t="shared" si="47"/>
        <v>1481,Lotus,Evora,2014,premium unleaded (required),MANUAL,345,79980,1480</v>
      </c>
    </row>
    <row r="1483" spans="1:10" x14ac:dyDescent="0.25">
      <c r="A1483" s="5">
        <v>1482</v>
      </c>
      <c r="B1483" s="5" t="s">
        <v>11416</v>
      </c>
      <c r="C1483" t="s">
        <v>11439</v>
      </c>
      <c r="D1483">
        <v>2017</v>
      </c>
      <c r="E1483" t="s">
        <v>11186</v>
      </c>
      <c r="F1483" t="s">
        <v>11887</v>
      </c>
      <c r="G1483" s="5">
        <v>400</v>
      </c>
      <c r="H1483">
        <v>91900</v>
      </c>
      <c r="I1483" s="5" t="str">
        <f t="shared" si="46"/>
        <v>|n</v>
      </c>
      <c r="J1483" s="5" t="str">
        <f t="shared" si="47"/>
        <v>1482,Lotus,Evora 400,2017,premium unleaded (required),MANUAL,400,91900,|n</v>
      </c>
    </row>
    <row r="1484" spans="1:10" x14ac:dyDescent="0.25">
      <c r="A1484" s="5">
        <v>1483</v>
      </c>
      <c r="B1484" s="5" t="s">
        <v>11416</v>
      </c>
      <c r="C1484" t="s">
        <v>11443</v>
      </c>
      <c r="D1484">
        <v>2009</v>
      </c>
      <c r="E1484" t="s">
        <v>11193</v>
      </c>
      <c r="F1484" t="s">
        <v>11887</v>
      </c>
      <c r="G1484" s="5">
        <v>257</v>
      </c>
      <c r="H1484">
        <v>74995</v>
      </c>
      <c r="I1484" s="5" t="str">
        <f t="shared" si="46"/>
        <v>|n</v>
      </c>
      <c r="J1484" s="5" t="str">
        <f t="shared" si="47"/>
        <v>1483,Lotus,Exige,2009,premium unleaded (recommended),MANUAL,257,74995,|n</v>
      </c>
    </row>
    <row r="1485" spans="1:10" x14ac:dyDescent="0.25">
      <c r="A1485" s="5">
        <v>1484</v>
      </c>
      <c r="B1485" s="5" t="s">
        <v>11416</v>
      </c>
      <c r="C1485" t="s">
        <v>11443</v>
      </c>
      <c r="D1485">
        <v>2010</v>
      </c>
      <c r="E1485" t="s">
        <v>11193</v>
      </c>
      <c r="F1485" t="s">
        <v>11887</v>
      </c>
      <c r="G1485" s="5">
        <v>240</v>
      </c>
      <c r="H1485">
        <v>65690</v>
      </c>
      <c r="I1485" s="5">
        <f t="shared" si="46"/>
        <v>1483</v>
      </c>
      <c r="J1485" s="5" t="str">
        <f t="shared" si="47"/>
        <v>1484,Lotus,Exige,2010,premium unleaded (recommended),MANUAL,240,65690,1483</v>
      </c>
    </row>
    <row r="1486" spans="1:10" x14ac:dyDescent="0.25">
      <c r="A1486" s="5">
        <v>1485</v>
      </c>
      <c r="B1486" s="5" t="s">
        <v>11416</v>
      </c>
      <c r="C1486" t="s">
        <v>11443</v>
      </c>
      <c r="D1486">
        <v>2011</v>
      </c>
      <c r="E1486" t="s">
        <v>11193</v>
      </c>
      <c r="F1486" t="s">
        <v>11887</v>
      </c>
      <c r="G1486" s="5">
        <v>257</v>
      </c>
      <c r="H1486">
        <v>74950</v>
      </c>
      <c r="I1486" s="5">
        <f t="shared" si="46"/>
        <v>1484</v>
      </c>
      <c r="J1486" s="5" t="str">
        <f t="shared" si="47"/>
        <v>1485,Lotus,Exige,2011,premium unleaded (recommended),MANUAL,257,74950,1484</v>
      </c>
    </row>
    <row r="1487" spans="1:10" x14ac:dyDescent="0.25">
      <c r="A1487" s="5">
        <v>1486</v>
      </c>
      <c r="B1487" s="5" t="s">
        <v>11368</v>
      </c>
      <c r="C1487" t="s">
        <v>11187</v>
      </c>
      <c r="D1487">
        <v>2005</v>
      </c>
      <c r="E1487" t="s">
        <v>11186</v>
      </c>
      <c r="F1487" t="s">
        <v>11889</v>
      </c>
      <c r="G1487" s="5">
        <v>385</v>
      </c>
      <c r="H1487">
        <v>86877</v>
      </c>
      <c r="I1487" s="5" t="str">
        <f t="shared" si="46"/>
        <v>|n</v>
      </c>
      <c r="J1487" s="5" t="str">
        <f t="shared" si="47"/>
        <v>1486,Maserati,Coupe,2005,premium unleaded (required),AUTOMATED_MANUAL,385,86877,|n</v>
      </c>
    </row>
    <row r="1488" spans="1:10" x14ac:dyDescent="0.25">
      <c r="A1488" s="5">
        <v>1487</v>
      </c>
      <c r="B1488" s="5" t="s">
        <v>11368</v>
      </c>
      <c r="C1488" t="s">
        <v>11187</v>
      </c>
      <c r="D1488">
        <v>2005</v>
      </c>
      <c r="E1488" t="s">
        <v>11186</v>
      </c>
      <c r="F1488" t="s">
        <v>11887</v>
      </c>
      <c r="G1488" s="5">
        <v>385</v>
      </c>
      <c r="H1488">
        <v>82633</v>
      </c>
      <c r="I1488" s="5" t="str">
        <f t="shared" si="46"/>
        <v>|n</v>
      </c>
      <c r="J1488" s="5" t="str">
        <f t="shared" si="47"/>
        <v>1487,Maserati,Coupe,2005,premium unleaded (required),MANUAL,385,82633,|n</v>
      </c>
    </row>
    <row r="1489" spans="1:10" x14ac:dyDescent="0.25">
      <c r="A1489" s="5">
        <v>1488</v>
      </c>
      <c r="B1489" s="5" t="s">
        <v>11368</v>
      </c>
      <c r="C1489" t="s">
        <v>11187</v>
      </c>
      <c r="D1489">
        <v>2006</v>
      </c>
      <c r="E1489" t="s">
        <v>11186</v>
      </c>
      <c r="F1489" t="s">
        <v>11889</v>
      </c>
      <c r="G1489" s="5">
        <v>390</v>
      </c>
      <c r="H1489">
        <v>87577</v>
      </c>
      <c r="I1489" s="5" t="str">
        <f t="shared" si="46"/>
        <v>|n</v>
      </c>
      <c r="J1489" s="5" t="str">
        <f t="shared" si="47"/>
        <v>1488,Maserati,Coupe,2006,premium unleaded (required),AUTOMATED_MANUAL,390,87577,|n</v>
      </c>
    </row>
    <row r="1490" spans="1:10" x14ac:dyDescent="0.25">
      <c r="A1490" s="5">
        <v>1489</v>
      </c>
      <c r="B1490" s="5" t="s">
        <v>11368</v>
      </c>
      <c r="C1490" t="s">
        <v>11187</v>
      </c>
      <c r="D1490">
        <v>2006</v>
      </c>
      <c r="E1490" t="s">
        <v>11186</v>
      </c>
      <c r="F1490" t="s">
        <v>11887</v>
      </c>
      <c r="G1490" s="5">
        <v>390</v>
      </c>
      <c r="H1490">
        <v>79900</v>
      </c>
      <c r="I1490" s="5" t="str">
        <f t="shared" si="46"/>
        <v>|n</v>
      </c>
      <c r="J1490" s="5" t="str">
        <f t="shared" si="47"/>
        <v>1489,Maserati,Coupe,2006,premium unleaded (required),MANUAL,390,79900,|n</v>
      </c>
    </row>
    <row r="1491" spans="1:10" x14ac:dyDescent="0.25">
      <c r="A1491" s="5">
        <v>1490</v>
      </c>
      <c r="B1491" s="5" t="s">
        <v>11368</v>
      </c>
      <c r="C1491" t="s">
        <v>11497</v>
      </c>
      <c r="D1491">
        <v>2015</v>
      </c>
      <c r="E1491" t="s">
        <v>11186</v>
      </c>
      <c r="F1491" t="s">
        <v>11888</v>
      </c>
      <c r="G1491" s="5">
        <v>404</v>
      </c>
      <c r="H1491">
        <v>77900</v>
      </c>
      <c r="I1491" s="5" t="str">
        <f t="shared" si="46"/>
        <v>|n</v>
      </c>
      <c r="J1491" s="5" t="str">
        <f t="shared" si="47"/>
        <v>1490,Maserati,Ghibli,2015,premium unleaded (required),AUTOMATIC,404,77900,|n</v>
      </c>
    </row>
    <row r="1492" spans="1:10" x14ac:dyDescent="0.25">
      <c r="A1492" s="5">
        <v>1491</v>
      </c>
      <c r="B1492" s="5" t="s">
        <v>11368</v>
      </c>
      <c r="C1492" t="s">
        <v>11497</v>
      </c>
      <c r="D1492">
        <v>2016</v>
      </c>
      <c r="E1492" t="s">
        <v>11186</v>
      </c>
      <c r="F1492" t="s">
        <v>11888</v>
      </c>
      <c r="G1492" s="5">
        <v>404</v>
      </c>
      <c r="H1492">
        <v>78550</v>
      </c>
      <c r="I1492" s="5">
        <f t="shared" si="46"/>
        <v>1490</v>
      </c>
      <c r="J1492" s="5" t="str">
        <f t="shared" si="47"/>
        <v>1491,Maserati,Ghibli,2016,premium unleaded (required),AUTOMATIC,404,78550,1490</v>
      </c>
    </row>
    <row r="1493" spans="1:10" x14ac:dyDescent="0.25">
      <c r="A1493" s="5">
        <v>1492</v>
      </c>
      <c r="B1493" s="5" t="s">
        <v>11368</v>
      </c>
      <c r="C1493" t="s">
        <v>11497</v>
      </c>
      <c r="D1493">
        <v>2017</v>
      </c>
      <c r="E1493" t="s">
        <v>11186</v>
      </c>
      <c r="F1493" t="s">
        <v>11888</v>
      </c>
      <c r="G1493" s="5">
        <v>404</v>
      </c>
      <c r="H1493">
        <v>79700</v>
      </c>
      <c r="I1493" s="5">
        <f t="shared" si="46"/>
        <v>1491</v>
      </c>
      <c r="J1493" s="5" t="str">
        <f t="shared" si="47"/>
        <v>1492,Maserati,Ghibli,2017,premium unleaded (required),AUTOMATIC,404,79700,1491</v>
      </c>
    </row>
    <row r="1494" spans="1:10" x14ac:dyDescent="0.25">
      <c r="A1494" s="5">
        <v>1493</v>
      </c>
      <c r="B1494" s="5" t="s">
        <v>11368</v>
      </c>
      <c r="C1494" t="s">
        <v>11517</v>
      </c>
      <c r="D1494">
        <v>2005</v>
      </c>
      <c r="E1494" t="s">
        <v>11186</v>
      </c>
      <c r="F1494" t="s">
        <v>11889</v>
      </c>
      <c r="G1494" s="5">
        <v>395</v>
      </c>
      <c r="H1494">
        <v>98172</v>
      </c>
      <c r="I1494" s="5" t="str">
        <f t="shared" si="46"/>
        <v>|n</v>
      </c>
      <c r="J1494" s="5" t="str">
        <f t="shared" si="47"/>
        <v>1493,Maserati,GranSport,2005,premium unleaded (required),AUTOMATED_MANUAL,395,98172,|n</v>
      </c>
    </row>
    <row r="1495" spans="1:10" x14ac:dyDescent="0.25">
      <c r="A1495" s="5">
        <v>1494</v>
      </c>
      <c r="B1495" s="5" t="s">
        <v>11368</v>
      </c>
      <c r="C1495" t="s">
        <v>11517</v>
      </c>
      <c r="D1495">
        <v>2006</v>
      </c>
      <c r="E1495" t="s">
        <v>11186</v>
      </c>
      <c r="F1495" t="s">
        <v>11888</v>
      </c>
      <c r="G1495" s="5">
        <v>401</v>
      </c>
      <c r="H1495">
        <v>104122</v>
      </c>
      <c r="I1495" s="5" t="str">
        <f t="shared" si="46"/>
        <v>|n</v>
      </c>
      <c r="J1495" s="5" t="str">
        <f t="shared" si="47"/>
        <v>1494,Maserati,GranSport,2006,premium unleaded (required),AUTOMATIC,401,104122,|n</v>
      </c>
    </row>
    <row r="1496" spans="1:10" x14ac:dyDescent="0.25">
      <c r="A1496" s="5">
        <v>1495</v>
      </c>
      <c r="B1496" s="5" t="s">
        <v>11368</v>
      </c>
      <c r="C1496" t="s">
        <v>11519</v>
      </c>
      <c r="D1496">
        <v>2014</v>
      </c>
      <c r="E1496" t="s">
        <v>11186</v>
      </c>
      <c r="F1496" t="s">
        <v>11888</v>
      </c>
      <c r="G1496" s="5">
        <v>454</v>
      </c>
      <c r="H1496">
        <v>143400</v>
      </c>
      <c r="I1496" s="5" t="str">
        <f t="shared" si="46"/>
        <v>|n</v>
      </c>
      <c r="J1496" s="5" t="str">
        <f t="shared" si="47"/>
        <v>1495,Maserati,GranTurismo,2014,premium unleaded (required),AUTOMATIC,454,143400,|n</v>
      </c>
    </row>
    <row r="1497" spans="1:10" x14ac:dyDescent="0.25">
      <c r="A1497" s="5">
        <v>1496</v>
      </c>
      <c r="B1497" s="5" t="s">
        <v>11368</v>
      </c>
      <c r="C1497" t="s">
        <v>11519</v>
      </c>
      <c r="D1497">
        <v>2015</v>
      </c>
      <c r="E1497" t="s">
        <v>11186</v>
      </c>
      <c r="F1497" t="s">
        <v>11888</v>
      </c>
      <c r="G1497" s="5">
        <v>454</v>
      </c>
      <c r="H1497">
        <v>165627</v>
      </c>
      <c r="I1497" s="5">
        <f t="shared" si="46"/>
        <v>1495</v>
      </c>
      <c r="J1497" s="5" t="str">
        <f t="shared" si="47"/>
        <v>1496,Maserati,GranTurismo,2015,premium unleaded (required),AUTOMATIC,454,165627,1495</v>
      </c>
    </row>
    <row r="1498" spans="1:10" x14ac:dyDescent="0.25">
      <c r="A1498" s="5">
        <v>1497</v>
      </c>
      <c r="B1498" s="5" t="s">
        <v>11368</v>
      </c>
      <c r="C1498" t="s">
        <v>11519</v>
      </c>
      <c r="D1498">
        <v>2016</v>
      </c>
      <c r="E1498" t="s">
        <v>11186</v>
      </c>
      <c r="F1498" t="s">
        <v>11888</v>
      </c>
      <c r="G1498" s="5">
        <v>454</v>
      </c>
      <c r="H1498">
        <v>165627</v>
      </c>
      <c r="I1498" s="5">
        <f t="shared" si="46"/>
        <v>1496</v>
      </c>
      <c r="J1498" s="5" t="str">
        <f t="shared" si="47"/>
        <v>1497,Maserati,GranTurismo,2016,premium unleaded (required),AUTOMATIC,454,165627,1496</v>
      </c>
    </row>
    <row r="1499" spans="1:10" x14ac:dyDescent="0.25">
      <c r="A1499" s="5">
        <v>1498</v>
      </c>
      <c r="B1499" s="5" t="s">
        <v>11368</v>
      </c>
      <c r="C1499" t="s">
        <v>11518</v>
      </c>
      <c r="D1499">
        <v>2014</v>
      </c>
      <c r="E1499" t="s">
        <v>11186</v>
      </c>
      <c r="F1499" t="s">
        <v>11888</v>
      </c>
      <c r="G1499" s="5">
        <v>454</v>
      </c>
      <c r="H1499">
        <v>153400</v>
      </c>
      <c r="I1499" s="5" t="str">
        <f t="shared" si="46"/>
        <v>|n</v>
      </c>
      <c r="J1499" s="5" t="str">
        <f t="shared" si="47"/>
        <v>1498,Maserati,GranTurismo Convertible,2014,premium unleaded (required),AUTOMATIC,454,153400,|n</v>
      </c>
    </row>
    <row r="1500" spans="1:10" x14ac:dyDescent="0.25">
      <c r="A1500" s="5">
        <v>1499</v>
      </c>
      <c r="B1500" s="5" t="s">
        <v>11368</v>
      </c>
      <c r="C1500" t="s">
        <v>11518</v>
      </c>
      <c r="D1500">
        <v>2015</v>
      </c>
      <c r="E1500" t="s">
        <v>11186</v>
      </c>
      <c r="F1500" t="s">
        <v>11888</v>
      </c>
      <c r="G1500" s="5">
        <v>454</v>
      </c>
      <c r="H1500">
        <v>182009</v>
      </c>
      <c r="I1500" s="5">
        <f t="shared" si="46"/>
        <v>1498</v>
      </c>
      <c r="J1500" s="5" t="str">
        <f t="shared" si="47"/>
        <v>1499,Maserati,GranTurismo Convertible,2015,premium unleaded (required),AUTOMATIC,454,182009,1498</v>
      </c>
    </row>
    <row r="1501" spans="1:10" x14ac:dyDescent="0.25">
      <c r="A1501" s="5">
        <v>1500</v>
      </c>
      <c r="B1501" s="5" t="s">
        <v>11368</v>
      </c>
      <c r="C1501" t="s">
        <v>11518</v>
      </c>
      <c r="D1501">
        <v>2016</v>
      </c>
      <c r="E1501" t="s">
        <v>11186</v>
      </c>
      <c r="F1501" t="s">
        <v>11888</v>
      </c>
      <c r="G1501" s="5">
        <v>454</v>
      </c>
      <c r="H1501">
        <v>182009</v>
      </c>
      <c r="I1501" s="5">
        <f t="shared" si="46"/>
        <v>1499</v>
      </c>
      <c r="J1501" s="5" t="str">
        <f t="shared" si="47"/>
        <v>1500,Maserati,GranTurismo Convertible,2016,premium unleaded (required),AUTOMATIC,454,182009,1499</v>
      </c>
    </row>
    <row r="1502" spans="1:10" x14ac:dyDescent="0.25">
      <c r="A1502" s="5">
        <v>1501</v>
      </c>
      <c r="B1502" s="5" t="s">
        <v>11368</v>
      </c>
      <c r="C1502" t="s">
        <v>11579</v>
      </c>
      <c r="D1502">
        <v>2017</v>
      </c>
      <c r="E1502" t="s">
        <v>11186</v>
      </c>
      <c r="F1502" t="s">
        <v>11888</v>
      </c>
      <c r="G1502" s="5">
        <v>424</v>
      </c>
      <c r="H1502">
        <v>83000</v>
      </c>
      <c r="I1502" s="5" t="str">
        <f t="shared" si="46"/>
        <v>|n</v>
      </c>
      <c r="J1502" s="5" t="str">
        <f t="shared" si="47"/>
        <v>1501,Maserati,Levante,2017,premium unleaded (required),AUTOMATIC,424,83000,|n</v>
      </c>
    </row>
    <row r="1503" spans="1:10" x14ac:dyDescent="0.25">
      <c r="A1503" s="5">
        <v>1502</v>
      </c>
      <c r="B1503" s="5" t="s">
        <v>11368</v>
      </c>
      <c r="C1503" t="s">
        <v>11680</v>
      </c>
      <c r="D1503">
        <v>2015</v>
      </c>
      <c r="E1503" t="s">
        <v>11186</v>
      </c>
      <c r="F1503" t="s">
        <v>11888</v>
      </c>
      <c r="G1503" s="5">
        <v>523</v>
      </c>
      <c r="H1503">
        <v>140500</v>
      </c>
      <c r="I1503" s="5" t="str">
        <f t="shared" si="46"/>
        <v>|n</v>
      </c>
      <c r="J1503" s="5" t="str">
        <f t="shared" si="47"/>
        <v>1502,Maserati,Quattroporte,2015,premium unleaded (required),AUTOMATIC,523,140500,|n</v>
      </c>
    </row>
    <row r="1504" spans="1:10" x14ac:dyDescent="0.25">
      <c r="A1504" s="5">
        <v>1503</v>
      </c>
      <c r="B1504" s="5" t="s">
        <v>11368</v>
      </c>
      <c r="C1504" t="s">
        <v>11680</v>
      </c>
      <c r="D1504">
        <v>2016</v>
      </c>
      <c r="E1504" t="s">
        <v>11186</v>
      </c>
      <c r="F1504" t="s">
        <v>11888</v>
      </c>
      <c r="G1504" s="5">
        <v>523</v>
      </c>
      <c r="H1504">
        <v>141500</v>
      </c>
      <c r="I1504" s="5">
        <f t="shared" si="46"/>
        <v>1502</v>
      </c>
      <c r="J1504" s="5" t="str">
        <f t="shared" si="47"/>
        <v>1503,Maserati,Quattroporte,2016,premium unleaded (required),AUTOMATIC,523,141500,1502</v>
      </c>
    </row>
    <row r="1505" spans="1:10" x14ac:dyDescent="0.25">
      <c r="A1505" s="5">
        <v>1504</v>
      </c>
      <c r="B1505" s="5" t="s">
        <v>11368</v>
      </c>
      <c r="C1505" t="s">
        <v>11680</v>
      </c>
      <c r="D1505">
        <v>2017</v>
      </c>
      <c r="E1505" t="s">
        <v>11186</v>
      </c>
      <c r="F1505" t="s">
        <v>11888</v>
      </c>
      <c r="G1505" s="5">
        <v>523</v>
      </c>
      <c r="H1505">
        <v>145500</v>
      </c>
      <c r="I1505" s="5">
        <f t="shared" si="46"/>
        <v>1503</v>
      </c>
      <c r="J1505" s="5" t="str">
        <f t="shared" si="47"/>
        <v>1504,Maserati,Quattroporte,2017,premium unleaded (required),AUTOMATIC,523,145500,1503</v>
      </c>
    </row>
    <row r="1506" spans="1:10" x14ac:dyDescent="0.25">
      <c r="A1506" s="5">
        <v>1505</v>
      </c>
      <c r="B1506" s="5" t="s">
        <v>11368</v>
      </c>
      <c r="C1506" t="s">
        <v>11782</v>
      </c>
      <c r="D1506">
        <v>2005</v>
      </c>
      <c r="E1506" t="s">
        <v>11186</v>
      </c>
      <c r="F1506" t="s">
        <v>11889</v>
      </c>
      <c r="G1506" s="5">
        <v>385</v>
      </c>
      <c r="H1506">
        <v>91415</v>
      </c>
      <c r="I1506" s="5" t="str">
        <f t="shared" si="46"/>
        <v>|n</v>
      </c>
      <c r="J1506" s="5" t="str">
        <f t="shared" si="47"/>
        <v>1505,Maserati,Spyder,2005,premium unleaded (required),AUTOMATED_MANUAL,385,91415,|n</v>
      </c>
    </row>
    <row r="1507" spans="1:10" x14ac:dyDescent="0.25">
      <c r="A1507" s="5">
        <v>1506</v>
      </c>
      <c r="B1507" s="5" t="s">
        <v>11368</v>
      </c>
      <c r="C1507" t="s">
        <v>11782</v>
      </c>
      <c r="D1507">
        <v>2005</v>
      </c>
      <c r="E1507" t="s">
        <v>11186</v>
      </c>
      <c r="F1507" t="s">
        <v>11887</v>
      </c>
      <c r="G1507" s="5">
        <v>385</v>
      </c>
      <c r="H1507">
        <v>87252</v>
      </c>
      <c r="I1507" s="5" t="str">
        <f t="shared" si="46"/>
        <v>|n</v>
      </c>
      <c r="J1507" s="5" t="str">
        <f t="shared" si="47"/>
        <v>1506,Maserati,Spyder,2005,premium unleaded (required),MANUAL,385,87252,|n</v>
      </c>
    </row>
    <row r="1508" spans="1:10" x14ac:dyDescent="0.25">
      <c r="A1508" s="5">
        <v>1507</v>
      </c>
      <c r="B1508" s="5" t="s">
        <v>11223</v>
      </c>
      <c r="C1508">
        <v>57</v>
      </c>
      <c r="D1508">
        <v>2010</v>
      </c>
      <c r="E1508" t="s">
        <v>11186</v>
      </c>
      <c r="F1508" t="s">
        <v>11888</v>
      </c>
      <c r="G1508" s="5">
        <v>631</v>
      </c>
      <c r="H1508">
        <v>455500</v>
      </c>
      <c r="I1508" s="5" t="str">
        <f t="shared" si="46"/>
        <v>|n</v>
      </c>
      <c r="J1508" s="5" t="str">
        <f t="shared" si="47"/>
        <v>1507,Maybach,57,2010,premium unleaded (required),AUTOMATIC,631,455500,|n</v>
      </c>
    </row>
    <row r="1509" spans="1:10" x14ac:dyDescent="0.25">
      <c r="A1509" s="5">
        <v>1508</v>
      </c>
      <c r="B1509" s="5" t="s">
        <v>11223</v>
      </c>
      <c r="C1509">
        <v>57</v>
      </c>
      <c r="D1509">
        <v>2011</v>
      </c>
      <c r="E1509" t="s">
        <v>11186</v>
      </c>
      <c r="F1509" t="s">
        <v>11888</v>
      </c>
      <c r="G1509" s="5">
        <v>620</v>
      </c>
      <c r="H1509">
        <v>412000</v>
      </c>
      <c r="I1509" s="5">
        <f t="shared" si="46"/>
        <v>1507</v>
      </c>
      <c r="J1509" s="5" t="str">
        <f t="shared" si="47"/>
        <v>1508,Maybach,57,2011,premium unleaded (required),AUTOMATIC,620,412000,1507</v>
      </c>
    </row>
    <row r="1510" spans="1:10" x14ac:dyDescent="0.25">
      <c r="A1510" s="5">
        <v>1509</v>
      </c>
      <c r="B1510" s="5" t="s">
        <v>11223</v>
      </c>
      <c r="C1510">
        <v>57</v>
      </c>
      <c r="D1510">
        <v>2012</v>
      </c>
      <c r="E1510" t="s">
        <v>11186</v>
      </c>
      <c r="F1510" t="s">
        <v>11888</v>
      </c>
      <c r="G1510" s="5">
        <v>620</v>
      </c>
      <c r="H1510">
        <v>418950</v>
      </c>
      <c r="I1510" s="5">
        <f t="shared" si="46"/>
        <v>1508</v>
      </c>
      <c r="J1510" s="5" t="str">
        <f t="shared" si="47"/>
        <v>1509,Maybach,57,2012,premium unleaded (required),AUTOMATIC,620,418950,1508</v>
      </c>
    </row>
    <row r="1511" spans="1:10" x14ac:dyDescent="0.25">
      <c r="A1511" s="5">
        <v>1510</v>
      </c>
      <c r="B1511" s="5" t="s">
        <v>11223</v>
      </c>
      <c r="C1511">
        <v>62</v>
      </c>
      <c r="D1511">
        <v>2010</v>
      </c>
      <c r="E1511" t="s">
        <v>11186</v>
      </c>
      <c r="F1511" t="s">
        <v>11888</v>
      </c>
      <c r="G1511" s="5">
        <v>631</v>
      </c>
      <c r="H1511">
        <v>506500</v>
      </c>
      <c r="I1511" s="5" t="str">
        <f t="shared" si="46"/>
        <v>|n</v>
      </c>
      <c r="J1511" s="5" t="str">
        <f t="shared" si="47"/>
        <v>1510,Maybach,62,2010,premium unleaded (required),AUTOMATIC,631,506500,|n</v>
      </c>
    </row>
    <row r="1512" spans="1:10" x14ac:dyDescent="0.25">
      <c r="A1512" s="5">
        <v>1511</v>
      </c>
      <c r="B1512" s="5" t="s">
        <v>11223</v>
      </c>
      <c r="C1512">
        <v>62</v>
      </c>
      <c r="D1512">
        <v>2011</v>
      </c>
      <c r="E1512" t="s">
        <v>11186</v>
      </c>
      <c r="F1512" t="s">
        <v>11888</v>
      </c>
      <c r="G1512" s="5">
        <v>620</v>
      </c>
      <c r="H1512">
        <v>463000</v>
      </c>
      <c r="I1512" s="5">
        <f t="shared" si="46"/>
        <v>1510</v>
      </c>
      <c r="J1512" s="5" t="str">
        <f t="shared" si="47"/>
        <v>1511,Maybach,62,2011,premium unleaded (required),AUTOMATIC,620,463000,1510</v>
      </c>
    </row>
    <row r="1513" spans="1:10" x14ac:dyDescent="0.25">
      <c r="A1513" s="5">
        <v>1512</v>
      </c>
      <c r="B1513" s="5" t="s">
        <v>11223</v>
      </c>
      <c r="C1513">
        <v>62</v>
      </c>
      <c r="D1513">
        <v>2012</v>
      </c>
      <c r="E1513" t="s">
        <v>11186</v>
      </c>
      <c r="F1513" t="s">
        <v>11888</v>
      </c>
      <c r="G1513" s="5">
        <v>620</v>
      </c>
      <c r="H1513">
        <v>470350</v>
      </c>
      <c r="I1513" s="5">
        <f t="shared" si="46"/>
        <v>1511</v>
      </c>
      <c r="J1513" s="5" t="str">
        <f t="shared" si="47"/>
        <v>1512,Maybach,62,2012,premium unleaded (required),AUTOMATIC,620,470350,1511</v>
      </c>
    </row>
    <row r="1514" spans="1:10" x14ac:dyDescent="0.25">
      <c r="A1514" s="5">
        <v>1513</v>
      </c>
      <c r="B1514" s="5" t="s">
        <v>11223</v>
      </c>
      <c r="C1514" t="s">
        <v>11575</v>
      </c>
      <c r="D1514">
        <v>2011</v>
      </c>
      <c r="E1514" t="s">
        <v>11186</v>
      </c>
      <c r="F1514" t="s">
        <v>11888</v>
      </c>
      <c r="G1514" s="5">
        <v>620</v>
      </c>
      <c r="H1514">
        <v>1380000</v>
      </c>
      <c r="I1514" s="5" t="str">
        <f t="shared" si="46"/>
        <v>|n</v>
      </c>
      <c r="J1514" s="5" t="str">
        <f t="shared" si="47"/>
        <v>1513,Maybach,Landaulet,2011,premium unleaded (required),AUTOMATIC,620,1380000,|n</v>
      </c>
    </row>
    <row r="1515" spans="1:10" x14ac:dyDescent="0.25">
      <c r="A1515" s="5">
        <v>1514</v>
      </c>
      <c r="B1515" s="5" t="s">
        <v>11223</v>
      </c>
      <c r="C1515" t="s">
        <v>11575</v>
      </c>
      <c r="D1515">
        <v>2012</v>
      </c>
      <c r="E1515" t="s">
        <v>11186</v>
      </c>
      <c r="F1515" t="s">
        <v>11888</v>
      </c>
      <c r="G1515" s="5">
        <v>620</v>
      </c>
      <c r="H1515">
        <v>1382750</v>
      </c>
      <c r="I1515" s="5">
        <f t="shared" si="46"/>
        <v>1513</v>
      </c>
      <c r="J1515" s="5" t="str">
        <f t="shared" si="47"/>
        <v>1514,Maybach,Landaulet,2012,premium unleaded (required),AUTOMATIC,620,1382750,1513</v>
      </c>
    </row>
    <row r="1516" spans="1:10" x14ac:dyDescent="0.25">
      <c r="A1516" s="5">
        <v>1515</v>
      </c>
      <c r="B1516" s="5" t="s">
        <v>11200</v>
      </c>
      <c r="C1516">
        <v>2</v>
      </c>
      <c r="D1516">
        <v>2012</v>
      </c>
      <c r="E1516" t="s">
        <v>11190</v>
      </c>
      <c r="F1516" t="s">
        <v>11888</v>
      </c>
      <c r="G1516" s="5">
        <v>100</v>
      </c>
      <c r="H1516">
        <v>16860</v>
      </c>
      <c r="I1516" s="5" t="str">
        <f t="shared" si="46"/>
        <v>|n</v>
      </c>
      <c r="J1516" s="5" t="str">
        <f t="shared" si="47"/>
        <v>1515,Mazda,2,2012,regular unleaded,AUTOMATIC,100,16860,|n</v>
      </c>
    </row>
    <row r="1517" spans="1:10" x14ac:dyDescent="0.25">
      <c r="A1517" s="5">
        <v>1516</v>
      </c>
      <c r="B1517" s="5" t="s">
        <v>11200</v>
      </c>
      <c r="C1517">
        <v>2</v>
      </c>
      <c r="D1517">
        <v>2012</v>
      </c>
      <c r="E1517" t="s">
        <v>11190</v>
      </c>
      <c r="F1517" t="s">
        <v>11887</v>
      </c>
      <c r="G1517" s="5">
        <v>100</v>
      </c>
      <c r="H1517">
        <v>16020</v>
      </c>
      <c r="I1517" s="5" t="str">
        <f t="shared" si="46"/>
        <v>|n</v>
      </c>
      <c r="J1517" s="5" t="str">
        <f t="shared" si="47"/>
        <v>1516,Mazda,2,2012,regular unleaded,MANUAL,100,16020,|n</v>
      </c>
    </row>
    <row r="1518" spans="1:10" x14ac:dyDescent="0.25">
      <c r="A1518" s="5">
        <v>1517</v>
      </c>
      <c r="B1518" s="5" t="s">
        <v>11200</v>
      </c>
      <c r="C1518">
        <v>2</v>
      </c>
      <c r="D1518">
        <v>2013</v>
      </c>
      <c r="E1518" t="s">
        <v>11190</v>
      </c>
      <c r="F1518" t="s">
        <v>11888</v>
      </c>
      <c r="G1518" s="5">
        <v>100</v>
      </c>
      <c r="H1518">
        <v>17050</v>
      </c>
      <c r="I1518" s="5" t="str">
        <f t="shared" si="46"/>
        <v>|n</v>
      </c>
      <c r="J1518" s="5" t="str">
        <f t="shared" si="47"/>
        <v>1517,Mazda,2,2013,regular unleaded,AUTOMATIC,100,17050,|n</v>
      </c>
    </row>
    <row r="1519" spans="1:10" x14ac:dyDescent="0.25">
      <c r="A1519" s="5">
        <v>1518</v>
      </c>
      <c r="B1519" s="5" t="s">
        <v>11200</v>
      </c>
      <c r="C1519">
        <v>2</v>
      </c>
      <c r="D1519">
        <v>2013</v>
      </c>
      <c r="E1519" t="s">
        <v>11190</v>
      </c>
      <c r="F1519" t="s">
        <v>11887</v>
      </c>
      <c r="G1519" s="5">
        <v>100</v>
      </c>
      <c r="H1519">
        <v>16210</v>
      </c>
      <c r="I1519" s="5" t="str">
        <f t="shared" si="46"/>
        <v>|n</v>
      </c>
      <c r="J1519" s="5" t="str">
        <f t="shared" si="47"/>
        <v>1518,Mazda,2,2013,regular unleaded,MANUAL,100,16210,|n</v>
      </c>
    </row>
    <row r="1520" spans="1:10" x14ac:dyDescent="0.25">
      <c r="A1520" s="5">
        <v>1519</v>
      </c>
      <c r="B1520" s="5" t="s">
        <v>11200</v>
      </c>
      <c r="C1520">
        <v>2</v>
      </c>
      <c r="D1520">
        <v>2014</v>
      </c>
      <c r="E1520" t="s">
        <v>11190</v>
      </c>
      <c r="F1520" t="s">
        <v>11888</v>
      </c>
      <c r="G1520" s="5">
        <v>100</v>
      </c>
      <c r="H1520">
        <v>17050</v>
      </c>
      <c r="I1520" s="5" t="str">
        <f t="shared" si="46"/>
        <v>|n</v>
      </c>
      <c r="J1520" s="5" t="str">
        <f t="shared" si="47"/>
        <v>1519,Mazda,2,2014,regular unleaded,AUTOMATIC,100,17050,|n</v>
      </c>
    </row>
    <row r="1521" spans="1:10" x14ac:dyDescent="0.25">
      <c r="A1521" s="5">
        <v>1520</v>
      </c>
      <c r="B1521" s="5" t="s">
        <v>11200</v>
      </c>
      <c r="C1521">
        <v>2</v>
      </c>
      <c r="D1521">
        <v>2014</v>
      </c>
      <c r="E1521" t="s">
        <v>11190</v>
      </c>
      <c r="F1521" t="s">
        <v>11887</v>
      </c>
      <c r="G1521" s="5">
        <v>100</v>
      </c>
      <c r="H1521">
        <v>16210</v>
      </c>
      <c r="I1521" s="5" t="str">
        <f t="shared" si="46"/>
        <v>|n</v>
      </c>
      <c r="J1521" s="5" t="str">
        <f t="shared" si="47"/>
        <v>1520,Mazda,2,2014,regular unleaded,MANUAL,100,16210,|n</v>
      </c>
    </row>
    <row r="1522" spans="1:10" x14ac:dyDescent="0.25">
      <c r="A1522" s="5">
        <v>1521</v>
      </c>
      <c r="B1522" s="5" t="s">
        <v>11200</v>
      </c>
      <c r="C1522">
        <v>3</v>
      </c>
      <c r="D1522">
        <v>2015</v>
      </c>
      <c r="E1522" t="s">
        <v>11190</v>
      </c>
      <c r="F1522" t="s">
        <v>11888</v>
      </c>
      <c r="G1522" s="5">
        <v>184</v>
      </c>
      <c r="H1522">
        <v>26595</v>
      </c>
      <c r="I1522" s="5" t="str">
        <f t="shared" si="46"/>
        <v>|n</v>
      </c>
      <c r="J1522" s="5" t="str">
        <f t="shared" si="47"/>
        <v>1521,Mazda,3,2015,regular unleaded,AUTOMATIC,184,26595,|n</v>
      </c>
    </row>
    <row r="1523" spans="1:10" x14ac:dyDescent="0.25">
      <c r="A1523" s="5">
        <v>1522</v>
      </c>
      <c r="B1523" s="5" t="s">
        <v>11200</v>
      </c>
      <c r="C1523">
        <v>3</v>
      </c>
      <c r="D1523">
        <v>2015</v>
      </c>
      <c r="E1523" t="s">
        <v>11190</v>
      </c>
      <c r="F1523" t="s">
        <v>11887</v>
      </c>
      <c r="G1523" s="5">
        <v>184</v>
      </c>
      <c r="H1523">
        <v>25545</v>
      </c>
      <c r="I1523" s="5" t="str">
        <f t="shared" si="46"/>
        <v>|n</v>
      </c>
      <c r="J1523" s="5" t="str">
        <f t="shared" si="47"/>
        <v>1522,Mazda,3,2015,regular unleaded,MANUAL,184,25545,|n</v>
      </c>
    </row>
    <row r="1524" spans="1:10" x14ac:dyDescent="0.25">
      <c r="A1524" s="5">
        <v>1523</v>
      </c>
      <c r="B1524" s="5" t="s">
        <v>11200</v>
      </c>
      <c r="C1524">
        <v>3</v>
      </c>
      <c r="D1524">
        <v>2016</v>
      </c>
      <c r="E1524" t="s">
        <v>11190</v>
      </c>
      <c r="F1524" t="s">
        <v>11888</v>
      </c>
      <c r="G1524" s="5">
        <v>184</v>
      </c>
      <c r="H1524">
        <v>26495</v>
      </c>
      <c r="I1524" s="5" t="str">
        <f t="shared" si="46"/>
        <v>|n</v>
      </c>
      <c r="J1524" s="5" t="str">
        <f t="shared" si="47"/>
        <v>1523,Mazda,3,2016,regular unleaded,AUTOMATIC,184,26495,|n</v>
      </c>
    </row>
    <row r="1525" spans="1:10" x14ac:dyDescent="0.25">
      <c r="A1525" s="5">
        <v>1524</v>
      </c>
      <c r="B1525" s="5" t="s">
        <v>11200</v>
      </c>
      <c r="C1525">
        <v>3</v>
      </c>
      <c r="D1525">
        <v>2016</v>
      </c>
      <c r="E1525" t="s">
        <v>11190</v>
      </c>
      <c r="F1525" t="s">
        <v>11887</v>
      </c>
      <c r="G1525" s="5">
        <v>184</v>
      </c>
      <c r="H1525">
        <v>25445</v>
      </c>
      <c r="I1525" s="5" t="str">
        <f t="shared" si="46"/>
        <v>|n</v>
      </c>
      <c r="J1525" s="5" t="str">
        <f t="shared" si="47"/>
        <v>1524,Mazda,3,2016,regular unleaded,MANUAL,184,25445,|n</v>
      </c>
    </row>
    <row r="1526" spans="1:10" x14ac:dyDescent="0.25">
      <c r="A1526" s="5">
        <v>1525</v>
      </c>
      <c r="B1526" s="5" t="s">
        <v>11200</v>
      </c>
      <c r="C1526">
        <v>3</v>
      </c>
      <c r="D1526">
        <v>2017</v>
      </c>
      <c r="E1526" t="s">
        <v>11190</v>
      </c>
      <c r="F1526" t="s">
        <v>11888</v>
      </c>
      <c r="G1526" s="5">
        <v>184</v>
      </c>
      <c r="H1526">
        <v>24945</v>
      </c>
      <c r="I1526" s="5" t="str">
        <f t="shared" si="46"/>
        <v>|n</v>
      </c>
      <c r="J1526" s="5" t="str">
        <f t="shared" si="47"/>
        <v>1525,Mazda,3,2017,regular unleaded,AUTOMATIC,184,24945,|n</v>
      </c>
    </row>
    <row r="1527" spans="1:10" x14ac:dyDescent="0.25">
      <c r="A1527" s="5">
        <v>1526</v>
      </c>
      <c r="B1527" s="5" t="s">
        <v>11200</v>
      </c>
      <c r="C1527">
        <v>3</v>
      </c>
      <c r="D1527">
        <v>2017</v>
      </c>
      <c r="E1527" t="s">
        <v>11190</v>
      </c>
      <c r="F1527" t="s">
        <v>11887</v>
      </c>
      <c r="G1527" s="5">
        <v>184</v>
      </c>
      <c r="H1527">
        <v>23895</v>
      </c>
      <c r="I1527" s="5" t="str">
        <f t="shared" si="46"/>
        <v>|n</v>
      </c>
      <c r="J1527" s="5" t="str">
        <f t="shared" si="47"/>
        <v>1526,Mazda,3,2017,regular unleaded,MANUAL,184,23895,|n</v>
      </c>
    </row>
    <row r="1528" spans="1:10" x14ac:dyDescent="0.25">
      <c r="A1528" s="5">
        <v>1527</v>
      </c>
      <c r="B1528" s="5" t="s">
        <v>11200</v>
      </c>
      <c r="C1528">
        <v>5</v>
      </c>
      <c r="D1528">
        <v>2013</v>
      </c>
      <c r="E1528" t="s">
        <v>11190</v>
      </c>
      <c r="F1528" t="s">
        <v>11888</v>
      </c>
      <c r="G1528" s="5">
        <v>157</v>
      </c>
      <c r="H1528">
        <v>24470</v>
      </c>
      <c r="I1528" s="5" t="str">
        <f t="shared" si="46"/>
        <v>|n</v>
      </c>
      <c r="J1528" s="5" t="str">
        <f t="shared" si="47"/>
        <v>1527,Mazda,5,2013,regular unleaded,AUTOMATIC,157,24470,|n</v>
      </c>
    </row>
    <row r="1529" spans="1:10" x14ac:dyDescent="0.25">
      <c r="A1529" s="5">
        <v>1528</v>
      </c>
      <c r="B1529" s="5" t="s">
        <v>11200</v>
      </c>
      <c r="C1529">
        <v>5</v>
      </c>
      <c r="D1529">
        <v>2013</v>
      </c>
      <c r="E1529" t="s">
        <v>11190</v>
      </c>
      <c r="F1529" t="s">
        <v>11887</v>
      </c>
      <c r="G1529" s="5">
        <v>157</v>
      </c>
      <c r="H1529">
        <v>19940</v>
      </c>
      <c r="I1529" s="5" t="str">
        <f t="shared" si="46"/>
        <v>|n</v>
      </c>
      <c r="J1529" s="5" t="str">
        <f t="shared" si="47"/>
        <v>1528,Mazda,5,2013,regular unleaded,MANUAL,157,19940,|n</v>
      </c>
    </row>
    <row r="1530" spans="1:10" x14ac:dyDescent="0.25">
      <c r="A1530" s="5">
        <v>1529</v>
      </c>
      <c r="B1530" s="5" t="s">
        <v>11200</v>
      </c>
      <c r="C1530">
        <v>5</v>
      </c>
      <c r="D1530">
        <v>2014</v>
      </c>
      <c r="E1530" t="s">
        <v>11190</v>
      </c>
      <c r="F1530" t="s">
        <v>11888</v>
      </c>
      <c r="G1530" s="5">
        <v>157</v>
      </c>
      <c r="H1530">
        <v>24670</v>
      </c>
      <c r="I1530" s="5" t="str">
        <f t="shared" si="46"/>
        <v>|n</v>
      </c>
      <c r="J1530" s="5" t="str">
        <f t="shared" si="47"/>
        <v>1529,Mazda,5,2014,regular unleaded,AUTOMATIC,157,24670,|n</v>
      </c>
    </row>
    <row r="1531" spans="1:10" x14ac:dyDescent="0.25">
      <c r="A1531" s="5">
        <v>1530</v>
      </c>
      <c r="B1531" s="5" t="s">
        <v>11200</v>
      </c>
      <c r="C1531">
        <v>5</v>
      </c>
      <c r="D1531">
        <v>2014</v>
      </c>
      <c r="E1531" t="s">
        <v>11190</v>
      </c>
      <c r="F1531" t="s">
        <v>11887</v>
      </c>
      <c r="G1531" s="5">
        <v>157</v>
      </c>
      <c r="H1531">
        <v>20140</v>
      </c>
      <c r="I1531" s="5" t="str">
        <f t="shared" si="46"/>
        <v>|n</v>
      </c>
      <c r="J1531" s="5" t="str">
        <f t="shared" si="47"/>
        <v>1530,Mazda,5,2014,regular unleaded,MANUAL,157,20140,|n</v>
      </c>
    </row>
    <row r="1532" spans="1:10" x14ac:dyDescent="0.25">
      <c r="A1532" s="5">
        <v>1531</v>
      </c>
      <c r="B1532" s="5" t="s">
        <v>11200</v>
      </c>
      <c r="C1532">
        <v>5</v>
      </c>
      <c r="D1532">
        <v>2015</v>
      </c>
      <c r="E1532" t="s">
        <v>11190</v>
      </c>
      <c r="F1532" t="s">
        <v>11888</v>
      </c>
      <c r="G1532" s="5">
        <v>157</v>
      </c>
      <c r="H1532">
        <v>24770</v>
      </c>
      <c r="I1532" s="5" t="str">
        <f t="shared" si="46"/>
        <v>|n</v>
      </c>
      <c r="J1532" s="5" t="str">
        <f t="shared" si="47"/>
        <v>1531,Mazda,5,2015,regular unleaded,AUTOMATIC,157,24770,|n</v>
      </c>
    </row>
    <row r="1533" spans="1:10" x14ac:dyDescent="0.25">
      <c r="A1533" s="5">
        <v>1532</v>
      </c>
      <c r="B1533" s="5" t="s">
        <v>11200</v>
      </c>
      <c r="C1533">
        <v>6</v>
      </c>
      <c r="D1533">
        <v>2015</v>
      </c>
      <c r="E1533" t="s">
        <v>11190</v>
      </c>
      <c r="F1533" t="s">
        <v>11888</v>
      </c>
      <c r="G1533" s="5">
        <v>184</v>
      </c>
      <c r="H1533">
        <v>29895</v>
      </c>
      <c r="I1533" s="5" t="str">
        <f t="shared" si="46"/>
        <v>|n</v>
      </c>
      <c r="J1533" s="5" t="str">
        <f t="shared" si="47"/>
        <v>1532,Mazda,6,2015,regular unleaded,AUTOMATIC,184,29895,|n</v>
      </c>
    </row>
    <row r="1534" spans="1:10" x14ac:dyDescent="0.25">
      <c r="A1534" s="5">
        <v>1533</v>
      </c>
      <c r="B1534" s="5" t="s">
        <v>11200</v>
      </c>
      <c r="C1534">
        <v>6</v>
      </c>
      <c r="D1534">
        <v>2015</v>
      </c>
      <c r="E1534" t="s">
        <v>11190</v>
      </c>
      <c r="F1534" t="s">
        <v>11887</v>
      </c>
      <c r="G1534" s="5">
        <v>184</v>
      </c>
      <c r="H1534">
        <v>23845</v>
      </c>
      <c r="I1534" s="5" t="str">
        <f t="shared" si="46"/>
        <v>|n</v>
      </c>
      <c r="J1534" s="5" t="str">
        <f t="shared" si="47"/>
        <v>1533,Mazda,6,2015,regular unleaded,MANUAL,184,23845,|n</v>
      </c>
    </row>
    <row r="1535" spans="1:10" x14ac:dyDescent="0.25">
      <c r="A1535" s="5">
        <v>1534</v>
      </c>
      <c r="B1535" s="5" t="s">
        <v>11200</v>
      </c>
      <c r="C1535">
        <v>6</v>
      </c>
      <c r="D1535">
        <v>2016</v>
      </c>
      <c r="E1535" t="s">
        <v>11190</v>
      </c>
      <c r="F1535" t="s">
        <v>11888</v>
      </c>
      <c r="G1535" s="5">
        <v>184</v>
      </c>
      <c r="H1535">
        <v>30195</v>
      </c>
      <c r="I1535" s="5" t="str">
        <f t="shared" si="46"/>
        <v>|n</v>
      </c>
      <c r="J1535" s="5" t="str">
        <f t="shared" si="47"/>
        <v>1534,Mazda,6,2016,regular unleaded,AUTOMATIC,184,30195,|n</v>
      </c>
    </row>
    <row r="1536" spans="1:10" x14ac:dyDescent="0.25">
      <c r="A1536" s="5">
        <v>1535</v>
      </c>
      <c r="B1536" s="5" t="s">
        <v>11200</v>
      </c>
      <c r="C1536">
        <v>6</v>
      </c>
      <c r="D1536">
        <v>2016</v>
      </c>
      <c r="E1536" t="s">
        <v>11190</v>
      </c>
      <c r="F1536" t="s">
        <v>11887</v>
      </c>
      <c r="G1536" s="5">
        <v>184</v>
      </c>
      <c r="H1536">
        <v>23945</v>
      </c>
      <c r="I1536" s="5" t="str">
        <f t="shared" si="46"/>
        <v>|n</v>
      </c>
      <c r="J1536" s="5" t="str">
        <f t="shared" si="47"/>
        <v>1535,Mazda,6,2016,regular unleaded,MANUAL,184,23945,|n</v>
      </c>
    </row>
    <row r="1537" spans="1:10" x14ac:dyDescent="0.25">
      <c r="A1537" s="5">
        <v>1536</v>
      </c>
      <c r="B1537" s="5" t="s">
        <v>11200</v>
      </c>
      <c r="C1537" s="5">
        <v>6</v>
      </c>
      <c r="D1537">
        <v>2017</v>
      </c>
      <c r="E1537" t="s">
        <v>11190</v>
      </c>
      <c r="F1537" t="s">
        <v>11888</v>
      </c>
      <c r="G1537" s="5">
        <v>184</v>
      </c>
      <c r="H1537">
        <v>30695</v>
      </c>
      <c r="I1537" s="5" t="str">
        <f t="shared" si="46"/>
        <v>|n</v>
      </c>
      <c r="J1537" s="5" t="str">
        <f t="shared" si="47"/>
        <v>1536,Mazda,6,2017,regular unleaded,AUTOMATIC,184,30695,|n</v>
      </c>
    </row>
    <row r="1538" spans="1:10" x14ac:dyDescent="0.25">
      <c r="A1538" s="5">
        <v>1537</v>
      </c>
      <c r="B1538" s="5" t="s">
        <v>11200</v>
      </c>
      <c r="C1538">
        <v>6</v>
      </c>
      <c r="D1538">
        <v>2017</v>
      </c>
      <c r="E1538" t="s">
        <v>11190</v>
      </c>
      <c r="F1538" t="s">
        <v>11887</v>
      </c>
      <c r="G1538" s="5">
        <v>184</v>
      </c>
      <c r="H1538">
        <v>24195</v>
      </c>
      <c r="I1538" s="5" t="str">
        <f t="shared" si="46"/>
        <v>|n</v>
      </c>
      <c r="J1538" s="5" t="str">
        <f t="shared" si="47"/>
        <v>1537,Mazda,6,2017,regular unleaded,MANUAL,184,24195,|n</v>
      </c>
    </row>
    <row r="1539" spans="1:10" x14ac:dyDescent="0.25">
      <c r="A1539" s="5">
        <v>1538</v>
      </c>
      <c r="B1539" s="5" t="s">
        <v>11200</v>
      </c>
      <c r="C1539" t="s">
        <v>11297</v>
      </c>
      <c r="D1539">
        <v>2007</v>
      </c>
      <c r="E1539" t="s">
        <v>11190</v>
      </c>
      <c r="F1539" t="s">
        <v>11888</v>
      </c>
      <c r="G1539" s="5">
        <v>207</v>
      </c>
      <c r="H1539">
        <v>26590</v>
      </c>
      <c r="I1539" s="5" t="str">
        <f t="shared" ref="I1539:I1602" si="48">IF(AND($B1538=$B1539,$C1538=$C1539,$E1538=$E1539,$F1538=$F1539),A1538,"|n")</f>
        <v>|n</v>
      </c>
      <c r="J1539" s="5" t="str">
        <f t="shared" ref="J1539:J1602" si="49">A1539&amp;","&amp;B1539&amp;","&amp;C1539&amp;","&amp;D1539&amp;","&amp;E1539&amp;","&amp;F1539&amp;","&amp;G1539&amp;","&amp;H1539&amp;","&amp;I1539</f>
        <v>1538,Mazda,B-Series Truck,2007,regular unleaded,AUTOMATIC,207,26590,|n</v>
      </c>
    </row>
    <row r="1540" spans="1:10" x14ac:dyDescent="0.25">
      <c r="A1540" s="5">
        <v>1539</v>
      </c>
      <c r="B1540" s="5" t="s">
        <v>11200</v>
      </c>
      <c r="C1540" t="s">
        <v>11297</v>
      </c>
      <c r="D1540">
        <v>2007</v>
      </c>
      <c r="E1540" t="s">
        <v>11190</v>
      </c>
      <c r="F1540" t="s">
        <v>11887</v>
      </c>
      <c r="G1540" s="5">
        <v>207</v>
      </c>
      <c r="H1540">
        <v>22045</v>
      </c>
      <c r="I1540" s="5" t="str">
        <f t="shared" si="48"/>
        <v>|n</v>
      </c>
      <c r="J1540" s="5" t="str">
        <f t="shared" si="49"/>
        <v>1539,Mazda,B-Series Truck,2007,regular unleaded,MANUAL,207,22045,|n</v>
      </c>
    </row>
    <row r="1541" spans="1:10" x14ac:dyDescent="0.25">
      <c r="A1541" s="5">
        <v>1540</v>
      </c>
      <c r="B1541" s="5" t="s">
        <v>11200</v>
      </c>
      <c r="C1541" t="s">
        <v>11297</v>
      </c>
      <c r="D1541">
        <v>2008</v>
      </c>
      <c r="E1541" t="s">
        <v>11190</v>
      </c>
      <c r="F1541" t="s">
        <v>11888</v>
      </c>
      <c r="G1541" s="5">
        <v>207</v>
      </c>
      <c r="H1541">
        <v>26590</v>
      </c>
      <c r="I1541" s="5" t="str">
        <f t="shared" si="48"/>
        <v>|n</v>
      </c>
      <c r="J1541" s="5" t="str">
        <f t="shared" si="49"/>
        <v>1540,Mazda,B-Series Truck,2008,regular unleaded,AUTOMATIC,207,26590,|n</v>
      </c>
    </row>
    <row r="1542" spans="1:10" x14ac:dyDescent="0.25">
      <c r="A1542" s="5">
        <v>1541</v>
      </c>
      <c r="B1542" s="5" t="s">
        <v>11200</v>
      </c>
      <c r="C1542" t="s">
        <v>11297</v>
      </c>
      <c r="D1542">
        <v>2008</v>
      </c>
      <c r="E1542" t="s">
        <v>11190</v>
      </c>
      <c r="F1542" t="s">
        <v>11887</v>
      </c>
      <c r="G1542" s="5">
        <v>207</v>
      </c>
      <c r="H1542">
        <v>22045</v>
      </c>
      <c r="I1542" s="5" t="str">
        <f t="shared" si="48"/>
        <v>|n</v>
      </c>
      <c r="J1542" s="5" t="str">
        <f t="shared" si="49"/>
        <v>1541,Mazda,B-Series Truck,2008,regular unleaded,MANUAL,207,22045,|n</v>
      </c>
    </row>
    <row r="1543" spans="1:10" x14ac:dyDescent="0.25">
      <c r="A1543" s="5">
        <v>1542</v>
      </c>
      <c r="B1543" s="5" t="s">
        <v>11200</v>
      </c>
      <c r="C1543" t="s">
        <v>11297</v>
      </c>
      <c r="D1543">
        <v>2009</v>
      </c>
      <c r="E1543" t="s">
        <v>11190</v>
      </c>
      <c r="F1543" t="s">
        <v>11887</v>
      </c>
      <c r="G1543" s="5">
        <v>207</v>
      </c>
      <c r="H1543">
        <v>22150</v>
      </c>
      <c r="I1543" s="5">
        <f t="shared" si="48"/>
        <v>1541</v>
      </c>
      <c r="J1543" s="5" t="str">
        <f t="shared" si="49"/>
        <v>1542,Mazda,B-Series Truck,2009,regular unleaded,MANUAL,207,22150,1541</v>
      </c>
    </row>
    <row r="1544" spans="1:10" x14ac:dyDescent="0.25">
      <c r="A1544" s="5">
        <v>1543</v>
      </c>
      <c r="B1544" s="5" t="s">
        <v>11200</v>
      </c>
      <c r="C1544" t="s">
        <v>11387</v>
      </c>
      <c r="D1544">
        <v>2016</v>
      </c>
      <c r="E1544" t="s">
        <v>11190</v>
      </c>
      <c r="F1544" t="s">
        <v>11888</v>
      </c>
      <c r="G1544" s="5">
        <v>146</v>
      </c>
      <c r="H1544">
        <v>26240</v>
      </c>
      <c r="I1544" s="5" t="str">
        <f t="shared" si="48"/>
        <v>|n</v>
      </c>
      <c r="J1544" s="5" t="str">
        <f t="shared" si="49"/>
        <v>1543,Mazda,CX-3,2016,regular unleaded,AUTOMATIC,146,26240,|n</v>
      </c>
    </row>
    <row r="1545" spans="1:10" x14ac:dyDescent="0.25">
      <c r="A1545" s="5">
        <v>1544</v>
      </c>
      <c r="B1545" s="5" t="s">
        <v>11200</v>
      </c>
      <c r="C1545" t="s">
        <v>11387</v>
      </c>
      <c r="D1545">
        <v>2017</v>
      </c>
      <c r="E1545" t="s">
        <v>11190</v>
      </c>
      <c r="F1545" t="s">
        <v>11888</v>
      </c>
      <c r="G1545" s="5">
        <v>146</v>
      </c>
      <c r="H1545">
        <v>26240</v>
      </c>
      <c r="I1545" s="5">
        <f t="shared" si="48"/>
        <v>1543</v>
      </c>
      <c r="J1545" s="5" t="str">
        <f t="shared" si="49"/>
        <v>1544,Mazda,CX-3,2017,regular unleaded,AUTOMATIC,146,26240,1543</v>
      </c>
    </row>
    <row r="1546" spans="1:10" x14ac:dyDescent="0.25">
      <c r="A1546" s="5">
        <v>1545</v>
      </c>
      <c r="B1546" s="5" t="s">
        <v>11200</v>
      </c>
      <c r="C1546" t="s">
        <v>11388</v>
      </c>
      <c r="D1546">
        <v>2014</v>
      </c>
      <c r="E1546" t="s">
        <v>11190</v>
      </c>
      <c r="F1546" t="s">
        <v>11888</v>
      </c>
      <c r="G1546" s="5">
        <v>184</v>
      </c>
      <c r="H1546">
        <v>29070</v>
      </c>
      <c r="I1546" s="5" t="str">
        <f t="shared" si="48"/>
        <v>|n</v>
      </c>
      <c r="J1546" s="5" t="str">
        <f t="shared" si="49"/>
        <v>1545,Mazda,CX-5,2014,regular unleaded,AUTOMATIC,184,29070,|n</v>
      </c>
    </row>
    <row r="1547" spans="1:10" x14ac:dyDescent="0.25">
      <c r="A1547" s="5">
        <v>1546</v>
      </c>
      <c r="B1547" s="5" t="s">
        <v>11200</v>
      </c>
      <c r="C1547" s="5" t="s">
        <v>11388</v>
      </c>
      <c r="D1547">
        <v>2014</v>
      </c>
      <c r="E1547" t="s">
        <v>11190</v>
      </c>
      <c r="F1547" t="s">
        <v>11887</v>
      </c>
      <c r="G1547" s="5">
        <v>155</v>
      </c>
      <c r="H1547">
        <v>21395</v>
      </c>
      <c r="I1547" s="5" t="str">
        <f t="shared" si="48"/>
        <v>|n</v>
      </c>
      <c r="J1547" s="5" t="str">
        <f t="shared" si="49"/>
        <v>1546,Mazda,CX-5,2014,regular unleaded,MANUAL,155,21395,|n</v>
      </c>
    </row>
    <row r="1548" spans="1:10" x14ac:dyDescent="0.25">
      <c r="A1548" s="5">
        <v>1547</v>
      </c>
      <c r="B1548" s="5" t="s">
        <v>11200</v>
      </c>
      <c r="C1548" t="s">
        <v>11388</v>
      </c>
      <c r="D1548">
        <v>2015</v>
      </c>
      <c r="E1548" t="s">
        <v>11190</v>
      </c>
      <c r="F1548" t="s">
        <v>11888</v>
      </c>
      <c r="G1548" s="5">
        <v>184</v>
      </c>
      <c r="H1548">
        <v>29220</v>
      </c>
      <c r="I1548" s="5" t="str">
        <f t="shared" si="48"/>
        <v>|n</v>
      </c>
      <c r="J1548" s="5" t="str">
        <f t="shared" si="49"/>
        <v>1547,Mazda,CX-5,2015,regular unleaded,AUTOMATIC,184,29220,|n</v>
      </c>
    </row>
    <row r="1549" spans="1:10" x14ac:dyDescent="0.25">
      <c r="A1549" s="5">
        <v>1548</v>
      </c>
      <c r="B1549" s="5" t="s">
        <v>11200</v>
      </c>
      <c r="C1549" t="s">
        <v>11388</v>
      </c>
      <c r="D1549">
        <v>2015</v>
      </c>
      <c r="E1549" t="s">
        <v>11190</v>
      </c>
      <c r="F1549" t="s">
        <v>11887</v>
      </c>
      <c r="G1549" s="5">
        <v>155</v>
      </c>
      <c r="H1549">
        <v>21545</v>
      </c>
      <c r="I1549" s="5" t="str">
        <f t="shared" si="48"/>
        <v>|n</v>
      </c>
      <c r="J1549" s="5" t="str">
        <f t="shared" si="49"/>
        <v>1548,Mazda,CX-5,2015,regular unleaded,MANUAL,155,21545,|n</v>
      </c>
    </row>
    <row r="1550" spans="1:10" x14ac:dyDescent="0.25">
      <c r="A1550" s="5">
        <v>1549</v>
      </c>
      <c r="B1550" s="5" t="s">
        <v>11200</v>
      </c>
      <c r="C1550" t="s">
        <v>11388</v>
      </c>
      <c r="D1550">
        <v>2016</v>
      </c>
      <c r="E1550" t="s">
        <v>11190</v>
      </c>
      <c r="F1550" t="s">
        <v>11888</v>
      </c>
      <c r="G1550" s="5">
        <v>184</v>
      </c>
      <c r="H1550">
        <v>29870</v>
      </c>
      <c r="I1550" s="5" t="str">
        <f t="shared" si="48"/>
        <v>|n</v>
      </c>
      <c r="J1550" s="5" t="str">
        <f t="shared" si="49"/>
        <v>1549,Mazda,CX-5,2016,regular unleaded,AUTOMATIC,184,29870,|n</v>
      </c>
    </row>
    <row r="1551" spans="1:10" x14ac:dyDescent="0.25">
      <c r="A1551" s="5">
        <v>1550</v>
      </c>
      <c r="B1551" s="5" t="s">
        <v>11200</v>
      </c>
      <c r="C1551" t="s">
        <v>11388</v>
      </c>
      <c r="D1551">
        <v>2016</v>
      </c>
      <c r="E1551" t="s">
        <v>11190</v>
      </c>
      <c r="F1551" t="s">
        <v>11887</v>
      </c>
      <c r="G1551" s="5">
        <v>155</v>
      </c>
      <c r="H1551">
        <v>21795</v>
      </c>
      <c r="I1551" s="5" t="str">
        <f t="shared" si="48"/>
        <v>|n</v>
      </c>
      <c r="J1551" s="5" t="str">
        <f t="shared" si="49"/>
        <v>1550,Mazda,CX-5,2016,regular unleaded,MANUAL,155,21795,|n</v>
      </c>
    </row>
    <row r="1552" spans="1:10" x14ac:dyDescent="0.25">
      <c r="A1552" s="5">
        <v>1551</v>
      </c>
      <c r="B1552" s="5" t="s">
        <v>11200</v>
      </c>
      <c r="C1552" t="s">
        <v>11389</v>
      </c>
      <c r="D1552">
        <v>2010</v>
      </c>
      <c r="E1552" t="s">
        <v>11193</v>
      </c>
      <c r="F1552" t="s">
        <v>11888</v>
      </c>
      <c r="G1552" s="5">
        <v>244</v>
      </c>
      <c r="H1552">
        <v>33035</v>
      </c>
      <c r="I1552" s="5" t="str">
        <f t="shared" si="48"/>
        <v>|n</v>
      </c>
      <c r="J1552" s="5" t="str">
        <f t="shared" si="49"/>
        <v>1551,Mazda,CX-7,2010,premium unleaded (recommended),AUTOMATIC,244,33035,|n</v>
      </c>
    </row>
    <row r="1553" spans="1:10" x14ac:dyDescent="0.25">
      <c r="A1553" s="5">
        <v>1552</v>
      </c>
      <c r="B1553" s="5" t="s">
        <v>11200</v>
      </c>
      <c r="C1553" t="s">
        <v>11389</v>
      </c>
      <c r="D1553">
        <v>2010</v>
      </c>
      <c r="E1553" t="s">
        <v>11190</v>
      </c>
      <c r="F1553" t="s">
        <v>11888</v>
      </c>
      <c r="G1553" s="5">
        <v>161</v>
      </c>
      <c r="H1553">
        <v>22490</v>
      </c>
      <c r="I1553" s="5" t="str">
        <f t="shared" si="48"/>
        <v>|n</v>
      </c>
      <c r="J1553" s="5" t="str">
        <f t="shared" si="49"/>
        <v>1552,Mazda,CX-7,2010,regular unleaded,AUTOMATIC,161,22490,|n</v>
      </c>
    </row>
    <row r="1554" spans="1:10" x14ac:dyDescent="0.25">
      <c r="A1554" s="5">
        <v>1553</v>
      </c>
      <c r="B1554" s="5" t="s">
        <v>11200</v>
      </c>
      <c r="C1554" t="s">
        <v>11389</v>
      </c>
      <c r="D1554">
        <v>2011</v>
      </c>
      <c r="E1554" t="s">
        <v>11193</v>
      </c>
      <c r="F1554" t="s">
        <v>11888</v>
      </c>
      <c r="G1554" s="5">
        <v>244</v>
      </c>
      <c r="H1554">
        <v>33340</v>
      </c>
      <c r="I1554" s="5" t="str">
        <f t="shared" si="48"/>
        <v>|n</v>
      </c>
      <c r="J1554" s="5" t="str">
        <f t="shared" si="49"/>
        <v>1553,Mazda,CX-7,2011,premium unleaded (recommended),AUTOMATIC,244,33340,|n</v>
      </c>
    </row>
    <row r="1555" spans="1:10" x14ac:dyDescent="0.25">
      <c r="A1555" s="5">
        <v>1554</v>
      </c>
      <c r="B1555" s="5" t="s">
        <v>11200</v>
      </c>
      <c r="C1555" t="s">
        <v>11389</v>
      </c>
      <c r="D1555">
        <v>2011</v>
      </c>
      <c r="E1555" t="s">
        <v>11190</v>
      </c>
      <c r="F1555" t="s">
        <v>11888</v>
      </c>
      <c r="G1555" s="5">
        <v>161</v>
      </c>
      <c r="H1555">
        <v>26390</v>
      </c>
      <c r="I1555" s="5" t="str">
        <f t="shared" si="48"/>
        <v>|n</v>
      </c>
      <c r="J1555" s="5" t="str">
        <f t="shared" si="49"/>
        <v>1554,Mazda,CX-7,2011,regular unleaded,AUTOMATIC,161,26390,|n</v>
      </c>
    </row>
    <row r="1556" spans="1:10" x14ac:dyDescent="0.25">
      <c r="A1556" s="5">
        <v>1555</v>
      </c>
      <c r="B1556" s="5" t="s">
        <v>11200</v>
      </c>
      <c r="C1556" t="s">
        <v>11389</v>
      </c>
      <c r="D1556">
        <v>2012</v>
      </c>
      <c r="E1556" t="s">
        <v>11193</v>
      </c>
      <c r="F1556" t="s">
        <v>11888</v>
      </c>
      <c r="G1556" s="5">
        <v>244</v>
      </c>
      <c r="H1556">
        <v>33540</v>
      </c>
      <c r="I1556" s="5" t="str">
        <f t="shared" si="48"/>
        <v>|n</v>
      </c>
      <c r="J1556" s="5" t="str">
        <f t="shared" si="49"/>
        <v>1555,Mazda,CX-7,2012,premium unleaded (recommended),AUTOMATIC,244,33540,|n</v>
      </c>
    </row>
    <row r="1557" spans="1:10" x14ac:dyDescent="0.25">
      <c r="A1557" s="5">
        <v>1556</v>
      </c>
      <c r="B1557" s="5" t="s">
        <v>11200</v>
      </c>
      <c r="C1557" t="s">
        <v>11389</v>
      </c>
      <c r="D1557">
        <v>2012</v>
      </c>
      <c r="E1557" t="s">
        <v>11190</v>
      </c>
      <c r="F1557" t="s">
        <v>11888</v>
      </c>
      <c r="G1557" s="5">
        <v>161</v>
      </c>
      <c r="H1557">
        <v>26590</v>
      </c>
      <c r="I1557" s="5" t="str">
        <f t="shared" si="48"/>
        <v>|n</v>
      </c>
      <c r="J1557" s="5" t="str">
        <f t="shared" si="49"/>
        <v>1556,Mazda,CX-7,2012,regular unleaded,AUTOMATIC,161,26590,|n</v>
      </c>
    </row>
    <row r="1558" spans="1:10" x14ac:dyDescent="0.25">
      <c r="A1558" s="5">
        <v>1557</v>
      </c>
      <c r="B1558" s="5" t="s">
        <v>11200</v>
      </c>
      <c r="C1558" t="s">
        <v>11390</v>
      </c>
      <c r="D1558">
        <v>2014</v>
      </c>
      <c r="E1558" t="s">
        <v>11190</v>
      </c>
      <c r="F1558" t="s">
        <v>11888</v>
      </c>
      <c r="G1558" s="5">
        <v>273</v>
      </c>
      <c r="H1558">
        <v>36625</v>
      </c>
      <c r="I1558" s="5" t="str">
        <f t="shared" si="48"/>
        <v>|n</v>
      </c>
      <c r="J1558" s="5" t="str">
        <f t="shared" si="49"/>
        <v>1557,Mazda,CX-9,2014,regular unleaded,AUTOMATIC,273,36625,|n</v>
      </c>
    </row>
    <row r="1559" spans="1:10" x14ac:dyDescent="0.25">
      <c r="A1559" s="5">
        <v>1558</v>
      </c>
      <c r="B1559" s="5" t="s">
        <v>11200</v>
      </c>
      <c r="C1559" t="s">
        <v>11390</v>
      </c>
      <c r="D1559">
        <v>2015</v>
      </c>
      <c r="E1559" t="s">
        <v>11190</v>
      </c>
      <c r="F1559" t="s">
        <v>11888</v>
      </c>
      <c r="G1559" s="5">
        <v>273</v>
      </c>
      <c r="H1559">
        <v>36625</v>
      </c>
      <c r="I1559" s="5">
        <f t="shared" si="48"/>
        <v>1557</v>
      </c>
      <c r="J1559" s="5" t="str">
        <f t="shared" si="49"/>
        <v>1558,Mazda,CX-9,2015,regular unleaded,AUTOMATIC,273,36625,1557</v>
      </c>
    </row>
    <row r="1560" spans="1:10" x14ac:dyDescent="0.25">
      <c r="A1560" s="5">
        <v>1559</v>
      </c>
      <c r="B1560" s="5" t="s">
        <v>11200</v>
      </c>
      <c r="C1560" s="5" t="s">
        <v>11390</v>
      </c>
      <c r="D1560">
        <v>2016</v>
      </c>
      <c r="E1560" t="s">
        <v>11190</v>
      </c>
      <c r="F1560" t="s">
        <v>11888</v>
      </c>
      <c r="G1560" s="5">
        <v>227</v>
      </c>
      <c r="H1560">
        <v>44015</v>
      </c>
      <c r="I1560" s="5">
        <f t="shared" si="48"/>
        <v>1558</v>
      </c>
      <c r="J1560" s="5" t="str">
        <f t="shared" si="49"/>
        <v>1559,Mazda,CX-9,2016,regular unleaded,AUTOMATIC,227,44015,1558</v>
      </c>
    </row>
    <row r="1561" spans="1:10" x14ac:dyDescent="0.25">
      <c r="A1561" s="5">
        <v>1560</v>
      </c>
      <c r="B1561" s="5" t="s">
        <v>11200</v>
      </c>
      <c r="C1561" t="s">
        <v>11613</v>
      </c>
      <c r="D1561">
        <v>2011</v>
      </c>
      <c r="E1561" t="s">
        <v>11186</v>
      </c>
      <c r="F1561" t="s">
        <v>11887</v>
      </c>
      <c r="G1561" s="5">
        <v>263</v>
      </c>
      <c r="H1561">
        <v>23700</v>
      </c>
      <c r="I1561" s="5" t="str">
        <f t="shared" si="48"/>
        <v>|n</v>
      </c>
      <c r="J1561" s="5" t="str">
        <f t="shared" si="49"/>
        <v>1560,Mazda,Mazdaspeed 3,2011,premium unleaded (required),MANUAL,263,23700,|n</v>
      </c>
    </row>
    <row r="1562" spans="1:10" x14ac:dyDescent="0.25">
      <c r="A1562" s="5">
        <v>1561</v>
      </c>
      <c r="B1562" s="5" t="s">
        <v>11200</v>
      </c>
      <c r="C1562" t="s">
        <v>11613</v>
      </c>
      <c r="D1562">
        <v>2012</v>
      </c>
      <c r="E1562" t="s">
        <v>11186</v>
      </c>
      <c r="F1562" t="s">
        <v>11887</v>
      </c>
      <c r="G1562" s="5">
        <v>263</v>
      </c>
      <c r="H1562">
        <v>24000</v>
      </c>
      <c r="I1562" s="5">
        <f t="shared" si="48"/>
        <v>1560</v>
      </c>
      <c r="J1562" s="5" t="str">
        <f t="shared" si="49"/>
        <v>1561,Mazda,Mazdaspeed 3,2012,premium unleaded (required),MANUAL,263,24000,1560</v>
      </c>
    </row>
    <row r="1563" spans="1:10" x14ac:dyDescent="0.25">
      <c r="A1563" s="5">
        <v>1562</v>
      </c>
      <c r="B1563" s="5" t="s">
        <v>11200</v>
      </c>
      <c r="C1563" t="s">
        <v>11613</v>
      </c>
      <c r="D1563">
        <v>2013</v>
      </c>
      <c r="E1563" t="s">
        <v>11186</v>
      </c>
      <c r="F1563" t="s">
        <v>11887</v>
      </c>
      <c r="G1563" s="5">
        <v>263</v>
      </c>
      <c r="H1563">
        <v>24200</v>
      </c>
      <c r="I1563" s="5">
        <f t="shared" si="48"/>
        <v>1561</v>
      </c>
      <c r="J1563" s="5" t="str">
        <f t="shared" si="49"/>
        <v>1562,Mazda,Mazdaspeed 3,2013,premium unleaded (required),MANUAL,263,24200,1561</v>
      </c>
    </row>
    <row r="1564" spans="1:10" x14ac:dyDescent="0.25">
      <c r="A1564" s="5">
        <v>1563</v>
      </c>
      <c r="B1564" s="5" t="s">
        <v>11200</v>
      </c>
      <c r="C1564" t="s">
        <v>11614</v>
      </c>
      <c r="D1564">
        <v>2006</v>
      </c>
      <c r="E1564" t="s">
        <v>11186</v>
      </c>
      <c r="F1564" t="s">
        <v>11887</v>
      </c>
      <c r="G1564" s="5">
        <v>274</v>
      </c>
      <c r="H1564">
        <v>29925</v>
      </c>
      <c r="I1564" s="5" t="str">
        <f t="shared" si="48"/>
        <v>|n</v>
      </c>
      <c r="J1564" s="5" t="str">
        <f t="shared" si="49"/>
        <v>1563,Mazda,Mazdaspeed 6,2006,premium unleaded (required),MANUAL,274,29925,|n</v>
      </c>
    </row>
    <row r="1565" spans="1:10" x14ac:dyDescent="0.25">
      <c r="A1565" s="5">
        <v>1564</v>
      </c>
      <c r="B1565" s="5" t="s">
        <v>11200</v>
      </c>
      <c r="C1565" t="s">
        <v>11614</v>
      </c>
      <c r="D1565">
        <v>2007</v>
      </c>
      <c r="E1565" t="s">
        <v>11186</v>
      </c>
      <c r="F1565" t="s">
        <v>11887</v>
      </c>
      <c r="G1565" s="5">
        <v>274</v>
      </c>
      <c r="H1565">
        <v>29925</v>
      </c>
      <c r="I1565" s="5">
        <f t="shared" si="48"/>
        <v>1563</v>
      </c>
      <c r="J1565" s="5" t="str">
        <f t="shared" si="49"/>
        <v>1564,Mazda,Mazdaspeed 6,2007,premium unleaded (required),MANUAL,274,29925,1563</v>
      </c>
    </row>
    <row r="1566" spans="1:10" x14ac:dyDescent="0.25">
      <c r="A1566" s="5">
        <v>1565</v>
      </c>
      <c r="B1566" s="5" t="s">
        <v>11200</v>
      </c>
      <c r="C1566" t="s">
        <v>11615</v>
      </c>
      <c r="D1566">
        <v>2005</v>
      </c>
      <c r="E1566" t="s">
        <v>11186</v>
      </c>
      <c r="F1566" t="s">
        <v>11887</v>
      </c>
      <c r="G1566" s="5">
        <v>178</v>
      </c>
      <c r="H1566">
        <v>26580</v>
      </c>
      <c r="I1566" s="5" t="str">
        <f t="shared" si="48"/>
        <v>|n</v>
      </c>
      <c r="J1566" s="5" t="str">
        <f t="shared" si="49"/>
        <v>1565,Mazda,Mazdaspeed MX-5 Miata,2005,premium unleaded (required),MANUAL,178,26580,|n</v>
      </c>
    </row>
    <row r="1567" spans="1:10" x14ac:dyDescent="0.25">
      <c r="A1567" s="5">
        <v>1566</v>
      </c>
      <c r="B1567" s="5" t="s">
        <v>11200</v>
      </c>
      <c r="C1567" t="s">
        <v>11634</v>
      </c>
      <c r="D1567">
        <v>2005</v>
      </c>
      <c r="E1567" t="s">
        <v>11190</v>
      </c>
      <c r="F1567" t="s">
        <v>11888</v>
      </c>
      <c r="G1567" s="5">
        <v>200</v>
      </c>
      <c r="H1567">
        <v>28515</v>
      </c>
      <c r="I1567" s="5" t="str">
        <f t="shared" si="48"/>
        <v>|n</v>
      </c>
      <c r="J1567" s="5" t="str">
        <f t="shared" si="49"/>
        <v>1566,Mazda,MPV,2005,regular unleaded,AUTOMATIC,200,28515,|n</v>
      </c>
    </row>
    <row r="1568" spans="1:10" x14ac:dyDescent="0.25">
      <c r="A1568" s="5">
        <v>1567</v>
      </c>
      <c r="B1568" s="5" t="s">
        <v>11200</v>
      </c>
      <c r="C1568" s="5" t="s">
        <v>11634</v>
      </c>
      <c r="D1568">
        <v>2006</v>
      </c>
      <c r="E1568" t="s">
        <v>11190</v>
      </c>
      <c r="F1568" t="s">
        <v>11888</v>
      </c>
      <c r="G1568" s="5">
        <v>200</v>
      </c>
      <c r="H1568">
        <v>28515</v>
      </c>
      <c r="I1568" s="5">
        <f t="shared" si="48"/>
        <v>1566</v>
      </c>
      <c r="J1568" s="5" t="str">
        <f t="shared" si="49"/>
        <v>1567,Mazda,MPV,2006,regular unleaded,AUTOMATIC,200,28515,1566</v>
      </c>
    </row>
    <row r="1569" spans="1:10" x14ac:dyDescent="0.25">
      <c r="A1569" s="5">
        <v>1568</v>
      </c>
      <c r="B1569" s="5" t="s">
        <v>11200</v>
      </c>
      <c r="C1569" t="s">
        <v>11641</v>
      </c>
      <c r="D1569">
        <v>2014</v>
      </c>
      <c r="E1569" t="s">
        <v>11193</v>
      </c>
      <c r="F1569" t="s">
        <v>11888</v>
      </c>
      <c r="G1569" s="5">
        <v>158</v>
      </c>
      <c r="H1569">
        <v>30550</v>
      </c>
      <c r="I1569" s="5" t="str">
        <f t="shared" si="48"/>
        <v>|n</v>
      </c>
      <c r="J1569" s="5" t="str">
        <f t="shared" si="49"/>
        <v>1568,Mazda,MX-5 Miata,2014,premium unleaded (recommended),AUTOMATIC,158,30550,|n</v>
      </c>
    </row>
    <row r="1570" spans="1:10" x14ac:dyDescent="0.25">
      <c r="A1570" s="5">
        <v>1569</v>
      </c>
      <c r="B1570" s="5" t="s">
        <v>11200</v>
      </c>
      <c r="C1570" t="s">
        <v>11641</v>
      </c>
      <c r="D1570">
        <v>2014</v>
      </c>
      <c r="E1570" t="s">
        <v>11193</v>
      </c>
      <c r="F1570" t="s">
        <v>11887</v>
      </c>
      <c r="G1570" s="5">
        <v>167</v>
      </c>
      <c r="H1570">
        <v>29450</v>
      </c>
      <c r="I1570" s="5" t="str">
        <f t="shared" si="48"/>
        <v>|n</v>
      </c>
      <c r="J1570" s="5" t="str">
        <f t="shared" si="49"/>
        <v>1569,Mazda,MX-5 Miata,2014,premium unleaded (recommended),MANUAL,167,29450,|n</v>
      </c>
    </row>
    <row r="1571" spans="1:10" x14ac:dyDescent="0.25">
      <c r="A1571" s="5">
        <v>1570</v>
      </c>
      <c r="B1571" s="5" t="s">
        <v>11200</v>
      </c>
      <c r="C1571" t="s">
        <v>11641</v>
      </c>
      <c r="D1571">
        <v>2015</v>
      </c>
      <c r="E1571" t="s">
        <v>11193</v>
      </c>
      <c r="F1571" t="s">
        <v>11888</v>
      </c>
      <c r="G1571" s="5">
        <v>158</v>
      </c>
      <c r="H1571">
        <v>32655</v>
      </c>
      <c r="I1571" s="5" t="str">
        <f t="shared" si="48"/>
        <v>|n</v>
      </c>
      <c r="J1571" s="5" t="str">
        <f t="shared" si="49"/>
        <v>1570,Mazda,MX-5 Miata,2015,premium unleaded (recommended),AUTOMATIC,158,32655,|n</v>
      </c>
    </row>
    <row r="1572" spans="1:10" x14ac:dyDescent="0.25">
      <c r="A1572" s="5">
        <v>1571</v>
      </c>
      <c r="B1572" s="5" t="s">
        <v>11200</v>
      </c>
      <c r="C1572" t="s">
        <v>11641</v>
      </c>
      <c r="D1572">
        <v>2015</v>
      </c>
      <c r="E1572" t="s">
        <v>11193</v>
      </c>
      <c r="F1572" t="s">
        <v>11887</v>
      </c>
      <c r="G1572" s="5">
        <v>167</v>
      </c>
      <c r="H1572">
        <v>32205</v>
      </c>
      <c r="I1572" s="5" t="str">
        <f t="shared" si="48"/>
        <v>|n</v>
      </c>
      <c r="J1572" s="5" t="str">
        <f t="shared" si="49"/>
        <v>1571,Mazda,MX-5 Miata,2015,premium unleaded (recommended),MANUAL,167,32205,|n</v>
      </c>
    </row>
    <row r="1573" spans="1:10" x14ac:dyDescent="0.25">
      <c r="A1573" s="5">
        <v>1572</v>
      </c>
      <c r="B1573" s="5" t="s">
        <v>11200</v>
      </c>
      <c r="C1573" s="5" t="s">
        <v>11641</v>
      </c>
      <c r="D1573">
        <v>2016</v>
      </c>
      <c r="E1573" t="s">
        <v>11193</v>
      </c>
      <c r="F1573" t="s">
        <v>11888</v>
      </c>
      <c r="G1573" s="5">
        <v>155</v>
      </c>
      <c r="H1573">
        <v>31270</v>
      </c>
      <c r="I1573" s="5" t="str">
        <f t="shared" si="48"/>
        <v>|n</v>
      </c>
      <c r="J1573" s="5" t="str">
        <f t="shared" si="49"/>
        <v>1572,Mazda,MX-5 Miata,2016,premium unleaded (recommended),AUTOMATIC,155,31270,|n</v>
      </c>
    </row>
    <row r="1574" spans="1:10" x14ac:dyDescent="0.25">
      <c r="A1574" s="5">
        <v>1573</v>
      </c>
      <c r="B1574" s="5" t="s">
        <v>11200</v>
      </c>
      <c r="C1574" t="s">
        <v>11641</v>
      </c>
      <c r="D1574">
        <v>2016</v>
      </c>
      <c r="E1574" t="s">
        <v>11193</v>
      </c>
      <c r="F1574" t="s">
        <v>11887</v>
      </c>
      <c r="G1574" s="5">
        <v>155</v>
      </c>
      <c r="H1574">
        <v>30065</v>
      </c>
      <c r="I1574" s="5" t="str">
        <f t="shared" si="48"/>
        <v>|n</v>
      </c>
      <c r="J1574" s="5" t="str">
        <f t="shared" si="49"/>
        <v>1573,Mazda,MX-5 Miata,2016,premium unleaded (recommended),MANUAL,155,30065,|n</v>
      </c>
    </row>
    <row r="1575" spans="1:10" x14ac:dyDescent="0.25">
      <c r="A1575" s="5">
        <v>1574</v>
      </c>
      <c r="B1575" s="5" t="s">
        <v>11200</v>
      </c>
      <c r="C1575" s="5" t="s">
        <v>11729</v>
      </c>
      <c r="D1575">
        <v>2009</v>
      </c>
      <c r="E1575" t="s">
        <v>11186</v>
      </c>
      <c r="F1575" t="s">
        <v>11888</v>
      </c>
      <c r="G1575" s="5">
        <v>212</v>
      </c>
      <c r="H1575">
        <v>31700</v>
      </c>
      <c r="I1575" s="5" t="str">
        <f t="shared" si="48"/>
        <v>|n</v>
      </c>
      <c r="J1575" s="5" t="str">
        <f t="shared" si="49"/>
        <v>1574,Mazda,RX-8,2009,premium unleaded (required),AUTOMATIC,212,31700,|n</v>
      </c>
    </row>
    <row r="1576" spans="1:10" x14ac:dyDescent="0.25">
      <c r="A1576" s="5">
        <v>1575</v>
      </c>
      <c r="B1576" s="5" t="s">
        <v>11200</v>
      </c>
      <c r="C1576" t="s">
        <v>11729</v>
      </c>
      <c r="D1576">
        <v>2009</v>
      </c>
      <c r="E1576" t="s">
        <v>11186</v>
      </c>
      <c r="F1576" t="s">
        <v>11887</v>
      </c>
      <c r="G1576" s="5">
        <v>232</v>
      </c>
      <c r="H1576">
        <v>31930</v>
      </c>
      <c r="I1576" s="5" t="str">
        <f t="shared" si="48"/>
        <v>|n</v>
      </c>
      <c r="J1576" s="5" t="str">
        <f t="shared" si="49"/>
        <v>1575,Mazda,RX-8,2009,premium unleaded (required),MANUAL,232,31930,|n</v>
      </c>
    </row>
    <row r="1577" spans="1:10" x14ac:dyDescent="0.25">
      <c r="A1577" s="5">
        <v>1576</v>
      </c>
      <c r="B1577" s="5" t="s">
        <v>11200</v>
      </c>
      <c r="C1577" t="s">
        <v>11729</v>
      </c>
      <c r="D1577">
        <v>2010</v>
      </c>
      <c r="E1577" t="s">
        <v>11186</v>
      </c>
      <c r="F1577" t="s">
        <v>11888</v>
      </c>
      <c r="G1577" s="5">
        <v>212</v>
      </c>
      <c r="H1577">
        <v>32810</v>
      </c>
      <c r="I1577" s="5" t="str">
        <f t="shared" si="48"/>
        <v>|n</v>
      </c>
      <c r="J1577" s="5" t="str">
        <f t="shared" si="49"/>
        <v>1576,Mazda,RX-8,2010,premium unleaded (required),AUTOMATIC,212,32810,|n</v>
      </c>
    </row>
    <row r="1578" spans="1:10" x14ac:dyDescent="0.25">
      <c r="A1578" s="5">
        <v>1577</v>
      </c>
      <c r="B1578" s="5" t="s">
        <v>11200</v>
      </c>
      <c r="C1578" t="s">
        <v>11729</v>
      </c>
      <c r="D1578">
        <v>2010</v>
      </c>
      <c r="E1578" t="s">
        <v>11186</v>
      </c>
      <c r="F1578" t="s">
        <v>11887</v>
      </c>
      <c r="G1578" s="5">
        <v>232</v>
      </c>
      <c r="H1578">
        <v>32140</v>
      </c>
      <c r="I1578" s="5" t="str">
        <f t="shared" si="48"/>
        <v>|n</v>
      </c>
      <c r="J1578" s="5" t="str">
        <f t="shared" si="49"/>
        <v>1577,Mazda,RX-8,2010,premium unleaded (required),MANUAL,232,32140,|n</v>
      </c>
    </row>
    <row r="1579" spans="1:10" x14ac:dyDescent="0.25">
      <c r="A1579" s="5">
        <v>1578</v>
      </c>
      <c r="B1579" s="5" t="s">
        <v>11200</v>
      </c>
      <c r="C1579" t="s">
        <v>11729</v>
      </c>
      <c r="D1579">
        <v>2011</v>
      </c>
      <c r="E1579" t="s">
        <v>11186</v>
      </c>
      <c r="F1579" t="s">
        <v>11888</v>
      </c>
      <c r="G1579" s="5">
        <v>212</v>
      </c>
      <c r="H1579">
        <v>32960</v>
      </c>
      <c r="I1579" s="5" t="str">
        <f t="shared" si="48"/>
        <v>|n</v>
      </c>
      <c r="J1579" s="5" t="str">
        <f t="shared" si="49"/>
        <v>1578,Mazda,RX-8,2011,premium unleaded (required),AUTOMATIC,212,32960,|n</v>
      </c>
    </row>
    <row r="1580" spans="1:10" x14ac:dyDescent="0.25">
      <c r="A1580" s="5">
        <v>1579</v>
      </c>
      <c r="B1580" s="5" t="s">
        <v>11200</v>
      </c>
      <c r="C1580" t="s">
        <v>11729</v>
      </c>
      <c r="D1580">
        <v>2011</v>
      </c>
      <c r="E1580" t="s">
        <v>11186</v>
      </c>
      <c r="F1580" t="s">
        <v>11887</v>
      </c>
      <c r="G1580" s="5">
        <v>232</v>
      </c>
      <c r="H1580">
        <v>32290</v>
      </c>
      <c r="I1580" s="5" t="str">
        <f t="shared" si="48"/>
        <v>|n</v>
      </c>
      <c r="J1580" s="5" t="str">
        <f t="shared" si="49"/>
        <v>1579,Mazda,RX-8,2011,premium unleaded (required),MANUAL,232,32290,|n</v>
      </c>
    </row>
    <row r="1581" spans="1:10" x14ac:dyDescent="0.25">
      <c r="A1581" s="5">
        <v>1580</v>
      </c>
      <c r="B1581" s="5" t="s">
        <v>11200</v>
      </c>
      <c r="C1581" t="s">
        <v>11823</v>
      </c>
      <c r="D1581">
        <v>2009</v>
      </c>
      <c r="E1581" t="s">
        <v>11190</v>
      </c>
      <c r="F1581" t="s">
        <v>11888</v>
      </c>
      <c r="G1581" s="5">
        <v>240</v>
      </c>
      <c r="H1581">
        <v>27635</v>
      </c>
      <c r="I1581" s="5" t="str">
        <f t="shared" si="48"/>
        <v>|n</v>
      </c>
      <c r="J1581" s="5" t="str">
        <f t="shared" si="49"/>
        <v>1580,Mazda,Tribute,2009,regular unleaded,AUTOMATIC,240,27635,|n</v>
      </c>
    </row>
    <row r="1582" spans="1:10" x14ac:dyDescent="0.25">
      <c r="A1582" s="5">
        <v>1581</v>
      </c>
      <c r="B1582" s="5" t="s">
        <v>11200</v>
      </c>
      <c r="C1582" t="s">
        <v>11823</v>
      </c>
      <c r="D1582">
        <v>2009</v>
      </c>
      <c r="E1582" t="s">
        <v>11190</v>
      </c>
      <c r="F1582" t="s">
        <v>11887</v>
      </c>
      <c r="G1582" s="5">
        <v>171</v>
      </c>
      <c r="H1582">
        <v>19730</v>
      </c>
      <c r="I1582" s="5" t="str">
        <f t="shared" si="48"/>
        <v>|n</v>
      </c>
      <c r="J1582" s="5" t="str">
        <f t="shared" si="49"/>
        <v>1581,Mazda,Tribute,2009,regular unleaded,MANUAL,171,19730,|n</v>
      </c>
    </row>
    <row r="1583" spans="1:10" x14ac:dyDescent="0.25">
      <c r="A1583" s="5">
        <v>1582</v>
      </c>
      <c r="B1583" s="5" t="s">
        <v>11200</v>
      </c>
      <c r="C1583" t="s">
        <v>11823</v>
      </c>
      <c r="D1583">
        <v>2010</v>
      </c>
      <c r="E1583" t="s">
        <v>11197</v>
      </c>
      <c r="F1583" t="s">
        <v>11888</v>
      </c>
      <c r="G1583" s="5">
        <v>240</v>
      </c>
      <c r="H1583">
        <v>28915</v>
      </c>
      <c r="I1583" s="5" t="str">
        <f t="shared" si="48"/>
        <v>|n</v>
      </c>
      <c r="J1583" s="5" t="str">
        <f t="shared" si="49"/>
        <v>1582,Mazda,Tribute,2010,flex-fuel (unleaded/E85),AUTOMATIC,240,28915,|n</v>
      </c>
    </row>
    <row r="1584" spans="1:10" x14ac:dyDescent="0.25">
      <c r="A1584" s="5">
        <v>1583</v>
      </c>
      <c r="B1584" s="5" t="s">
        <v>11200</v>
      </c>
      <c r="C1584" t="s">
        <v>11823</v>
      </c>
      <c r="D1584">
        <v>2010</v>
      </c>
      <c r="E1584" t="s">
        <v>11190</v>
      </c>
      <c r="F1584" t="s">
        <v>11888</v>
      </c>
      <c r="G1584" s="5">
        <v>171</v>
      </c>
      <c r="H1584">
        <v>27305</v>
      </c>
      <c r="I1584" s="5" t="str">
        <f t="shared" si="48"/>
        <v>|n</v>
      </c>
      <c r="J1584" s="5" t="str">
        <f t="shared" si="49"/>
        <v>1583,Mazda,Tribute,2010,regular unleaded,AUTOMATIC,171,27305,|n</v>
      </c>
    </row>
    <row r="1585" spans="1:10" x14ac:dyDescent="0.25">
      <c r="A1585" s="5">
        <v>1584</v>
      </c>
      <c r="B1585" s="5" t="s">
        <v>11200</v>
      </c>
      <c r="C1585" t="s">
        <v>11823</v>
      </c>
      <c r="D1585">
        <v>2010</v>
      </c>
      <c r="E1585" t="s">
        <v>11190</v>
      </c>
      <c r="F1585" t="s">
        <v>11887</v>
      </c>
      <c r="G1585" s="5">
        <v>171</v>
      </c>
      <c r="H1585">
        <v>20405</v>
      </c>
      <c r="I1585" s="5" t="str">
        <f t="shared" si="48"/>
        <v>|n</v>
      </c>
      <c r="J1585" s="5" t="str">
        <f t="shared" si="49"/>
        <v>1584,Mazda,Tribute,2010,regular unleaded,MANUAL,171,20405,|n</v>
      </c>
    </row>
    <row r="1586" spans="1:10" x14ac:dyDescent="0.25">
      <c r="A1586" s="5">
        <v>1585</v>
      </c>
      <c r="B1586" s="5" t="s">
        <v>11200</v>
      </c>
      <c r="C1586" t="s">
        <v>11823</v>
      </c>
      <c r="D1586">
        <v>2011</v>
      </c>
      <c r="E1586" t="s">
        <v>11197</v>
      </c>
      <c r="F1586" t="s">
        <v>11888</v>
      </c>
      <c r="G1586" s="5">
        <v>240</v>
      </c>
      <c r="H1586">
        <v>29065</v>
      </c>
      <c r="I1586" s="5" t="str">
        <f t="shared" si="48"/>
        <v>|n</v>
      </c>
      <c r="J1586" s="5" t="str">
        <f t="shared" si="49"/>
        <v>1585,Mazda,Tribute,2011,flex-fuel (unleaded/E85),AUTOMATIC,240,29065,|n</v>
      </c>
    </row>
    <row r="1587" spans="1:10" x14ac:dyDescent="0.25">
      <c r="A1587" s="5">
        <v>1586</v>
      </c>
      <c r="B1587" s="5" t="s">
        <v>11200</v>
      </c>
      <c r="C1587" t="s">
        <v>11823</v>
      </c>
      <c r="D1587">
        <v>2011</v>
      </c>
      <c r="E1587" t="s">
        <v>11190</v>
      </c>
      <c r="F1587" t="s">
        <v>11888</v>
      </c>
      <c r="G1587" s="5">
        <v>171</v>
      </c>
      <c r="H1587">
        <v>27455</v>
      </c>
      <c r="I1587" s="5" t="str">
        <f t="shared" si="48"/>
        <v>|n</v>
      </c>
      <c r="J1587" s="5" t="str">
        <f t="shared" si="49"/>
        <v>1586,Mazda,Tribute,2011,regular unleaded,AUTOMATIC,171,27455,|n</v>
      </c>
    </row>
    <row r="1588" spans="1:10" x14ac:dyDescent="0.25">
      <c r="A1588" s="5">
        <v>1587</v>
      </c>
      <c r="B1588" s="5" t="s">
        <v>11200</v>
      </c>
      <c r="C1588" t="s">
        <v>11823</v>
      </c>
      <c r="D1588">
        <v>2011</v>
      </c>
      <c r="E1588" t="s">
        <v>11190</v>
      </c>
      <c r="F1588" t="s">
        <v>11887</v>
      </c>
      <c r="G1588" s="5">
        <v>171</v>
      </c>
      <c r="H1588">
        <v>20555</v>
      </c>
      <c r="I1588" s="5" t="str">
        <f t="shared" si="48"/>
        <v>|n</v>
      </c>
      <c r="J1588" s="5" t="str">
        <f t="shared" si="49"/>
        <v>1587,Mazda,Tribute,2011,regular unleaded,MANUAL,171,20555,|n</v>
      </c>
    </row>
    <row r="1589" spans="1:10" x14ac:dyDescent="0.25">
      <c r="A1589" s="5">
        <v>1588</v>
      </c>
      <c r="B1589" s="5" t="s">
        <v>11200</v>
      </c>
      <c r="C1589" t="s">
        <v>11822</v>
      </c>
      <c r="D1589">
        <v>2008</v>
      </c>
      <c r="E1589" t="s">
        <v>11190</v>
      </c>
      <c r="F1589" t="s">
        <v>11888</v>
      </c>
      <c r="G1589" s="5">
        <v>133</v>
      </c>
      <c r="H1589">
        <v>29745</v>
      </c>
      <c r="I1589" s="5" t="str">
        <f t="shared" si="48"/>
        <v>|n</v>
      </c>
      <c r="J1589" s="5" t="str">
        <f t="shared" si="49"/>
        <v>1588,Mazda,Tribute Hybrid,2008,regular unleaded,AUTOMATIC,133,29745,|n</v>
      </c>
    </row>
    <row r="1590" spans="1:10" x14ac:dyDescent="0.25">
      <c r="A1590" s="5">
        <v>1589</v>
      </c>
      <c r="B1590" s="5" t="s">
        <v>11200</v>
      </c>
      <c r="C1590" t="s">
        <v>11822</v>
      </c>
      <c r="D1590">
        <v>2009</v>
      </c>
      <c r="E1590" t="s">
        <v>11190</v>
      </c>
      <c r="F1590" t="s">
        <v>11888</v>
      </c>
      <c r="G1590" s="5">
        <v>177</v>
      </c>
      <c r="H1590">
        <v>33445</v>
      </c>
      <c r="I1590" s="5">
        <f t="shared" si="48"/>
        <v>1588</v>
      </c>
      <c r="J1590" s="5" t="str">
        <f t="shared" si="49"/>
        <v>1589,Mazda,Tribute Hybrid,2009,regular unleaded,AUTOMATIC,177,33445,1588</v>
      </c>
    </row>
    <row r="1591" spans="1:10" x14ac:dyDescent="0.25">
      <c r="A1591" s="5">
        <v>1590</v>
      </c>
      <c r="B1591" s="5" t="s">
        <v>11221</v>
      </c>
      <c r="C1591" t="s">
        <v>11222</v>
      </c>
      <c r="D1591">
        <v>2016</v>
      </c>
      <c r="E1591" t="s">
        <v>11186</v>
      </c>
      <c r="F1591" t="s">
        <v>11889</v>
      </c>
      <c r="G1591" s="5">
        <v>562</v>
      </c>
      <c r="H1591">
        <v>184900</v>
      </c>
      <c r="I1591" s="5" t="str">
        <f t="shared" si="48"/>
        <v>|n</v>
      </c>
      <c r="J1591" s="5" t="str">
        <f t="shared" si="49"/>
        <v>1590,McLaren,570S,2016,premium unleaded (required),AUTOMATED_MANUAL,562,184900,|n</v>
      </c>
    </row>
    <row r="1592" spans="1:10" x14ac:dyDescent="0.25">
      <c r="A1592" s="5">
        <v>1591</v>
      </c>
      <c r="B1592" s="5" t="s">
        <v>11221</v>
      </c>
      <c r="C1592" t="s">
        <v>11228</v>
      </c>
      <c r="D1592">
        <v>2015</v>
      </c>
      <c r="E1592" t="s">
        <v>11186</v>
      </c>
      <c r="F1592" t="s">
        <v>11889</v>
      </c>
      <c r="G1592" s="5">
        <v>641</v>
      </c>
      <c r="H1592">
        <v>265500</v>
      </c>
      <c r="I1592" s="5" t="str">
        <f t="shared" si="48"/>
        <v>|n</v>
      </c>
      <c r="J1592" s="5" t="str">
        <f t="shared" si="49"/>
        <v>1591,McLaren,650S Coupe,2015,premium unleaded (required),AUTOMATED_MANUAL,641,265500,|n</v>
      </c>
    </row>
    <row r="1593" spans="1:10" x14ac:dyDescent="0.25">
      <c r="A1593" s="5">
        <v>1592</v>
      </c>
      <c r="B1593" s="5" t="s">
        <v>11221</v>
      </c>
      <c r="C1593" s="5" t="s">
        <v>11229</v>
      </c>
      <c r="D1593">
        <v>2015</v>
      </c>
      <c r="E1593" t="s">
        <v>11186</v>
      </c>
      <c r="F1593" t="s">
        <v>11889</v>
      </c>
      <c r="G1593" s="5">
        <v>641</v>
      </c>
      <c r="H1593">
        <v>280225</v>
      </c>
      <c r="I1593" s="5" t="str">
        <f t="shared" si="48"/>
        <v>|n</v>
      </c>
      <c r="J1593" s="5" t="str">
        <f t="shared" si="49"/>
        <v>1592,McLaren,650S Spider,2015,premium unleaded (required),AUTOMATED_MANUAL,641,280225,|n</v>
      </c>
    </row>
    <row r="1594" spans="1:10" x14ac:dyDescent="0.25">
      <c r="A1594" s="5">
        <v>1593</v>
      </c>
      <c r="B1594" s="5" t="s">
        <v>11221</v>
      </c>
      <c r="C1594" t="s">
        <v>11633</v>
      </c>
      <c r="D1594">
        <v>2012</v>
      </c>
      <c r="E1594" t="s">
        <v>11186</v>
      </c>
      <c r="F1594" t="s">
        <v>11889</v>
      </c>
      <c r="G1594" s="5">
        <v>592</v>
      </c>
      <c r="H1594">
        <v>229000</v>
      </c>
      <c r="I1594" s="5" t="str">
        <f t="shared" si="48"/>
        <v>|n</v>
      </c>
      <c r="J1594" s="5" t="str">
        <f t="shared" si="49"/>
        <v>1593,McLaren,MP4-12C,2012,premium unleaded (required),AUTOMATED_MANUAL,592,229000,|n</v>
      </c>
    </row>
    <row r="1595" spans="1:10" x14ac:dyDescent="0.25">
      <c r="A1595" s="5">
        <v>1594</v>
      </c>
      <c r="B1595" s="5" t="s">
        <v>11221</v>
      </c>
      <c r="C1595" t="s">
        <v>11633</v>
      </c>
      <c r="D1595">
        <v>2013</v>
      </c>
      <c r="E1595" t="s">
        <v>11186</v>
      </c>
      <c r="F1595" t="s">
        <v>11889</v>
      </c>
      <c r="G1595" s="5">
        <v>616</v>
      </c>
      <c r="H1595">
        <v>239400</v>
      </c>
      <c r="I1595" s="5">
        <f t="shared" si="48"/>
        <v>1593</v>
      </c>
      <c r="J1595" s="5" t="str">
        <f t="shared" si="49"/>
        <v>1594,McLaren,MP4-12C,2013,premium unleaded (required),AUTOMATED_MANUAL,616,239400,1593</v>
      </c>
    </row>
    <row r="1596" spans="1:10" x14ac:dyDescent="0.25">
      <c r="A1596" s="5">
        <v>1595</v>
      </c>
      <c r="B1596" s="5" t="s">
        <v>11194</v>
      </c>
      <c r="C1596" t="s">
        <v>11271</v>
      </c>
      <c r="D1596">
        <v>2016</v>
      </c>
      <c r="E1596" t="s">
        <v>11186</v>
      </c>
      <c r="F1596" t="s">
        <v>11889</v>
      </c>
      <c r="G1596" s="5">
        <v>503</v>
      </c>
      <c r="H1596">
        <v>129900</v>
      </c>
      <c r="I1596" s="5" t="str">
        <f t="shared" si="48"/>
        <v>|n</v>
      </c>
      <c r="J1596" s="5" t="str">
        <f t="shared" si="49"/>
        <v>1595,Mercedes-Benz,AMG GT,2016,premium unleaded (required),AUTOMATED_MANUAL,503,129900,|n</v>
      </c>
    </row>
    <row r="1597" spans="1:10" x14ac:dyDescent="0.25">
      <c r="A1597" s="5">
        <v>1596</v>
      </c>
      <c r="B1597" s="5" t="s">
        <v>11194</v>
      </c>
      <c r="C1597" t="s">
        <v>11271</v>
      </c>
      <c r="D1597">
        <v>2017</v>
      </c>
      <c r="E1597" t="s">
        <v>11186</v>
      </c>
      <c r="F1597" t="s">
        <v>11888</v>
      </c>
      <c r="G1597" s="5">
        <v>503</v>
      </c>
      <c r="H1597">
        <v>131200</v>
      </c>
      <c r="I1597" s="5" t="str">
        <f t="shared" si="48"/>
        <v>|n</v>
      </c>
      <c r="J1597" s="5" t="str">
        <f t="shared" si="49"/>
        <v>1596,Mercedes-Benz,AMG GT,2017,premium unleaded (required),AUTOMATIC,503,131200,|n</v>
      </c>
    </row>
    <row r="1598" spans="1:10" x14ac:dyDescent="0.25">
      <c r="A1598" s="5">
        <v>1597</v>
      </c>
      <c r="B1598" s="5" t="s">
        <v>11194</v>
      </c>
      <c r="C1598" t="s">
        <v>11296</v>
      </c>
      <c r="D1598">
        <v>2015</v>
      </c>
      <c r="E1598" t="s">
        <v>11218</v>
      </c>
      <c r="F1598" t="s">
        <v>11890</v>
      </c>
      <c r="G1598" s="5">
        <v>177</v>
      </c>
      <c r="H1598">
        <v>41450</v>
      </c>
      <c r="I1598" s="5" t="str">
        <f t="shared" si="48"/>
        <v>|n</v>
      </c>
      <c r="J1598" s="5" t="str">
        <f t="shared" si="49"/>
        <v>1597,Mercedes-Benz,B-Class Electric Drive,2015,electric,DIRECT_DRIVE,177,41450,|n</v>
      </c>
    </row>
    <row r="1599" spans="1:10" x14ac:dyDescent="0.25">
      <c r="A1599" s="5">
        <v>1598</v>
      </c>
      <c r="B1599" s="5" t="s">
        <v>11194</v>
      </c>
      <c r="C1599" t="s">
        <v>11296</v>
      </c>
      <c r="D1599">
        <v>2016</v>
      </c>
      <c r="E1599" t="s">
        <v>11218</v>
      </c>
      <c r="F1599" t="s">
        <v>11890</v>
      </c>
      <c r="G1599" s="5">
        <v>177</v>
      </c>
      <c r="H1599">
        <v>41450</v>
      </c>
      <c r="I1599" s="5">
        <f t="shared" si="48"/>
        <v>1597</v>
      </c>
      <c r="J1599" s="5" t="str">
        <f t="shared" si="49"/>
        <v>1598,Mercedes-Benz,B-Class Electric Drive,2016,electric,DIRECT_DRIVE,177,41450,1597</v>
      </c>
    </row>
    <row r="1600" spans="1:10" x14ac:dyDescent="0.25">
      <c r="A1600" s="5">
        <v>1599</v>
      </c>
      <c r="B1600" s="5" t="s">
        <v>11194</v>
      </c>
      <c r="C1600" t="s">
        <v>11296</v>
      </c>
      <c r="D1600">
        <v>2017</v>
      </c>
      <c r="E1600" t="s">
        <v>11218</v>
      </c>
      <c r="F1600" t="s">
        <v>11890</v>
      </c>
      <c r="G1600" s="5">
        <v>177</v>
      </c>
      <c r="H1600">
        <v>39900</v>
      </c>
      <c r="I1600" s="5">
        <f t="shared" si="48"/>
        <v>1598</v>
      </c>
      <c r="J1600" s="5" t="str">
        <f t="shared" si="49"/>
        <v>1599,Mercedes-Benz,B-Class Electric Drive,2017,electric,DIRECT_DRIVE,177,39900,1598</v>
      </c>
    </row>
    <row r="1601" spans="1:10" x14ac:dyDescent="0.25">
      <c r="A1601" s="5">
        <v>1600</v>
      </c>
      <c r="B1601" s="5" t="s">
        <v>11194</v>
      </c>
      <c r="C1601" t="s">
        <v>11312</v>
      </c>
      <c r="D1601">
        <v>2015</v>
      </c>
      <c r="E1601" t="s">
        <v>11186</v>
      </c>
      <c r="F1601" t="s">
        <v>11888</v>
      </c>
      <c r="G1601" s="5">
        <v>503</v>
      </c>
      <c r="H1601">
        <v>71900</v>
      </c>
      <c r="I1601" s="5" t="str">
        <f t="shared" si="48"/>
        <v>|n</v>
      </c>
      <c r="J1601" s="5" t="str">
        <f t="shared" si="49"/>
        <v>1600,Mercedes-Benz,C-Class,2015,premium unleaded (required),AUTOMATIC,503,71900,|n</v>
      </c>
    </row>
    <row r="1602" spans="1:10" x14ac:dyDescent="0.25">
      <c r="A1602" s="5">
        <v>1601</v>
      </c>
      <c r="B1602" s="5" t="s">
        <v>11194</v>
      </c>
      <c r="C1602" t="s">
        <v>11312</v>
      </c>
      <c r="D1602">
        <v>2016</v>
      </c>
      <c r="E1602" t="s">
        <v>11186</v>
      </c>
      <c r="F1602" t="s">
        <v>11888</v>
      </c>
      <c r="G1602" s="5">
        <v>503</v>
      </c>
      <c r="H1602">
        <v>73250</v>
      </c>
      <c r="I1602" s="5">
        <f t="shared" si="48"/>
        <v>1600</v>
      </c>
      <c r="J1602" s="5" t="str">
        <f t="shared" si="49"/>
        <v>1601,Mercedes-Benz,C-Class,2016,premium unleaded (required),AUTOMATIC,503,73250,1600</v>
      </c>
    </row>
    <row r="1603" spans="1:10" x14ac:dyDescent="0.25">
      <c r="A1603" s="5">
        <v>1602</v>
      </c>
      <c r="B1603" s="5" t="s">
        <v>11194</v>
      </c>
      <c r="C1603" t="s">
        <v>11312</v>
      </c>
      <c r="D1603">
        <v>2017</v>
      </c>
      <c r="E1603" t="s">
        <v>11186</v>
      </c>
      <c r="F1603" t="s">
        <v>11888</v>
      </c>
      <c r="G1603" s="5">
        <v>503</v>
      </c>
      <c r="H1603">
        <v>75000</v>
      </c>
      <c r="I1603" s="5">
        <f t="shared" ref="I1603:I1666" si="50">IF(AND($B1602=$B1603,$C1602=$C1603,$E1602=$E1603,$F1602=$F1603),A1602,"|n")</f>
        <v>1601</v>
      </c>
      <c r="J1603" s="5" t="str">
        <f t="shared" ref="J1603:J1666" si="51">A1603&amp;","&amp;B1603&amp;","&amp;C1603&amp;","&amp;D1603&amp;","&amp;E1603&amp;","&amp;F1603&amp;","&amp;G1603&amp;","&amp;H1603&amp;","&amp;I1603</f>
        <v>1602,Mercedes-Benz,C-Class,2017,premium unleaded (required),AUTOMATIC,503,75000,1601</v>
      </c>
    </row>
    <row r="1604" spans="1:10" x14ac:dyDescent="0.25">
      <c r="A1604" s="5">
        <v>1603</v>
      </c>
      <c r="B1604" s="5" t="s">
        <v>11194</v>
      </c>
      <c r="C1604" t="s">
        <v>11344</v>
      </c>
      <c r="D1604">
        <v>2015</v>
      </c>
      <c r="E1604" t="s">
        <v>11186</v>
      </c>
      <c r="F1604" t="s">
        <v>11889</v>
      </c>
      <c r="G1604" s="5">
        <v>355</v>
      </c>
      <c r="H1604">
        <v>48500</v>
      </c>
      <c r="I1604" s="5" t="str">
        <f t="shared" si="50"/>
        <v>|n</v>
      </c>
      <c r="J1604" s="5" t="str">
        <f t="shared" si="51"/>
        <v>1603,Mercedes-Benz,CLA-Class,2015,premium unleaded (required),AUTOMATED_MANUAL,355,48500,|n</v>
      </c>
    </row>
    <row r="1605" spans="1:10" x14ac:dyDescent="0.25">
      <c r="A1605" s="5">
        <v>1604</v>
      </c>
      <c r="B1605" s="5" t="s">
        <v>11194</v>
      </c>
      <c r="C1605" t="s">
        <v>11344</v>
      </c>
      <c r="D1605">
        <v>2016</v>
      </c>
      <c r="E1605" t="s">
        <v>11186</v>
      </c>
      <c r="F1605" t="s">
        <v>11889</v>
      </c>
      <c r="G1605" s="5">
        <v>375</v>
      </c>
      <c r="H1605">
        <v>49500</v>
      </c>
      <c r="I1605" s="5">
        <f t="shared" si="50"/>
        <v>1603</v>
      </c>
      <c r="J1605" s="5" t="str">
        <f t="shared" si="51"/>
        <v>1604,Mercedes-Benz,CLA-Class,2016,premium unleaded (required),AUTOMATED_MANUAL,375,49500,1603</v>
      </c>
    </row>
    <row r="1606" spans="1:10" x14ac:dyDescent="0.25">
      <c r="A1606" s="5">
        <v>1605</v>
      </c>
      <c r="B1606" s="5" t="s">
        <v>11194</v>
      </c>
      <c r="C1606" t="s">
        <v>11344</v>
      </c>
      <c r="D1606">
        <v>2017</v>
      </c>
      <c r="E1606" t="s">
        <v>11186</v>
      </c>
      <c r="F1606" t="s">
        <v>11888</v>
      </c>
      <c r="G1606" s="5">
        <v>375</v>
      </c>
      <c r="H1606">
        <v>49950</v>
      </c>
      <c r="I1606" s="5" t="str">
        <f t="shared" si="50"/>
        <v>|n</v>
      </c>
      <c r="J1606" s="5" t="str">
        <f t="shared" si="51"/>
        <v>1605,Mercedes-Benz,CLA-Class,2017,premium unleaded (required),AUTOMATIC,375,49950,|n</v>
      </c>
    </row>
    <row r="1607" spans="1:10" x14ac:dyDescent="0.25">
      <c r="A1607" s="5">
        <v>1606</v>
      </c>
      <c r="B1607" s="5" t="s">
        <v>11194</v>
      </c>
      <c r="C1607" t="s">
        <v>11343</v>
      </c>
      <c r="D1607">
        <v>2012</v>
      </c>
      <c r="E1607" t="s">
        <v>11186</v>
      </c>
      <c r="F1607" t="s">
        <v>11888</v>
      </c>
      <c r="G1607" s="5">
        <v>621</v>
      </c>
      <c r="H1607">
        <v>211000</v>
      </c>
      <c r="I1607" s="5" t="str">
        <f t="shared" si="50"/>
        <v>|n</v>
      </c>
      <c r="J1607" s="5" t="str">
        <f t="shared" si="51"/>
        <v>1606,Mercedes-Benz,CL-Class,2012,premium unleaded (required),AUTOMATIC,621,211000,|n</v>
      </c>
    </row>
    <row r="1608" spans="1:10" x14ac:dyDescent="0.25">
      <c r="A1608" s="5">
        <v>1607</v>
      </c>
      <c r="B1608" s="5" t="s">
        <v>11194</v>
      </c>
      <c r="C1608" t="s">
        <v>11343</v>
      </c>
      <c r="D1608">
        <v>2013</v>
      </c>
      <c r="E1608" t="s">
        <v>11186</v>
      </c>
      <c r="F1608" t="s">
        <v>11888</v>
      </c>
      <c r="G1608" s="5">
        <v>621</v>
      </c>
      <c r="H1608">
        <v>213200</v>
      </c>
      <c r="I1608" s="5">
        <f t="shared" si="50"/>
        <v>1606</v>
      </c>
      <c r="J1608" s="5" t="str">
        <f t="shared" si="51"/>
        <v>1607,Mercedes-Benz,CL-Class,2013,premium unleaded (required),AUTOMATIC,621,213200,1606</v>
      </c>
    </row>
    <row r="1609" spans="1:10" x14ac:dyDescent="0.25">
      <c r="A1609" s="5">
        <v>1608</v>
      </c>
      <c r="B1609" s="5" t="s">
        <v>11194</v>
      </c>
      <c r="C1609" t="s">
        <v>11343</v>
      </c>
      <c r="D1609">
        <v>2014</v>
      </c>
      <c r="E1609" t="s">
        <v>11186</v>
      </c>
      <c r="F1609" t="s">
        <v>11888</v>
      </c>
      <c r="G1609" s="5">
        <v>621</v>
      </c>
      <c r="H1609">
        <v>215500</v>
      </c>
      <c r="I1609" s="5">
        <f t="shared" si="50"/>
        <v>1607</v>
      </c>
      <c r="J1609" s="5" t="str">
        <f t="shared" si="51"/>
        <v>1608,Mercedes-Benz,CL-Class,2014,premium unleaded (required),AUTOMATIC,621,215500,1607</v>
      </c>
    </row>
    <row r="1610" spans="1:10" x14ac:dyDescent="0.25">
      <c r="A1610" s="5">
        <v>1609</v>
      </c>
      <c r="B1610" s="5" t="s">
        <v>11194</v>
      </c>
      <c r="C1610" t="s">
        <v>11347</v>
      </c>
      <c r="D1610">
        <v>2007</v>
      </c>
      <c r="E1610" t="s">
        <v>11186</v>
      </c>
      <c r="F1610" t="s">
        <v>11888</v>
      </c>
      <c r="G1610" s="5">
        <v>475</v>
      </c>
      <c r="H1610">
        <v>89200</v>
      </c>
      <c r="I1610" s="5" t="str">
        <f t="shared" si="50"/>
        <v>|n</v>
      </c>
      <c r="J1610" s="5" t="str">
        <f t="shared" si="51"/>
        <v>1609,Mercedes-Benz,CLK-Class,2007,premium unleaded (required),AUTOMATIC,475,89200,|n</v>
      </c>
    </row>
    <row r="1611" spans="1:10" x14ac:dyDescent="0.25">
      <c r="A1611" s="5">
        <v>1610</v>
      </c>
      <c r="B1611" s="5" t="s">
        <v>11194</v>
      </c>
      <c r="C1611" t="s">
        <v>11347</v>
      </c>
      <c r="D1611">
        <v>2008</v>
      </c>
      <c r="E1611" t="s">
        <v>11186</v>
      </c>
      <c r="F1611" t="s">
        <v>11888</v>
      </c>
      <c r="G1611" s="5">
        <v>500</v>
      </c>
      <c r="H1611">
        <v>135000</v>
      </c>
      <c r="I1611" s="5">
        <f t="shared" si="50"/>
        <v>1609</v>
      </c>
      <c r="J1611" s="5" t="str">
        <f t="shared" si="51"/>
        <v>1610,Mercedes-Benz,CLK-Class,2008,premium unleaded (required),AUTOMATIC,500,135000,1609</v>
      </c>
    </row>
    <row r="1612" spans="1:10" x14ac:dyDescent="0.25">
      <c r="A1612" s="5">
        <v>1611</v>
      </c>
      <c r="B1612" s="5" t="s">
        <v>11194</v>
      </c>
      <c r="C1612" t="s">
        <v>11347</v>
      </c>
      <c r="D1612">
        <v>2009</v>
      </c>
      <c r="E1612" t="s">
        <v>11186</v>
      </c>
      <c r="F1612" t="s">
        <v>11888</v>
      </c>
      <c r="G1612" s="5">
        <v>382</v>
      </c>
      <c r="H1612">
        <v>64800</v>
      </c>
      <c r="I1612" s="5">
        <f t="shared" si="50"/>
        <v>1610</v>
      </c>
      <c r="J1612" s="5" t="str">
        <f t="shared" si="51"/>
        <v>1611,Mercedes-Benz,CLK-Class,2009,premium unleaded (required),AUTOMATIC,382,64800,1610</v>
      </c>
    </row>
    <row r="1613" spans="1:10" x14ac:dyDescent="0.25">
      <c r="A1613" s="5">
        <v>1612</v>
      </c>
      <c r="B1613" s="5" t="s">
        <v>11194</v>
      </c>
      <c r="C1613" t="s">
        <v>11348</v>
      </c>
      <c r="D1613">
        <v>2015</v>
      </c>
      <c r="E1613" t="s">
        <v>11186</v>
      </c>
      <c r="F1613" t="s">
        <v>11888</v>
      </c>
      <c r="G1613" s="5">
        <v>577</v>
      </c>
      <c r="H1613">
        <v>106550</v>
      </c>
      <c r="I1613" s="5" t="str">
        <f t="shared" si="50"/>
        <v>|n</v>
      </c>
      <c r="J1613" s="5" t="str">
        <f t="shared" si="51"/>
        <v>1612,Mercedes-Benz,CLS-Class,2015,premium unleaded (required),AUTOMATIC,577,106550,|n</v>
      </c>
    </row>
    <row r="1614" spans="1:10" x14ac:dyDescent="0.25">
      <c r="A1614" s="5">
        <v>1613</v>
      </c>
      <c r="B1614" s="5" t="s">
        <v>11194</v>
      </c>
      <c r="C1614" t="s">
        <v>11348</v>
      </c>
      <c r="D1614">
        <v>2016</v>
      </c>
      <c r="E1614" t="s">
        <v>11186</v>
      </c>
      <c r="F1614" t="s">
        <v>11888</v>
      </c>
      <c r="G1614" s="5">
        <v>577</v>
      </c>
      <c r="H1614">
        <v>107800</v>
      </c>
      <c r="I1614" s="5">
        <f t="shared" si="50"/>
        <v>1612</v>
      </c>
      <c r="J1614" s="5" t="str">
        <f t="shared" si="51"/>
        <v>1613,Mercedes-Benz,CLS-Class,2016,premium unleaded (required),AUTOMATIC,577,107800,1612</v>
      </c>
    </row>
    <row r="1615" spans="1:10" x14ac:dyDescent="0.25">
      <c r="A1615" s="5">
        <v>1614</v>
      </c>
      <c r="B1615" s="5" t="s">
        <v>11194</v>
      </c>
      <c r="C1615" t="s">
        <v>11348</v>
      </c>
      <c r="D1615">
        <v>2017</v>
      </c>
      <c r="E1615" t="s">
        <v>11186</v>
      </c>
      <c r="F1615" t="s">
        <v>11888</v>
      </c>
      <c r="G1615" s="5">
        <v>577</v>
      </c>
      <c r="H1615">
        <v>108900</v>
      </c>
      <c r="I1615" s="5">
        <f t="shared" si="50"/>
        <v>1613</v>
      </c>
      <c r="J1615" s="5" t="str">
        <f t="shared" si="51"/>
        <v>1614,Mercedes-Benz,CLS-Class,2017,premium unleaded (required),AUTOMATIC,577,108900,1613</v>
      </c>
    </row>
    <row r="1616" spans="1:10" x14ac:dyDescent="0.25">
      <c r="A1616" s="5">
        <v>1615</v>
      </c>
      <c r="B1616" s="5" t="s">
        <v>11194</v>
      </c>
      <c r="C1616" t="s">
        <v>11403</v>
      </c>
      <c r="D1616">
        <v>2015</v>
      </c>
      <c r="E1616" t="s">
        <v>11203</v>
      </c>
      <c r="F1616" t="s">
        <v>11888</v>
      </c>
      <c r="G1616" s="5">
        <v>195</v>
      </c>
      <c r="H1616">
        <v>54300</v>
      </c>
      <c r="I1616" s="5" t="str">
        <f t="shared" si="50"/>
        <v>|n</v>
      </c>
      <c r="J1616" s="5" t="str">
        <f t="shared" si="51"/>
        <v>1615,Mercedes-Benz,E-Class,2015,diesel,AUTOMATIC,195,54300,|n</v>
      </c>
    </row>
    <row r="1617" spans="1:10" x14ac:dyDescent="0.25">
      <c r="A1617" s="5">
        <v>1616</v>
      </c>
      <c r="B1617" s="5" t="s">
        <v>11194</v>
      </c>
      <c r="C1617" t="s">
        <v>11403</v>
      </c>
      <c r="D1617">
        <v>2015</v>
      </c>
      <c r="E1617" t="s">
        <v>11186</v>
      </c>
      <c r="F1617" t="s">
        <v>11888</v>
      </c>
      <c r="G1617" s="5">
        <v>577</v>
      </c>
      <c r="H1617">
        <v>103200</v>
      </c>
      <c r="I1617" s="5" t="str">
        <f t="shared" si="50"/>
        <v>|n</v>
      </c>
      <c r="J1617" s="5" t="str">
        <f t="shared" si="51"/>
        <v>1616,Mercedes-Benz,E-Class,2015,premium unleaded (required),AUTOMATIC,577,103200,|n</v>
      </c>
    </row>
    <row r="1618" spans="1:10" x14ac:dyDescent="0.25">
      <c r="A1618" s="5">
        <v>1617</v>
      </c>
      <c r="B1618" s="5" t="s">
        <v>11194</v>
      </c>
      <c r="C1618" t="s">
        <v>11403</v>
      </c>
      <c r="D1618">
        <v>2016</v>
      </c>
      <c r="E1618" t="s">
        <v>11203</v>
      </c>
      <c r="F1618" t="s">
        <v>11888</v>
      </c>
      <c r="G1618" s="5">
        <v>195</v>
      </c>
      <c r="H1618">
        <v>55150</v>
      </c>
      <c r="I1618" s="5" t="str">
        <f t="shared" si="50"/>
        <v>|n</v>
      </c>
      <c r="J1618" s="5" t="str">
        <f t="shared" si="51"/>
        <v>1617,Mercedes-Benz,E-Class,2016,diesel,AUTOMATIC,195,55150,|n</v>
      </c>
    </row>
    <row r="1619" spans="1:10" x14ac:dyDescent="0.25">
      <c r="A1619" s="5">
        <v>1618</v>
      </c>
      <c r="B1619" s="5" t="s">
        <v>11194</v>
      </c>
      <c r="C1619" t="s">
        <v>11403</v>
      </c>
      <c r="D1619">
        <v>2016</v>
      </c>
      <c r="E1619" t="s">
        <v>11186</v>
      </c>
      <c r="F1619" t="s">
        <v>11888</v>
      </c>
      <c r="G1619" s="5">
        <v>577</v>
      </c>
      <c r="H1619">
        <v>104300</v>
      </c>
      <c r="I1619" s="5" t="str">
        <f t="shared" si="50"/>
        <v>|n</v>
      </c>
      <c r="J1619" s="5" t="str">
        <f t="shared" si="51"/>
        <v>1618,Mercedes-Benz,E-Class,2016,premium unleaded (required),AUTOMATIC,577,104300,|n</v>
      </c>
    </row>
    <row r="1620" spans="1:10" x14ac:dyDescent="0.25">
      <c r="A1620" s="5">
        <v>1619</v>
      </c>
      <c r="B1620" s="5" t="s">
        <v>11194</v>
      </c>
      <c r="C1620" s="5" t="s">
        <v>11403</v>
      </c>
      <c r="D1620">
        <v>2017</v>
      </c>
      <c r="E1620" t="s">
        <v>11186</v>
      </c>
      <c r="F1620" t="s">
        <v>11888</v>
      </c>
      <c r="G1620" s="5">
        <v>402</v>
      </c>
      <c r="H1620">
        <v>69100</v>
      </c>
      <c r="I1620" s="5">
        <f t="shared" si="50"/>
        <v>1618</v>
      </c>
      <c r="J1620" s="5" t="str">
        <f t="shared" si="51"/>
        <v>1619,Mercedes-Benz,E-Class,2017,premium unleaded (required),AUTOMATIC,402,69100,1618</v>
      </c>
    </row>
    <row r="1621" spans="1:10" x14ac:dyDescent="0.25">
      <c r="A1621" s="5">
        <v>1620</v>
      </c>
      <c r="B1621" s="5" t="s">
        <v>11194</v>
      </c>
      <c r="C1621" t="s">
        <v>11479</v>
      </c>
      <c r="D1621">
        <v>2015</v>
      </c>
      <c r="E1621" t="s">
        <v>11186</v>
      </c>
      <c r="F1621" t="s">
        <v>11888</v>
      </c>
      <c r="G1621" s="5">
        <v>536</v>
      </c>
      <c r="H1621">
        <v>137100</v>
      </c>
      <c r="I1621" s="5" t="str">
        <f t="shared" si="50"/>
        <v>|n</v>
      </c>
      <c r="J1621" s="5" t="str">
        <f t="shared" si="51"/>
        <v>1620,Mercedes-Benz,G-Class,2015,premium unleaded (required),AUTOMATIC,536,137100,|n</v>
      </c>
    </row>
    <row r="1622" spans="1:10" x14ac:dyDescent="0.25">
      <c r="A1622" s="5">
        <v>1621</v>
      </c>
      <c r="B1622" s="5" t="s">
        <v>11194</v>
      </c>
      <c r="C1622" t="s">
        <v>11479</v>
      </c>
      <c r="D1622">
        <v>2016</v>
      </c>
      <c r="E1622" t="s">
        <v>11186</v>
      </c>
      <c r="F1622" t="s">
        <v>11888</v>
      </c>
      <c r="G1622" s="5">
        <v>621</v>
      </c>
      <c r="H1622">
        <v>217900</v>
      </c>
      <c r="I1622" s="5">
        <f t="shared" si="50"/>
        <v>1620</v>
      </c>
      <c r="J1622" s="5" t="str">
        <f t="shared" si="51"/>
        <v>1621,Mercedes-Benz,G-Class,2016,premium unleaded (required),AUTOMATIC,621,217900,1620</v>
      </c>
    </row>
    <row r="1623" spans="1:10" x14ac:dyDescent="0.25">
      <c r="A1623" s="5">
        <v>1622</v>
      </c>
      <c r="B1623" s="5" t="s">
        <v>11194</v>
      </c>
      <c r="C1623" t="s">
        <v>11501</v>
      </c>
      <c r="D1623">
        <v>2015</v>
      </c>
      <c r="E1623" t="s">
        <v>11186</v>
      </c>
      <c r="F1623" t="s">
        <v>11889</v>
      </c>
      <c r="G1623" s="5">
        <v>355</v>
      </c>
      <c r="H1623">
        <v>48300</v>
      </c>
      <c r="I1623" s="5" t="str">
        <f t="shared" si="50"/>
        <v>|n</v>
      </c>
      <c r="J1623" s="5" t="str">
        <f t="shared" si="51"/>
        <v>1622,Mercedes-Benz,GLA-Class,2015,premium unleaded (required),AUTOMATED_MANUAL,355,48300,|n</v>
      </c>
    </row>
    <row r="1624" spans="1:10" x14ac:dyDescent="0.25">
      <c r="A1624" s="5">
        <v>1623</v>
      </c>
      <c r="B1624" s="5" t="s">
        <v>11194</v>
      </c>
      <c r="C1624" t="s">
        <v>11501</v>
      </c>
      <c r="D1624">
        <v>2016</v>
      </c>
      <c r="E1624" t="s">
        <v>11186</v>
      </c>
      <c r="F1624" t="s">
        <v>11889</v>
      </c>
      <c r="G1624" s="5">
        <v>375</v>
      </c>
      <c r="H1624">
        <v>49580</v>
      </c>
      <c r="I1624" s="5">
        <f t="shared" si="50"/>
        <v>1622</v>
      </c>
      <c r="J1624" s="5" t="str">
        <f t="shared" si="51"/>
        <v>1623,Mercedes-Benz,GLA-Class,2016,premium unleaded (required),AUTOMATED_MANUAL,375,49580,1622</v>
      </c>
    </row>
    <row r="1625" spans="1:10" x14ac:dyDescent="0.25">
      <c r="A1625" s="5">
        <v>1624</v>
      </c>
      <c r="B1625" s="5" t="s">
        <v>11194</v>
      </c>
      <c r="C1625" t="s">
        <v>11501</v>
      </c>
      <c r="D1625">
        <v>2017</v>
      </c>
      <c r="E1625" t="s">
        <v>11186</v>
      </c>
      <c r="F1625" t="s">
        <v>11888</v>
      </c>
      <c r="G1625" s="5">
        <v>375</v>
      </c>
      <c r="H1625">
        <v>49900</v>
      </c>
      <c r="I1625" s="5" t="str">
        <f t="shared" si="50"/>
        <v>|n</v>
      </c>
      <c r="J1625" s="5" t="str">
        <f t="shared" si="51"/>
        <v>1624,Mercedes-Benz,GLA-Class,2017,premium unleaded (required),AUTOMATIC,375,49900,|n</v>
      </c>
    </row>
    <row r="1626" spans="1:10" x14ac:dyDescent="0.25">
      <c r="A1626" s="5">
        <v>1625</v>
      </c>
      <c r="B1626" s="5" t="s">
        <v>11194</v>
      </c>
      <c r="C1626" t="s">
        <v>11502</v>
      </c>
      <c r="D1626">
        <v>2016</v>
      </c>
      <c r="E1626" t="s">
        <v>11186</v>
      </c>
      <c r="F1626" t="s">
        <v>11888</v>
      </c>
      <c r="G1626" s="5">
        <v>241</v>
      </c>
      <c r="H1626">
        <v>40950</v>
      </c>
      <c r="I1626" s="5" t="str">
        <f t="shared" si="50"/>
        <v>|n</v>
      </c>
      <c r="J1626" s="5" t="str">
        <f t="shared" si="51"/>
        <v>1625,Mercedes-Benz,GLC-Class,2016,premium unleaded (required),AUTOMATIC,241,40950,|n</v>
      </c>
    </row>
    <row r="1627" spans="1:10" x14ac:dyDescent="0.25">
      <c r="A1627" s="5">
        <v>1626</v>
      </c>
      <c r="B1627" s="5" t="s">
        <v>11194</v>
      </c>
      <c r="C1627" t="s">
        <v>11502</v>
      </c>
      <c r="D1627">
        <v>2017</v>
      </c>
      <c r="E1627" t="s">
        <v>11193</v>
      </c>
      <c r="F1627" t="s">
        <v>11888</v>
      </c>
      <c r="G1627" s="5">
        <v>241</v>
      </c>
      <c r="H1627">
        <v>41150</v>
      </c>
      <c r="I1627" s="5" t="str">
        <f t="shared" si="50"/>
        <v>|n</v>
      </c>
      <c r="J1627" s="5" t="str">
        <f t="shared" si="51"/>
        <v>1626,Mercedes-Benz,GLC-Class,2017,premium unleaded (recommended),AUTOMATIC,241,41150,|n</v>
      </c>
    </row>
    <row r="1628" spans="1:10" x14ac:dyDescent="0.25">
      <c r="A1628" s="5">
        <v>1627</v>
      </c>
      <c r="B1628" s="5" t="s">
        <v>11194</v>
      </c>
      <c r="C1628" t="s">
        <v>11500</v>
      </c>
      <c r="D1628">
        <v>2014</v>
      </c>
      <c r="E1628" t="s">
        <v>11203</v>
      </c>
      <c r="F1628" t="s">
        <v>11888</v>
      </c>
      <c r="G1628" s="5">
        <v>240</v>
      </c>
      <c r="H1628">
        <v>63000</v>
      </c>
      <c r="I1628" s="5" t="str">
        <f t="shared" si="50"/>
        <v>|n</v>
      </c>
      <c r="J1628" s="5" t="str">
        <f t="shared" si="51"/>
        <v>1627,Mercedes-Benz,GL-Class,2014,diesel,AUTOMATIC,240,63000,|n</v>
      </c>
    </row>
    <row r="1629" spans="1:10" x14ac:dyDescent="0.25">
      <c r="A1629" s="5">
        <v>1628</v>
      </c>
      <c r="B1629" s="5" t="s">
        <v>11194</v>
      </c>
      <c r="C1629" t="s">
        <v>11500</v>
      </c>
      <c r="D1629">
        <v>2014</v>
      </c>
      <c r="E1629" t="s">
        <v>11186</v>
      </c>
      <c r="F1629" t="s">
        <v>11888</v>
      </c>
      <c r="G1629" s="5">
        <v>550</v>
      </c>
      <c r="H1629">
        <v>118160</v>
      </c>
      <c r="I1629" s="5" t="str">
        <f t="shared" si="50"/>
        <v>|n</v>
      </c>
      <c r="J1629" s="5" t="str">
        <f t="shared" si="51"/>
        <v>1628,Mercedes-Benz,GL-Class,2014,premium unleaded (required),AUTOMATIC,550,118160,|n</v>
      </c>
    </row>
    <row r="1630" spans="1:10" x14ac:dyDescent="0.25">
      <c r="A1630" s="5">
        <v>1629</v>
      </c>
      <c r="B1630" s="5" t="s">
        <v>11194</v>
      </c>
      <c r="C1630" t="s">
        <v>11500</v>
      </c>
      <c r="D1630">
        <v>2015</v>
      </c>
      <c r="E1630" t="s">
        <v>11203</v>
      </c>
      <c r="F1630" t="s">
        <v>11888</v>
      </c>
      <c r="G1630" s="5">
        <v>240</v>
      </c>
      <c r="H1630">
        <v>63600</v>
      </c>
      <c r="I1630" s="5" t="str">
        <f t="shared" si="50"/>
        <v>|n</v>
      </c>
      <c r="J1630" s="5" t="str">
        <f t="shared" si="51"/>
        <v>1629,Mercedes-Benz,GL-Class,2015,diesel,AUTOMATIC,240,63600,|n</v>
      </c>
    </row>
    <row r="1631" spans="1:10" x14ac:dyDescent="0.25">
      <c r="A1631" s="5">
        <v>1630</v>
      </c>
      <c r="B1631" s="5" t="s">
        <v>11194</v>
      </c>
      <c r="C1631" t="s">
        <v>11500</v>
      </c>
      <c r="D1631">
        <v>2015</v>
      </c>
      <c r="E1631" t="s">
        <v>11186</v>
      </c>
      <c r="F1631" t="s">
        <v>11888</v>
      </c>
      <c r="G1631" s="5">
        <v>550</v>
      </c>
      <c r="H1631">
        <v>119450</v>
      </c>
      <c r="I1631" s="5" t="str">
        <f t="shared" si="50"/>
        <v>|n</v>
      </c>
      <c r="J1631" s="5" t="str">
        <f t="shared" si="51"/>
        <v>1630,Mercedes-Benz,GL-Class,2015,premium unleaded (required),AUTOMATIC,550,119450,|n</v>
      </c>
    </row>
    <row r="1632" spans="1:10" x14ac:dyDescent="0.25">
      <c r="A1632" s="5">
        <v>1631</v>
      </c>
      <c r="B1632" s="5" t="s">
        <v>11194</v>
      </c>
      <c r="C1632" t="s">
        <v>11500</v>
      </c>
      <c r="D1632">
        <v>2016</v>
      </c>
      <c r="E1632" t="s">
        <v>11203</v>
      </c>
      <c r="F1632" t="s">
        <v>11888</v>
      </c>
      <c r="G1632" s="5">
        <v>240</v>
      </c>
      <c r="H1632">
        <v>63600</v>
      </c>
      <c r="I1632" s="5" t="str">
        <f t="shared" si="50"/>
        <v>|n</v>
      </c>
      <c r="J1632" s="5" t="str">
        <f t="shared" si="51"/>
        <v>1631,Mercedes-Benz,GL-Class,2016,diesel,AUTOMATIC,240,63600,|n</v>
      </c>
    </row>
    <row r="1633" spans="1:10" x14ac:dyDescent="0.25">
      <c r="A1633" s="5">
        <v>1632</v>
      </c>
      <c r="B1633" s="5" t="s">
        <v>11194</v>
      </c>
      <c r="C1633" t="s">
        <v>11500</v>
      </c>
      <c r="D1633">
        <v>2016</v>
      </c>
      <c r="E1633" t="s">
        <v>11186</v>
      </c>
      <c r="F1633" t="s">
        <v>11888</v>
      </c>
      <c r="G1633" s="5">
        <v>550</v>
      </c>
      <c r="H1633">
        <v>119450</v>
      </c>
      <c r="I1633" s="5" t="str">
        <f t="shared" si="50"/>
        <v>|n</v>
      </c>
      <c r="J1633" s="5" t="str">
        <f t="shared" si="51"/>
        <v>1632,Mercedes-Benz,GL-Class,2016,premium unleaded (required),AUTOMATIC,550,119450,|n</v>
      </c>
    </row>
    <row r="1634" spans="1:10" x14ac:dyDescent="0.25">
      <c r="A1634" s="5">
        <v>1633</v>
      </c>
      <c r="B1634" s="5" t="s">
        <v>11194</v>
      </c>
      <c r="C1634" t="s">
        <v>11504</v>
      </c>
      <c r="D1634">
        <v>2016</v>
      </c>
      <c r="E1634" t="s">
        <v>11203</v>
      </c>
      <c r="F1634" t="s">
        <v>11888</v>
      </c>
      <c r="G1634" s="5">
        <v>201</v>
      </c>
      <c r="H1634">
        <v>52500</v>
      </c>
      <c r="I1634" s="5" t="str">
        <f t="shared" si="50"/>
        <v>|n</v>
      </c>
      <c r="J1634" s="5" t="str">
        <f t="shared" si="51"/>
        <v>1633,Mercedes-Benz,GLE-Class,2016,diesel,AUTOMATIC,201,52500,|n</v>
      </c>
    </row>
    <row r="1635" spans="1:10" x14ac:dyDescent="0.25">
      <c r="A1635" s="5">
        <v>1634</v>
      </c>
      <c r="B1635" s="5" t="s">
        <v>11194</v>
      </c>
      <c r="C1635" t="s">
        <v>11504</v>
      </c>
      <c r="D1635">
        <v>2016</v>
      </c>
      <c r="E1635" t="s">
        <v>11186</v>
      </c>
      <c r="F1635" t="s">
        <v>11888</v>
      </c>
      <c r="G1635" s="5">
        <v>577</v>
      </c>
      <c r="H1635">
        <v>107100</v>
      </c>
      <c r="I1635" s="5" t="str">
        <f t="shared" si="50"/>
        <v>|n</v>
      </c>
      <c r="J1635" s="5" t="str">
        <f t="shared" si="51"/>
        <v>1634,Mercedes-Benz,GLE-Class,2016,premium unleaded (required),AUTOMATIC,577,107100,|n</v>
      </c>
    </row>
    <row r="1636" spans="1:10" x14ac:dyDescent="0.25">
      <c r="A1636" s="5">
        <v>1635</v>
      </c>
      <c r="B1636" s="5" t="s">
        <v>11194</v>
      </c>
      <c r="C1636" t="s">
        <v>11504</v>
      </c>
      <c r="D1636">
        <v>2017</v>
      </c>
      <c r="E1636" t="s">
        <v>11186</v>
      </c>
      <c r="F1636" t="s">
        <v>11888</v>
      </c>
      <c r="G1636" s="5">
        <v>577</v>
      </c>
      <c r="H1636">
        <v>108840</v>
      </c>
      <c r="I1636" s="5">
        <f t="shared" si="50"/>
        <v>1634</v>
      </c>
      <c r="J1636" s="5" t="str">
        <f t="shared" si="51"/>
        <v>1635,Mercedes-Benz,GLE-Class,2017,premium unleaded (required),AUTOMATIC,577,108840,1634</v>
      </c>
    </row>
    <row r="1637" spans="1:10" x14ac:dyDescent="0.25">
      <c r="A1637" s="5">
        <v>1636</v>
      </c>
      <c r="B1637" s="5" t="s">
        <v>11194</v>
      </c>
      <c r="C1637" t="s">
        <v>11503</v>
      </c>
      <c r="D1637">
        <v>2016</v>
      </c>
      <c r="E1637" t="s">
        <v>11186</v>
      </c>
      <c r="F1637" t="s">
        <v>11888</v>
      </c>
      <c r="G1637" s="5">
        <v>577</v>
      </c>
      <c r="H1637">
        <v>109300</v>
      </c>
      <c r="I1637" s="5" t="str">
        <f t="shared" si="50"/>
        <v>|n</v>
      </c>
      <c r="J1637" s="5" t="str">
        <f t="shared" si="51"/>
        <v>1636,Mercedes-Benz,GLE-Class Coupe,2016,premium unleaded (required),AUTOMATIC,577,109300,|n</v>
      </c>
    </row>
    <row r="1638" spans="1:10" x14ac:dyDescent="0.25">
      <c r="A1638" s="5">
        <v>1637</v>
      </c>
      <c r="B1638" s="5" t="s">
        <v>11194</v>
      </c>
      <c r="C1638" s="5" t="s">
        <v>11503</v>
      </c>
      <c r="D1638">
        <v>2017</v>
      </c>
      <c r="E1638" t="s">
        <v>11186</v>
      </c>
      <c r="F1638" t="s">
        <v>11888</v>
      </c>
      <c r="G1638" s="5">
        <v>577</v>
      </c>
      <c r="H1638">
        <v>110650</v>
      </c>
      <c r="I1638" s="5">
        <f t="shared" si="50"/>
        <v>1636</v>
      </c>
      <c r="J1638" s="5" t="str">
        <f t="shared" si="51"/>
        <v>1637,Mercedes-Benz,GLE-Class Coupe,2017,premium unleaded (required),AUTOMATIC,577,110650,1636</v>
      </c>
    </row>
    <row r="1639" spans="1:10" x14ac:dyDescent="0.25">
      <c r="A1639" s="5">
        <v>1638</v>
      </c>
      <c r="B1639" s="5" t="s">
        <v>11194</v>
      </c>
      <c r="C1639" t="s">
        <v>11506</v>
      </c>
      <c r="D1639">
        <v>2013</v>
      </c>
      <c r="E1639" t="s">
        <v>11203</v>
      </c>
      <c r="F1639" t="s">
        <v>11888</v>
      </c>
      <c r="G1639" s="5">
        <v>200</v>
      </c>
      <c r="H1639">
        <v>38590</v>
      </c>
      <c r="I1639" s="5" t="str">
        <f t="shared" si="50"/>
        <v>|n</v>
      </c>
      <c r="J1639" s="5" t="str">
        <f t="shared" si="51"/>
        <v>1638,Mercedes-Benz,GLK-Class,2013,diesel,AUTOMATIC,200,38590,|n</v>
      </c>
    </row>
    <row r="1640" spans="1:10" x14ac:dyDescent="0.25">
      <c r="A1640" s="5">
        <v>1639</v>
      </c>
      <c r="B1640" s="5" t="s">
        <v>11194</v>
      </c>
      <c r="C1640" t="s">
        <v>11506</v>
      </c>
      <c r="D1640">
        <v>2013</v>
      </c>
      <c r="E1640" t="s">
        <v>11186</v>
      </c>
      <c r="F1640" t="s">
        <v>11888</v>
      </c>
      <c r="G1640" s="5">
        <v>302</v>
      </c>
      <c r="H1640">
        <v>39090</v>
      </c>
      <c r="I1640" s="5" t="str">
        <f t="shared" si="50"/>
        <v>|n</v>
      </c>
      <c r="J1640" s="5" t="str">
        <f t="shared" si="51"/>
        <v>1639,Mercedes-Benz,GLK-Class,2013,premium unleaded (required),AUTOMATIC,302,39090,|n</v>
      </c>
    </row>
    <row r="1641" spans="1:10" x14ac:dyDescent="0.25">
      <c r="A1641" s="5">
        <v>1640</v>
      </c>
      <c r="B1641" s="5" t="s">
        <v>11194</v>
      </c>
      <c r="C1641" t="s">
        <v>11506</v>
      </c>
      <c r="D1641">
        <v>2014</v>
      </c>
      <c r="E1641" t="s">
        <v>11203</v>
      </c>
      <c r="F1641" t="s">
        <v>11888</v>
      </c>
      <c r="G1641" s="5">
        <v>200</v>
      </c>
      <c r="H1641">
        <v>38980</v>
      </c>
      <c r="I1641" s="5" t="str">
        <f t="shared" si="50"/>
        <v>|n</v>
      </c>
      <c r="J1641" s="5" t="str">
        <f t="shared" si="51"/>
        <v>1640,Mercedes-Benz,GLK-Class,2014,diesel,AUTOMATIC,200,38980,|n</v>
      </c>
    </row>
    <row r="1642" spans="1:10" x14ac:dyDescent="0.25">
      <c r="A1642" s="5">
        <v>1641</v>
      </c>
      <c r="B1642" s="5" t="s">
        <v>11194</v>
      </c>
      <c r="C1642" t="s">
        <v>11506</v>
      </c>
      <c r="D1642">
        <v>2014</v>
      </c>
      <c r="E1642" t="s">
        <v>11186</v>
      </c>
      <c r="F1642" t="s">
        <v>11888</v>
      </c>
      <c r="G1642" s="5">
        <v>302</v>
      </c>
      <c r="H1642">
        <v>39480</v>
      </c>
      <c r="I1642" s="5" t="str">
        <f t="shared" si="50"/>
        <v>|n</v>
      </c>
      <c r="J1642" s="5" t="str">
        <f t="shared" si="51"/>
        <v>1641,Mercedes-Benz,GLK-Class,2014,premium unleaded (required),AUTOMATIC,302,39480,|n</v>
      </c>
    </row>
    <row r="1643" spans="1:10" x14ac:dyDescent="0.25">
      <c r="A1643" s="5">
        <v>1642</v>
      </c>
      <c r="B1643" s="5" t="s">
        <v>11194</v>
      </c>
      <c r="C1643" t="s">
        <v>11506</v>
      </c>
      <c r="D1643">
        <v>2015</v>
      </c>
      <c r="E1643" t="s">
        <v>11203</v>
      </c>
      <c r="F1643" t="s">
        <v>11888</v>
      </c>
      <c r="G1643" s="5">
        <v>200</v>
      </c>
      <c r="H1643">
        <v>39400</v>
      </c>
      <c r="I1643" s="5" t="str">
        <f t="shared" si="50"/>
        <v>|n</v>
      </c>
      <c r="J1643" s="5" t="str">
        <f t="shared" si="51"/>
        <v>1642,Mercedes-Benz,GLK-Class,2015,diesel,AUTOMATIC,200,39400,|n</v>
      </c>
    </row>
    <row r="1644" spans="1:10" x14ac:dyDescent="0.25">
      <c r="A1644" s="5">
        <v>1643</v>
      </c>
      <c r="B1644" s="5" t="s">
        <v>11194</v>
      </c>
      <c r="C1644" t="s">
        <v>11506</v>
      </c>
      <c r="D1644">
        <v>2015</v>
      </c>
      <c r="E1644" t="s">
        <v>11186</v>
      </c>
      <c r="F1644" t="s">
        <v>11888</v>
      </c>
      <c r="G1644" s="5">
        <v>302</v>
      </c>
      <c r="H1644">
        <v>39900</v>
      </c>
      <c r="I1644" s="5" t="str">
        <f t="shared" si="50"/>
        <v>|n</v>
      </c>
      <c r="J1644" s="5" t="str">
        <f t="shared" si="51"/>
        <v>1643,Mercedes-Benz,GLK-Class,2015,premium unleaded (required),AUTOMATIC,302,39900,|n</v>
      </c>
    </row>
    <row r="1645" spans="1:10" x14ac:dyDescent="0.25">
      <c r="A1645" s="5">
        <v>1644</v>
      </c>
      <c r="B1645" s="5" t="s">
        <v>11194</v>
      </c>
      <c r="C1645" t="s">
        <v>11507</v>
      </c>
      <c r="D1645">
        <v>2017</v>
      </c>
      <c r="E1645" t="s">
        <v>11186</v>
      </c>
      <c r="F1645" t="s">
        <v>11888</v>
      </c>
      <c r="G1645" s="5">
        <v>577</v>
      </c>
      <c r="H1645">
        <v>124100</v>
      </c>
      <c r="I1645" s="5" t="str">
        <f t="shared" si="50"/>
        <v>|n</v>
      </c>
      <c r="J1645" s="5" t="str">
        <f t="shared" si="51"/>
        <v>1644,Mercedes-Benz,GLS-Class,2017,premium unleaded (required),AUTOMATIC,577,124100,|n</v>
      </c>
    </row>
    <row r="1646" spans="1:10" x14ac:dyDescent="0.25">
      <c r="A1646" s="5">
        <v>1645</v>
      </c>
      <c r="B1646" s="5" t="s">
        <v>11194</v>
      </c>
      <c r="C1646" t="s">
        <v>11223</v>
      </c>
      <c r="D1646">
        <v>2016</v>
      </c>
      <c r="E1646" t="s">
        <v>11186</v>
      </c>
      <c r="F1646" t="s">
        <v>11888</v>
      </c>
      <c r="G1646" s="5">
        <v>523</v>
      </c>
      <c r="H1646">
        <v>189350</v>
      </c>
      <c r="I1646" s="5" t="str">
        <f t="shared" si="50"/>
        <v>|n</v>
      </c>
      <c r="J1646" s="5" t="str">
        <f t="shared" si="51"/>
        <v>1645,Mercedes-Benz,Maybach,2016,premium unleaded (required),AUTOMATIC,523,189350,|n</v>
      </c>
    </row>
    <row r="1647" spans="1:10" x14ac:dyDescent="0.25">
      <c r="A1647" s="5">
        <v>1646</v>
      </c>
      <c r="B1647" s="5" t="s">
        <v>11194</v>
      </c>
      <c r="C1647" t="s">
        <v>11223</v>
      </c>
      <c r="D1647">
        <v>2017</v>
      </c>
      <c r="E1647" t="s">
        <v>11186</v>
      </c>
      <c r="F1647" t="s">
        <v>11888</v>
      </c>
      <c r="G1647" s="5">
        <v>523</v>
      </c>
      <c r="H1647">
        <v>191300</v>
      </c>
      <c r="I1647" s="5">
        <f t="shared" si="50"/>
        <v>1645</v>
      </c>
      <c r="J1647" s="5" t="str">
        <f t="shared" si="51"/>
        <v>1646,Mercedes-Benz,Maybach,2017,premium unleaded (required),AUTOMATIC,523,191300,1645</v>
      </c>
    </row>
    <row r="1648" spans="1:10" x14ac:dyDescent="0.25">
      <c r="A1648" s="5">
        <v>1647</v>
      </c>
      <c r="B1648" s="5" t="s">
        <v>11194</v>
      </c>
      <c r="C1648" t="s">
        <v>11591</v>
      </c>
      <c r="D1648">
        <v>2013</v>
      </c>
      <c r="E1648" t="s">
        <v>11203</v>
      </c>
      <c r="F1648" t="s">
        <v>11888</v>
      </c>
      <c r="G1648" s="5">
        <v>240</v>
      </c>
      <c r="H1648">
        <v>51270</v>
      </c>
      <c r="I1648" s="5" t="str">
        <f t="shared" si="50"/>
        <v>|n</v>
      </c>
      <c r="J1648" s="5" t="str">
        <f t="shared" si="51"/>
        <v>1647,Mercedes-Benz,M-Class,2013,diesel,AUTOMATIC,240,51270,|n</v>
      </c>
    </row>
    <row r="1649" spans="1:10" x14ac:dyDescent="0.25">
      <c r="A1649" s="5">
        <v>1648</v>
      </c>
      <c r="B1649" s="5" t="s">
        <v>11194</v>
      </c>
      <c r="C1649" t="s">
        <v>11591</v>
      </c>
      <c r="D1649">
        <v>2013</v>
      </c>
      <c r="E1649" t="s">
        <v>11186</v>
      </c>
      <c r="F1649" t="s">
        <v>11888</v>
      </c>
      <c r="G1649" s="5">
        <v>518</v>
      </c>
      <c r="H1649">
        <v>96100</v>
      </c>
      <c r="I1649" s="5" t="str">
        <f t="shared" si="50"/>
        <v>|n</v>
      </c>
      <c r="J1649" s="5" t="str">
        <f t="shared" si="51"/>
        <v>1648,Mercedes-Benz,M-Class,2013,premium unleaded (required),AUTOMATIC,518,96100,|n</v>
      </c>
    </row>
    <row r="1650" spans="1:10" x14ac:dyDescent="0.25">
      <c r="A1650" s="5">
        <v>1649</v>
      </c>
      <c r="B1650" s="5" t="s">
        <v>11194</v>
      </c>
      <c r="C1650" t="s">
        <v>11591</v>
      </c>
      <c r="D1650">
        <v>2014</v>
      </c>
      <c r="E1650" t="s">
        <v>11203</v>
      </c>
      <c r="F1650" t="s">
        <v>11888</v>
      </c>
      <c r="G1650" s="5">
        <v>240</v>
      </c>
      <c r="H1650">
        <v>51790</v>
      </c>
      <c r="I1650" s="5" t="str">
        <f t="shared" si="50"/>
        <v>|n</v>
      </c>
      <c r="J1650" s="5" t="str">
        <f t="shared" si="51"/>
        <v>1649,Mercedes-Benz,M-Class,2014,diesel,AUTOMATIC,240,51790,|n</v>
      </c>
    </row>
    <row r="1651" spans="1:10" x14ac:dyDescent="0.25">
      <c r="A1651" s="5">
        <v>1650</v>
      </c>
      <c r="B1651" s="5" t="s">
        <v>11194</v>
      </c>
      <c r="C1651" t="s">
        <v>11591</v>
      </c>
      <c r="D1651">
        <v>2014</v>
      </c>
      <c r="E1651" t="s">
        <v>11186</v>
      </c>
      <c r="F1651" t="s">
        <v>11888</v>
      </c>
      <c r="G1651" s="5">
        <v>518</v>
      </c>
      <c r="H1651">
        <v>97250</v>
      </c>
      <c r="I1651" s="5" t="str">
        <f t="shared" si="50"/>
        <v>|n</v>
      </c>
      <c r="J1651" s="5" t="str">
        <f t="shared" si="51"/>
        <v>1650,Mercedes-Benz,M-Class,2014,premium unleaded (required),AUTOMATIC,518,97250,|n</v>
      </c>
    </row>
    <row r="1652" spans="1:10" x14ac:dyDescent="0.25">
      <c r="A1652" s="5">
        <v>1651</v>
      </c>
      <c r="B1652" s="5" t="s">
        <v>11194</v>
      </c>
      <c r="C1652" s="5" t="s">
        <v>11591</v>
      </c>
      <c r="D1652">
        <v>2015</v>
      </c>
      <c r="E1652" t="s">
        <v>11203</v>
      </c>
      <c r="F1652" t="s">
        <v>11888</v>
      </c>
      <c r="G1652" s="5">
        <v>302</v>
      </c>
      <c r="H1652">
        <v>49800</v>
      </c>
      <c r="I1652" s="5" t="str">
        <f t="shared" si="50"/>
        <v>|n</v>
      </c>
      <c r="J1652" s="5" t="str">
        <f t="shared" si="51"/>
        <v>1651,Mercedes-Benz,M-Class,2015,diesel,AUTOMATIC,302,49800,|n</v>
      </c>
    </row>
    <row r="1653" spans="1:10" x14ac:dyDescent="0.25">
      <c r="A1653" s="5">
        <v>1652</v>
      </c>
      <c r="B1653" s="5" t="s">
        <v>11194</v>
      </c>
      <c r="C1653" t="s">
        <v>11591</v>
      </c>
      <c r="D1653">
        <v>2015</v>
      </c>
      <c r="E1653" t="s">
        <v>11186</v>
      </c>
      <c r="F1653" t="s">
        <v>11888</v>
      </c>
      <c r="G1653" s="5">
        <v>518</v>
      </c>
      <c r="H1653">
        <v>98400</v>
      </c>
      <c r="I1653" s="5" t="str">
        <f t="shared" si="50"/>
        <v>|n</v>
      </c>
      <c r="J1653" s="5" t="str">
        <f t="shared" si="51"/>
        <v>1652,Mercedes-Benz,M-Class,2015,premium unleaded (required),AUTOMATIC,518,98400,|n</v>
      </c>
    </row>
    <row r="1654" spans="1:10" x14ac:dyDescent="0.25">
      <c r="A1654" s="5">
        <v>1653</v>
      </c>
      <c r="B1654" s="5" t="s">
        <v>11194</v>
      </c>
      <c r="C1654" t="s">
        <v>11618</v>
      </c>
      <c r="D1654">
        <v>2016</v>
      </c>
      <c r="E1654" t="s">
        <v>11193</v>
      </c>
      <c r="F1654" t="s">
        <v>11888</v>
      </c>
      <c r="G1654" s="5">
        <v>208</v>
      </c>
      <c r="H1654">
        <v>32500</v>
      </c>
      <c r="I1654" s="5" t="str">
        <f t="shared" si="50"/>
        <v>|n</v>
      </c>
      <c r="J1654" s="5" t="str">
        <f t="shared" si="51"/>
        <v>1653,Mercedes-Benz,Metris,2016,premium unleaded (recommended),AUTOMATIC,208,32500,|n</v>
      </c>
    </row>
    <row r="1655" spans="1:10" x14ac:dyDescent="0.25">
      <c r="A1655" s="5">
        <v>1654</v>
      </c>
      <c r="B1655" s="5" t="s">
        <v>11194</v>
      </c>
      <c r="C1655" t="s">
        <v>11688</v>
      </c>
      <c r="D1655">
        <v>2010</v>
      </c>
      <c r="E1655" t="s">
        <v>11203</v>
      </c>
      <c r="F1655" t="s">
        <v>11888</v>
      </c>
      <c r="G1655" s="5">
        <v>210</v>
      </c>
      <c r="H1655">
        <v>50800</v>
      </c>
      <c r="I1655" s="5" t="str">
        <f t="shared" si="50"/>
        <v>|n</v>
      </c>
      <c r="J1655" s="5" t="str">
        <f t="shared" si="51"/>
        <v>1654,Mercedes-Benz,R-Class,2010,diesel,AUTOMATIC,210,50800,|n</v>
      </c>
    </row>
    <row r="1656" spans="1:10" x14ac:dyDescent="0.25">
      <c r="A1656" s="5">
        <v>1655</v>
      </c>
      <c r="B1656" s="5" t="s">
        <v>11194</v>
      </c>
      <c r="C1656" t="s">
        <v>11688</v>
      </c>
      <c r="D1656">
        <v>2010</v>
      </c>
      <c r="E1656" t="s">
        <v>11186</v>
      </c>
      <c r="F1656" t="s">
        <v>11888</v>
      </c>
      <c r="G1656" s="5">
        <v>268</v>
      </c>
      <c r="H1656">
        <v>49300</v>
      </c>
      <c r="I1656" s="5" t="str">
        <f t="shared" si="50"/>
        <v>|n</v>
      </c>
      <c r="J1656" s="5" t="str">
        <f t="shared" si="51"/>
        <v>1655,Mercedes-Benz,R-Class,2010,premium unleaded (required),AUTOMATIC,268,49300,|n</v>
      </c>
    </row>
    <row r="1657" spans="1:10" x14ac:dyDescent="0.25">
      <c r="A1657" s="5">
        <v>1656</v>
      </c>
      <c r="B1657" s="5" t="s">
        <v>11194</v>
      </c>
      <c r="C1657" t="s">
        <v>11688</v>
      </c>
      <c r="D1657">
        <v>2011</v>
      </c>
      <c r="E1657" t="s">
        <v>11203</v>
      </c>
      <c r="F1657" t="s">
        <v>11888</v>
      </c>
      <c r="G1657" s="5">
        <v>210</v>
      </c>
      <c r="H1657">
        <v>51740</v>
      </c>
      <c r="I1657" s="5" t="str">
        <f t="shared" si="50"/>
        <v>|n</v>
      </c>
      <c r="J1657" s="5" t="str">
        <f t="shared" si="51"/>
        <v>1656,Mercedes-Benz,R-Class,2011,diesel,AUTOMATIC,210,51740,|n</v>
      </c>
    </row>
    <row r="1658" spans="1:10" x14ac:dyDescent="0.25">
      <c r="A1658" s="5">
        <v>1657</v>
      </c>
      <c r="B1658" s="5" t="s">
        <v>11194</v>
      </c>
      <c r="C1658" t="s">
        <v>11688</v>
      </c>
      <c r="D1658">
        <v>2011</v>
      </c>
      <c r="E1658" t="s">
        <v>11186</v>
      </c>
      <c r="F1658" t="s">
        <v>11888</v>
      </c>
      <c r="G1658" s="5">
        <v>268</v>
      </c>
      <c r="H1658">
        <v>50240</v>
      </c>
      <c r="I1658" s="5" t="str">
        <f t="shared" si="50"/>
        <v>|n</v>
      </c>
      <c r="J1658" s="5" t="str">
        <f t="shared" si="51"/>
        <v>1657,Mercedes-Benz,R-Class,2011,premium unleaded (required),AUTOMATIC,268,50240,|n</v>
      </c>
    </row>
    <row r="1659" spans="1:10" x14ac:dyDescent="0.25">
      <c r="A1659" s="5">
        <v>1658</v>
      </c>
      <c r="B1659" s="5" t="s">
        <v>11194</v>
      </c>
      <c r="C1659" s="5" t="s">
        <v>11688</v>
      </c>
      <c r="D1659">
        <v>2012</v>
      </c>
      <c r="E1659" t="s">
        <v>11203</v>
      </c>
      <c r="F1659" t="s">
        <v>11888</v>
      </c>
      <c r="G1659" s="5">
        <v>210</v>
      </c>
      <c r="H1659">
        <v>53840</v>
      </c>
      <c r="I1659" s="5" t="str">
        <f t="shared" si="50"/>
        <v>|n</v>
      </c>
      <c r="J1659" s="5" t="str">
        <f t="shared" si="51"/>
        <v>1658,Mercedes-Benz,R-Class,2012,diesel,AUTOMATIC,210,53840,|n</v>
      </c>
    </row>
    <row r="1660" spans="1:10" x14ac:dyDescent="0.25">
      <c r="A1660" s="5">
        <v>1659</v>
      </c>
      <c r="B1660" s="5" t="s">
        <v>11194</v>
      </c>
      <c r="C1660" t="s">
        <v>11688</v>
      </c>
      <c r="D1660">
        <v>2012</v>
      </c>
      <c r="E1660" t="s">
        <v>11186</v>
      </c>
      <c r="F1660" t="s">
        <v>11888</v>
      </c>
      <c r="G1660" s="5">
        <v>302</v>
      </c>
      <c r="H1660">
        <v>52690</v>
      </c>
      <c r="I1660" s="5" t="str">
        <f t="shared" si="50"/>
        <v>|n</v>
      </c>
      <c r="J1660" s="5" t="str">
        <f t="shared" si="51"/>
        <v>1659,Mercedes-Benz,R-Class,2012,premium unleaded (required),AUTOMATIC,302,52690,|n</v>
      </c>
    </row>
    <row r="1661" spans="1:10" x14ac:dyDescent="0.25">
      <c r="A1661" s="5">
        <v>1660</v>
      </c>
      <c r="B1661" s="5" t="s">
        <v>11194</v>
      </c>
      <c r="C1661" t="s">
        <v>11730</v>
      </c>
      <c r="D1661">
        <v>2015</v>
      </c>
      <c r="E1661" t="s">
        <v>11186</v>
      </c>
      <c r="F1661" t="s">
        <v>11888</v>
      </c>
      <c r="G1661" s="5">
        <v>621</v>
      </c>
      <c r="H1661">
        <v>230900</v>
      </c>
      <c r="I1661" s="5" t="str">
        <f t="shared" si="50"/>
        <v>|n</v>
      </c>
      <c r="J1661" s="5" t="str">
        <f t="shared" si="51"/>
        <v>1660,Mercedes-Benz,S-Class,2015,premium unleaded (required),AUTOMATIC,621,230900,|n</v>
      </c>
    </row>
    <row r="1662" spans="1:10" x14ac:dyDescent="0.25">
      <c r="A1662" s="5">
        <v>1661</v>
      </c>
      <c r="B1662" s="5" t="s">
        <v>11194</v>
      </c>
      <c r="C1662" t="s">
        <v>11730</v>
      </c>
      <c r="D1662">
        <v>2016</v>
      </c>
      <c r="E1662" t="s">
        <v>11186</v>
      </c>
      <c r="F1662" t="s">
        <v>11888</v>
      </c>
      <c r="G1662" s="5">
        <v>621</v>
      </c>
      <c r="H1662">
        <v>234050</v>
      </c>
      <c r="I1662" s="5">
        <f t="shared" si="50"/>
        <v>1660</v>
      </c>
      <c r="J1662" s="5" t="str">
        <f t="shared" si="51"/>
        <v>1661,Mercedes-Benz,S-Class,2016,premium unleaded (required),AUTOMATIC,621,234050,1660</v>
      </c>
    </row>
    <row r="1663" spans="1:10" x14ac:dyDescent="0.25">
      <c r="A1663" s="5">
        <v>1662</v>
      </c>
      <c r="B1663" s="5" t="s">
        <v>11194</v>
      </c>
      <c r="C1663" t="s">
        <v>11730</v>
      </c>
      <c r="D1663">
        <v>2017</v>
      </c>
      <c r="E1663" t="s">
        <v>11186</v>
      </c>
      <c r="F1663" t="s">
        <v>11888</v>
      </c>
      <c r="G1663" s="5">
        <v>621</v>
      </c>
      <c r="H1663">
        <v>247900</v>
      </c>
      <c r="I1663" s="5">
        <f t="shared" si="50"/>
        <v>1661</v>
      </c>
      <c r="J1663" s="5" t="str">
        <f t="shared" si="51"/>
        <v>1662,Mercedes-Benz,S-Class,2017,premium unleaded (required),AUTOMATIC,621,247900,1661</v>
      </c>
    </row>
    <row r="1664" spans="1:10" x14ac:dyDescent="0.25">
      <c r="A1664" s="5">
        <v>1663</v>
      </c>
      <c r="B1664" s="5" t="s">
        <v>11194</v>
      </c>
      <c r="C1664" t="s">
        <v>11765</v>
      </c>
      <c r="D1664">
        <v>2017</v>
      </c>
      <c r="E1664" t="s">
        <v>11186</v>
      </c>
      <c r="F1664" t="s">
        <v>11888</v>
      </c>
      <c r="G1664" s="5">
        <v>362</v>
      </c>
      <c r="H1664">
        <v>60300</v>
      </c>
      <c r="I1664" s="5" t="str">
        <f t="shared" si="50"/>
        <v>|n</v>
      </c>
      <c r="J1664" s="5" t="str">
        <f t="shared" si="51"/>
        <v>1663,Mercedes-Benz,SLC-Class,2017,premium unleaded (required),AUTOMATIC,362,60300,|n</v>
      </c>
    </row>
    <row r="1665" spans="1:10" x14ac:dyDescent="0.25">
      <c r="A1665" s="5">
        <v>1664</v>
      </c>
      <c r="B1665" s="5" t="s">
        <v>11194</v>
      </c>
      <c r="C1665" t="s">
        <v>11764</v>
      </c>
      <c r="D1665">
        <v>2015</v>
      </c>
      <c r="E1665" t="s">
        <v>11186</v>
      </c>
      <c r="F1665" t="s">
        <v>11888</v>
      </c>
      <c r="G1665" s="5">
        <v>621</v>
      </c>
      <c r="H1665">
        <v>214500</v>
      </c>
      <c r="I1665" s="5" t="str">
        <f t="shared" si="50"/>
        <v>|n</v>
      </c>
      <c r="J1665" s="5" t="str">
        <f t="shared" si="51"/>
        <v>1664,Mercedes-Benz,SL-Class,2015,premium unleaded (required),AUTOMATIC,621,214500,|n</v>
      </c>
    </row>
    <row r="1666" spans="1:10" x14ac:dyDescent="0.25">
      <c r="A1666" s="5">
        <v>1665</v>
      </c>
      <c r="B1666" s="5" t="s">
        <v>11194</v>
      </c>
      <c r="C1666" t="s">
        <v>11764</v>
      </c>
      <c r="D1666">
        <v>2016</v>
      </c>
      <c r="E1666" t="s">
        <v>11186</v>
      </c>
      <c r="F1666" t="s">
        <v>11888</v>
      </c>
      <c r="G1666" s="5">
        <v>621</v>
      </c>
      <c r="H1666">
        <v>217550</v>
      </c>
      <c r="I1666" s="5">
        <f t="shared" si="50"/>
        <v>1664</v>
      </c>
      <c r="J1666" s="5" t="str">
        <f t="shared" si="51"/>
        <v>1665,Mercedes-Benz,SL-Class,2016,premium unleaded (required),AUTOMATIC,621,217550,1664</v>
      </c>
    </row>
    <row r="1667" spans="1:10" x14ac:dyDescent="0.25">
      <c r="A1667" s="5">
        <v>1666</v>
      </c>
      <c r="B1667" s="5" t="s">
        <v>11194</v>
      </c>
      <c r="C1667" t="s">
        <v>11764</v>
      </c>
      <c r="D1667">
        <v>2017</v>
      </c>
      <c r="E1667" t="s">
        <v>11186</v>
      </c>
      <c r="F1667" t="s">
        <v>11888</v>
      </c>
      <c r="G1667" s="5">
        <v>621</v>
      </c>
      <c r="H1667">
        <v>219850</v>
      </c>
      <c r="I1667" s="5">
        <f t="shared" ref="I1667:I1730" si="52">IF(AND($B1666=$B1667,$C1666=$C1667,$E1666=$E1667,$F1666=$F1667),A1666,"|n")</f>
        <v>1665</v>
      </c>
      <c r="J1667" s="5" t="str">
        <f t="shared" ref="J1667:J1730" si="53">A1667&amp;","&amp;B1667&amp;","&amp;C1667&amp;","&amp;D1667&amp;","&amp;E1667&amp;","&amp;F1667&amp;","&amp;G1667&amp;","&amp;H1667&amp;","&amp;I1667</f>
        <v>1666,Mercedes-Benz,SL-Class,2017,premium unleaded (required),AUTOMATIC,621,219850,1665</v>
      </c>
    </row>
    <row r="1668" spans="1:10" x14ac:dyDescent="0.25">
      <c r="A1668" s="5">
        <v>1667</v>
      </c>
      <c r="B1668" s="5" t="s">
        <v>11194</v>
      </c>
      <c r="C1668" t="s">
        <v>11766</v>
      </c>
      <c r="D1668">
        <v>2014</v>
      </c>
      <c r="E1668" t="s">
        <v>11186</v>
      </c>
      <c r="F1668" t="s">
        <v>11888</v>
      </c>
      <c r="G1668" s="5">
        <v>415</v>
      </c>
      <c r="H1668">
        <v>68925</v>
      </c>
      <c r="I1668" s="5" t="str">
        <f t="shared" si="52"/>
        <v>|n</v>
      </c>
      <c r="J1668" s="5" t="str">
        <f t="shared" si="53"/>
        <v>1667,Mercedes-Benz,SLK-Class,2014,premium unleaded (required),AUTOMATIC,415,68925,|n</v>
      </c>
    </row>
    <row r="1669" spans="1:10" x14ac:dyDescent="0.25">
      <c r="A1669" s="5">
        <v>1668</v>
      </c>
      <c r="B1669" s="5" t="s">
        <v>11194</v>
      </c>
      <c r="C1669" t="s">
        <v>11766</v>
      </c>
      <c r="D1669">
        <v>2014</v>
      </c>
      <c r="E1669" t="s">
        <v>11186</v>
      </c>
      <c r="F1669" t="s">
        <v>11887</v>
      </c>
      <c r="G1669" s="5">
        <v>201</v>
      </c>
      <c r="H1669">
        <v>43525</v>
      </c>
      <c r="I1669" s="5" t="str">
        <f t="shared" si="52"/>
        <v>|n</v>
      </c>
      <c r="J1669" s="5" t="str">
        <f t="shared" si="53"/>
        <v>1668,Mercedes-Benz,SLK-Class,2014,premium unleaded (required),MANUAL,201,43525,|n</v>
      </c>
    </row>
    <row r="1670" spans="1:10" x14ac:dyDescent="0.25">
      <c r="A1670" s="5">
        <v>1669</v>
      </c>
      <c r="B1670" s="5" t="s">
        <v>11194</v>
      </c>
      <c r="C1670" t="s">
        <v>11766</v>
      </c>
      <c r="D1670">
        <v>2015</v>
      </c>
      <c r="E1670" t="s">
        <v>11186</v>
      </c>
      <c r="F1670" t="s">
        <v>11888</v>
      </c>
      <c r="G1670" s="5">
        <v>415</v>
      </c>
      <c r="H1670">
        <v>70850</v>
      </c>
      <c r="I1670" s="5" t="str">
        <f t="shared" si="52"/>
        <v>|n</v>
      </c>
      <c r="J1670" s="5" t="str">
        <f t="shared" si="53"/>
        <v>1669,Mercedes-Benz,SLK-Class,2015,premium unleaded (required),AUTOMATIC,415,70850,|n</v>
      </c>
    </row>
    <row r="1671" spans="1:10" x14ac:dyDescent="0.25">
      <c r="A1671" s="5">
        <v>1670</v>
      </c>
      <c r="B1671" s="5" t="s">
        <v>11194</v>
      </c>
      <c r="C1671" s="5" t="s">
        <v>11766</v>
      </c>
      <c r="D1671">
        <v>2015</v>
      </c>
      <c r="E1671" t="s">
        <v>11186</v>
      </c>
      <c r="F1671" t="s">
        <v>11887</v>
      </c>
      <c r="G1671" s="5">
        <v>201</v>
      </c>
      <c r="H1671">
        <v>43950</v>
      </c>
      <c r="I1671" s="5" t="str">
        <f t="shared" si="52"/>
        <v>|n</v>
      </c>
      <c r="J1671" s="5" t="str">
        <f t="shared" si="53"/>
        <v>1670,Mercedes-Benz,SLK-Class,2015,premium unleaded (required),MANUAL,201,43950,|n</v>
      </c>
    </row>
    <row r="1672" spans="1:10" x14ac:dyDescent="0.25">
      <c r="A1672" s="5">
        <v>1671</v>
      </c>
      <c r="B1672" s="5" t="s">
        <v>11194</v>
      </c>
      <c r="C1672" s="5" t="s">
        <v>11766</v>
      </c>
      <c r="D1672">
        <v>2016</v>
      </c>
      <c r="E1672" t="s">
        <v>11186</v>
      </c>
      <c r="F1672" t="s">
        <v>11888</v>
      </c>
      <c r="G1672" s="5">
        <v>416</v>
      </c>
      <c r="H1672">
        <v>72600</v>
      </c>
      <c r="I1672" s="5" t="str">
        <f t="shared" si="52"/>
        <v>|n</v>
      </c>
      <c r="J1672" s="5" t="str">
        <f t="shared" si="53"/>
        <v>1671,Mercedes-Benz,SLK-Class,2016,premium unleaded (required),AUTOMATIC,416,72600,|n</v>
      </c>
    </row>
    <row r="1673" spans="1:10" x14ac:dyDescent="0.25">
      <c r="A1673" s="5">
        <v>1672</v>
      </c>
      <c r="B1673" s="5" t="s">
        <v>11194</v>
      </c>
      <c r="C1673" s="5" t="s">
        <v>11767</v>
      </c>
      <c r="D1673">
        <v>2007</v>
      </c>
      <c r="E1673" t="s">
        <v>11186</v>
      </c>
      <c r="F1673" t="s">
        <v>11888</v>
      </c>
      <c r="G1673" s="5">
        <v>641</v>
      </c>
      <c r="H1673">
        <v>480000</v>
      </c>
      <c r="I1673" s="5" t="str">
        <f t="shared" si="52"/>
        <v>|n</v>
      </c>
      <c r="J1673" s="5" t="str">
        <f t="shared" si="53"/>
        <v>1672,Mercedes-Benz,SLR McLaren,2007,premium unleaded (required),AUTOMATIC,641,480000,|n</v>
      </c>
    </row>
    <row r="1674" spans="1:10" x14ac:dyDescent="0.25">
      <c r="A1674" s="5">
        <v>1673</v>
      </c>
      <c r="B1674" s="5" t="s">
        <v>11194</v>
      </c>
      <c r="C1674" t="s">
        <v>11767</v>
      </c>
      <c r="D1674">
        <v>2008</v>
      </c>
      <c r="E1674" t="s">
        <v>11186</v>
      </c>
      <c r="F1674" t="s">
        <v>11888</v>
      </c>
      <c r="G1674" s="5">
        <v>617</v>
      </c>
      <c r="H1674">
        <v>495000</v>
      </c>
      <c r="I1674" s="5">
        <f t="shared" si="52"/>
        <v>1672</v>
      </c>
      <c r="J1674" s="5" t="str">
        <f t="shared" si="53"/>
        <v>1673,Mercedes-Benz,SLR McLaren,2008,premium unleaded (required),AUTOMATIC,617,495000,1672</v>
      </c>
    </row>
    <row r="1675" spans="1:10" x14ac:dyDescent="0.25">
      <c r="A1675" s="5">
        <v>1674</v>
      </c>
      <c r="B1675" s="5" t="s">
        <v>11194</v>
      </c>
      <c r="C1675" t="s">
        <v>11767</v>
      </c>
      <c r="D1675">
        <v>2009</v>
      </c>
      <c r="E1675" t="s">
        <v>11186</v>
      </c>
      <c r="F1675" t="s">
        <v>11888</v>
      </c>
      <c r="G1675" s="5">
        <v>617</v>
      </c>
      <c r="H1675">
        <v>495000</v>
      </c>
      <c r="I1675" s="5">
        <f t="shared" si="52"/>
        <v>1673</v>
      </c>
      <c r="J1675" s="5" t="str">
        <f t="shared" si="53"/>
        <v>1674,Mercedes-Benz,SLR McLaren,2009,premium unleaded (required),AUTOMATIC,617,495000,1673</v>
      </c>
    </row>
    <row r="1676" spans="1:10" x14ac:dyDescent="0.25">
      <c r="A1676" s="5">
        <v>1675</v>
      </c>
      <c r="B1676" s="5" t="s">
        <v>11194</v>
      </c>
      <c r="C1676" t="s">
        <v>11770</v>
      </c>
      <c r="D1676">
        <v>2011</v>
      </c>
      <c r="E1676" t="s">
        <v>11186</v>
      </c>
      <c r="F1676" t="s">
        <v>11889</v>
      </c>
      <c r="G1676" s="5">
        <v>563</v>
      </c>
      <c r="H1676">
        <v>183000</v>
      </c>
      <c r="I1676" s="5" t="str">
        <f t="shared" si="52"/>
        <v>|n</v>
      </c>
      <c r="J1676" s="5" t="str">
        <f t="shared" si="53"/>
        <v>1675,Mercedes-Benz,SLS AMG,2011,premium unleaded (required),AUTOMATED_MANUAL,563,183000,|n</v>
      </c>
    </row>
    <row r="1677" spans="1:10" x14ac:dyDescent="0.25">
      <c r="A1677" s="5">
        <v>1676</v>
      </c>
      <c r="B1677" s="5" t="s">
        <v>11194</v>
      </c>
      <c r="C1677" t="s">
        <v>11770</v>
      </c>
      <c r="D1677">
        <v>2012</v>
      </c>
      <c r="E1677" t="s">
        <v>11186</v>
      </c>
      <c r="F1677" t="s">
        <v>11889</v>
      </c>
      <c r="G1677" s="5">
        <v>563</v>
      </c>
      <c r="H1677">
        <v>196100</v>
      </c>
      <c r="I1677" s="5">
        <f t="shared" si="52"/>
        <v>1675</v>
      </c>
      <c r="J1677" s="5" t="str">
        <f t="shared" si="53"/>
        <v>1676,Mercedes-Benz,SLS AMG,2012,premium unleaded (required),AUTOMATED_MANUAL,563,196100,1675</v>
      </c>
    </row>
    <row r="1678" spans="1:10" x14ac:dyDescent="0.25">
      <c r="A1678" s="5">
        <v>1677</v>
      </c>
      <c r="B1678" s="5" t="s">
        <v>11194</v>
      </c>
      <c r="C1678" s="5" t="s">
        <v>11769</v>
      </c>
      <c r="D1678">
        <v>2013</v>
      </c>
      <c r="E1678" t="s">
        <v>11186</v>
      </c>
      <c r="F1678" t="s">
        <v>11889</v>
      </c>
      <c r="G1678" s="5">
        <v>583</v>
      </c>
      <c r="H1678">
        <v>206000</v>
      </c>
      <c r="I1678" s="5" t="str">
        <f t="shared" si="52"/>
        <v>|n</v>
      </c>
      <c r="J1678" s="5" t="str">
        <f t="shared" si="53"/>
        <v>1677,Mercedes-Benz,SLS AMG GT,2013,premium unleaded (required),AUTOMATED_MANUAL,583,206000,|n</v>
      </c>
    </row>
    <row r="1679" spans="1:10" x14ac:dyDescent="0.25">
      <c r="A1679" s="5">
        <v>1678</v>
      </c>
      <c r="B1679" s="5" t="s">
        <v>11194</v>
      </c>
      <c r="C1679" t="s">
        <v>11769</v>
      </c>
      <c r="D1679">
        <v>2014</v>
      </c>
      <c r="E1679" t="s">
        <v>11186</v>
      </c>
      <c r="F1679" t="s">
        <v>11889</v>
      </c>
      <c r="G1679" s="5">
        <v>622</v>
      </c>
      <c r="H1679">
        <v>275000</v>
      </c>
      <c r="I1679" s="5">
        <f t="shared" si="52"/>
        <v>1677</v>
      </c>
      <c r="J1679" s="5" t="str">
        <f t="shared" si="53"/>
        <v>1678,Mercedes-Benz,SLS AMG GT,2014,premium unleaded (required),AUTOMATED_MANUAL,622,275000,1677</v>
      </c>
    </row>
    <row r="1680" spans="1:10" x14ac:dyDescent="0.25">
      <c r="A1680" s="5">
        <v>1679</v>
      </c>
      <c r="B1680" s="5" t="s">
        <v>11194</v>
      </c>
      <c r="C1680" t="s">
        <v>11768</v>
      </c>
      <c r="D1680">
        <v>2015</v>
      </c>
      <c r="E1680" t="s">
        <v>11186</v>
      </c>
      <c r="F1680" t="s">
        <v>11889</v>
      </c>
      <c r="G1680" s="5">
        <v>583</v>
      </c>
      <c r="H1680">
        <v>228080</v>
      </c>
      <c r="I1680" s="5" t="str">
        <f t="shared" si="52"/>
        <v>|n</v>
      </c>
      <c r="J1680" s="5" t="str">
        <f t="shared" si="53"/>
        <v>1679,Mercedes-Benz,SLS AMG GT Final Edition,2015,premium unleaded (required),AUTOMATED_MANUAL,583,228080,|n</v>
      </c>
    </row>
    <row r="1681" spans="1:10" x14ac:dyDescent="0.25">
      <c r="A1681" s="5">
        <v>1680</v>
      </c>
      <c r="B1681" s="5" t="s">
        <v>11204</v>
      </c>
      <c r="C1681" s="5" t="s">
        <v>11409</v>
      </c>
      <c r="D1681">
        <v>2010</v>
      </c>
      <c r="E1681" t="s">
        <v>11193</v>
      </c>
      <c r="F1681" t="s">
        <v>11888</v>
      </c>
      <c r="G1681" s="5">
        <v>265</v>
      </c>
      <c r="H1681">
        <v>29089</v>
      </c>
      <c r="I1681" s="5" t="str">
        <f t="shared" si="52"/>
        <v>|n</v>
      </c>
      <c r="J1681" s="5" t="str">
        <f t="shared" si="53"/>
        <v>1680,Mitsubishi,Eclipse,2010,premium unleaded (recommended),AUTOMATIC,265,29089,|n</v>
      </c>
    </row>
    <row r="1682" spans="1:10" x14ac:dyDescent="0.25">
      <c r="A1682" s="5">
        <v>1681</v>
      </c>
      <c r="B1682" s="5" t="s">
        <v>11204</v>
      </c>
      <c r="C1682" s="5" t="s">
        <v>11409</v>
      </c>
      <c r="D1682">
        <v>2010</v>
      </c>
      <c r="E1682" t="s">
        <v>11193</v>
      </c>
      <c r="F1682" t="s">
        <v>11887</v>
      </c>
      <c r="G1682" s="5">
        <v>265</v>
      </c>
      <c r="H1682">
        <v>28089</v>
      </c>
      <c r="I1682" s="5" t="str">
        <f t="shared" si="52"/>
        <v>|n</v>
      </c>
      <c r="J1682" s="5" t="str">
        <f t="shared" si="53"/>
        <v>1681,Mitsubishi,Eclipse,2010,premium unleaded (recommended),MANUAL,265,28089,|n</v>
      </c>
    </row>
    <row r="1683" spans="1:10" x14ac:dyDescent="0.25">
      <c r="A1683" s="5">
        <v>1682</v>
      </c>
      <c r="B1683" s="5" t="s">
        <v>11204</v>
      </c>
      <c r="C1683" t="s">
        <v>11409</v>
      </c>
      <c r="D1683">
        <v>2010</v>
      </c>
      <c r="E1683" t="s">
        <v>11190</v>
      </c>
      <c r="F1683" t="s">
        <v>11888</v>
      </c>
      <c r="G1683" s="5">
        <v>162</v>
      </c>
      <c r="H1683">
        <v>24699</v>
      </c>
      <c r="I1683" s="5" t="str">
        <f t="shared" si="52"/>
        <v>|n</v>
      </c>
      <c r="J1683" s="5" t="str">
        <f t="shared" si="53"/>
        <v>1682,Mitsubishi,Eclipse,2010,regular unleaded,AUTOMATIC,162,24699,|n</v>
      </c>
    </row>
    <row r="1684" spans="1:10" x14ac:dyDescent="0.25">
      <c r="A1684" s="5">
        <v>1683</v>
      </c>
      <c r="B1684" s="5" t="s">
        <v>11204</v>
      </c>
      <c r="C1684" t="s">
        <v>11409</v>
      </c>
      <c r="D1684">
        <v>2010</v>
      </c>
      <c r="E1684" t="s">
        <v>11190</v>
      </c>
      <c r="F1684" t="s">
        <v>11887</v>
      </c>
      <c r="G1684" s="5">
        <v>162</v>
      </c>
      <c r="H1684">
        <v>20699</v>
      </c>
      <c r="I1684" s="5" t="str">
        <f t="shared" si="52"/>
        <v>|n</v>
      </c>
      <c r="J1684" s="5" t="str">
        <f t="shared" si="53"/>
        <v>1683,Mitsubishi,Eclipse,2010,regular unleaded,MANUAL,162,20699,|n</v>
      </c>
    </row>
    <row r="1685" spans="1:10" x14ac:dyDescent="0.25">
      <c r="A1685" s="5">
        <v>1684</v>
      </c>
      <c r="B1685" s="5" t="s">
        <v>11204</v>
      </c>
      <c r="C1685" t="s">
        <v>11409</v>
      </c>
      <c r="D1685">
        <v>2011</v>
      </c>
      <c r="E1685" t="s">
        <v>11193</v>
      </c>
      <c r="F1685" t="s">
        <v>11888</v>
      </c>
      <c r="G1685" s="5">
        <v>265</v>
      </c>
      <c r="H1685">
        <v>29089</v>
      </c>
      <c r="I1685" s="5" t="str">
        <f t="shared" si="52"/>
        <v>|n</v>
      </c>
      <c r="J1685" s="5" t="str">
        <f t="shared" si="53"/>
        <v>1684,Mitsubishi,Eclipse,2011,premium unleaded (recommended),AUTOMATIC,265,29089,|n</v>
      </c>
    </row>
    <row r="1686" spans="1:10" x14ac:dyDescent="0.25">
      <c r="A1686" s="5">
        <v>1685</v>
      </c>
      <c r="B1686" s="5" t="s">
        <v>11204</v>
      </c>
      <c r="C1686" t="s">
        <v>11409</v>
      </c>
      <c r="D1686">
        <v>2011</v>
      </c>
      <c r="E1686" t="s">
        <v>11190</v>
      </c>
      <c r="F1686" t="s">
        <v>11888</v>
      </c>
      <c r="G1686" s="5">
        <v>162</v>
      </c>
      <c r="H1686">
        <v>24699</v>
      </c>
      <c r="I1686" s="5" t="str">
        <f t="shared" si="52"/>
        <v>|n</v>
      </c>
      <c r="J1686" s="5" t="str">
        <f t="shared" si="53"/>
        <v>1685,Mitsubishi,Eclipse,2011,regular unleaded,AUTOMATIC,162,24699,|n</v>
      </c>
    </row>
    <row r="1687" spans="1:10" x14ac:dyDescent="0.25">
      <c r="A1687" s="5">
        <v>1686</v>
      </c>
      <c r="B1687" s="5" t="s">
        <v>11204</v>
      </c>
      <c r="C1687" t="s">
        <v>11409</v>
      </c>
      <c r="D1687">
        <v>2011</v>
      </c>
      <c r="E1687" t="s">
        <v>11190</v>
      </c>
      <c r="F1687" t="s">
        <v>11887</v>
      </c>
      <c r="G1687" s="5">
        <v>162</v>
      </c>
      <c r="H1687">
        <v>18999</v>
      </c>
      <c r="I1687" s="5" t="str">
        <f t="shared" si="52"/>
        <v>|n</v>
      </c>
      <c r="J1687" s="5" t="str">
        <f t="shared" si="53"/>
        <v>1686,Mitsubishi,Eclipse,2011,regular unleaded,MANUAL,162,18999,|n</v>
      </c>
    </row>
    <row r="1688" spans="1:10" x14ac:dyDescent="0.25">
      <c r="A1688" s="5">
        <v>1687</v>
      </c>
      <c r="B1688" s="5" t="s">
        <v>11204</v>
      </c>
      <c r="C1688" t="s">
        <v>11409</v>
      </c>
      <c r="D1688">
        <v>2012</v>
      </c>
      <c r="E1688" t="s">
        <v>11193</v>
      </c>
      <c r="F1688" t="s">
        <v>11888</v>
      </c>
      <c r="G1688" s="5">
        <v>265</v>
      </c>
      <c r="H1688">
        <v>29089</v>
      </c>
      <c r="I1688" s="5" t="str">
        <f t="shared" si="52"/>
        <v>|n</v>
      </c>
      <c r="J1688" s="5" t="str">
        <f t="shared" si="53"/>
        <v>1687,Mitsubishi,Eclipse,2012,premium unleaded (recommended),AUTOMATIC,265,29089,|n</v>
      </c>
    </row>
    <row r="1689" spans="1:10" x14ac:dyDescent="0.25">
      <c r="A1689" s="5">
        <v>1688</v>
      </c>
      <c r="B1689" s="5" t="s">
        <v>11204</v>
      </c>
      <c r="C1689" t="s">
        <v>11409</v>
      </c>
      <c r="D1689">
        <v>2012</v>
      </c>
      <c r="E1689" t="s">
        <v>11190</v>
      </c>
      <c r="F1689" t="s">
        <v>11888</v>
      </c>
      <c r="G1689" s="5">
        <v>162</v>
      </c>
      <c r="H1689">
        <v>24699</v>
      </c>
      <c r="I1689" s="5" t="str">
        <f t="shared" si="52"/>
        <v>|n</v>
      </c>
      <c r="J1689" s="5" t="str">
        <f t="shared" si="53"/>
        <v>1688,Mitsubishi,Eclipse,2012,regular unleaded,AUTOMATIC,162,24699,|n</v>
      </c>
    </row>
    <row r="1690" spans="1:10" x14ac:dyDescent="0.25">
      <c r="A1690" s="5">
        <v>1689</v>
      </c>
      <c r="B1690" s="5" t="s">
        <v>11204</v>
      </c>
      <c r="C1690" t="s">
        <v>11409</v>
      </c>
      <c r="D1690">
        <v>2012</v>
      </c>
      <c r="E1690" t="s">
        <v>11190</v>
      </c>
      <c r="F1690" t="s">
        <v>11887</v>
      </c>
      <c r="G1690" s="5">
        <v>162</v>
      </c>
      <c r="H1690">
        <v>19499</v>
      </c>
      <c r="I1690" s="5" t="str">
        <f t="shared" si="52"/>
        <v>|n</v>
      </c>
      <c r="J1690" s="5" t="str">
        <f t="shared" si="53"/>
        <v>1689,Mitsubishi,Eclipse,2012,regular unleaded,MANUAL,162,19499,|n</v>
      </c>
    </row>
    <row r="1691" spans="1:10" x14ac:dyDescent="0.25">
      <c r="A1691" s="5">
        <v>1690</v>
      </c>
      <c r="B1691" s="5" t="s">
        <v>11204</v>
      </c>
      <c r="C1691" s="5" t="s">
        <v>11408</v>
      </c>
      <c r="D1691">
        <v>2010</v>
      </c>
      <c r="E1691" t="s">
        <v>11193</v>
      </c>
      <c r="F1691" t="s">
        <v>11888</v>
      </c>
      <c r="G1691" s="5">
        <v>265</v>
      </c>
      <c r="H1691">
        <v>32599</v>
      </c>
      <c r="I1691" s="5" t="str">
        <f t="shared" si="52"/>
        <v>|n</v>
      </c>
      <c r="J1691" s="5" t="str">
        <f t="shared" si="53"/>
        <v>1690,Mitsubishi,Eclipse Spyder,2010,premium unleaded (recommended),AUTOMATIC,265,32599,|n</v>
      </c>
    </row>
    <row r="1692" spans="1:10" x14ac:dyDescent="0.25">
      <c r="A1692" s="5">
        <v>1691</v>
      </c>
      <c r="B1692" s="5" t="s">
        <v>11204</v>
      </c>
      <c r="C1692" t="s">
        <v>11408</v>
      </c>
      <c r="D1692">
        <v>2010</v>
      </c>
      <c r="E1692" t="s">
        <v>11190</v>
      </c>
      <c r="F1692" t="s">
        <v>11888</v>
      </c>
      <c r="G1692" s="5">
        <v>162</v>
      </c>
      <c r="H1692">
        <v>27799</v>
      </c>
      <c r="I1692" s="5" t="str">
        <f t="shared" si="52"/>
        <v>|n</v>
      </c>
      <c r="J1692" s="5" t="str">
        <f t="shared" si="53"/>
        <v>1691,Mitsubishi,Eclipse Spyder,2010,regular unleaded,AUTOMATIC,162,27799,|n</v>
      </c>
    </row>
    <row r="1693" spans="1:10" x14ac:dyDescent="0.25">
      <c r="A1693" s="5">
        <v>1692</v>
      </c>
      <c r="B1693" s="5" t="s">
        <v>11204</v>
      </c>
      <c r="C1693" t="s">
        <v>11408</v>
      </c>
      <c r="D1693">
        <v>2011</v>
      </c>
      <c r="E1693" t="s">
        <v>11193</v>
      </c>
      <c r="F1693" t="s">
        <v>11888</v>
      </c>
      <c r="G1693" s="5">
        <v>265</v>
      </c>
      <c r="H1693">
        <v>32599</v>
      </c>
      <c r="I1693" s="5" t="str">
        <f t="shared" si="52"/>
        <v>|n</v>
      </c>
      <c r="J1693" s="5" t="str">
        <f t="shared" si="53"/>
        <v>1692,Mitsubishi,Eclipse Spyder,2011,premium unleaded (recommended),AUTOMATIC,265,32599,|n</v>
      </c>
    </row>
    <row r="1694" spans="1:10" x14ac:dyDescent="0.25">
      <c r="A1694" s="5">
        <v>1693</v>
      </c>
      <c r="B1694" s="5" t="s">
        <v>11204</v>
      </c>
      <c r="C1694" t="s">
        <v>11408</v>
      </c>
      <c r="D1694">
        <v>2011</v>
      </c>
      <c r="E1694" t="s">
        <v>11190</v>
      </c>
      <c r="F1694" t="s">
        <v>11888</v>
      </c>
      <c r="G1694" s="5">
        <v>162</v>
      </c>
      <c r="H1694">
        <v>27999</v>
      </c>
      <c r="I1694" s="5" t="str">
        <f t="shared" si="52"/>
        <v>|n</v>
      </c>
      <c r="J1694" s="5" t="str">
        <f t="shared" si="53"/>
        <v>1693,Mitsubishi,Eclipse Spyder,2011,regular unleaded,AUTOMATIC,162,27999,|n</v>
      </c>
    </row>
    <row r="1695" spans="1:10" x14ac:dyDescent="0.25">
      <c r="A1695" s="5">
        <v>1694</v>
      </c>
      <c r="B1695" s="5" t="s">
        <v>11204</v>
      </c>
      <c r="C1695" t="s">
        <v>11408</v>
      </c>
      <c r="D1695">
        <v>2012</v>
      </c>
      <c r="E1695" t="s">
        <v>11193</v>
      </c>
      <c r="F1695" t="s">
        <v>11888</v>
      </c>
      <c r="G1695" s="5">
        <v>265</v>
      </c>
      <c r="H1695">
        <v>32599</v>
      </c>
      <c r="I1695" s="5" t="str">
        <f t="shared" si="52"/>
        <v>|n</v>
      </c>
      <c r="J1695" s="5" t="str">
        <f t="shared" si="53"/>
        <v>1694,Mitsubishi,Eclipse Spyder,2012,premium unleaded (recommended),AUTOMATIC,265,32599,|n</v>
      </c>
    </row>
    <row r="1696" spans="1:10" x14ac:dyDescent="0.25">
      <c r="A1696" s="5">
        <v>1695</v>
      </c>
      <c r="B1696" s="5" t="s">
        <v>11204</v>
      </c>
      <c r="C1696" t="s">
        <v>11408</v>
      </c>
      <c r="D1696">
        <v>2012</v>
      </c>
      <c r="E1696" t="s">
        <v>11190</v>
      </c>
      <c r="F1696" t="s">
        <v>11888</v>
      </c>
      <c r="G1696" s="5">
        <v>162</v>
      </c>
      <c r="H1696">
        <v>28299</v>
      </c>
      <c r="I1696" s="5" t="str">
        <f t="shared" si="52"/>
        <v>|n</v>
      </c>
      <c r="J1696" s="5" t="str">
        <f t="shared" si="53"/>
        <v>1695,Mitsubishi,Eclipse Spyder,2012,regular unleaded,AUTOMATIC,162,28299,|n</v>
      </c>
    </row>
    <row r="1697" spans="1:10" x14ac:dyDescent="0.25">
      <c r="A1697" s="5">
        <v>1696</v>
      </c>
      <c r="B1697" s="5" t="s">
        <v>11204</v>
      </c>
      <c r="C1697" t="s">
        <v>11420</v>
      </c>
      <c r="D1697">
        <v>2008</v>
      </c>
      <c r="E1697" t="s">
        <v>11186</v>
      </c>
      <c r="F1697" t="s">
        <v>11888</v>
      </c>
      <c r="G1697" s="5">
        <v>225</v>
      </c>
      <c r="H1697">
        <v>29099</v>
      </c>
      <c r="I1697" s="5" t="str">
        <f t="shared" si="52"/>
        <v>|n</v>
      </c>
      <c r="J1697" s="5" t="str">
        <f t="shared" si="53"/>
        <v>1696,Mitsubishi,Endeavor,2008,premium unleaded (required),AUTOMATIC,225,29099,|n</v>
      </c>
    </row>
    <row r="1698" spans="1:10" x14ac:dyDescent="0.25">
      <c r="A1698" s="5">
        <v>1697</v>
      </c>
      <c r="B1698" s="5" t="s">
        <v>11204</v>
      </c>
      <c r="C1698" t="s">
        <v>11420</v>
      </c>
      <c r="D1698">
        <v>2010</v>
      </c>
      <c r="E1698" t="s">
        <v>11193</v>
      </c>
      <c r="F1698" t="s">
        <v>11888</v>
      </c>
      <c r="G1698" s="5">
        <v>225</v>
      </c>
      <c r="H1698">
        <v>31499</v>
      </c>
      <c r="I1698" s="5" t="str">
        <f t="shared" si="52"/>
        <v>|n</v>
      </c>
      <c r="J1698" s="5" t="str">
        <f t="shared" si="53"/>
        <v>1697,Mitsubishi,Endeavor,2010,premium unleaded (recommended),AUTOMATIC,225,31499,|n</v>
      </c>
    </row>
    <row r="1699" spans="1:10" x14ac:dyDescent="0.25">
      <c r="A1699" s="5">
        <v>1698</v>
      </c>
      <c r="B1699" s="5" t="s">
        <v>11204</v>
      </c>
      <c r="C1699" t="s">
        <v>11420</v>
      </c>
      <c r="D1699">
        <v>2011</v>
      </c>
      <c r="E1699" t="s">
        <v>11193</v>
      </c>
      <c r="F1699" t="s">
        <v>11888</v>
      </c>
      <c r="G1699" s="5">
        <v>225</v>
      </c>
      <c r="H1699">
        <v>33599</v>
      </c>
      <c r="I1699" s="5">
        <f t="shared" si="52"/>
        <v>1697</v>
      </c>
      <c r="J1699" s="5" t="str">
        <f t="shared" si="53"/>
        <v>1698,Mitsubishi,Endeavor,2011,premium unleaded (recommended),AUTOMATIC,225,33599,1697</v>
      </c>
    </row>
    <row r="1700" spans="1:10" x14ac:dyDescent="0.25">
      <c r="A1700" s="5">
        <v>1699</v>
      </c>
      <c r="B1700" s="5" t="s">
        <v>11204</v>
      </c>
      <c r="C1700" t="s">
        <v>11494</v>
      </c>
      <c r="D1700">
        <v>2010</v>
      </c>
      <c r="E1700" t="s">
        <v>11190</v>
      </c>
      <c r="F1700" t="s">
        <v>11888</v>
      </c>
      <c r="G1700" s="5">
        <v>160</v>
      </c>
      <c r="H1700">
        <v>23999</v>
      </c>
      <c r="I1700" s="5" t="str">
        <f t="shared" si="52"/>
        <v>|n</v>
      </c>
      <c r="J1700" s="5" t="str">
        <f t="shared" si="53"/>
        <v>1699,Mitsubishi,Galant,2010,regular unleaded,AUTOMATIC,160,23999,|n</v>
      </c>
    </row>
    <row r="1701" spans="1:10" x14ac:dyDescent="0.25">
      <c r="A1701" s="5">
        <v>1700</v>
      </c>
      <c r="B1701" s="5" t="s">
        <v>11204</v>
      </c>
      <c r="C1701" t="s">
        <v>11494</v>
      </c>
      <c r="D1701">
        <v>2011</v>
      </c>
      <c r="E1701" t="s">
        <v>11190</v>
      </c>
      <c r="F1701" t="s">
        <v>11888</v>
      </c>
      <c r="G1701" s="5">
        <v>160</v>
      </c>
      <c r="H1701">
        <v>23999</v>
      </c>
      <c r="I1701" s="5">
        <f t="shared" si="52"/>
        <v>1699</v>
      </c>
      <c r="J1701" s="5" t="str">
        <f t="shared" si="53"/>
        <v>1700,Mitsubishi,Galant,2011,regular unleaded,AUTOMATIC,160,23999,1699</v>
      </c>
    </row>
    <row r="1702" spans="1:10" x14ac:dyDescent="0.25">
      <c r="A1702" s="5">
        <v>1701</v>
      </c>
      <c r="B1702" s="5" t="s">
        <v>11204</v>
      </c>
      <c r="C1702" t="s">
        <v>11494</v>
      </c>
      <c r="D1702">
        <v>2012</v>
      </c>
      <c r="E1702" t="s">
        <v>11190</v>
      </c>
      <c r="F1702" t="s">
        <v>11888</v>
      </c>
      <c r="G1702" s="5">
        <v>160</v>
      </c>
      <c r="H1702">
        <v>24299</v>
      </c>
      <c r="I1702" s="5">
        <f t="shared" si="52"/>
        <v>1700</v>
      </c>
      <c r="J1702" s="5" t="str">
        <f t="shared" si="53"/>
        <v>1701,Mitsubishi,Galant,2012,regular unleaded,AUTOMATIC,160,24299,1700</v>
      </c>
    </row>
    <row r="1703" spans="1:10" x14ac:dyDescent="0.25">
      <c r="A1703" s="5">
        <v>1702</v>
      </c>
      <c r="B1703" s="5" t="s">
        <v>11204</v>
      </c>
      <c r="C1703" t="s">
        <v>11542</v>
      </c>
      <c r="D1703">
        <v>2014</v>
      </c>
      <c r="E1703" t="s">
        <v>11218</v>
      </c>
      <c r="F1703" t="s">
        <v>11890</v>
      </c>
      <c r="G1703" s="5">
        <v>66</v>
      </c>
      <c r="H1703">
        <v>22995</v>
      </c>
      <c r="I1703" s="5" t="str">
        <f t="shared" si="52"/>
        <v>|n</v>
      </c>
      <c r="J1703" s="5" t="str">
        <f t="shared" si="53"/>
        <v>1702,Mitsubishi,i-MiEV,2014,electric,DIRECT_DRIVE,66,22995,|n</v>
      </c>
    </row>
    <row r="1704" spans="1:10" x14ac:dyDescent="0.25">
      <c r="A1704" s="5">
        <v>1703</v>
      </c>
      <c r="B1704" s="5" t="s">
        <v>11204</v>
      </c>
      <c r="C1704" t="s">
        <v>11542</v>
      </c>
      <c r="D1704">
        <v>2016</v>
      </c>
      <c r="E1704" t="s">
        <v>11218</v>
      </c>
      <c r="F1704" t="s">
        <v>11890</v>
      </c>
      <c r="G1704" s="5">
        <v>66</v>
      </c>
      <c r="H1704">
        <v>22995</v>
      </c>
      <c r="I1704" s="5">
        <f t="shared" si="52"/>
        <v>1702</v>
      </c>
      <c r="J1704" s="5" t="str">
        <f t="shared" si="53"/>
        <v>1703,Mitsubishi,i-MiEV,2016,electric,DIRECT_DRIVE,66,22995,1702</v>
      </c>
    </row>
    <row r="1705" spans="1:10" x14ac:dyDescent="0.25">
      <c r="A1705" s="5">
        <v>1704</v>
      </c>
      <c r="B1705" s="5" t="s">
        <v>11204</v>
      </c>
      <c r="C1705" t="s">
        <v>11542</v>
      </c>
      <c r="D1705">
        <v>2017</v>
      </c>
      <c r="E1705" t="s">
        <v>11218</v>
      </c>
      <c r="F1705" t="s">
        <v>11890</v>
      </c>
      <c r="G1705" s="5">
        <v>66</v>
      </c>
      <c r="H1705">
        <v>22995</v>
      </c>
      <c r="I1705" s="5">
        <f t="shared" si="52"/>
        <v>1703</v>
      </c>
      <c r="J1705" s="5" t="str">
        <f t="shared" si="53"/>
        <v>1704,Mitsubishi,i-MiEV,2017,electric,DIRECT_DRIVE,66,22995,1703</v>
      </c>
    </row>
    <row r="1706" spans="1:10" x14ac:dyDescent="0.25">
      <c r="A1706" s="5">
        <v>1705</v>
      </c>
      <c r="B1706" s="5" t="s">
        <v>11204</v>
      </c>
      <c r="C1706" t="s">
        <v>11573</v>
      </c>
      <c r="D1706">
        <v>2015</v>
      </c>
      <c r="E1706" t="s">
        <v>11186</v>
      </c>
      <c r="F1706" t="s">
        <v>11889</v>
      </c>
      <c r="G1706" s="5">
        <v>237</v>
      </c>
      <c r="H1706">
        <v>29495</v>
      </c>
      <c r="I1706" s="5" t="str">
        <f t="shared" si="52"/>
        <v>|n</v>
      </c>
      <c r="J1706" s="5" t="str">
        <f t="shared" si="53"/>
        <v>1705,Mitsubishi,Lancer,2015,premium unleaded (required),AUTOMATED_MANUAL,237,29495,|n</v>
      </c>
    </row>
    <row r="1707" spans="1:10" x14ac:dyDescent="0.25">
      <c r="A1707" s="5">
        <v>1706</v>
      </c>
      <c r="B1707" s="5" t="s">
        <v>11204</v>
      </c>
      <c r="C1707" t="s">
        <v>11573</v>
      </c>
      <c r="D1707">
        <v>2015</v>
      </c>
      <c r="E1707" t="s">
        <v>11190</v>
      </c>
      <c r="F1707" t="s">
        <v>11888</v>
      </c>
      <c r="G1707" s="5">
        <v>168</v>
      </c>
      <c r="H1707">
        <v>21595</v>
      </c>
      <c r="I1707" s="5" t="str">
        <f t="shared" si="52"/>
        <v>|n</v>
      </c>
      <c r="J1707" s="5" t="str">
        <f t="shared" si="53"/>
        <v>1706,Mitsubishi,Lancer,2015,regular unleaded,AUTOMATIC,168,21595,|n</v>
      </c>
    </row>
    <row r="1708" spans="1:10" x14ac:dyDescent="0.25">
      <c r="A1708" s="5">
        <v>1707</v>
      </c>
      <c r="B1708" s="5" t="s">
        <v>11204</v>
      </c>
      <c r="C1708" t="s">
        <v>11573</v>
      </c>
      <c r="D1708">
        <v>2015</v>
      </c>
      <c r="E1708" t="s">
        <v>11190</v>
      </c>
      <c r="F1708" t="s">
        <v>11887</v>
      </c>
      <c r="G1708" s="5">
        <v>168</v>
      </c>
      <c r="H1708">
        <v>20595</v>
      </c>
      <c r="I1708" s="5" t="str">
        <f t="shared" si="52"/>
        <v>|n</v>
      </c>
      <c r="J1708" s="5" t="str">
        <f t="shared" si="53"/>
        <v>1707,Mitsubishi,Lancer,2015,regular unleaded,MANUAL,168,20595,|n</v>
      </c>
    </row>
    <row r="1709" spans="1:10" x14ac:dyDescent="0.25">
      <c r="A1709" s="5">
        <v>1708</v>
      </c>
      <c r="B1709" s="5" t="s">
        <v>11204</v>
      </c>
      <c r="C1709" t="s">
        <v>11573</v>
      </c>
      <c r="D1709">
        <v>2016</v>
      </c>
      <c r="E1709" t="s">
        <v>11190</v>
      </c>
      <c r="F1709" t="s">
        <v>11888</v>
      </c>
      <c r="G1709" s="5">
        <v>168</v>
      </c>
      <c r="H1709">
        <v>23495</v>
      </c>
      <c r="I1709" s="5" t="str">
        <f t="shared" si="52"/>
        <v>|n</v>
      </c>
      <c r="J1709" s="5" t="str">
        <f t="shared" si="53"/>
        <v>1708,Mitsubishi,Lancer,2016,regular unleaded,AUTOMATIC,168,23495,|n</v>
      </c>
    </row>
    <row r="1710" spans="1:10" x14ac:dyDescent="0.25">
      <c r="A1710" s="5">
        <v>1709</v>
      </c>
      <c r="B1710" s="5" t="s">
        <v>11204</v>
      </c>
      <c r="C1710" t="s">
        <v>11573</v>
      </c>
      <c r="D1710">
        <v>2016</v>
      </c>
      <c r="E1710" t="s">
        <v>11190</v>
      </c>
      <c r="F1710" t="s">
        <v>11887</v>
      </c>
      <c r="G1710" s="5">
        <v>168</v>
      </c>
      <c r="H1710">
        <v>22495</v>
      </c>
      <c r="I1710" s="5" t="str">
        <f t="shared" si="52"/>
        <v>|n</v>
      </c>
      <c r="J1710" s="5" t="str">
        <f t="shared" si="53"/>
        <v>1709,Mitsubishi,Lancer,2016,regular unleaded,MANUAL,168,22495,|n</v>
      </c>
    </row>
    <row r="1711" spans="1:10" x14ac:dyDescent="0.25">
      <c r="A1711" s="5">
        <v>1710</v>
      </c>
      <c r="B1711" s="5" t="s">
        <v>11204</v>
      </c>
      <c r="C1711" t="s">
        <v>11573</v>
      </c>
      <c r="D1711">
        <v>2017</v>
      </c>
      <c r="E1711" t="s">
        <v>11190</v>
      </c>
      <c r="F1711" t="s">
        <v>11888</v>
      </c>
      <c r="G1711" s="5">
        <v>168</v>
      </c>
      <c r="H1711">
        <v>22095</v>
      </c>
      <c r="I1711" s="5" t="str">
        <f t="shared" si="52"/>
        <v>|n</v>
      </c>
      <c r="J1711" s="5" t="str">
        <f t="shared" si="53"/>
        <v>1710,Mitsubishi,Lancer,2017,regular unleaded,AUTOMATIC,168,22095,|n</v>
      </c>
    </row>
    <row r="1712" spans="1:10" x14ac:dyDescent="0.25">
      <c r="A1712" s="5">
        <v>1711</v>
      </c>
      <c r="B1712" s="5" t="s">
        <v>11204</v>
      </c>
      <c r="C1712" t="s">
        <v>11573</v>
      </c>
      <c r="D1712">
        <v>2017</v>
      </c>
      <c r="E1712" t="s">
        <v>11190</v>
      </c>
      <c r="F1712" t="s">
        <v>11887</v>
      </c>
      <c r="G1712" s="5">
        <v>148</v>
      </c>
      <c r="H1712">
        <v>17795</v>
      </c>
      <c r="I1712" s="5" t="str">
        <f t="shared" si="52"/>
        <v>|n</v>
      </c>
      <c r="J1712" s="5" t="str">
        <f t="shared" si="53"/>
        <v>1711,Mitsubishi,Lancer,2017,regular unleaded,MANUAL,148,17795,|n</v>
      </c>
    </row>
    <row r="1713" spans="1:10" x14ac:dyDescent="0.25">
      <c r="A1713" s="5">
        <v>1712</v>
      </c>
      <c r="B1713" s="5" t="s">
        <v>11204</v>
      </c>
      <c r="C1713" t="s">
        <v>11571</v>
      </c>
      <c r="D1713">
        <v>2013</v>
      </c>
      <c r="E1713" t="s">
        <v>11186</v>
      </c>
      <c r="F1713" t="s">
        <v>11889</v>
      </c>
      <c r="G1713" s="5">
        <v>291</v>
      </c>
      <c r="H1713">
        <v>37895</v>
      </c>
      <c r="I1713" s="5" t="str">
        <f t="shared" si="52"/>
        <v>|n</v>
      </c>
      <c r="J1713" s="5" t="str">
        <f t="shared" si="53"/>
        <v>1712,Mitsubishi,Lancer Evolution,2013,premium unleaded (required),AUTOMATED_MANUAL,291,37895,|n</v>
      </c>
    </row>
    <row r="1714" spans="1:10" x14ac:dyDescent="0.25">
      <c r="A1714" s="5">
        <v>1713</v>
      </c>
      <c r="B1714" s="5" t="s">
        <v>11204</v>
      </c>
      <c r="C1714" t="s">
        <v>11571</v>
      </c>
      <c r="D1714">
        <v>2013</v>
      </c>
      <c r="E1714" t="s">
        <v>11186</v>
      </c>
      <c r="F1714" t="s">
        <v>11887</v>
      </c>
      <c r="G1714" s="5">
        <v>291</v>
      </c>
      <c r="H1714">
        <v>34695</v>
      </c>
      <c r="I1714" s="5" t="str">
        <f t="shared" si="52"/>
        <v>|n</v>
      </c>
      <c r="J1714" s="5" t="str">
        <f t="shared" si="53"/>
        <v>1713,Mitsubishi,Lancer Evolution,2013,premium unleaded (required),MANUAL,291,34695,|n</v>
      </c>
    </row>
    <row r="1715" spans="1:10" x14ac:dyDescent="0.25">
      <c r="A1715" s="5">
        <v>1714</v>
      </c>
      <c r="B1715" s="5" t="s">
        <v>11204</v>
      </c>
      <c r="C1715" t="s">
        <v>11571</v>
      </c>
      <c r="D1715">
        <v>2014</v>
      </c>
      <c r="E1715" t="s">
        <v>11186</v>
      </c>
      <c r="F1715" t="s">
        <v>11889</v>
      </c>
      <c r="G1715" s="5">
        <v>291</v>
      </c>
      <c r="H1715">
        <v>38195</v>
      </c>
      <c r="I1715" s="5" t="str">
        <f t="shared" si="52"/>
        <v>|n</v>
      </c>
      <c r="J1715" s="5" t="str">
        <f t="shared" si="53"/>
        <v>1714,Mitsubishi,Lancer Evolution,2014,premium unleaded (required),AUTOMATED_MANUAL,291,38195,|n</v>
      </c>
    </row>
    <row r="1716" spans="1:10" x14ac:dyDescent="0.25">
      <c r="A1716" s="5">
        <v>1715</v>
      </c>
      <c r="B1716" s="5" t="s">
        <v>11204</v>
      </c>
      <c r="C1716" t="s">
        <v>11571</v>
      </c>
      <c r="D1716">
        <v>2014</v>
      </c>
      <c r="E1716" t="s">
        <v>11186</v>
      </c>
      <c r="F1716" t="s">
        <v>11887</v>
      </c>
      <c r="G1716" s="5">
        <v>291</v>
      </c>
      <c r="H1716">
        <v>34995</v>
      </c>
      <c r="I1716" s="5" t="str">
        <f t="shared" si="52"/>
        <v>|n</v>
      </c>
      <c r="J1716" s="5" t="str">
        <f t="shared" si="53"/>
        <v>1715,Mitsubishi,Lancer Evolution,2014,premium unleaded (required),MANUAL,291,34995,|n</v>
      </c>
    </row>
    <row r="1717" spans="1:10" x14ac:dyDescent="0.25">
      <c r="A1717" s="5">
        <v>1716</v>
      </c>
      <c r="B1717" s="5" t="s">
        <v>11204</v>
      </c>
      <c r="C1717" s="5" t="s">
        <v>11571</v>
      </c>
      <c r="D1717">
        <v>2015</v>
      </c>
      <c r="E1717" t="s">
        <v>11186</v>
      </c>
      <c r="F1717" t="s">
        <v>11889</v>
      </c>
      <c r="G1717" s="5">
        <v>291</v>
      </c>
      <c r="H1717">
        <v>38995</v>
      </c>
      <c r="I1717" s="5" t="str">
        <f t="shared" si="52"/>
        <v>|n</v>
      </c>
      <c r="J1717" s="5" t="str">
        <f t="shared" si="53"/>
        <v>1716,Mitsubishi,Lancer Evolution,2015,premium unleaded (required),AUTOMATED_MANUAL,291,38995,|n</v>
      </c>
    </row>
    <row r="1718" spans="1:10" x14ac:dyDescent="0.25">
      <c r="A1718" s="5">
        <v>1717</v>
      </c>
      <c r="B1718" s="5" t="s">
        <v>11204</v>
      </c>
      <c r="C1718" t="s">
        <v>11571</v>
      </c>
      <c r="D1718">
        <v>2015</v>
      </c>
      <c r="E1718" t="s">
        <v>11186</v>
      </c>
      <c r="F1718" t="s">
        <v>11887</v>
      </c>
      <c r="G1718" s="5">
        <v>303</v>
      </c>
      <c r="H1718">
        <v>37995</v>
      </c>
      <c r="I1718" s="5" t="str">
        <f t="shared" si="52"/>
        <v>|n</v>
      </c>
      <c r="J1718" s="5" t="str">
        <f t="shared" si="53"/>
        <v>1717,Mitsubishi,Lancer Evolution,2015,premium unleaded (required),MANUAL,303,37995,|n</v>
      </c>
    </row>
    <row r="1719" spans="1:10" x14ac:dyDescent="0.25">
      <c r="A1719" s="5">
        <v>1718</v>
      </c>
      <c r="B1719" s="5" t="s">
        <v>11204</v>
      </c>
      <c r="C1719" t="s">
        <v>11572</v>
      </c>
      <c r="D1719">
        <v>2012</v>
      </c>
      <c r="E1719" t="s">
        <v>11190</v>
      </c>
      <c r="F1719" t="s">
        <v>11888</v>
      </c>
      <c r="G1719" s="5">
        <v>168</v>
      </c>
      <c r="H1719">
        <v>21345</v>
      </c>
      <c r="I1719" s="5" t="str">
        <f t="shared" si="52"/>
        <v>|n</v>
      </c>
      <c r="J1719" s="5" t="str">
        <f t="shared" si="53"/>
        <v>1718,Mitsubishi,Lancer Sportback,2012,regular unleaded,AUTOMATIC,168,21345,|n</v>
      </c>
    </row>
    <row r="1720" spans="1:10" x14ac:dyDescent="0.25">
      <c r="A1720" s="5">
        <v>1719</v>
      </c>
      <c r="B1720" s="5" t="s">
        <v>11204</v>
      </c>
      <c r="C1720" s="5" t="s">
        <v>11572</v>
      </c>
      <c r="D1720">
        <v>2013</v>
      </c>
      <c r="E1720" t="s">
        <v>11190</v>
      </c>
      <c r="F1720" t="s">
        <v>11888</v>
      </c>
      <c r="G1720" s="5">
        <v>168</v>
      </c>
      <c r="H1720">
        <v>21495</v>
      </c>
      <c r="I1720" s="5">
        <f t="shared" si="52"/>
        <v>1718</v>
      </c>
      <c r="J1720" s="5" t="str">
        <f t="shared" si="53"/>
        <v>1719,Mitsubishi,Lancer Sportback,2013,regular unleaded,AUTOMATIC,168,21495,1718</v>
      </c>
    </row>
    <row r="1721" spans="1:10" x14ac:dyDescent="0.25">
      <c r="A1721" s="5">
        <v>1720</v>
      </c>
      <c r="B1721" s="5" t="s">
        <v>11204</v>
      </c>
      <c r="C1721" t="s">
        <v>11572</v>
      </c>
      <c r="D1721">
        <v>2014</v>
      </c>
      <c r="E1721" t="s">
        <v>11190</v>
      </c>
      <c r="F1721" t="s">
        <v>11888</v>
      </c>
      <c r="G1721" s="5">
        <v>168</v>
      </c>
      <c r="H1721">
        <v>21945</v>
      </c>
      <c r="I1721" s="5">
        <f t="shared" si="52"/>
        <v>1719</v>
      </c>
      <c r="J1721" s="5" t="str">
        <f t="shared" si="53"/>
        <v>1720,Mitsubishi,Lancer Sportback,2014,regular unleaded,AUTOMATIC,168,21945,1719</v>
      </c>
    </row>
    <row r="1722" spans="1:10" x14ac:dyDescent="0.25">
      <c r="A1722" s="5">
        <v>1721</v>
      </c>
      <c r="B1722" s="5" t="s">
        <v>11204</v>
      </c>
      <c r="C1722" t="s">
        <v>11620</v>
      </c>
      <c r="D1722">
        <v>2014</v>
      </c>
      <c r="E1722" t="s">
        <v>11190</v>
      </c>
      <c r="F1722" t="s">
        <v>11888</v>
      </c>
      <c r="G1722" s="5">
        <v>74</v>
      </c>
      <c r="H1722">
        <v>15195</v>
      </c>
      <c r="I1722" s="5" t="str">
        <f t="shared" si="52"/>
        <v>|n</v>
      </c>
      <c r="J1722" s="5" t="str">
        <f t="shared" si="53"/>
        <v>1721,Mitsubishi,Mirage,2014,regular unleaded,AUTOMATIC,74,15195,|n</v>
      </c>
    </row>
    <row r="1723" spans="1:10" x14ac:dyDescent="0.25">
      <c r="A1723" s="5">
        <v>1722</v>
      </c>
      <c r="B1723" s="5" t="s">
        <v>11204</v>
      </c>
      <c r="C1723" t="s">
        <v>11620</v>
      </c>
      <c r="D1723">
        <v>2014</v>
      </c>
      <c r="E1723" t="s">
        <v>11190</v>
      </c>
      <c r="F1723" t="s">
        <v>11887</v>
      </c>
      <c r="G1723" s="5">
        <v>74</v>
      </c>
      <c r="H1723">
        <v>14195</v>
      </c>
      <c r="I1723" s="5" t="str">
        <f t="shared" si="52"/>
        <v>|n</v>
      </c>
      <c r="J1723" s="5" t="str">
        <f t="shared" si="53"/>
        <v>1722,Mitsubishi,Mirage,2014,regular unleaded,MANUAL,74,14195,|n</v>
      </c>
    </row>
    <row r="1724" spans="1:10" x14ac:dyDescent="0.25">
      <c r="A1724" s="5">
        <v>1723</v>
      </c>
      <c r="B1724" s="5" t="s">
        <v>11204</v>
      </c>
      <c r="C1724" t="s">
        <v>11620</v>
      </c>
      <c r="D1724">
        <v>2015</v>
      </c>
      <c r="E1724" t="s">
        <v>11190</v>
      </c>
      <c r="F1724" t="s">
        <v>11888</v>
      </c>
      <c r="G1724" s="5">
        <v>74</v>
      </c>
      <c r="H1724">
        <v>15395</v>
      </c>
      <c r="I1724" s="5" t="str">
        <f t="shared" si="52"/>
        <v>|n</v>
      </c>
      <c r="J1724" s="5" t="str">
        <f t="shared" si="53"/>
        <v>1723,Mitsubishi,Mirage,2015,regular unleaded,AUTOMATIC,74,15395,|n</v>
      </c>
    </row>
    <row r="1725" spans="1:10" x14ac:dyDescent="0.25">
      <c r="A1725" s="5">
        <v>1724</v>
      </c>
      <c r="B1725" s="5" t="s">
        <v>11204</v>
      </c>
      <c r="C1725" t="s">
        <v>11620</v>
      </c>
      <c r="D1725">
        <v>2015</v>
      </c>
      <c r="E1725" t="s">
        <v>11190</v>
      </c>
      <c r="F1725" t="s">
        <v>11887</v>
      </c>
      <c r="G1725" s="5">
        <v>74</v>
      </c>
      <c r="H1725">
        <v>14295</v>
      </c>
      <c r="I1725" s="5" t="str">
        <f t="shared" si="52"/>
        <v>|n</v>
      </c>
      <c r="J1725" s="5" t="str">
        <f t="shared" si="53"/>
        <v>1724,Mitsubishi,Mirage,2015,regular unleaded,MANUAL,74,14295,|n</v>
      </c>
    </row>
    <row r="1726" spans="1:10" x14ac:dyDescent="0.25">
      <c r="A1726" s="5">
        <v>1725</v>
      </c>
      <c r="B1726" s="5" t="s">
        <v>11204</v>
      </c>
      <c r="C1726" t="s">
        <v>11620</v>
      </c>
      <c r="D1726">
        <v>2017</v>
      </c>
      <c r="E1726" t="s">
        <v>11190</v>
      </c>
      <c r="F1726" t="s">
        <v>11888</v>
      </c>
      <c r="G1726" s="5">
        <v>78</v>
      </c>
      <c r="H1726">
        <v>16495</v>
      </c>
      <c r="I1726" s="5" t="str">
        <f t="shared" si="52"/>
        <v>|n</v>
      </c>
      <c r="J1726" s="5" t="str">
        <f t="shared" si="53"/>
        <v>1725,Mitsubishi,Mirage,2017,regular unleaded,AUTOMATIC,78,16495,|n</v>
      </c>
    </row>
    <row r="1727" spans="1:10" x14ac:dyDescent="0.25">
      <c r="A1727" s="5">
        <v>1726</v>
      </c>
      <c r="B1727" s="5" t="s">
        <v>11204</v>
      </c>
      <c r="C1727" t="s">
        <v>11620</v>
      </c>
      <c r="D1727">
        <v>2017</v>
      </c>
      <c r="E1727" t="s">
        <v>11190</v>
      </c>
      <c r="F1727" t="s">
        <v>11887</v>
      </c>
      <c r="G1727" s="5">
        <v>78</v>
      </c>
      <c r="H1727">
        <v>14795</v>
      </c>
      <c r="I1727" s="5" t="str">
        <f t="shared" si="52"/>
        <v>|n</v>
      </c>
      <c r="J1727" s="5" t="str">
        <f t="shared" si="53"/>
        <v>1726,Mitsubishi,Mirage,2017,regular unleaded,MANUAL,78,14795,|n</v>
      </c>
    </row>
    <row r="1728" spans="1:10" x14ac:dyDescent="0.25">
      <c r="A1728" s="5">
        <v>1727</v>
      </c>
      <c r="B1728" s="5" t="s">
        <v>11204</v>
      </c>
      <c r="C1728" t="s">
        <v>11619</v>
      </c>
      <c r="D1728">
        <v>2017</v>
      </c>
      <c r="E1728" t="s">
        <v>11190</v>
      </c>
      <c r="F1728" t="s">
        <v>11888</v>
      </c>
      <c r="G1728" s="5">
        <v>78</v>
      </c>
      <c r="H1728">
        <v>16995</v>
      </c>
      <c r="I1728" s="5" t="str">
        <f t="shared" si="52"/>
        <v>|n</v>
      </c>
      <c r="J1728" s="5" t="str">
        <f t="shared" si="53"/>
        <v>1727,Mitsubishi,Mirage G4,2017,regular unleaded,AUTOMATIC,78,16995,|n</v>
      </c>
    </row>
    <row r="1729" spans="1:10" x14ac:dyDescent="0.25">
      <c r="A1729" s="5">
        <v>1728</v>
      </c>
      <c r="B1729" s="5" t="s">
        <v>11204</v>
      </c>
      <c r="C1729" t="s">
        <v>11619</v>
      </c>
      <c r="D1729">
        <v>2017</v>
      </c>
      <c r="E1729" t="s">
        <v>11190</v>
      </c>
      <c r="F1729" t="s">
        <v>11887</v>
      </c>
      <c r="G1729" s="5">
        <v>78</v>
      </c>
      <c r="H1729">
        <v>13995</v>
      </c>
      <c r="I1729" s="5" t="str">
        <f t="shared" si="52"/>
        <v>|n</v>
      </c>
      <c r="J1729" s="5" t="str">
        <f t="shared" si="53"/>
        <v>1728,Mitsubishi,Mirage G4,2017,regular unleaded,MANUAL,78,13995,|n</v>
      </c>
    </row>
    <row r="1730" spans="1:10" x14ac:dyDescent="0.25">
      <c r="A1730" s="5">
        <v>1729</v>
      </c>
      <c r="B1730" s="5" t="s">
        <v>11204</v>
      </c>
      <c r="C1730" t="s">
        <v>11632</v>
      </c>
      <c r="D1730">
        <v>2005</v>
      </c>
      <c r="E1730" t="s">
        <v>11190</v>
      </c>
      <c r="F1730" t="s">
        <v>11888</v>
      </c>
      <c r="G1730" s="5">
        <v>215</v>
      </c>
      <c r="H1730">
        <v>35799</v>
      </c>
      <c r="I1730" s="5" t="str">
        <f t="shared" si="52"/>
        <v>|n</v>
      </c>
      <c r="J1730" s="5" t="str">
        <f t="shared" si="53"/>
        <v>1729,Mitsubishi,Montero,2005,regular unleaded,AUTOMATIC,215,35799,|n</v>
      </c>
    </row>
    <row r="1731" spans="1:10" x14ac:dyDescent="0.25">
      <c r="A1731" s="5">
        <v>1730</v>
      </c>
      <c r="B1731" s="5" t="s">
        <v>11204</v>
      </c>
      <c r="C1731" t="s">
        <v>11632</v>
      </c>
      <c r="D1731">
        <v>2006</v>
      </c>
      <c r="E1731" t="s">
        <v>11190</v>
      </c>
      <c r="F1731" t="s">
        <v>11888</v>
      </c>
      <c r="G1731" s="5">
        <v>215</v>
      </c>
      <c r="H1731">
        <v>36159</v>
      </c>
      <c r="I1731" s="5">
        <f t="shared" ref="I1731:I1794" si="54">IF(AND($B1730=$B1731,$C1730=$C1731,$E1730=$E1731,$F1730=$F1731),A1730,"|n")</f>
        <v>1729</v>
      </c>
      <c r="J1731" s="5" t="str">
        <f t="shared" ref="J1731:J1794" si="55">A1731&amp;","&amp;B1731&amp;","&amp;C1731&amp;","&amp;D1731&amp;","&amp;E1731&amp;","&amp;F1731&amp;","&amp;G1731&amp;","&amp;H1731&amp;","&amp;I1731</f>
        <v>1730,Mitsubishi,Montero,2006,regular unleaded,AUTOMATIC,215,36159,1729</v>
      </c>
    </row>
    <row r="1732" spans="1:10" x14ac:dyDescent="0.25">
      <c r="A1732" s="5">
        <v>1731</v>
      </c>
      <c r="B1732" s="5" t="s">
        <v>11204</v>
      </c>
      <c r="C1732" t="s">
        <v>11655</v>
      </c>
      <c r="D1732">
        <v>2015</v>
      </c>
      <c r="E1732" t="s">
        <v>11193</v>
      </c>
      <c r="F1732" t="s">
        <v>11888</v>
      </c>
      <c r="G1732" s="5">
        <v>224</v>
      </c>
      <c r="H1732">
        <v>28195</v>
      </c>
      <c r="I1732" s="5" t="str">
        <f t="shared" si="54"/>
        <v>|n</v>
      </c>
      <c r="J1732" s="5" t="str">
        <f t="shared" si="55"/>
        <v>1731,Mitsubishi,Outlander,2015,premium unleaded (recommended),AUTOMATIC,224,28195,|n</v>
      </c>
    </row>
    <row r="1733" spans="1:10" x14ac:dyDescent="0.25">
      <c r="A1733" s="5">
        <v>1732</v>
      </c>
      <c r="B1733" s="5" t="s">
        <v>11204</v>
      </c>
      <c r="C1733" t="s">
        <v>11655</v>
      </c>
      <c r="D1733">
        <v>2015</v>
      </c>
      <c r="E1733" t="s">
        <v>11190</v>
      </c>
      <c r="F1733" t="s">
        <v>11888</v>
      </c>
      <c r="G1733" s="5">
        <v>166</v>
      </c>
      <c r="H1733">
        <v>26195</v>
      </c>
      <c r="I1733" s="5" t="str">
        <f t="shared" si="54"/>
        <v>|n</v>
      </c>
      <c r="J1733" s="5" t="str">
        <f t="shared" si="55"/>
        <v>1732,Mitsubishi,Outlander,2015,regular unleaded,AUTOMATIC,166,26195,|n</v>
      </c>
    </row>
    <row r="1734" spans="1:10" x14ac:dyDescent="0.25">
      <c r="A1734" s="5">
        <v>1733</v>
      </c>
      <c r="B1734" s="5" t="s">
        <v>11204</v>
      </c>
      <c r="C1734" s="5" t="s">
        <v>11655</v>
      </c>
      <c r="D1734">
        <v>2016</v>
      </c>
      <c r="E1734" t="s">
        <v>11193</v>
      </c>
      <c r="F1734" t="s">
        <v>11888</v>
      </c>
      <c r="G1734" s="5">
        <v>224</v>
      </c>
      <c r="H1734">
        <v>30995</v>
      </c>
      <c r="I1734" s="5" t="str">
        <f t="shared" si="54"/>
        <v>|n</v>
      </c>
      <c r="J1734" s="5" t="str">
        <f t="shared" si="55"/>
        <v>1733,Mitsubishi,Outlander,2016,premium unleaded (recommended),AUTOMATIC,224,30995,|n</v>
      </c>
    </row>
    <row r="1735" spans="1:10" x14ac:dyDescent="0.25">
      <c r="A1735" s="5">
        <v>1734</v>
      </c>
      <c r="B1735" s="5" t="s">
        <v>11204</v>
      </c>
      <c r="C1735" t="s">
        <v>11655</v>
      </c>
      <c r="D1735">
        <v>2016</v>
      </c>
      <c r="E1735" t="s">
        <v>11190</v>
      </c>
      <c r="F1735" t="s">
        <v>11888</v>
      </c>
      <c r="G1735" s="5">
        <v>166</v>
      </c>
      <c r="H1735">
        <v>26995</v>
      </c>
      <c r="I1735" s="5" t="str">
        <f t="shared" si="54"/>
        <v>|n</v>
      </c>
      <c r="J1735" s="5" t="str">
        <f t="shared" si="55"/>
        <v>1734,Mitsubishi,Outlander,2016,regular unleaded,AUTOMATIC,166,26995,|n</v>
      </c>
    </row>
    <row r="1736" spans="1:10" x14ac:dyDescent="0.25">
      <c r="A1736" s="5">
        <v>1735</v>
      </c>
      <c r="B1736" s="5" t="s">
        <v>11204</v>
      </c>
      <c r="C1736" t="s">
        <v>11655</v>
      </c>
      <c r="D1736">
        <v>2017</v>
      </c>
      <c r="E1736" t="s">
        <v>11193</v>
      </c>
      <c r="F1736" t="s">
        <v>11888</v>
      </c>
      <c r="G1736" s="5">
        <v>224</v>
      </c>
      <c r="H1736">
        <v>31695</v>
      </c>
      <c r="I1736" s="5" t="str">
        <f t="shared" si="54"/>
        <v>|n</v>
      </c>
      <c r="J1736" s="5" t="str">
        <f t="shared" si="55"/>
        <v>1735,Mitsubishi,Outlander,2017,premium unleaded (recommended),AUTOMATIC,224,31695,|n</v>
      </c>
    </row>
    <row r="1737" spans="1:10" x14ac:dyDescent="0.25">
      <c r="A1737" s="5">
        <v>1736</v>
      </c>
      <c r="B1737" s="5" t="s">
        <v>11204</v>
      </c>
      <c r="C1737" t="s">
        <v>11655</v>
      </c>
      <c r="D1737">
        <v>2017</v>
      </c>
      <c r="E1737" t="s">
        <v>11190</v>
      </c>
      <c r="F1737" t="s">
        <v>11888</v>
      </c>
      <c r="G1737" s="5">
        <v>166</v>
      </c>
      <c r="H1737">
        <v>27495</v>
      </c>
      <c r="I1737" s="5" t="str">
        <f t="shared" si="54"/>
        <v>|n</v>
      </c>
      <c r="J1737" s="5" t="str">
        <f t="shared" si="55"/>
        <v>1736,Mitsubishi,Outlander,2017,regular unleaded,AUTOMATIC,166,27495,|n</v>
      </c>
    </row>
    <row r="1738" spans="1:10" x14ac:dyDescent="0.25">
      <c r="A1738" s="5">
        <v>1737</v>
      </c>
      <c r="B1738" s="5" t="s">
        <v>11204</v>
      </c>
      <c r="C1738" t="s">
        <v>11654</v>
      </c>
      <c r="D1738">
        <v>2015</v>
      </c>
      <c r="E1738" t="s">
        <v>11190</v>
      </c>
      <c r="F1738" t="s">
        <v>11888</v>
      </c>
      <c r="G1738" s="5">
        <v>168</v>
      </c>
      <c r="H1738">
        <v>24995</v>
      </c>
      <c r="I1738" s="5" t="str">
        <f t="shared" si="54"/>
        <v>|n</v>
      </c>
      <c r="J1738" s="5" t="str">
        <f t="shared" si="55"/>
        <v>1737,Mitsubishi,Outlander Sport,2015,regular unleaded,AUTOMATIC,168,24995,|n</v>
      </c>
    </row>
    <row r="1739" spans="1:10" x14ac:dyDescent="0.25">
      <c r="A1739" s="5">
        <v>1738</v>
      </c>
      <c r="B1739" s="5" t="s">
        <v>11204</v>
      </c>
      <c r="C1739" t="s">
        <v>11654</v>
      </c>
      <c r="D1739">
        <v>2015</v>
      </c>
      <c r="E1739" t="s">
        <v>11190</v>
      </c>
      <c r="F1739" t="s">
        <v>11887</v>
      </c>
      <c r="G1739" s="5">
        <v>148</v>
      </c>
      <c r="H1739">
        <v>19595</v>
      </c>
      <c r="I1739" s="5" t="str">
        <f t="shared" si="54"/>
        <v>|n</v>
      </c>
      <c r="J1739" s="5" t="str">
        <f t="shared" si="55"/>
        <v>1738,Mitsubishi,Outlander Sport,2015,regular unleaded,MANUAL,148,19595,|n</v>
      </c>
    </row>
    <row r="1740" spans="1:10" x14ac:dyDescent="0.25">
      <c r="A1740" s="5">
        <v>1739</v>
      </c>
      <c r="B1740" s="5" t="s">
        <v>11204</v>
      </c>
      <c r="C1740" t="s">
        <v>11654</v>
      </c>
      <c r="D1740">
        <v>2016</v>
      </c>
      <c r="E1740" t="s">
        <v>11190</v>
      </c>
      <c r="F1740" t="s">
        <v>11888</v>
      </c>
      <c r="G1740" s="5">
        <v>168</v>
      </c>
      <c r="H1740">
        <v>27395</v>
      </c>
      <c r="I1740" s="5" t="str">
        <f t="shared" si="54"/>
        <v>|n</v>
      </c>
      <c r="J1740" s="5" t="str">
        <f t="shared" si="55"/>
        <v>1739,Mitsubishi,Outlander Sport,2016,regular unleaded,AUTOMATIC,168,27395,|n</v>
      </c>
    </row>
    <row r="1741" spans="1:10" x14ac:dyDescent="0.25">
      <c r="A1741" s="5">
        <v>1740</v>
      </c>
      <c r="B1741" s="5" t="s">
        <v>11204</v>
      </c>
      <c r="C1741" t="s">
        <v>11654</v>
      </c>
      <c r="D1741">
        <v>2016</v>
      </c>
      <c r="E1741" t="s">
        <v>11190</v>
      </c>
      <c r="F1741" t="s">
        <v>11887</v>
      </c>
      <c r="G1741" s="5">
        <v>148</v>
      </c>
      <c r="H1741">
        <v>19595</v>
      </c>
      <c r="I1741" s="5" t="str">
        <f t="shared" si="54"/>
        <v>|n</v>
      </c>
      <c r="J1741" s="5" t="str">
        <f t="shared" si="55"/>
        <v>1740,Mitsubishi,Outlander Sport,2016,regular unleaded,MANUAL,148,19595,|n</v>
      </c>
    </row>
    <row r="1742" spans="1:10" x14ac:dyDescent="0.25">
      <c r="A1742" s="5">
        <v>1741</v>
      </c>
      <c r="B1742" s="5" t="s">
        <v>11204</v>
      </c>
      <c r="C1742" t="s">
        <v>11654</v>
      </c>
      <c r="D1742">
        <v>2017</v>
      </c>
      <c r="E1742" t="s">
        <v>11190</v>
      </c>
      <c r="F1742" t="s">
        <v>11888</v>
      </c>
      <c r="G1742" s="5">
        <v>168</v>
      </c>
      <c r="H1742">
        <v>27695</v>
      </c>
      <c r="I1742" s="5" t="str">
        <f t="shared" si="54"/>
        <v>|n</v>
      </c>
      <c r="J1742" s="5" t="str">
        <f t="shared" si="55"/>
        <v>1741,Mitsubishi,Outlander Sport,2017,regular unleaded,AUTOMATIC,168,27695,|n</v>
      </c>
    </row>
    <row r="1743" spans="1:10" x14ac:dyDescent="0.25">
      <c r="A1743" s="5">
        <v>1742</v>
      </c>
      <c r="B1743" s="5" t="s">
        <v>11204</v>
      </c>
      <c r="C1743" t="s">
        <v>11654</v>
      </c>
      <c r="D1743">
        <v>2017</v>
      </c>
      <c r="E1743" t="s">
        <v>11190</v>
      </c>
      <c r="F1743" t="s">
        <v>11887</v>
      </c>
      <c r="G1743" s="5">
        <v>148</v>
      </c>
      <c r="H1743">
        <v>19795</v>
      </c>
      <c r="I1743" s="5" t="str">
        <f t="shared" si="54"/>
        <v>|n</v>
      </c>
      <c r="J1743" s="5" t="str">
        <f t="shared" si="55"/>
        <v>1742,Mitsubishi,Outlander Sport,2017,regular unleaded,MANUAL,148,19795,|n</v>
      </c>
    </row>
    <row r="1744" spans="1:10" x14ac:dyDescent="0.25">
      <c r="A1744" s="5">
        <v>1743</v>
      </c>
      <c r="B1744" s="5" t="s">
        <v>11204</v>
      </c>
      <c r="C1744" t="s">
        <v>11692</v>
      </c>
      <c r="D1744">
        <v>2007</v>
      </c>
      <c r="E1744" t="s">
        <v>11190</v>
      </c>
      <c r="F1744" t="s">
        <v>11888</v>
      </c>
      <c r="G1744" s="5">
        <v>235</v>
      </c>
      <c r="H1744">
        <v>28445</v>
      </c>
      <c r="I1744" s="5" t="str">
        <f t="shared" si="54"/>
        <v>|n</v>
      </c>
      <c r="J1744" s="5" t="str">
        <f t="shared" si="55"/>
        <v>1743,Mitsubishi,Raider,2007,regular unleaded,AUTOMATIC,235,28445,|n</v>
      </c>
    </row>
    <row r="1745" spans="1:10" x14ac:dyDescent="0.25">
      <c r="A1745" s="5">
        <v>1744</v>
      </c>
      <c r="B1745" s="5" t="s">
        <v>11204</v>
      </c>
      <c r="C1745" s="5" t="s">
        <v>11692</v>
      </c>
      <c r="D1745">
        <v>2007</v>
      </c>
      <c r="E1745" t="s">
        <v>11190</v>
      </c>
      <c r="F1745" t="s">
        <v>11887</v>
      </c>
      <c r="G1745" s="5">
        <v>210</v>
      </c>
      <c r="H1745">
        <v>19890</v>
      </c>
      <c r="I1745" s="5" t="str">
        <f t="shared" si="54"/>
        <v>|n</v>
      </c>
      <c r="J1745" s="5" t="str">
        <f t="shared" si="55"/>
        <v>1744,Mitsubishi,Raider,2007,regular unleaded,MANUAL,210,19890,|n</v>
      </c>
    </row>
    <row r="1746" spans="1:10" x14ac:dyDescent="0.25">
      <c r="A1746" s="5">
        <v>1745</v>
      </c>
      <c r="B1746" s="5" t="s">
        <v>11204</v>
      </c>
      <c r="C1746" s="5" t="s">
        <v>11692</v>
      </c>
      <c r="D1746">
        <v>2008</v>
      </c>
      <c r="E1746" t="s">
        <v>11190</v>
      </c>
      <c r="F1746" t="s">
        <v>11888</v>
      </c>
      <c r="G1746" s="5">
        <v>210</v>
      </c>
      <c r="H1746">
        <v>28780</v>
      </c>
      <c r="I1746" s="5" t="str">
        <f t="shared" si="54"/>
        <v>|n</v>
      </c>
      <c r="J1746" s="5" t="str">
        <f t="shared" si="55"/>
        <v>1745,Mitsubishi,Raider,2008,regular unleaded,AUTOMATIC,210,28780,|n</v>
      </c>
    </row>
    <row r="1747" spans="1:10" x14ac:dyDescent="0.25">
      <c r="A1747" s="5">
        <v>1746</v>
      </c>
      <c r="B1747" s="5" t="s">
        <v>11204</v>
      </c>
      <c r="C1747" s="5" t="s">
        <v>11692</v>
      </c>
      <c r="D1747">
        <v>2008</v>
      </c>
      <c r="E1747" t="s">
        <v>11190</v>
      </c>
      <c r="F1747" t="s">
        <v>11887</v>
      </c>
      <c r="G1747" s="5">
        <v>210</v>
      </c>
      <c r="H1747">
        <v>20490</v>
      </c>
      <c r="I1747" s="5" t="str">
        <f t="shared" si="54"/>
        <v>|n</v>
      </c>
      <c r="J1747" s="5" t="str">
        <f t="shared" si="55"/>
        <v>1746,Mitsubishi,Raider,2008,regular unleaded,MANUAL,210,20490,|n</v>
      </c>
    </row>
    <row r="1748" spans="1:10" x14ac:dyDescent="0.25">
      <c r="A1748" s="5">
        <v>1747</v>
      </c>
      <c r="B1748" s="5" t="s">
        <v>11204</v>
      </c>
      <c r="C1748" s="5" t="s">
        <v>11692</v>
      </c>
      <c r="D1748">
        <v>2009</v>
      </c>
      <c r="E1748" t="s">
        <v>11190</v>
      </c>
      <c r="F1748" t="s">
        <v>11888</v>
      </c>
      <c r="G1748" s="5">
        <v>210</v>
      </c>
      <c r="H1748">
        <v>29425</v>
      </c>
      <c r="I1748" s="5" t="str">
        <f t="shared" si="54"/>
        <v>|n</v>
      </c>
      <c r="J1748" s="5" t="str">
        <f t="shared" si="55"/>
        <v>1747,Mitsubishi,Raider,2009,regular unleaded,AUTOMATIC,210,29425,|n</v>
      </c>
    </row>
    <row r="1749" spans="1:10" x14ac:dyDescent="0.25">
      <c r="A1749" s="5">
        <v>1748</v>
      </c>
      <c r="B1749" s="5" t="s">
        <v>11204</v>
      </c>
      <c r="C1749" t="s">
        <v>11692</v>
      </c>
      <c r="D1749">
        <v>2009</v>
      </c>
      <c r="E1749" t="s">
        <v>11190</v>
      </c>
      <c r="F1749" t="s">
        <v>11887</v>
      </c>
      <c r="G1749" s="5">
        <v>210</v>
      </c>
      <c r="H1749">
        <v>21135</v>
      </c>
      <c r="I1749" s="5" t="str">
        <f t="shared" si="54"/>
        <v>|n</v>
      </c>
      <c r="J1749" s="5" t="str">
        <f t="shared" si="55"/>
        <v>1748,Mitsubishi,Raider,2009,regular unleaded,MANUAL,210,21135,|n</v>
      </c>
    </row>
    <row r="1750" spans="1:10" x14ac:dyDescent="0.25">
      <c r="A1750" s="5">
        <v>1749</v>
      </c>
      <c r="B1750" s="5" t="s">
        <v>11198</v>
      </c>
      <c r="C1750" t="s">
        <v>11205</v>
      </c>
      <c r="D1750">
        <v>2007</v>
      </c>
      <c r="E1750" t="s">
        <v>11190</v>
      </c>
      <c r="F1750" t="s">
        <v>11888</v>
      </c>
      <c r="G1750" s="5">
        <v>306</v>
      </c>
      <c r="H1750">
        <v>41250</v>
      </c>
      <c r="I1750" s="5" t="str">
        <f t="shared" si="54"/>
        <v>|n</v>
      </c>
      <c r="J1750" s="5" t="str">
        <f t="shared" si="55"/>
        <v>1749,Nissan,350Z,2007,regular unleaded,AUTOMATIC,306,41250,|n</v>
      </c>
    </row>
    <row r="1751" spans="1:10" x14ac:dyDescent="0.25">
      <c r="A1751" s="5">
        <v>1750</v>
      </c>
      <c r="B1751" s="5" t="s">
        <v>11198</v>
      </c>
      <c r="C1751" t="s">
        <v>11205</v>
      </c>
      <c r="D1751">
        <v>2007</v>
      </c>
      <c r="E1751" t="s">
        <v>11190</v>
      </c>
      <c r="F1751" t="s">
        <v>11887</v>
      </c>
      <c r="G1751" s="5">
        <v>306</v>
      </c>
      <c r="H1751">
        <v>40250</v>
      </c>
      <c r="I1751" s="5" t="str">
        <f t="shared" si="54"/>
        <v>|n</v>
      </c>
      <c r="J1751" s="5" t="str">
        <f t="shared" si="55"/>
        <v>1750,Nissan,350Z,2007,regular unleaded,MANUAL,306,40250,|n</v>
      </c>
    </row>
    <row r="1752" spans="1:10" x14ac:dyDescent="0.25">
      <c r="A1752" s="5">
        <v>1751</v>
      </c>
      <c r="B1752" s="5" t="s">
        <v>11198</v>
      </c>
      <c r="C1752" t="s">
        <v>11205</v>
      </c>
      <c r="D1752">
        <v>2008</v>
      </c>
      <c r="E1752" t="s">
        <v>11190</v>
      </c>
      <c r="F1752" t="s">
        <v>11888</v>
      </c>
      <c r="G1752" s="5">
        <v>306</v>
      </c>
      <c r="H1752">
        <v>41980</v>
      </c>
      <c r="I1752" s="5" t="str">
        <f t="shared" si="54"/>
        <v>|n</v>
      </c>
      <c r="J1752" s="5" t="str">
        <f t="shared" si="55"/>
        <v>1751,Nissan,350Z,2008,regular unleaded,AUTOMATIC,306,41980,|n</v>
      </c>
    </row>
    <row r="1753" spans="1:10" x14ac:dyDescent="0.25">
      <c r="A1753" s="5">
        <v>1752</v>
      </c>
      <c r="B1753" s="5" t="s">
        <v>11198</v>
      </c>
      <c r="C1753" t="s">
        <v>11205</v>
      </c>
      <c r="D1753">
        <v>2008</v>
      </c>
      <c r="E1753" t="s">
        <v>11190</v>
      </c>
      <c r="F1753" t="s">
        <v>11887</v>
      </c>
      <c r="G1753" s="5">
        <v>306</v>
      </c>
      <c r="H1753">
        <v>40980</v>
      </c>
      <c r="I1753" s="5" t="str">
        <f t="shared" si="54"/>
        <v>|n</v>
      </c>
      <c r="J1753" s="5" t="str">
        <f t="shared" si="55"/>
        <v>1752,Nissan,350Z,2008,regular unleaded,MANUAL,306,40980,|n</v>
      </c>
    </row>
    <row r="1754" spans="1:10" x14ac:dyDescent="0.25">
      <c r="A1754" s="5">
        <v>1753</v>
      </c>
      <c r="B1754" s="5" t="s">
        <v>11198</v>
      </c>
      <c r="C1754" t="s">
        <v>11205</v>
      </c>
      <c r="D1754">
        <v>2009</v>
      </c>
      <c r="E1754" t="s">
        <v>11190</v>
      </c>
      <c r="F1754" t="s">
        <v>11888</v>
      </c>
      <c r="G1754" s="5">
        <v>306</v>
      </c>
      <c r="H1754">
        <v>42570</v>
      </c>
      <c r="I1754" s="5" t="str">
        <f t="shared" si="54"/>
        <v>|n</v>
      </c>
      <c r="J1754" s="5" t="str">
        <f t="shared" si="55"/>
        <v>1753,Nissan,350Z,2009,regular unleaded,AUTOMATIC,306,42570,|n</v>
      </c>
    </row>
    <row r="1755" spans="1:10" x14ac:dyDescent="0.25">
      <c r="A1755" s="5">
        <v>1754</v>
      </c>
      <c r="B1755" s="5" t="s">
        <v>11198</v>
      </c>
      <c r="C1755" s="5" t="s">
        <v>11205</v>
      </c>
      <c r="D1755">
        <v>2009</v>
      </c>
      <c r="E1755" t="s">
        <v>11190</v>
      </c>
      <c r="F1755" t="s">
        <v>11887</v>
      </c>
      <c r="G1755" s="5">
        <v>306</v>
      </c>
      <c r="H1755">
        <v>41570</v>
      </c>
      <c r="I1755" s="5" t="str">
        <f t="shared" si="54"/>
        <v>|n</v>
      </c>
      <c r="J1755" s="5" t="str">
        <f t="shared" si="55"/>
        <v>1754,Nissan,350Z,2009,regular unleaded,MANUAL,306,41570,|n</v>
      </c>
    </row>
    <row r="1756" spans="1:10" x14ac:dyDescent="0.25">
      <c r="A1756" s="5">
        <v>1755</v>
      </c>
      <c r="B1756" s="5" t="s">
        <v>11198</v>
      </c>
      <c r="C1756" s="5" t="s">
        <v>11207</v>
      </c>
      <c r="D1756">
        <v>2015</v>
      </c>
      <c r="E1756" t="s">
        <v>11186</v>
      </c>
      <c r="F1756" t="s">
        <v>11888</v>
      </c>
      <c r="G1756" s="5">
        <v>332</v>
      </c>
      <c r="H1756">
        <v>49400</v>
      </c>
      <c r="I1756" s="5" t="str">
        <f t="shared" si="54"/>
        <v>|n</v>
      </c>
      <c r="J1756" s="5" t="str">
        <f t="shared" si="55"/>
        <v>1755,Nissan,370Z,2015,premium unleaded (required),AUTOMATIC,332,49400,|n</v>
      </c>
    </row>
    <row r="1757" spans="1:10" x14ac:dyDescent="0.25">
      <c r="A1757" s="5">
        <v>1756</v>
      </c>
      <c r="B1757" s="5" t="s">
        <v>11198</v>
      </c>
      <c r="C1757" t="s">
        <v>11207</v>
      </c>
      <c r="D1757">
        <v>2015</v>
      </c>
      <c r="E1757" t="s">
        <v>11186</v>
      </c>
      <c r="F1757" t="s">
        <v>11887</v>
      </c>
      <c r="G1757" s="5">
        <v>332</v>
      </c>
      <c r="H1757">
        <v>48100</v>
      </c>
      <c r="I1757" s="5" t="str">
        <f t="shared" si="54"/>
        <v>|n</v>
      </c>
      <c r="J1757" s="5" t="str">
        <f t="shared" si="55"/>
        <v>1756,Nissan,370Z,2015,premium unleaded (required),MANUAL,332,48100,|n</v>
      </c>
    </row>
    <row r="1758" spans="1:10" x14ac:dyDescent="0.25">
      <c r="A1758" s="5">
        <v>1757</v>
      </c>
      <c r="B1758" s="5" t="s">
        <v>11198</v>
      </c>
      <c r="C1758" t="s">
        <v>11207</v>
      </c>
      <c r="D1758">
        <v>2016</v>
      </c>
      <c r="E1758" t="s">
        <v>11186</v>
      </c>
      <c r="F1758" t="s">
        <v>11888</v>
      </c>
      <c r="G1758" s="5">
        <v>332</v>
      </c>
      <c r="H1758">
        <v>49400</v>
      </c>
      <c r="I1758" s="5" t="str">
        <f t="shared" si="54"/>
        <v>|n</v>
      </c>
      <c r="J1758" s="5" t="str">
        <f t="shared" si="55"/>
        <v>1757,Nissan,370Z,2016,premium unleaded (required),AUTOMATIC,332,49400,|n</v>
      </c>
    </row>
    <row r="1759" spans="1:10" x14ac:dyDescent="0.25">
      <c r="A1759" s="5">
        <v>1758</v>
      </c>
      <c r="B1759" s="5" t="s">
        <v>11198</v>
      </c>
      <c r="C1759" t="s">
        <v>11207</v>
      </c>
      <c r="D1759">
        <v>2016</v>
      </c>
      <c r="E1759" t="s">
        <v>11186</v>
      </c>
      <c r="F1759" t="s">
        <v>11887</v>
      </c>
      <c r="G1759" s="5">
        <v>332</v>
      </c>
      <c r="H1759">
        <v>48100</v>
      </c>
      <c r="I1759" s="5" t="str">
        <f t="shared" si="54"/>
        <v>|n</v>
      </c>
      <c r="J1759" s="5" t="str">
        <f t="shared" si="55"/>
        <v>1758,Nissan,370Z,2016,premium unleaded (required),MANUAL,332,48100,|n</v>
      </c>
    </row>
    <row r="1760" spans="1:10" x14ac:dyDescent="0.25">
      <c r="A1760" s="5">
        <v>1759</v>
      </c>
      <c r="B1760" s="5" t="s">
        <v>11198</v>
      </c>
      <c r="C1760" t="s">
        <v>11207</v>
      </c>
      <c r="D1760">
        <v>2017</v>
      </c>
      <c r="E1760" t="s">
        <v>11186</v>
      </c>
      <c r="F1760" t="s">
        <v>11888</v>
      </c>
      <c r="G1760" s="5">
        <v>332</v>
      </c>
      <c r="H1760">
        <v>49400</v>
      </c>
      <c r="I1760" s="5" t="str">
        <f t="shared" si="54"/>
        <v>|n</v>
      </c>
      <c r="J1760" s="5" t="str">
        <f t="shared" si="55"/>
        <v>1759,Nissan,370Z,2017,premium unleaded (required),AUTOMATIC,332,49400,|n</v>
      </c>
    </row>
    <row r="1761" spans="1:10" x14ac:dyDescent="0.25">
      <c r="A1761" s="5">
        <v>1760</v>
      </c>
      <c r="B1761" s="5" t="s">
        <v>11198</v>
      </c>
      <c r="C1761" t="s">
        <v>11207</v>
      </c>
      <c r="D1761">
        <v>2017</v>
      </c>
      <c r="E1761" t="s">
        <v>11186</v>
      </c>
      <c r="F1761" t="s">
        <v>11887</v>
      </c>
      <c r="G1761" s="5">
        <v>332</v>
      </c>
      <c r="H1761">
        <v>48100</v>
      </c>
      <c r="I1761" s="5" t="str">
        <f t="shared" si="54"/>
        <v>|n</v>
      </c>
      <c r="J1761" s="5" t="str">
        <f t="shared" si="55"/>
        <v>1760,Nissan,370Z,2017,premium unleaded (required),MANUAL,332,48100,|n</v>
      </c>
    </row>
    <row r="1762" spans="1:10" x14ac:dyDescent="0.25">
      <c r="A1762" s="5">
        <v>1761</v>
      </c>
      <c r="B1762" s="5" t="s">
        <v>11198</v>
      </c>
      <c r="C1762" t="s">
        <v>11268</v>
      </c>
      <c r="D1762">
        <v>2015</v>
      </c>
      <c r="E1762" t="s">
        <v>11190</v>
      </c>
      <c r="F1762" t="s">
        <v>11888</v>
      </c>
      <c r="G1762" s="5">
        <v>270</v>
      </c>
      <c r="H1762">
        <v>32350</v>
      </c>
      <c r="I1762" s="5" t="str">
        <f t="shared" si="54"/>
        <v>|n</v>
      </c>
      <c r="J1762" s="5" t="str">
        <f t="shared" si="55"/>
        <v>1761,Nissan,Altima,2015,regular unleaded,AUTOMATIC,270,32350,|n</v>
      </c>
    </row>
    <row r="1763" spans="1:10" x14ac:dyDescent="0.25">
      <c r="A1763" s="5">
        <v>1762</v>
      </c>
      <c r="B1763" s="5" t="s">
        <v>11198</v>
      </c>
      <c r="C1763" t="s">
        <v>11268</v>
      </c>
      <c r="D1763">
        <v>2016</v>
      </c>
      <c r="E1763" t="s">
        <v>11190</v>
      </c>
      <c r="F1763" t="s">
        <v>11888</v>
      </c>
      <c r="G1763" s="5">
        <v>270</v>
      </c>
      <c r="H1763">
        <v>32690</v>
      </c>
      <c r="I1763" s="5">
        <f t="shared" si="54"/>
        <v>1761</v>
      </c>
      <c r="J1763" s="5" t="str">
        <f t="shared" si="55"/>
        <v>1762,Nissan,Altima,2016,regular unleaded,AUTOMATIC,270,32690,1761</v>
      </c>
    </row>
    <row r="1764" spans="1:10" x14ac:dyDescent="0.25">
      <c r="A1764" s="5">
        <v>1763</v>
      </c>
      <c r="B1764" s="5" t="s">
        <v>11198</v>
      </c>
      <c r="C1764" t="s">
        <v>11268</v>
      </c>
      <c r="D1764">
        <v>2017</v>
      </c>
      <c r="E1764" t="s">
        <v>11190</v>
      </c>
      <c r="F1764" t="s">
        <v>11888</v>
      </c>
      <c r="G1764" s="5">
        <v>270</v>
      </c>
      <c r="H1764">
        <v>32690</v>
      </c>
      <c r="I1764" s="5">
        <f t="shared" si="54"/>
        <v>1762</v>
      </c>
      <c r="J1764" s="5" t="str">
        <f t="shared" si="55"/>
        <v>1763,Nissan,Altima,2017,regular unleaded,AUTOMATIC,270,32690,1762</v>
      </c>
    </row>
    <row r="1765" spans="1:10" x14ac:dyDescent="0.25">
      <c r="A1765" s="5">
        <v>1764</v>
      </c>
      <c r="B1765" s="5" t="s">
        <v>11198</v>
      </c>
      <c r="C1765" t="s">
        <v>11267</v>
      </c>
      <c r="D1765">
        <v>2009</v>
      </c>
      <c r="E1765" t="s">
        <v>11190</v>
      </c>
      <c r="F1765" t="s">
        <v>11888</v>
      </c>
      <c r="G1765" s="5">
        <v>198</v>
      </c>
      <c r="H1765">
        <v>26650</v>
      </c>
      <c r="I1765" s="5" t="str">
        <f t="shared" si="54"/>
        <v>|n</v>
      </c>
      <c r="J1765" s="5" t="str">
        <f t="shared" si="55"/>
        <v>1764,Nissan,Altima Hybrid,2009,regular unleaded,AUTOMATIC,198,26650,|n</v>
      </c>
    </row>
    <row r="1766" spans="1:10" x14ac:dyDescent="0.25">
      <c r="A1766" s="5">
        <v>1765</v>
      </c>
      <c r="B1766" s="5" t="s">
        <v>11198</v>
      </c>
      <c r="C1766" s="5" t="s">
        <v>11267</v>
      </c>
      <c r="D1766">
        <v>2010</v>
      </c>
      <c r="E1766" t="s">
        <v>11190</v>
      </c>
      <c r="F1766" t="s">
        <v>11888</v>
      </c>
      <c r="G1766" s="5">
        <v>158</v>
      </c>
      <c r="H1766">
        <v>26780</v>
      </c>
      <c r="I1766" s="5">
        <f t="shared" si="54"/>
        <v>1764</v>
      </c>
      <c r="J1766" s="5" t="str">
        <f t="shared" si="55"/>
        <v>1765,Nissan,Altima Hybrid,2010,regular unleaded,AUTOMATIC,158,26780,1764</v>
      </c>
    </row>
    <row r="1767" spans="1:10" x14ac:dyDescent="0.25">
      <c r="A1767" s="5">
        <v>1766</v>
      </c>
      <c r="B1767" s="5" t="s">
        <v>11198</v>
      </c>
      <c r="C1767" s="5" t="s">
        <v>11267</v>
      </c>
      <c r="D1767">
        <v>2011</v>
      </c>
      <c r="E1767" t="s">
        <v>11190</v>
      </c>
      <c r="F1767" t="s">
        <v>11888</v>
      </c>
      <c r="G1767" s="5">
        <v>198</v>
      </c>
      <c r="H1767">
        <v>26800</v>
      </c>
      <c r="I1767" s="5">
        <f t="shared" si="54"/>
        <v>1765</v>
      </c>
      <c r="J1767" s="5" t="str">
        <f t="shared" si="55"/>
        <v>1766,Nissan,Altima Hybrid,2011,regular unleaded,AUTOMATIC,198,26800,1765</v>
      </c>
    </row>
    <row r="1768" spans="1:10" x14ac:dyDescent="0.25">
      <c r="A1768" s="5">
        <v>1767</v>
      </c>
      <c r="B1768" s="5" t="s">
        <v>11198</v>
      </c>
      <c r="C1768" t="s">
        <v>11272</v>
      </c>
      <c r="D1768">
        <v>2014</v>
      </c>
      <c r="E1768" t="s">
        <v>11190</v>
      </c>
      <c r="F1768" t="s">
        <v>11888</v>
      </c>
      <c r="G1768" s="5">
        <v>317</v>
      </c>
      <c r="H1768">
        <v>52860</v>
      </c>
      <c r="I1768" s="5" t="str">
        <f t="shared" si="54"/>
        <v>|n</v>
      </c>
      <c r="J1768" s="5" t="str">
        <f t="shared" si="55"/>
        <v>1767,Nissan,Armada,2014,regular unleaded,AUTOMATIC,317,52860,|n</v>
      </c>
    </row>
    <row r="1769" spans="1:10" x14ac:dyDescent="0.25">
      <c r="A1769" s="5">
        <v>1768</v>
      </c>
      <c r="B1769" s="5" t="s">
        <v>11198</v>
      </c>
      <c r="C1769" t="s">
        <v>11272</v>
      </c>
      <c r="D1769">
        <v>2015</v>
      </c>
      <c r="E1769" t="s">
        <v>11190</v>
      </c>
      <c r="F1769" t="s">
        <v>11888</v>
      </c>
      <c r="G1769" s="5">
        <v>317</v>
      </c>
      <c r="H1769">
        <v>53680</v>
      </c>
      <c r="I1769" s="5">
        <f t="shared" si="54"/>
        <v>1767</v>
      </c>
      <c r="J1769" s="5" t="str">
        <f t="shared" si="55"/>
        <v>1768,Nissan,Armada,2015,regular unleaded,AUTOMATIC,317,53680,1767</v>
      </c>
    </row>
    <row r="1770" spans="1:10" x14ac:dyDescent="0.25">
      <c r="A1770" s="5">
        <v>1769</v>
      </c>
      <c r="B1770" s="5" t="s">
        <v>11198</v>
      </c>
      <c r="C1770" t="s">
        <v>11272</v>
      </c>
      <c r="D1770">
        <v>2017</v>
      </c>
      <c r="E1770" t="s">
        <v>11190</v>
      </c>
      <c r="F1770" t="s">
        <v>11888</v>
      </c>
      <c r="G1770" s="5">
        <v>390</v>
      </c>
      <c r="H1770">
        <v>60490</v>
      </c>
      <c r="I1770" s="5">
        <f t="shared" si="54"/>
        <v>1768</v>
      </c>
      <c r="J1770" s="5" t="str">
        <f t="shared" si="55"/>
        <v>1769,Nissan,Armada,2017,regular unleaded,AUTOMATIC,390,60490,1768</v>
      </c>
    </row>
    <row r="1771" spans="1:10" x14ac:dyDescent="0.25">
      <c r="A1771" s="5">
        <v>1770</v>
      </c>
      <c r="B1771" s="5" t="s">
        <v>11198</v>
      </c>
      <c r="C1771" t="s">
        <v>11386</v>
      </c>
      <c r="D1771">
        <v>2012</v>
      </c>
      <c r="E1771" t="s">
        <v>11190</v>
      </c>
      <c r="F1771" t="s">
        <v>11888</v>
      </c>
      <c r="G1771" s="5">
        <v>122</v>
      </c>
      <c r="H1771">
        <v>18680</v>
      </c>
      <c r="I1771" s="5" t="str">
        <f t="shared" si="54"/>
        <v>|n</v>
      </c>
      <c r="J1771" s="5" t="str">
        <f t="shared" si="55"/>
        <v>1770,Nissan,Cube,2012,regular unleaded,AUTOMATIC,122,18680,|n</v>
      </c>
    </row>
    <row r="1772" spans="1:10" x14ac:dyDescent="0.25">
      <c r="A1772" s="5">
        <v>1771</v>
      </c>
      <c r="B1772" s="5" t="s">
        <v>11198</v>
      </c>
      <c r="C1772" t="s">
        <v>11386</v>
      </c>
      <c r="D1772">
        <v>2012</v>
      </c>
      <c r="E1772" t="s">
        <v>11190</v>
      </c>
      <c r="F1772" t="s">
        <v>11887</v>
      </c>
      <c r="G1772" s="5">
        <v>122</v>
      </c>
      <c r="H1772">
        <v>16580</v>
      </c>
      <c r="I1772" s="5" t="str">
        <f t="shared" si="54"/>
        <v>|n</v>
      </c>
      <c r="J1772" s="5" t="str">
        <f t="shared" si="55"/>
        <v>1771,Nissan,Cube,2012,regular unleaded,MANUAL,122,16580,|n</v>
      </c>
    </row>
    <row r="1773" spans="1:10" x14ac:dyDescent="0.25">
      <c r="A1773" s="5">
        <v>1772</v>
      </c>
      <c r="B1773" s="5" t="s">
        <v>11198</v>
      </c>
      <c r="C1773" t="s">
        <v>11386</v>
      </c>
      <c r="D1773">
        <v>2013</v>
      </c>
      <c r="E1773" t="s">
        <v>11190</v>
      </c>
      <c r="F1773" t="s">
        <v>11888</v>
      </c>
      <c r="G1773" s="5">
        <v>122</v>
      </c>
      <c r="H1773">
        <v>18860</v>
      </c>
      <c r="I1773" s="5" t="str">
        <f t="shared" si="54"/>
        <v>|n</v>
      </c>
      <c r="J1773" s="5" t="str">
        <f t="shared" si="55"/>
        <v>1772,Nissan,Cube,2013,regular unleaded,AUTOMATIC,122,18860,|n</v>
      </c>
    </row>
    <row r="1774" spans="1:10" x14ac:dyDescent="0.25">
      <c r="A1774" s="5">
        <v>1773</v>
      </c>
      <c r="B1774" s="5" t="s">
        <v>11198</v>
      </c>
      <c r="C1774" t="s">
        <v>11386</v>
      </c>
      <c r="D1774">
        <v>2013</v>
      </c>
      <c r="E1774" t="s">
        <v>11190</v>
      </c>
      <c r="F1774" t="s">
        <v>11887</v>
      </c>
      <c r="G1774" s="5">
        <v>122</v>
      </c>
      <c r="H1774">
        <v>16760</v>
      </c>
      <c r="I1774" s="5" t="str">
        <f t="shared" si="54"/>
        <v>|n</v>
      </c>
      <c r="J1774" s="5" t="str">
        <f t="shared" si="55"/>
        <v>1773,Nissan,Cube,2013,regular unleaded,MANUAL,122,16760,|n</v>
      </c>
    </row>
    <row r="1775" spans="1:10" x14ac:dyDescent="0.25">
      <c r="A1775" s="5">
        <v>1774</v>
      </c>
      <c r="B1775" s="5" t="s">
        <v>11198</v>
      </c>
      <c r="C1775" t="s">
        <v>11386</v>
      </c>
      <c r="D1775">
        <v>2014</v>
      </c>
      <c r="E1775" t="s">
        <v>11190</v>
      </c>
      <c r="F1775" t="s">
        <v>11888</v>
      </c>
      <c r="G1775" s="5">
        <v>122</v>
      </c>
      <c r="H1775">
        <v>19000</v>
      </c>
      <c r="I1775" s="5" t="str">
        <f t="shared" si="54"/>
        <v>|n</v>
      </c>
      <c r="J1775" s="5" t="str">
        <f t="shared" si="55"/>
        <v>1774,Nissan,Cube,2014,regular unleaded,AUTOMATIC,122,19000,|n</v>
      </c>
    </row>
    <row r="1776" spans="1:10" x14ac:dyDescent="0.25">
      <c r="A1776" s="5">
        <v>1775</v>
      </c>
      <c r="B1776" s="5" t="s">
        <v>11198</v>
      </c>
      <c r="C1776" t="s">
        <v>11386</v>
      </c>
      <c r="D1776">
        <v>2014</v>
      </c>
      <c r="E1776" t="s">
        <v>11190</v>
      </c>
      <c r="F1776" t="s">
        <v>11887</v>
      </c>
      <c r="G1776" s="5">
        <v>122</v>
      </c>
      <c r="H1776">
        <v>16900</v>
      </c>
      <c r="I1776" s="5" t="str">
        <f t="shared" si="54"/>
        <v>|n</v>
      </c>
      <c r="J1776" s="5" t="str">
        <f t="shared" si="55"/>
        <v>1775,Nissan,Cube,2014,regular unleaded,MANUAL,122,16900,|n</v>
      </c>
    </row>
    <row r="1777" spans="1:10" x14ac:dyDescent="0.25">
      <c r="A1777" s="5">
        <v>1776</v>
      </c>
      <c r="B1777" s="5" t="s">
        <v>11198</v>
      </c>
      <c r="C1777" t="s">
        <v>11472</v>
      </c>
      <c r="D1777">
        <v>2015</v>
      </c>
      <c r="E1777" t="s">
        <v>11190</v>
      </c>
      <c r="F1777" t="s">
        <v>11888</v>
      </c>
      <c r="G1777" s="5">
        <v>261</v>
      </c>
      <c r="H1777">
        <v>35260</v>
      </c>
      <c r="I1777" s="5" t="str">
        <f t="shared" si="54"/>
        <v>|n</v>
      </c>
      <c r="J1777" s="5" t="str">
        <f t="shared" si="55"/>
        <v>1776,Nissan,Frontier,2015,regular unleaded,AUTOMATIC,261,35260,|n</v>
      </c>
    </row>
    <row r="1778" spans="1:10" x14ac:dyDescent="0.25">
      <c r="A1778" s="5">
        <v>1777</v>
      </c>
      <c r="B1778" s="5" t="s">
        <v>11198</v>
      </c>
      <c r="C1778" t="s">
        <v>11472</v>
      </c>
      <c r="D1778">
        <v>2015</v>
      </c>
      <c r="E1778" t="s">
        <v>11190</v>
      </c>
      <c r="F1778" t="s">
        <v>11887</v>
      </c>
      <c r="G1778" s="5">
        <v>261</v>
      </c>
      <c r="H1778">
        <v>31510</v>
      </c>
      <c r="I1778" s="5" t="str">
        <f t="shared" si="54"/>
        <v>|n</v>
      </c>
      <c r="J1778" s="5" t="str">
        <f t="shared" si="55"/>
        <v>1777,Nissan,Frontier,2015,regular unleaded,MANUAL,261,31510,|n</v>
      </c>
    </row>
    <row r="1779" spans="1:10" x14ac:dyDescent="0.25">
      <c r="A1779" s="5">
        <v>1778</v>
      </c>
      <c r="B1779" s="5" t="s">
        <v>11198</v>
      </c>
      <c r="C1779" t="s">
        <v>11472</v>
      </c>
      <c r="D1779">
        <v>2016</v>
      </c>
      <c r="E1779" t="s">
        <v>11190</v>
      </c>
      <c r="F1779" t="s">
        <v>11888</v>
      </c>
      <c r="G1779" s="5">
        <v>261</v>
      </c>
      <c r="H1779">
        <v>35610</v>
      </c>
      <c r="I1779" s="5" t="str">
        <f t="shared" si="54"/>
        <v>|n</v>
      </c>
      <c r="J1779" s="5" t="str">
        <f t="shared" si="55"/>
        <v>1778,Nissan,Frontier,2016,regular unleaded,AUTOMATIC,261,35610,|n</v>
      </c>
    </row>
    <row r="1780" spans="1:10" x14ac:dyDescent="0.25">
      <c r="A1780" s="5">
        <v>1779</v>
      </c>
      <c r="B1780" s="5" t="s">
        <v>11198</v>
      </c>
      <c r="C1780" t="s">
        <v>11472</v>
      </c>
      <c r="D1780">
        <v>2016</v>
      </c>
      <c r="E1780" t="s">
        <v>11190</v>
      </c>
      <c r="F1780" t="s">
        <v>11887</v>
      </c>
      <c r="G1780" s="5">
        <v>261</v>
      </c>
      <c r="H1780">
        <v>31840</v>
      </c>
      <c r="I1780" s="5" t="str">
        <f t="shared" si="54"/>
        <v>|n</v>
      </c>
      <c r="J1780" s="5" t="str">
        <f t="shared" si="55"/>
        <v>1779,Nissan,Frontier,2016,regular unleaded,MANUAL,261,31840,|n</v>
      </c>
    </row>
    <row r="1781" spans="1:10" x14ac:dyDescent="0.25">
      <c r="A1781" s="5">
        <v>1780</v>
      </c>
      <c r="B1781" s="5" t="s">
        <v>11198</v>
      </c>
      <c r="C1781" t="s">
        <v>11472</v>
      </c>
      <c r="D1781">
        <v>2017</v>
      </c>
      <c r="E1781" t="s">
        <v>11190</v>
      </c>
      <c r="F1781" t="s">
        <v>11888</v>
      </c>
      <c r="G1781" s="5">
        <v>261</v>
      </c>
      <c r="H1781">
        <v>36410</v>
      </c>
      <c r="I1781" s="5" t="str">
        <f t="shared" si="54"/>
        <v>|n</v>
      </c>
      <c r="J1781" s="5" t="str">
        <f t="shared" si="55"/>
        <v>1780,Nissan,Frontier,2017,regular unleaded,AUTOMATIC,261,36410,|n</v>
      </c>
    </row>
    <row r="1782" spans="1:10" x14ac:dyDescent="0.25">
      <c r="A1782" s="5">
        <v>1781</v>
      </c>
      <c r="B1782" s="5" t="s">
        <v>11198</v>
      </c>
      <c r="C1782" t="s">
        <v>11472</v>
      </c>
      <c r="D1782">
        <v>2017</v>
      </c>
      <c r="E1782" t="s">
        <v>11190</v>
      </c>
      <c r="F1782" t="s">
        <v>11887</v>
      </c>
      <c r="G1782" s="5">
        <v>261</v>
      </c>
      <c r="H1782">
        <v>32340</v>
      </c>
      <c r="I1782" s="5" t="str">
        <f t="shared" si="54"/>
        <v>|n</v>
      </c>
      <c r="J1782" s="5" t="str">
        <f t="shared" si="55"/>
        <v>1781,Nissan,Frontier,2017,regular unleaded,MANUAL,261,32340,|n</v>
      </c>
    </row>
    <row r="1783" spans="1:10" x14ac:dyDescent="0.25">
      <c r="A1783" s="5">
        <v>1782</v>
      </c>
      <c r="B1783" s="5" t="s">
        <v>11198</v>
      </c>
      <c r="C1783" t="s">
        <v>11527</v>
      </c>
      <c r="D1783">
        <v>2015</v>
      </c>
      <c r="E1783" t="s">
        <v>11193</v>
      </c>
      <c r="F1783" t="s">
        <v>11889</v>
      </c>
      <c r="G1783" s="5">
        <v>600</v>
      </c>
      <c r="H1783">
        <v>149990</v>
      </c>
      <c r="I1783" s="5" t="str">
        <f t="shared" si="54"/>
        <v>|n</v>
      </c>
      <c r="J1783" s="5" t="str">
        <f t="shared" si="55"/>
        <v>1782,Nissan,GT-R,2015,premium unleaded (recommended),AUTOMATED_MANUAL,600,149990,|n</v>
      </c>
    </row>
    <row r="1784" spans="1:10" x14ac:dyDescent="0.25">
      <c r="A1784" s="5">
        <v>1783</v>
      </c>
      <c r="B1784" s="5" t="s">
        <v>11198</v>
      </c>
      <c r="C1784" t="s">
        <v>11527</v>
      </c>
      <c r="D1784">
        <v>2016</v>
      </c>
      <c r="E1784" t="s">
        <v>11186</v>
      </c>
      <c r="F1784" t="s">
        <v>11889</v>
      </c>
      <c r="G1784" s="5">
        <v>600</v>
      </c>
      <c r="H1784">
        <v>149990</v>
      </c>
      <c r="I1784" s="5" t="str">
        <f t="shared" si="54"/>
        <v>|n</v>
      </c>
      <c r="J1784" s="5" t="str">
        <f t="shared" si="55"/>
        <v>1783,Nissan,GT-R,2016,premium unleaded (required),AUTOMATED_MANUAL,600,149990,|n</v>
      </c>
    </row>
    <row r="1785" spans="1:10" x14ac:dyDescent="0.25">
      <c r="A1785" s="5">
        <v>1784</v>
      </c>
      <c r="B1785" s="5" t="s">
        <v>11198</v>
      </c>
      <c r="C1785" t="s">
        <v>11527</v>
      </c>
      <c r="D1785">
        <v>2017</v>
      </c>
      <c r="E1785" t="s">
        <v>11186</v>
      </c>
      <c r="F1785" t="s">
        <v>11889</v>
      </c>
      <c r="G1785" s="5">
        <v>565</v>
      </c>
      <c r="H1785">
        <v>109990</v>
      </c>
      <c r="I1785" s="5">
        <f t="shared" si="54"/>
        <v>1783</v>
      </c>
      <c r="J1785" s="5" t="str">
        <f t="shared" si="55"/>
        <v>1784,Nissan,GT-R,2017,premium unleaded (required),AUTOMATED_MANUAL,565,109990,1783</v>
      </c>
    </row>
    <row r="1786" spans="1:10" x14ac:dyDescent="0.25">
      <c r="A1786" s="5">
        <v>1785</v>
      </c>
      <c r="B1786" s="5" t="s">
        <v>11198</v>
      </c>
      <c r="C1786" t="s">
        <v>11566</v>
      </c>
      <c r="D1786">
        <v>2015</v>
      </c>
      <c r="E1786" t="s">
        <v>11193</v>
      </c>
      <c r="F1786" t="s">
        <v>11888</v>
      </c>
      <c r="G1786" s="5">
        <v>188</v>
      </c>
      <c r="H1786">
        <v>27230</v>
      </c>
      <c r="I1786" s="5" t="str">
        <f t="shared" si="54"/>
        <v>|n</v>
      </c>
      <c r="J1786" s="5" t="str">
        <f t="shared" si="55"/>
        <v>1785,Nissan,Juke,2015,premium unleaded (recommended),AUTOMATIC,188,27230,|n</v>
      </c>
    </row>
    <row r="1787" spans="1:10" x14ac:dyDescent="0.25">
      <c r="A1787" s="5">
        <v>1786</v>
      </c>
      <c r="B1787" s="5" t="s">
        <v>11198</v>
      </c>
      <c r="C1787" t="s">
        <v>11566</v>
      </c>
      <c r="D1787">
        <v>2015</v>
      </c>
      <c r="E1787" t="s">
        <v>11193</v>
      </c>
      <c r="F1787" t="s">
        <v>11887</v>
      </c>
      <c r="G1787" s="5">
        <v>188</v>
      </c>
      <c r="H1787">
        <v>24830</v>
      </c>
      <c r="I1787" s="5" t="str">
        <f t="shared" si="54"/>
        <v>|n</v>
      </c>
      <c r="J1787" s="5" t="str">
        <f t="shared" si="55"/>
        <v>1786,Nissan,Juke,2015,premium unleaded (recommended),MANUAL,188,24830,|n</v>
      </c>
    </row>
    <row r="1788" spans="1:10" x14ac:dyDescent="0.25">
      <c r="A1788" s="5">
        <v>1787</v>
      </c>
      <c r="B1788" s="5" t="s">
        <v>11198</v>
      </c>
      <c r="C1788" t="s">
        <v>11566</v>
      </c>
      <c r="D1788">
        <v>2015</v>
      </c>
      <c r="E1788" t="s">
        <v>11186</v>
      </c>
      <c r="F1788" t="s">
        <v>11888</v>
      </c>
      <c r="G1788" s="5">
        <v>211</v>
      </c>
      <c r="H1788">
        <v>30020</v>
      </c>
      <c r="I1788" s="5" t="str">
        <f t="shared" si="54"/>
        <v>|n</v>
      </c>
      <c r="J1788" s="5" t="str">
        <f t="shared" si="55"/>
        <v>1787,Nissan,Juke,2015,premium unleaded (required),AUTOMATIC,211,30020,|n</v>
      </c>
    </row>
    <row r="1789" spans="1:10" x14ac:dyDescent="0.25">
      <c r="A1789" s="5">
        <v>1788</v>
      </c>
      <c r="B1789" s="5" t="s">
        <v>11198</v>
      </c>
      <c r="C1789" t="s">
        <v>11566</v>
      </c>
      <c r="D1789">
        <v>2015</v>
      </c>
      <c r="E1789" t="s">
        <v>11186</v>
      </c>
      <c r="F1789" t="s">
        <v>11887</v>
      </c>
      <c r="G1789" s="5">
        <v>215</v>
      </c>
      <c r="H1789">
        <v>28020</v>
      </c>
      <c r="I1789" s="5" t="str">
        <f t="shared" si="54"/>
        <v>|n</v>
      </c>
      <c r="J1789" s="5" t="str">
        <f t="shared" si="55"/>
        <v>1788,Nissan,Juke,2015,premium unleaded (required),MANUAL,215,28020,|n</v>
      </c>
    </row>
    <row r="1790" spans="1:10" x14ac:dyDescent="0.25">
      <c r="A1790" s="5">
        <v>1789</v>
      </c>
      <c r="B1790" s="5" t="s">
        <v>11198</v>
      </c>
      <c r="C1790" t="s">
        <v>11566</v>
      </c>
      <c r="D1790">
        <v>2016</v>
      </c>
      <c r="E1790" t="s">
        <v>11193</v>
      </c>
      <c r="F1790" t="s">
        <v>11888</v>
      </c>
      <c r="G1790" s="5">
        <v>188</v>
      </c>
      <c r="H1790">
        <v>27230</v>
      </c>
      <c r="I1790" s="5" t="str">
        <f t="shared" si="54"/>
        <v>|n</v>
      </c>
      <c r="J1790" s="5" t="str">
        <f t="shared" si="55"/>
        <v>1789,Nissan,Juke,2016,premium unleaded (recommended),AUTOMATIC,188,27230,|n</v>
      </c>
    </row>
    <row r="1791" spans="1:10" x14ac:dyDescent="0.25">
      <c r="A1791" s="5">
        <v>1790</v>
      </c>
      <c r="B1791" s="5" t="s">
        <v>11198</v>
      </c>
      <c r="C1791" t="s">
        <v>11566</v>
      </c>
      <c r="D1791">
        <v>2016</v>
      </c>
      <c r="E1791" t="s">
        <v>11193</v>
      </c>
      <c r="F1791" t="s">
        <v>11887</v>
      </c>
      <c r="G1791" s="5">
        <v>188</v>
      </c>
      <c r="H1791">
        <v>24830</v>
      </c>
      <c r="I1791" s="5" t="str">
        <f t="shared" si="54"/>
        <v>|n</v>
      </c>
      <c r="J1791" s="5" t="str">
        <f t="shared" si="55"/>
        <v>1790,Nissan,Juke,2016,premium unleaded (recommended),MANUAL,188,24830,|n</v>
      </c>
    </row>
    <row r="1792" spans="1:10" x14ac:dyDescent="0.25">
      <c r="A1792" s="5">
        <v>1791</v>
      </c>
      <c r="B1792" s="5" t="s">
        <v>11198</v>
      </c>
      <c r="C1792" t="s">
        <v>11566</v>
      </c>
      <c r="D1792">
        <v>2016</v>
      </c>
      <c r="E1792" t="s">
        <v>11186</v>
      </c>
      <c r="F1792" t="s">
        <v>11888</v>
      </c>
      <c r="G1792" s="5">
        <v>215</v>
      </c>
      <c r="H1792">
        <v>30020</v>
      </c>
      <c r="I1792" s="5" t="str">
        <f t="shared" si="54"/>
        <v>|n</v>
      </c>
      <c r="J1792" s="5" t="str">
        <f t="shared" si="55"/>
        <v>1791,Nissan,Juke,2016,premium unleaded (required),AUTOMATIC,215,30020,|n</v>
      </c>
    </row>
    <row r="1793" spans="1:10" x14ac:dyDescent="0.25">
      <c r="A1793" s="5">
        <v>1792</v>
      </c>
      <c r="B1793" s="5" t="s">
        <v>11198</v>
      </c>
      <c r="C1793" t="s">
        <v>11566</v>
      </c>
      <c r="D1793">
        <v>2016</v>
      </c>
      <c r="E1793" t="s">
        <v>11186</v>
      </c>
      <c r="F1793" t="s">
        <v>11887</v>
      </c>
      <c r="G1793" s="5">
        <v>211</v>
      </c>
      <c r="H1793">
        <v>28020</v>
      </c>
      <c r="I1793" s="5" t="str">
        <f t="shared" si="54"/>
        <v>|n</v>
      </c>
      <c r="J1793" s="5" t="str">
        <f t="shared" si="55"/>
        <v>1792,Nissan,Juke,2016,premium unleaded (required),MANUAL,211,28020,|n</v>
      </c>
    </row>
    <row r="1794" spans="1:10" x14ac:dyDescent="0.25">
      <c r="A1794" s="5">
        <v>1793</v>
      </c>
      <c r="B1794" s="5" t="s">
        <v>11198</v>
      </c>
      <c r="C1794" t="s">
        <v>11566</v>
      </c>
      <c r="D1794">
        <v>2017</v>
      </c>
      <c r="E1794" t="s">
        <v>11193</v>
      </c>
      <c r="F1794" t="s">
        <v>11888</v>
      </c>
      <c r="G1794" s="5">
        <v>188</v>
      </c>
      <c r="H1794">
        <v>27230</v>
      </c>
      <c r="I1794" s="5" t="str">
        <f t="shared" si="54"/>
        <v>|n</v>
      </c>
      <c r="J1794" s="5" t="str">
        <f t="shared" si="55"/>
        <v>1793,Nissan,Juke,2017,premium unleaded (recommended),AUTOMATIC,188,27230,|n</v>
      </c>
    </row>
    <row r="1795" spans="1:10" x14ac:dyDescent="0.25">
      <c r="A1795" s="5">
        <v>1794</v>
      </c>
      <c r="B1795" s="5" t="s">
        <v>11198</v>
      </c>
      <c r="C1795" t="s">
        <v>11566</v>
      </c>
      <c r="D1795">
        <v>2017</v>
      </c>
      <c r="E1795" t="s">
        <v>11193</v>
      </c>
      <c r="F1795" t="s">
        <v>11887</v>
      </c>
      <c r="G1795" s="5">
        <v>188</v>
      </c>
      <c r="H1795">
        <v>24830</v>
      </c>
      <c r="I1795" s="5" t="str">
        <f t="shared" ref="I1795:I1858" si="56">IF(AND($B1794=$B1795,$C1794=$C1795,$E1794=$E1795,$F1794=$F1795),A1794,"|n")</f>
        <v>|n</v>
      </c>
      <c r="J1795" s="5" t="str">
        <f t="shared" ref="J1795:J1858" si="57">A1795&amp;","&amp;B1795&amp;","&amp;C1795&amp;","&amp;D1795&amp;","&amp;E1795&amp;","&amp;F1795&amp;","&amp;G1795&amp;","&amp;H1795&amp;","&amp;I1795</f>
        <v>1794,Nissan,Juke,2017,premium unleaded (recommended),MANUAL,188,24830,|n</v>
      </c>
    </row>
    <row r="1796" spans="1:10" x14ac:dyDescent="0.25">
      <c r="A1796" s="5">
        <v>1795</v>
      </c>
      <c r="B1796" s="5" t="s">
        <v>11198</v>
      </c>
      <c r="C1796" t="s">
        <v>11566</v>
      </c>
      <c r="D1796">
        <v>2017</v>
      </c>
      <c r="E1796" t="s">
        <v>11186</v>
      </c>
      <c r="F1796" t="s">
        <v>11888</v>
      </c>
      <c r="G1796" s="5">
        <v>211</v>
      </c>
      <c r="H1796">
        <v>30020</v>
      </c>
      <c r="I1796" s="5" t="str">
        <f t="shared" si="56"/>
        <v>|n</v>
      </c>
      <c r="J1796" s="5" t="str">
        <f t="shared" si="57"/>
        <v>1795,Nissan,Juke,2017,premium unleaded (required),AUTOMATIC,211,30020,|n</v>
      </c>
    </row>
    <row r="1797" spans="1:10" x14ac:dyDescent="0.25">
      <c r="A1797" s="5">
        <v>1796</v>
      </c>
      <c r="B1797" s="5" t="s">
        <v>11198</v>
      </c>
      <c r="C1797" t="s">
        <v>11566</v>
      </c>
      <c r="D1797">
        <v>2017</v>
      </c>
      <c r="E1797" t="s">
        <v>11186</v>
      </c>
      <c r="F1797" t="s">
        <v>11887</v>
      </c>
      <c r="G1797" s="5">
        <v>215</v>
      </c>
      <c r="H1797">
        <v>28020</v>
      </c>
      <c r="I1797" s="5" t="str">
        <f t="shared" si="56"/>
        <v>|n</v>
      </c>
      <c r="J1797" s="5" t="str">
        <f t="shared" si="57"/>
        <v>1796,Nissan,Juke,2017,premium unleaded (required),MANUAL,215,28020,|n</v>
      </c>
    </row>
    <row r="1798" spans="1:10" x14ac:dyDescent="0.25">
      <c r="A1798" s="5">
        <v>1797</v>
      </c>
      <c r="B1798" s="5" t="s">
        <v>11198</v>
      </c>
      <c r="C1798" t="s">
        <v>11576</v>
      </c>
      <c r="D1798">
        <v>2014</v>
      </c>
      <c r="E1798" t="s">
        <v>11218</v>
      </c>
      <c r="F1798" t="s">
        <v>11890</v>
      </c>
      <c r="G1798" s="5">
        <v>150</v>
      </c>
      <c r="H1798">
        <v>35020</v>
      </c>
      <c r="I1798" s="5" t="str">
        <f t="shared" si="56"/>
        <v>|n</v>
      </c>
      <c r="J1798" s="5" t="str">
        <f t="shared" si="57"/>
        <v>1797,Nissan,Leaf,2014,electric,DIRECT_DRIVE,150,35020,|n</v>
      </c>
    </row>
    <row r="1799" spans="1:10" x14ac:dyDescent="0.25">
      <c r="A1799" s="5">
        <v>1798</v>
      </c>
      <c r="B1799" s="5" t="s">
        <v>11198</v>
      </c>
      <c r="C1799" t="s">
        <v>11576</v>
      </c>
      <c r="D1799">
        <v>2015</v>
      </c>
      <c r="E1799" t="s">
        <v>11218</v>
      </c>
      <c r="F1799" t="s">
        <v>11890</v>
      </c>
      <c r="G1799" s="6">
        <v>150</v>
      </c>
      <c r="H1799">
        <v>35120</v>
      </c>
      <c r="I1799" s="5">
        <f t="shared" si="56"/>
        <v>1797</v>
      </c>
      <c r="J1799" s="5" t="str">
        <f t="shared" si="57"/>
        <v>1798,Nissan,Leaf,2015,electric,DIRECT_DRIVE,150,35120,1797</v>
      </c>
    </row>
    <row r="1800" spans="1:10" x14ac:dyDescent="0.25">
      <c r="A1800" s="5">
        <v>1799</v>
      </c>
      <c r="B1800" s="5" t="s">
        <v>11198</v>
      </c>
      <c r="C1800" t="s">
        <v>11576</v>
      </c>
      <c r="D1800">
        <v>2016</v>
      </c>
      <c r="E1800" t="s">
        <v>11218</v>
      </c>
      <c r="F1800" t="s">
        <v>11890</v>
      </c>
      <c r="G1800" s="6">
        <v>150</v>
      </c>
      <c r="H1800">
        <v>36790</v>
      </c>
      <c r="I1800" s="5">
        <f t="shared" si="56"/>
        <v>1798</v>
      </c>
      <c r="J1800" s="5" t="str">
        <f t="shared" si="57"/>
        <v>1799,Nissan,Leaf,2016,electric,DIRECT_DRIVE,150,36790,1798</v>
      </c>
    </row>
    <row r="1801" spans="1:10" x14ac:dyDescent="0.25">
      <c r="A1801" s="5">
        <v>1800</v>
      </c>
      <c r="B1801" s="5" t="s">
        <v>11198</v>
      </c>
      <c r="C1801" t="s">
        <v>11612</v>
      </c>
      <c r="D1801">
        <v>2014</v>
      </c>
      <c r="E1801" t="s">
        <v>11193</v>
      </c>
      <c r="F1801" t="s">
        <v>11888</v>
      </c>
      <c r="G1801" s="5">
        <v>290</v>
      </c>
      <c r="H1801">
        <v>34380</v>
      </c>
      <c r="I1801" s="5" t="str">
        <f t="shared" si="56"/>
        <v>|n</v>
      </c>
      <c r="J1801" s="5" t="str">
        <f t="shared" si="57"/>
        <v>1800,Nissan,Maxima,2014,premium unleaded (recommended),AUTOMATIC,290,34380,|n</v>
      </c>
    </row>
    <row r="1802" spans="1:10" x14ac:dyDescent="0.25">
      <c r="A1802" s="5">
        <v>1801</v>
      </c>
      <c r="B1802" s="5" t="s">
        <v>11198</v>
      </c>
      <c r="C1802" t="s">
        <v>11612</v>
      </c>
      <c r="D1802">
        <v>2016</v>
      </c>
      <c r="E1802" t="s">
        <v>11193</v>
      </c>
      <c r="F1802" t="s">
        <v>11888</v>
      </c>
      <c r="G1802" s="5">
        <v>300</v>
      </c>
      <c r="H1802">
        <v>39960</v>
      </c>
      <c r="I1802" s="5">
        <f t="shared" si="56"/>
        <v>1800</v>
      </c>
      <c r="J1802" s="5" t="str">
        <f t="shared" si="57"/>
        <v>1801,Nissan,Maxima,2016,premium unleaded (recommended),AUTOMATIC,300,39960,1800</v>
      </c>
    </row>
    <row r="1803" spans="1:10" x14ac:dyDescent="0.25">
      <c r="A1803" s="5">
        <v>1802</v>
      </c>
      <c r="B1803" s="5" t="s">
        <v>11198</v>
      </c>
      <c r="C1803" t="s">
        <v>11612</v>
      </c>
      <c r="D1803">
        <v>2017</v>
      </c>
      <c r="E1803" t="s">
        <v>11193</v>
      </c>
      <c r="F1803" t="s">
        <v>11888</v>
      </c>
      <c r="G1803" s="5">
        <v>300</v>
      </c>
      <c r="H1803">
        <v>40040</v>
      </c>
      <c r="I1803" s="5">
        <f t="shared" si="56"/>
        <v>1801</v>
      </c>
      <c r="J1803" s="5" t="str">
        <f t="shared" si="57"/>
        <v>1802,Nissan,Maxima,2017,premium unleaded (recommended),AUTOMATIC,300,40040,1801</v>
      </c>
    </row>
    <row r="1804" spans="1:10" x14ac:dyDescent="0.25">
      <c r="A1804" s="5">
        <v>1803</v>
      </c>
      <c r="B1804" s="5" t="s">
        <v>11198</v>
      </c>
      <c r="C1804" t="s">
        <v>11638</v>
      </c>
      <c r="D1804">
        <v>2015</v>
      </c>
      <c r="E1804" t="s">
        <v>11190</v>
      </c>
      <c r="F1804" t="s">
        <v>11888</v>
      </c>
      <c r="G1804" s="5">
        <v>260</v>
      </c>
      <c r="H1804">
        <v>40600</v>
      </c>
      <c r="I1804" s="5" t="str">
        <f t="shared" si="56"/>
        <v>|n</v>
      </c>
      <c r="J1804" s="5" t="str">
        <f t="shared" si="57"/>
        <v>1803,Nissan,Murano,2015,regular unleaded,AUTOMATIC,260,40600,|n</v>
      </c>
    </row>
    <row r="1805" spans="1:10" x14ac:dyDescent="0.25">
      <c r="A1805" s="5">
        <v>1804</v>
      </c>
      <c r="B1805" s="5" t="s">
        <v>11198</v>
      </c>
      <c r="C1805" t="s">
        <v>11638</v>
      </c>
      <c r="D1805">
        <v>2016</v>
      </c>
      <c r="E1805" t="s">
        <v>11190</v>
      </c>
      <c r="F1805" t="s">
        <v>11888</v>
      </c>
      <c r="G1805" s="5">
        <v>250</v>
      </c>
      <c r="H1805">
        <v>43780</v>
      </c>
      <c r="I1805" s="5">
        <f t="shared" si="56"/>
        <v>1803</v>
      </c>
      <c r="J1805" s="5" t="str">
        <f t="shared" si="57"/>
        <v>1804,Nissan,Murano,2016,regular unleaded,AUTOMATIC,250,43780,1803</v>
      </c>
    </row>
    <row r="1806" spans="1:10" x14ac:dyDescent="0.25">
      <c r="A1806" s="5">
        <v>1805</v>
      </c>
      <c r="B1806" s="5" t="s">
        <v>11198</v>
      </c>
      <c r="C1806" t="s">
        <v>11638</v>
      </c>
      <c r="D1806">
        <v>2017</v>
      </c>
      <c r="E1806" t="s">
        <v>11190</v>
      </c>
      <c r="F1806" t="s">
        <v>11888</v>
      </c>
      <c r="G1806" s="5">
        <v>260</v>
      </c>
      <c r="H1806">
        <v>40780</v>
      </c>
      <c r="I1806" s="5">
        <f t="shared" si="56"/>
        <v>1804</v>
      </c>
      <c r="J1806" s="5" t="str">
        <f t="shared" si="57"/>
        <v>1805,Nissan,Murano,2017,regular unleaded,AUTOMATIC,260,40780,1804</v>
      </c>
    </row>
    <row r="1807" spans="1:10" x14ac:dyDescent="0.25">
      <c r="A1807" s="5">
        <v>1806</v>
      </c>
      <c r="B1807" s="5" t="s">
        <v>11198</v>
      </c>
      <c r="C1807" t="s">
        <v>11637</v>
      </c>
      <c r="D1807">
        <v>2012</v>
      </c>
      <c r="E1807" t="s">
        <v>11193</v>
      </c>
      <c r="F1807" t="s">
        <v>11888</v>
      </c>
      <c r="G1807" s="6">
        <v>265</v>
      </c>
      <c r="H1807">
        <v>44540</v>
      </c>
      <c r="I1807" s="5" t="str">
        <f t="shared" si="56"/>
        <v>|n</v>
      </c>
      <c r="J1807" s="5" t="str">
        <f t="shared" si="57"/>
        <v>1806,Nissan,Murano CrossCabriolet,2012,premium unleaded (recommended),AUTOMATIC,265,44540,|n</v>
      </c>
    </row>
    <row r="1808" spans="1:10" x14ac:dyDescent="0.25">
      <c r="A1808" s="5">
        <v>1807</v>
      </c>
      <c r="B1808" s="5" t="s">
        <v>11198</v>
      </c>
      <c r="C1808" t="s">
        <v>11637</v>
      </c>
      <c r="D1808">
        <v>2013</v>
      </c>
      <c r="E1808" t="s">
        <v>11193</v>
      </c>
      <c r="F1808" t="s">
        <v>11888</v>
      </c>
      <c r="G1808" s="6">
        <v>265</v>
      </c>
      <c r="H1808">
        <v>44540</v>
      </c>
      <c r="I1808" s="5">
        <f t="shared" si="56"/>
        <v>1806</v>
      </c>
      <c r="J1808" s="5" t="str">
        <f t="shared" si="57"/>
        <v>1807,Nissan,Murano CrossCabriolet,2013,premium unleaded (recommended),AUTOMATIC,265,44540,1806</v>
      </c>
    </row>
    <row r="1809" spans="1:10" x14ac:dyDescent="0.25">
      <c r="A1809" s="5">
        <v>1808</v>
      </c>
      <c r="B1809" s="5" t="s">
        <v>11198</v>
      </c>
      <c r="C1809" t="s">
        <v>11637</v>
      </c>
      <c r="D1809">
        <v>2014</v>
      </c>
      <c r="E1809" t="s">
        <v>11193</v>
      </c>
      <c r="F1809" t="s">
        <v>11888</v>
      </c>
      <c r="G1809" s="5">
        <v>265</v>
      </c>
      <c r="H1809">
        <v>41995</v>
      </c>
      <c r="I1809" s="5">
        <f t="shared" si="56"/>
        <v>1807</v>
      </c>
      <c r="J1809" s="5" t="str">
        <f t="shared" si="57"/>
        <v>1808,Nissan,Murano CrossCabriolet,2014,premium unleaded (recommended),AUTOMATIC,265,41995,1807</v>
      </c>
    </row>
    <row r="1810" spans="1:10" x14ac:dyDescent="0.25">
      <c r="A1810" s="5">
        <v>1809</v>
      </c>
      <c r="B1810" s="5" t="s">
        <v>11198</v>
      </c>
      <c r="C1810" t="s">
        <v>11647</v>
      </c>
      <c r="D1810">
        <v>2015</v>
      </c>
      <c r="E1810" t="s">
        <v>11190</v>
      </c>
      <c r="F1810" t="s">
        <v>11888</v>
      </c>
      <c r="G1810" s="5">
        <v>131</v>
      </c>
      <c r="H1810">
        <v>21710</v>
      </c>
      <c r="I1810" s="5" t="str">
        <f t="shared" si="56"/>
        <v>|n</v>
      </c>
      <c r="J1810" s="5" t="str">
        <f t="shared" si="57"/>
        <v>1809,Nissan,NV200,2015,regular unleaded,AUTOMATIC,131,21710,|n</v>
      </c>
    </row>
    <row r="1811" spans="1:10" x14ac:dyDescent="0.25">
      <c r="A1811" s="5">
        <v>1810</v>
      </c>
      <c r="B1811" s="5" t="s">
        <v>11198</v>
      </c>
      <c r="C1811" t="s">
        <v>11647</v>
      </c>
      <c r="D1811">
        <v>2016</v>
      </c>
      <c r="E1811" t="s">
        <v>11190</v>
      </c>
      <c r="F1811" t="s">
        <v>11888</v>
      </c>
      <c r="G1811" s="5">
        <v>131</v>
      </c>
      <c r="H1811">
        <v>21760</v>
      </c>
      <c r="I1811" s="5">
        <f t="shared" si="56"/>
        <v>1809</v>
      </c>
      <c r="J1811" s="5" t="str">
        <f t="shared" si="57"/>
        <v>1810,Nissan,NV200,2016,regular unleaded,AUTOMATIC,131,21760,1809</v>
      </c>
    </row>
    <row r="1812" spans="1:10" x14ac:dyDescent="0.25">
      <c r="A1812" s="5">
        <v>1811</v>
      </c>
      <c r="B1812" s="5" t="s">
        <v>11198</v>
      </c>
      <c r="C1812" t="s">
        <v>11647</v>
      </c>
      <c r="D1812">
        <v>2017</v>
      </c>
      <c r="E1812" t="s">
        <v>11190</v>
      </c>
      <c r="F1812" t="s">
        <v>11888</v>
      </c>
      <c r="G1812" s="5">
        <v>131</v>
      </c>
      <c r="H1812">
        <v>22230</v>
      </c>
      <c r="I1812" s="5">
        <f t="shared" si="56"/>
        <v>1810</v>
      </c>
      <c r="J1812" s="5" t="str">
        <f t="shared" si="57"/>
        <v>1811,Nissan,NV200,2017,regular unleaded,AUTOMATIC,131,22230,1810</v>
      </c>
    </row>
    <row r="1813" spans="1:10" x14ac:dyDescent="0.25">
      <c r="A1813" s="5">
        <v>1812</v>
      </c>
      <c r="B1813" s="5" t="s">
        <v>11198</v>
      </c>
      <c r="C1813" t="s">
        <v>11660</v>
      </c>
      <c r="D1813">
        <v>2015</v>
      </c>
      <c r="E1813" t="s">
        <v>11190</v>
      </c>
      <c r="F1813" t="s">
        <v>11888</v>
      </c>
      <c r="G1813" s="5">
        <v>260</v>
      </c>
      <c r="H1813">
        <v>43250</v>
      </c>
      <c r="I1813" s="5" t="str">
        <f t="shared" si="56"/>
        <v>|n</v>
      </c>
      <c r="J1813" s="5" t="str">
        <f t="shared" si="57"/>
        <v>1812,Nissan,Pathfinder,2015,regular unleaded,AUTOMATIC,260,43250,|n</v>
      </c>
    </row>
    <row r="1814" spans="1:10" x14ac:dyDescent="0.25">
      <c r="A1814" s="5">
        <v>1813</v>
      </c>
      <c r="B1814" s="5" t="s">
        <v>11198</v>
      </c>
      <c r="C1814" t="s">
        <v>11660</v>
      </c>
      <c r="D1814">
        <v>2016</v>
      </c>
      <c r="E1814" t="s">
        <v>11190</v>
      </c>
      <c r="F1814" t="s">
        <v>11888</v>
      </c>
      <c r="G1814" s="6">
        <v>260</v>
      </c>
      <c r="H1814">
        <v>43300</v>
      </c>
      <c r="I1814" s="5">
        <f t="shared" si="56"/>
        <v>1812</v>
      </c>
      <c r="J1814" s="5" t="str">
        <f t="shared" si="57"/>
        <v>1813,Nissan,Pathfinder,2016,regular unleaded,AUTOMATIC,260,43300,1812</v>
      </c>
    </row>
    <row r="1815" spans="1:10" x14ac:dyDescent="0.25">
      <c r="A1815" s="5">
        <v>1814</v>
      </c>
      <c r="B1815" s="5" t="s">
        <v>11198</v>
      </c>
      <c r="C1815" t="s">
        <v>11660</v>
      </c>
      <c r="D1815">
        <v>2017</v>
      </c>
      <c r="E1815" t="s">
        <v>11190</v>
      </c>
      <c r="F1815" t="s">
        <v>11888</v>
      </c>
      <c r="G1815" s="6">
        <v>284</v>
      </c>
      <c r="H1815">
        <v>43760</v>
      </c>
      <c r="I1815" s="5">
        <f t="shared" si="56"/>
        <v>1813</v>
      </c>
      <c r="J1815" s="5" t="str">
        <f t="shared" si="57"/>
        <v>1814,Nissan,Pathfinder,2017,regular unleaded,AUTOMATIC,284,43760,1813</v>
      </c>
    </row>
    <row r="1816" spans="1:10" x14ac:dyDescent="0.25">
      <c r="A1816" s="5">
        <v>1815</v>
      </c>
      <c r="B1816" s="5" t="s">
        <v>11198</v>
      </c>
      <c r="C1816" t="s">
        <v>11681</v>
      </c>
      <c r="D1816">
        <v>2014</v>
      </c>
      <c r="E1816" t="s">
        <v>11190</v>
      </c>
      <c r="F1816" t="s">
        <v>11888</v>
      </c>
      <c r="G1816" s="5">
        <v>260</v>
      </c>
      <c r="H1816">
        <v>42870</v>
      </c>
      <c r="I1816" s="5" t="str">
        <f t="shared" si="56"/>
        <v>|n</v>
      </c>
      <c r="J1816" s="5" t="str">
        <f t="shared" si="57"/>
        <v>1815,Nissan,Quest,2014,regular unleaded,AUTOMATIC,260,42870,|n</v>
      </c>
    </row>
    <row r="1817" spans="1:10" x14ac:dyDescent="0.25">
      <c r="A1817" s="5">
        <v>1816</v>
      </c>
      <c r="B1817" s="5" t="s">
        <v>11198</v>
      </c>
      <c r="C1817" t="s">
        <v>11681</v>
      </c>
      <c r="D1817">
        <v>2015</v>
      </c>
      <c r="E1817" t="s">
        <v>11190</v>
      </c>
      <c r="F1817" t="s">
        <v>11888</v>
      </c>
      <c r="G1817" s="5">
        <v>260</v>
      </c>
      <c r="H1817">
        <v>43180</v>
      </c>
      <c r="I1817" s="5">
        <f t="shared" si="56"/>
        <v>1815</v>
      </c>
      <c r="J1817" s="5" t="str">
        <f t="shared" si="57"/>
        <v>1816,Nissan,Quest,2015,regular unleaded,AUTOMATIC,260,43180,1815</v>
      </c>
    </row>
    <row r="1818" spans="1:10" x14ac:dyDescent="0.25">
      <c r="A1818" s="5">
        <v>1817</v>
      </c>
      <c r="B1818" s="5" t="s">
        <v>11198</v>
      </c>
      <c r="C1818" s="5" t="s">
        <v>11681</v>
      </c>
      <c r="D1818">
        <v>2016</v>
      </c>
      <c r="E1818" t="s">
        <v>11190</v>
      </c>
      <c r="F1818" t="s">
        <v>11888</v>
      </c>
      <c r="G1818" s="5">
        <v>260</v>
      </c>
      <c r="H1818">
        <v>43230</v>
      </c>
      <c r="I1818" s="5">
        <f t="shared" si="56"/>
        <v>1816</v>
      </c>
      <c r="J1818" s="5" t="str">
        <f t="shared" si="57"/>
        <v>1817,Nissan,Quest,2016,regular unleaded,AUTOMATIC,260,43230,1816</v>
      </c>
    </row>
    <row r="1819" spans="1:10" x14ac:dyDescent="0.25">
      <c r="A1819" s="5">
        <v>1818</v>
      </c>
      <c r="B1819" s="5" t="s">
        <v>11198</v>
      </c>
      <c r="C1819" t="s">
        <v>11718</v>
      </c>
      <c r="D1819">
        <v>2015</v>
      </c>
      <c r="E1819" t="s">
        <v>11190</v>
      </c>
      <c r="F1819" t="s">
        <v>11888</v>
      </c>
      <c r="G1819" s="5">
        <v>170</v>
      </c>
      <c r="H1819">
        <v>29630</v>
      </c>
      <c r="I1819" s="5" t="str">
        <f t="shared" si="56"/>
        <v>|n</v>
      </c>
      <c r="J1819" s="5" t="str">
        <f t="shared" si="57"/>
        <v>1818,Nissan,Rogue,2015,regular unleaded,AUTOMATIC,170,29630,|n</v>
      </c>
    </row>
    <row r="1820" spans="1:10" x14ac:dyDescent="0.25">
      <c r="A1820" s="5">
        <v>1819</v>
      </c>
      <c r="B1820" s="5" t="s">
        <v>11198</v>
      </c>
      <c r="C1820" t="s">
        <v>11718</v>
      </c>
      <c r="D1820">
        <v>2016</v>
      </c>
      <c r="E1820" t="s">
        <v>11190</v>
      </c>
      <c r="F1820" t="s">
        <v>11888</v>
      </c>
      <c r="G1820" s="5">
        <v>170</v>
      </c>
      <c r="H1820">
        <v>30080</v>
      </c>
      <c r="I1820" s="5">
        <f t="shared" si="56"/>
        <v>1818</v>
      </c>
      <c r="J1820" s="5" t="str">
        <f t="shared" si="57"/>
        <v>1819,Nissan,Rogue,2016,regular unleaded,AUTOMATIC,170,30080,1818</v>
      </c>
    </row>
    <row r="1821" spans="1:10" x14ac:dyDescent="0.25">
      <c r="A1821" s="5">
        <v>1820</v>
      </c>
      <c r="B1821" s="5" t="s">
        <v>11198</v>
      </c>
      <c r="C1821" t="s">
        <v>11718</v>
      </c>
      <c r="D1821">
        <v>2017</v>
      </c>
      <c r="E1821" t="s">
        <v>11190</v>
      </c>
      <c r="F1821" t="s">
        <v>11888</v>
      </c>
      <c r="G1821" s="5">
        <v>170</v>
      </c>
      <c r="H1821">
        <v>31310</v>
      </c>
      <c r="I1821" s="5">
        <f t="shared" si="56"/>
        <v>1819</v>
      </c>
      <c r="J1821" s="5" t="str">
        <f t="shared" si="57"/>
        <v>1820,Nissan,Rogue,2017,regular unleaded,AUTOMATIC,170,31310,1819</v>
      </c>
    </row>
    <row r="1822" spans="1:10" x14ac:dyDescent="0.25">
      <c r="A1822" s="5">
        <v>1821</v>
      </c>
      <c r="B1822" s="5" t="s">
        <v>11198</v>
      </c>
      <c r="C1822" t="s">
        <v>11717</v>
      </c>
      <c r="D1822">
        <v>2014</v>
      </c>
      <c r="E1822" t="s">
        <v>11190</v>
      </c>
      <c r="F1822" t="s">
        <v>11888</v>
      </c>
      <c r="G1822" s="5">
        <v>170</v>
      </c>
      <c r="H1822">
        <v>21500</v>
      </c>
      <c r="I1822" s="5" t="str">
        <f t="shared" si="56"/>
        <v>|n</v>
      </c>
      <c r="J1822" s="5" t="str">
        <f t="shared" si="57"/>
        <v>1821,Nissan,Rogue Select,2014,regular unleaded,AUTOMATIC,170,21500,|n</v>
      </c>
    </row>
    <row r="1823" spans="1:10" x14ac:dyDescent="0.25">
      <c r="A1823" s="5">
        <v>1822</v>
      </c>
      <c r="B1823" s="5" t="s">
        <v>11198</v>
      </c>
      <c r="C1823" t="s">
        <v>11717</v>
      </c>
      <c r="D1823">
        <v>2015</v>
      </c>
      <c r="E1823" t="s">
        <v>11190</v>
      </c>
      <c r="F1823" t="s">
        <v>11888</v>
      </c>
      <c r="G1823" s="5">
        <v>170</v>
      </c>
      <c r="H1823">
        <v>21500</v>
      </c>
      <c r="I1823" s="5">
        <f t="shared" si="56"/>
        <v>1821</v>
      </c>
      <c r="J1823" s="5" t="str">
        <f t="shared" si="57"/>
        <v>1822,Nissan,Rogue Select,2015,regular unleaded,AUTOMATIC,170,21500,1821</v>
      </c>
    </row>
    <row r="1824" spans="1:10" x14ac:dyDescent="0.25">
      <c r="A1824" s="5">
        <v>1823</v>
      </c>
      <c r="B1824" s="5" t="s">
        <v>11198</v>
      </c>
      <c r="C1824" t="s">
        <v>11752</v>
      </c>
      <c r="D1824">
        <v>2015</v>
      </c>
      <c r="E1824" t="s">
        <v>11190</v>
      </c>
      <c r="F1824" t="s">
        <v>11888</v>
      </c>
      <c r="G1824" s="5">
        <v>130</v>
      </c>
      <c r="H1824">
        <v>20720</v>
      </c>
      <c r="I1824" s="5" t="str">
        <f t="shared" si="56"/>
        <v>|n</v>
      </c>
      <c r="J1824" s="5" t="str">
        <f t="shared" si="57"/>
        <v>1823,Nissan,Sentra,2015,regular unleaded,AUTOMATIC,130,20720,|n</v>
      </c>
    </row>
    <row r="1825" spans="1:10" x14ac:dyDescent="0.25">
      <c r="A1825" s="5">
        <v>1824</v>
      </c>
      <c r="B1825" s="5" t="s">
        <v>11198</v>
      </c>
      <c r="C1825" t="s">
        <v>11752</v>
      </c>
      <c r="D1825">
        <v>2015</v>
      </c>
      <c r="E1825" t="s">
        <v>11190</v>
      </c>
      <c r="F1825" t="s">
        <v>11887</v>
      </c>
      <c r="G1825" s="5">
        <v>130</v>
      </c>
      <c r="H1825">
        <v>16530</v>
      </c>
      <c r="I1825" s="5" t="str">
        <f t="shared" si="56"/>
        <v>|n</v>
      </c>
      <c r="J1825" s="5" t="str">
        <f t="shared" si="57"/>
        <v>1824,Nissan,Sentra,2015,regular unleaded,MANUAL,130,16530,|n</v>
      </c>
    </row>
    <row r="1826" spans="1:10" x14ac:dyDescent="0.25">
      <c r="A1826" s="5">
        <v>1825</v>
      </c>
      <c r="B1826" s="5" t="s">
        <v>11198</v>
      </c>
      <c r="C1826" t="s">
        <v>11752</v>
      </c>
      <c r="D1826">
        <v>2016</v>
      </c>
      <c r="E1826" t="s">
        <v>11190</v>
      </c>
      <c r="F1826" t="s">
        <v>11888</v>
      </c>
      <c r="G1826" s="5">
        <v>130</v>
      </c>
      <c r="H1826">
        <v>22170</v>
      </c>
      <c r="I1826" s="5" t="str">
        <f t="shared" si="56"/>
        <v>|n</v>
      </c>
      <c r="J1826" s="5" t="str">
        <f t="shared" si="57"/>
        <v>1825,Nissan,Sentra,2016,regular unleaded,AUTOMATIC,130,22170,|n</v>
      </c>
    </row>
    <row r="1827" spans="1:10" x14ac:dyDescent="0.25">
      <c r="A1827" s="5">
        <v>1826</v>
      </c>
      <c r="B1827" s="5" t="s">
        <v>11198</v>
      </c>
      <c r="C1827" t="s">
        <v>11752</v>
      </c>
      <c r="D1827">
        <v>2016</v>
      </c>
      <c r="E1827" t="s">
        <v>11190</v>
      </c>
      <c r="F1827" t="s">
        <v>11887</v>
      </c>
      <c r="G1827" s="5">
        <v>130</v>
      </c>
      <c r="H1827">
        <v>16780</v>
      </c>
      <c r="I1827" s="5" t="str">
        <f t="shared" si="56"/>
        <v>|n</v>
      </c>
      <c r="J1827" s="5" t="str">
        <f t="shared" si="57"/>
        <v>1826,Nissan,Sentra,2016,regular unleaded,MANUAL,130,16780,|n</v>
      </c>
    </row>
    <row r="1828" spans="1:10" x14ac:dyDescent="0.25">
      <c r="A1828" s="5">
        <v>1827</v>
      </c>
      <c r="B1828" s="5" t="s">
        <v>11198</v>
      </c>
      <c r="C1828" t="s">
        <v>11752</v>
      </c>
      <c r="D1828">
        <v>2017</v>
      </c>
      <c r="E1828" t="s">
        <v>11193</v>
      </c>
      <c r="F1828" t="s">
        <v>11888</v>
      </c>
      <c r="G1828" s="5">
        <v>188</v>
      </c>
      <c r="H1828">
        <v>21990</v>
      </c>
      <c r="I1828" s="5" t="str">
        <f t="shared" si="56"/>
        <v>|n</v>
      </c>
      <c r="J1828" s="5" t="str">
        <f t="shared" si="57"/>
        <v>1827,Nissan,Sentra,2017,premium unleaded (recommended),AUTOMATIC,188,21990,|n</v>
      </c>
    </row>
    <row r="1829" spans="1:10" x14ac:dyDescent="0.25">
      <c r="A1829" s="5">
        <v>1828</v>
      </c>
      <c r="B1829" s="5" t="s">
        <v>11198</v>
      </c>
      <c r="C1829" t="s">
        <v>11752</v>
      </c>
      <c r="D1829">
        <v>2017</v>
      </c>
      <c r="E1829" t="s">
        <v>11193</v>
      </c>
      <c r="F1829" t="s">
        <v>11887</v>
      </c>
      <c r="G1829" s="5">
        <v>188</v>
      </c>
      <c r="H1829">
        <v>21990</v>
      </c>
      <c r="I1829" s="5" t="str">
        <f t="shared" si="56"/>
        <v>|n</v>
      </c>
      <c r="J1829" s="5" t="str">
        <f t="shared" si="57"/>
        <v>1828,Nissan,Sentra,2017,premium unleaded (recommended),MANUAL,188,21990,|n</v>
      </c>
    </row>
    <row r="1830" spans="1:10" x14ac:dyDescent="0.25">
      <c r="A1830" s="5">
        <v>1829</v>
      </c>
      <c r="B1830" s="5" t="s">
        <v>11198</v>
      </c>
      <c r="C1830" t="s">
        <v>11752</v>
      </c>
      <c r="D1830">
        <v>2017</v>
      </c>
      <c r="E1830" t="s">
        <v>11190</v>
      </c>
      <c r="F1830" t="s">
        <v>11888</v>
      </c>
      <c r="G1830" s="5">
        <v>124</v>
      </c>
      <c r="H1830">
        <v>21500</v>
      </c>
      <c r="I1830" s="5" t="str">
        <f t="shared" si="56"/>
        <v>|n</v>
      </c>
      <c r="J1830" s="5" t="str">
        <f t="shared" si="57"/>
        <v>1829,Nissan,Sentra,2017,regular unleaded,AUTOMATIC,124,21500,|n</v>
      </c>
    </row>
    <row r="1831" spans="1:10" x14ac:dyDescent="0.25">
      <c r="A1831" s="5">
        <v>1830</v>
      </c>
      <c r="B1831" s="5" t="s">
        <v>11198</v>
      </c>
      <c r="C1831" t="s">
        <v>11752</v>
      </c>
      <c r="D1831">
        <v>2017</v>
      </c>
      <c r="E1831" t="s">
        <v>11190</v>
      </c>
      <c r="F1831" t="s">
        <v>11887</v>
      </c>
      <c r="G1831" s="5">
        <v>130</v>
      </c>
      <c r="H1831">
        <v>16990</v>
      </c>
      <c r="I1831" s="5" t="str">
        <f t="shared" si="56"/>
        <v>|n</v>
      </c>
      <c r="J1831" s="5" t="str">
        <f t="shared" si="57"/>
        <v>1830,Nissan,Sentra,2017,regular unleaded,MANUAL,130,16990,|n</v>
      </c>
    </row>
    <row r="1832" spans="1:10" x14ac:dyDescent="0.25">
      <c r="A1832" s="5">
        <v>1831</v>
      </c>
      <c r="B1832" s="5" t="s">
        <v>11198</v>
      </c>
      <c r="C1832" t="s">
        <v>11807</v>
      </c>
      <c r="D1832">
        <v>2014</v>
      </c>
      <c r="E1832" t="s">
        <v>11190</v>
      </c>
      <c r="F1832" t="s">
        <v>11888</v>
      </c>
      <c r="G1832" s="5">
        <v>317</v>
      </c>
      <c r="H1832">
        <v>43280</v>
      </c>
      <c r="I1832" s="5" t="str">
        <f t="shared" si="56"/>
        <v>|n</v>
      </c>
      <c r="J1832" s="5" t="str">
        <f t="shared" si="57"/>
        <v>1831,Nissan,Titan,2014,regular unleaded,AUTOMATIC,317,43280,|n</v>
      </c>
    </row>
    <row r="1833" spans="1:10" x14ac:dyDescent="0.25">
      <c r="A1833" s="5">
        <v>1832</v>
      </c>
      <c r="B1833" s="5" t="s">
        <v>11198</v>
      </c>
      <c r="C1833" t="s">
        <v>11807</v>
      </c>
      <c r="D1833">
        <v>2015</v>
      </c>
      <c r="E1833" t="s">
        <v>11190</v>
      </c>
      <c r="F1833" t="s">
        <v>11888</v>
      </c>
      <c r="G1833" s="5">
        <v>317</v>
      </c>
      <c r="H1833">
        <v>43860</v>
      </c>
      <c r="I1833" s="5">
        <f t="shared" si="56"/>
        <v>1831</v>
      </c>
      <c r="J1833" s="5" t="str">
        <f t="shared" si="57"/>
        <v>1832,Nissan,Titan,2015,regular unleaded,AUTOMATIC,317,43860,1831</v>
      </c>
    </row>
    <row r="1834" spans="1:10" x14ac:dyDescent="0.25">
      <c r="A1834" s="5">
        <v>1833</v>
      </c>
      <c r="B1834" s="5" t="s">
        <v>11198</v>
      </c>
      <c r="C1834" t="s">
        <v>11807</v>
      </c>
      <c r="D1834">
        <v>2017</v>
      </c>
      <c r="E1834" t="s">
        <v>11190</v>
      </c>
      <c r="F1834" t="s">
        <v>11888</v>
      </c>
      <c r="G1834" s="5">
        <v>390</v>
      </c>
      <c r="H1834">
        <v>55400</v>
      </c>
      <c r="I1834" s="5">
        <f t="shared" si="56"/>
        <v>1832</v>
      </c>
      <c r="J1834" s="5" t="str">
        <f t="shared" si="57"/>
        <v>1833,Nissan,Titan,2017,regular unleaded,AUTOMATIC,390,55400,1832</v>
      </c>
    </row>
    <row r="1835" spans="1:10" x14ac:dyDescent="0.25">
      <c r="A1835" s="5">
        <v>1834</v>
      </c>
      <c r="B1835" s="5" t="s">
        <v>11198</v>
      </c>
      <c r="C1835" t="s">
        <v>11848</v>
      </c>
      <c r="D1835">
        <v>2015</v>
      </c>
      <c r="E1835" t="s">
        <v>11190</v>
      </c>
      <c r="F1835" t="s">
        <v>11888</v>
      </c>
      <c r="G1835" s="5">
        <v>109</v>
      </c>
      <c r="H1835">
        <v>17590</v>
      </c>
      <c r="I1835" s="5" t="str">
        <f t="shared" si="56"/>
        <v>|n</v>
      </c>
      <c r="J1835" s="5" t="str">
        <f t="shared" si="57"/>
        <v>1834,Nissan,Versa,2015,regular unleaded,AUTOMATIC,109,17590,|n</v>
      </c>
    </row>
    <row r="1836" spans="1:10" x14ac:dyDescent="0.25">
      <c r="A1836" s="5">
        <v>1835</v>
      </c>
      <c r="B1836" s="5" t="s">
        <v>11198</v>
      </c>
      <c r="C1836" t="s">
        <v>11848</v>
      </c>
      <c r="D1836">
        <v>2015</v>
      </c>
      <c r="E1836" t="s">
        <v>11190</v>
      </c>
      <c r="F1836" t="s">
        <v>11887</v>
      </c>
      <c r="G1836" s="5">
        <v>109</v>
      </c>
      <c r="H1836">
        <v>11990</v>
      </c>
      <c r="I1836" s="5" t="str">
        <f t="shared" si="56"/>
        <v>|n</v>
      </c>
      <c r="J1836" s="5" t="str">
        <f t="shared" si="57"/>
        <v>1835,Nissan,Versa,2015,regular unleaded,MANUAL,109,11990,|n</v>
      </c>
    </row>
    <row r="1837" spans="1:10" x14ac:dyDescent="0.25">
      <c r="A1837" s="5">
        <v>1836</v>
      </c>
      <c r="B1837" s="5" t="s">
        <v>11198</v>
      </c>
      <c r="C1837" t="s">
        <v>11848</v>
      </c>
      <c r="D1837">
        <v>2016</v>
      </c>
      <c r="E1837" t="s">
        <v>11190</v>
      </c>
      <c r="F1837" t="s">
        <v>11888</v>
      </c>
      <c r="G1837" s="5">
        <v>109</v>
      </c>
      <c r="H1837">
        <v>17140</v>
      </c>
      <c r="I1837" s="5" t="str">
        <f t="shared" si="56"/>
        <v>|n</v>
      </c>
      <c r="J1837" s="5" t="str">
        <f t="shared" si="57"/>
        <v>1836,Nissan,Versa,2016,regular unleaded,AUTOMATIC,109,17140,|n</v>
      </c>
    </row>
    <row r="1838" spans="1:10" x14ac:dyDescent="0.25">
      <c r="A1838" s="5">
        <v>1837</v>
      </c>
      <c r="B1838" s="5" t="s">
        <v>11198</v>
      </c>
      <c r="C1838" t="s">
        <v>11848</v>
      </c>
      <c r="D1838">
        <v>2016</v>
      </c>
      <c r="E1838" t="s">
        <v>11190</v>
      </c>
      <c r="F1838" t="s">
        <v>11887</v>
      </c>
      <c r="G1838" s="5">
        <v>109</v>
      </c>
      <c r="H1838">
        <v>11990</v>
      </c>
      <c r="I1838" s="5" t="str">
        <f t="shared" si="56"/>
        <v>|n</v>
      </c>
      <c r="J1838" s="5" t="str">
        <f t="shared" si="57"/>
        <v>1837,Nissan,Versa,2016,regular unleaded,MANUAL,109,11990,|n</v>
      </c>
    </row>
    <row r="1839" spans="1:10" x14ac:dyDescent="0.25">
      <c r="A1839" s="5">
        <v>1838</v>
      </c>
      <c r="B1839" s="5" t="s">
        <v>11198</v>
      </c>
      <c r="C1839" t="s">
        <v>11848</v>
      </c>
      <c r="D1839">
        <v>2017</v>
      </c>
      <c r="E1839" t="s">
        <v>11190</v>
      </c>
      <c r="F1839" t="s">
        <v>11888</v>
      </c>
      <c r="G1839" s="5">
        <v>109</v>
      </c>
      <c r="H1839">
        <v>17280</v>
      </c>
      <c r="I1839" s="5" t="str">
        <f t="shared" si="56"/>
        <v>|n</v>
      </c>
      <c r="J1839" s="5" t="str">
        <f t="shared" si="57"/>
        <v>1838,Nissan,Versa,2017,regular unleaded,AUTOMATIC,109,17280,|n</v>
      </c>
    </row>
    <row r="1840" spans="1:10" x14ac:dyDescent="0.25">
      <c r="A1840" s="5">
        <v>1839</v>
      </c>
      <c r="B1840" s="5" t="s">
        <v>11198</v>
      </c>
      <c r="C1840" t="s">
        <v>11848</v>
      </c>
      <c r="D1840">
        <v>2017</v>
      </c>
      <c r="E1840" t="s">
        <v>11190</v>
      </c>
      <c r="F1840" t="s">
        <v>11887</v>
      </c>
      <c r="G1840" s="5">
        <v>109</v>
      </c>
      <c r="H1840">
        <v>11990</v>
      </c>
      <c r="I1840" s="5" t="str">
        <f t="shared" si="56"/>
        <v>|n</v>
      </c>
      <c r="J1840" s="5" t="str">
        <f t="shared" si="57"/>
        <v>1839,Nissan,Versa,2017,regular unleaded,MANUAL,109,11990,|n</v>
      </c>
    </row>
    <row r="1841" spans="1:10" x14ac:dyDescent="0.25">
      <c r="A1841" s="5">
        <v>1840</v>
      </c>
      <c r="B1841" s="5" t="s">
        <v>11198</v>
      </c>
      <c r="C1841" t="s">
        <v>11847</v>
      </c>
      <c r="D1841">
        <v>2015</v>
      </c>
      <c r="E1841" t="s">
        <v>11190</v>
      </c>
      <c r="F1841" t="s">
        <v>11888</v>
      </c>
      <c r="G1841" s="5">
        <v>109</v>
      </c>
      <c r="H1841">
        <v>18660</v>
      </c>
      <c r="I1841" s="5" t="str">
        <f t="shared" si="56"/>
        <v>|n</v>
      </c>
      <c r="J1841" s="5" t="str">
        <f t="shared" si="57"/>
        <v>1840,Nissan,Versa Note,2015,regular unleaded,AUTOMATIC,109,18660,|n</v>
      </c>
    </row>
    <row r="1842" spans="1:10" x14ac:dyDescent="0.25">
      <c r="A1842" s="5">
        <v>1841</v>
      </c>
      <c r="B1842" s="5" t="s">
        <v>11198</v>
      </c>
      <c r="C1842" t="s">
        <v>11847</v>
      </c>
      <c r="D1842">
        <v>2015</v>
      </c>
      <c r="E1842" t="s">
        <v>11190</v>
      </c>
      <c r="F1842" t="s">
        <v>11887</v>
      </c>
      <c r="G1842" s="5">
        <v>109</v>
      </c>
      <c r="H1842">
        <v>14180</v>
      </c>
      <c r="I1842" s="5" t="str">
        <f t="shared" si="56"/>
        <v>|n</v>
      </c>
      <c r="J1842" s="5" t="str">
        <f t="shared" si="57"/>
        <v>1841,Nissan,Versa Note,2015,regular unleaded,MANUAL,109,14180,|n</v>
      </c>
    </row>
    <row r="1843" spans="1:10" x14ac:dyDescent="0.25">
      <c r="A1843" s="5">
        <v>1842</v>
      </c>
      <c r="B1843" s="5" t="s">
        <v>11198</v>
      </c>
      <c r="C1843" t="s">
        <v>11847</v>
      </c>
      <c r="D1843">
        <v>2016</v>
      </c>
      <c r="E1843" t="s">
        <v>11190</v>
      </c>
      <c r="F1843" t="s">
        <v>11888</v>
      </c>
      <c r="G1843" s="5">
        <v>109</v>
      </c>
      <c r="H1843">
        <v>18710</v>
      </c>
      <c r="I1843" s="5" t="str">
        <f t="shared" si="56"/>
        <v>|n</v>
      </c>
      <c r="J1843" s="5" t="str">
        <f t="shared" si="57"/>
        <v>1842,Nissan,Versa Note,2016,regular unleaded,AUTOMATIC,109,18710,|n</v>
      </c>
    </row>
    <row r="1844" spans="1:10" x14ac:dyDescent="0.25">
      <c r="A1844" s="5">
        <v>1843</v>
      </c>
      <c r="B1844" s="5" t="s">
        <v>11198</v>
      </c>
      <c r="C1844" t="s">
        <v>11847</v>
      </c>
      <c r="D1844">
        <v>2016</v>
      </c>
      <c r="E1844" t="s">
        <v>11190</v>
      </c>
      <c r="F1844" t="s">
        <v>11887</v>
      </c>
      <c r="G1844" s="5">
        <v>109</v>
      </c>
      <c r="H1844">
        <v>14230</v>
      </c>
      <c r="I1844" s="5" t="str">
        <f t="shared" si="56"/>
        <v>|n</v>
      </c>
      <c r="J1844" s="5" t="str">
        <f t="shared" si="57"/>
        <v>1843,Nissan,Versa Note,2016,regular unleaded,MANUAL,109,14230,|n</v>
      </c>
    </row>
    <row r="1845" spans="1:10" x14ac:dyDescent="0.25">
      <c r="A1845" s="5">
        <v>1844</v>
      </c>
      <c r="B1845" s="5" t="s">
        <v>11198</v>
      </c>
      <c r="C1845" t="s">
        <v>11847</v>
      </c>
      <c r="D1845">
        <v>2017</v>
      </c>
      <c r="E1845" t="s">
        <v>11190</v>
      </c>
      <c r="F1845" t="s">
        <v>11888</v>
      </c>
      <c r="G1845" s="5">
        <v>109</v>
      </c>
      <c r="H1845">
        <v>18710</v>
      </c>
      <c r="I1845" s="5" t="str">
        <f t="shared" si="56"/>
        <v>|n</v>
      </c>
      <c r="J1845" s="5" t="str">
        <f t="shared" si="57"/>
        <v>1844,Nissan,Versa Note,2017,regular unleaded,AUTOMATIC,109,18710,|n</v>
      </c>
    </row>
    <row r="1846" spans="1:10" x14ac:dyDescent="0.25">
      <c r="A1846" s="5">
        <v>1845</v>
      </c>
      <c r="B1846" s="5" t="s">
        <v>11198</v>
      </c>
      <c r="C1846" t="s">
        <v>11875</v>
      </c>
      <c r="D1846">
        <v>2013</v>
      </c>
      <c r="E1846" t="s">
        <v>11190</v>
      </c>
      <c r="F1846" t="s">
        <v>11888</v>
      </c>
      <c r="G1846" s="5">
        <v>261</v>
      </c>
      <c r="H1846">
        <v>30490</v>
      </c>
      <c r="I1846" s="5" t="str">
        <f t="shared" si="56"/>
        <v>|n</v>
      </c>
      <c r="J1846" s="5" t="str">
        <f t="shared" si="57"/>
        <v>1845,Nissan,Xterra,2013,regular unleaded,AUTOMATIC,261,30490,|n</v>
      </c>
    </row>
    <row r="1847" spans="1:10" x14ac:dyDescent="0.25">
      <c r="A1847" s="5">
        <v>1846</v>
      </c>
      <c r="B1847" s="5" t="s">
        <v>11198</v>
      </c>
      <c r="C1847" t="s">
        <v>11875</v>
      </c>
      <c r="D1847">
        <v>2013</v>
      </c>
      <c r="E1847" t="s">
        <v>11190</v>
      </c>
      <c r="F1847" t="s">
        <v>11887</v>
      </c>
      <c r="G1847" s="5">
        <v>261</v>
      </c>
      <c r="H1847">
        <v>29440</v>
      </c>
      <c r="I1847" s="5" t="str">
        <f t="shared" si="56"/>
        <v>|n</v>
      </c>
      <c r="J1847" s="5" t="str">
        <f t="shared" si="57"/>
        <v>1846,Nissan,Xterra,2013,regular unleaded,MANUAL,261,29440,|n</v>
      </c>
    </row>
    <row r="1848" spans="1:10" x14ac:dyDescent="0.25">
      <c r="A1848" s="5">
        <v>1847</v>
      </c>
      <c r="B1848" s="5" t="s">
        <v>11198</v>
      </c>
      <c r="C1848" t="s">
        <v>11875</v>
      </c>
      <c r="D1848">
        <v>2014</v>
      </c>
      <c r="E1848" t="s">
        <v>11190</v>
      </c>
      <c r="F1848" t="s">
        <v>11888</v>
      </c>
      <c r="G1848" s="5">
        <v>261</v>
      </c>
      <c r="H1848">
        <v>31370</v>
      </c>
      <c r="I1848" s="5" t="str">
        <f t="shared" si="56"/>
        <v>|n</v>
      </c>
      <c r="J1848" s="5" t="str">
        <f t="shared" si="57"/>
        <v>1847,Nissan,Xterra,2014,regular unleaded,AUTOMATIC,261,31370,|n</v>
      </c>
    </row>
    <row r="1849" spans="1:10" x14ac:dyDescent="0.25">
      <c r="A1849" s="5">
        <v>1848</v>
      </c>
      <c r="B1849" s="5" t="s">
        <v>11198</v>
      </c>
      <c r="C1849" t="s">
        <v>11875</v>
      </c>
      <c r="D1849">
        <v>2014</v>
      </c>
      <c r="E1849" t="s">
        <v>11190</v>
      </c>
      <c r="F1849" t="s">
        <v>11887</v>
      </c>
      <c r="G1849" s="5">
        <v>261</v>
      </c>
      <c r="H1849">
        <v>30320</v>
      </c>
      <c r="I1849" s="5" t="str">
        <f t="shared" si="56"/>
        <v>|n</v>
      </c>
      <c r="J1849" s="5" t="str">
        <f t="shared" si="57"/>
        <v>1848,Nissan,Xterra,2014,regular unleaded,MANUAL,261,30320,|n</v>
      </c>
    </row>
    <row r="1850" spans="1:10" x14ac:dyDescent="0.25">
      <c r="A1850" s="5">
        <v>1849</v>
      </c>
      <c r="B1850" s="5" t="s">
        <v>11198</v>
      </c>
      <c r="C1850" t="s">
        <v>11875</v>
      </c>
      <c r="D1850">
        <v>2015</v>
      </c>
      <c r="E1850" t="s">
        <v>11190</v>
      </c>
      <c r="F1850" t="s">
        <v>11888</v>
      </c>
      <c r="G1850" s="5">
        <v>261</v>
      </c>
      <c r="H1850">
        <v>31640</v>
      </c>
      <c r="I1850" s="5" t="str">
        <f t="shared" si="56"/>
        <v>|n</v>
      </c>
      <c r="J1850" s="5" t="str">
        <f t="shared" si="57"/>
        <v>1849,Nissan,Xterra,2015,regular unleaded,AUTOMATIC,261,31640,|n</v>
      </c>
    </row>
    <row r="1851" spans="1:10" x14ac:dyDescent="0.25">
      <c r="A1851" s="5">
        <v>1850</v>
      </c>
      <c r="B1851" s="5" t="s">
        <v>11198</v>
      </c>
      <c r="C1851" t="s">
        <v>11875</v>
      </c>
      <c r="D1851">
        <v>2015</v>
      </c>
      <c r="E1851" t="s">
        <v>11190</v>
      </c>
      <c r="F1851" t="s">
        <v>11887</v>
      </c>
      <c r="G1851" s="5">
        <v>261</v>
      </c>
      <c r="H1851">
        <v>30590</v>
      </c>
      <c r="I1851" s="5" t="str">
        <f t="shared" si="56"/>
        <v>|n</v>
      </c>
      <c r="J1851" s="5" t="str">
        <f t="shared" si="57"/>
        <v>1850,Nissan,Xterra,2015,regular unleaded,MANUAL,261,30590,|n</v>
      </c>
    </row>
    <row r="1852" spans="1:10" x14ac:dyDescent="0.25">
      <c r="A1852" s="5">
        <v>1851</v>
      </c>
      <c r="B1852" s="5" t="s">
        <v>11226</v>
      </c>
      <c r="C1852" t="s">
        <v>11293</v>
      </c>
      <c r="D1852">
        <v>2005</v>
      </c>
      <c r="E1852" t="s">
        <v>11190</v>
      </c>
      <c r="F1852" t="s">
        <v>11888</v>
      </c>
      <c r="G1852" s="5">
        <v>185</v>
      </c>
      <c r="H1852">
        <v>24445</v>
      </c>
      <c r="I1852" s="5" t="str">
        <f t="shared" si="56"/>
        <v>|n</v>
      </c>
      <c r="J1852" s="5" t="str">
        <f t="shared" si="57"/>
        <v>1851,Pontiac,Aztek,2005,regular unleaded,AUTOMATIC,185,24445,|n</v>
      </c>
    </row>
    <row r="1853" spans="1:10" x14ac:dyDescent="0.25">
      <c r="A1853" s="5">
        <v>1852</v>
      </c>
      <c r="B1853" s="5" t="s">
        <v>11226</v>
      </c>
      <c r="C1853" t="s">
        <v>11307</v>
      </c>
      <c r="D1853">
        <v>2005</v>
      </c>
      <c r="E1853" t="s">
        <v>11186</v>
      </c>
      <c r="F1853" t="s">
        <v>11888</v>
      </c>
      <c r="G1853" s="5">
        <v>275</v>
      </c>
      <c r="H1853">
        <v>35585</v>
      </c>
      <c r="I1853" s="5" t="str">
        <f t="shared" si="56"/>
        <v>|n</v>
      </c>
      <c r="J1853" s="5" t="str">
        <f t="shared" si="57"/>
        <v>1852,Pontiac,Bonneville,2005,premium unleaded (required),AUTOMATIC,275,35585,|n</v>
      </c>
    </row>
    <row r="1854" spans="1:10" x14ac:dyDescent="0.25">
      <c r="A1854" s="5">
        <v>1853</v>
      </c>
      <c r="B1854" s="5" t="s">
        <v>11226</v>
      </c>
      <c r="C1854" t="s">
        <v>11307</v>
      </c>
      <c r="D1854">
        <v>2005</v>
      </c>
      <c r="E1854" t="s">
        <v>11190</v>
      </c>
      <c r="F1854" t="s">
        <v>11888</v>
      </c>
      <c r="G1854" s="5">
        <v>205</v>
      </c>
      <c r="H1854">
        <v>30350</v>
      </c>
      <c r="I1854" s="5" t="str">
        <f t="shared" si="56"/>
        <v>|n</v>
      </c>
      <c r="J1854" s="5" t="str">
        <f t="shared" si="57"/>
        <v>1853,Pontiac,Bonneville,2005,regular unleaded,AUTOMATIC,205,30350,|n</v>
      </c>
    </row>
    <row r="1855" spans="1:10" x14ac:dyDescent="0.25">
      <c r="A1855" s="5">
        <v>1854</v>
      </c>
      <c r="B1855" s="5" t="s">
        <v>11226</v>
      </c>
      <c r="C1855" t="s">
        <v>11488</v>
      </c>
      <c r="D1855">
        <v>2009</v>
      </c>
      <c r="E1855" t="s">
        <v>11190</v>
      </c>
      <c r="F1855" t="s">
        <v>11887</v>
      </c>
      <c r="G1855" s="5">
        <v>106</v>
      </c>
      <c r="H1855">
        <v>14335</v>
      </c>
      <c r="I1855" s="5" t="str">
        <f t="shared" si="56"/>
        <v>|n</v>
      </c>
      <c r="J1855" s="5" t="str">
        <f t="shared" si="57"/>
        <v>1854,Pontiac,G3,2009,regular unleaded,MANUAL,106,14335,|n</v>
      </c>
    </row>
    <row r="1856" spans="1:10" x14ac:dyDescent="0.25">
      <c r="A1856" s="5">
        <v>1855</v>
      </c>
      <c r="B1856" s="5" t="s">
        <v>11226</v>
      </c>
      <c r="C1856" t="s">
        <v>11489</v>
      </c>
      <c r="D1856">
        <v>2007</v>
      </c>
      <c r="E1856" t="s">
        <v>11190</v>
      </c>
      <c r="F1856" t="s">
        <v>11887</v>
      </c>
      <c r="G1856" s="5">
        <v>173</v>
      </c>
      <c r="H1856">
        <v>18425</v>
      </c>
      <c r="I1856" s="5" t="str">
        <f t="shared" si="56"/>
        <v>|n</v>
      </c>
      <c r="J1856" s="5" t="str">
        <f t="shared" si="57"/>
        <v>1855,Pontiac,G5,2007,regular unleaded,MANUAL,173,18425,|n</v>
      </c>
    </row>
    <row r="1857" spans="1:10" x14ac:dyDescent="0.25">
      <c r="A1857" s="5">
        <v>1856</v>
      </c>
      <c r="B1857" s="5" t="s">
        <v>11226</v>
      </c>
      <c r="C1857" s="5" t="s">
        <v>11489</v>
      </c>
      <c r="D1857">
        <v>2008</v>
      </c>
      <c r="E1857" t="s">
        <v>11190</v>
      </c>
      <c r="F1857" t="s">
        <v>11887</v>
      </c>
      <c r="G1857" s="5">
        <v>171</v>
      </c>
      <c r="H1857">
        <v>19850</v>
      </c>
      <c r="I1857" s="5">
        <f t="shared" si="56"/>
        <v>1855</v>
      </c>
      <c r="J1857" s="5" t="str">
        <f t="shared" si="57"/>
        <v>1856,Pontiac,G5,2008,regular unleaded,MANUAL,171,19850,1855</v>
      </c>
    </row>
    <row r="1858" spans="1:10" x14ac:dyDescent="0.25">
      <c r="A1858" s="5">
        <v>1857</v>
      </c>
      <c r="B1858" s="5" t="s">
        <v>11226</v>
      </c>
      <c r="C1858" t="s">
        <v>11489</v>
      </c>
      <c r="D1858">
        <v>2009</v>
      </c>
      <c r="E1858" t="s">
        <v>11190</v>
      </c>
      <c r="F1858" t="s">
        <v>11887</v>
      </c>
      <c r="G1858" s="5">
        <v>155</v>
      </c>
      <c r="H1858">
        <v>20280</v>
      </c>
      <c r="I1858" s="5">
        <f t="shared" si="56"/>
        <v>1856</v>
      </c>
      <c r="J1858" s="5" t="str">
        <f t="shared" si="57"/>
        <v>1857,Pontiac,G5,2009,regular unleaded,MANUAL,155,20280,1856</v>
      </c>
    </row>
    <row r="1859" spans="1:10" x14ac:dyDescent="0.25">
      <c r="A1859" s="5">
        <v>1858</v>
      </c>
      <c r="B1859" s="5" t="s">
        <v>11226</v>
      </c>
      <c r="C1859" t="s">
        <v>11490</v>
      </c>
      <c r="D1859">
        <v>2008</v>
      </c>
      <c r="E1859" t="s">
        <v>11190</v>
      </c>
      <c r="F1859" t="s">
        <v>11888</v>
      </c>
      <c r="G1859" s="5">
        <v>217</v>
      </c>
      <c r="H1859">
        <v>30210</v>
      </c>
      <c r="I1859" s="5" t="str">
        <f t="shared" ref="I1859:I1922" si="58">IF(AND($B1858=$B1859,$C1858=$C1859,$E1858=$E1859,$F1858=$F1859),A1858,"|n")</f>
        <v>|n</v>
      </c>
      <c r="J1859" s="5" t="str">
        <f t="shared" ref="J1859:J1922" si="59">A1859&amp;","&amp;B1859&amp;","&amp;C1859&amp;","&amp;D1859&amp;","&amp;E1859&amp;","&amp;F1859&amp;","&amp;G1859&amp;","&amp;H1859&amp;","&amp;I1859</f>
        <v>1858,Pontiac,G6,2008,regular unleaded,AUTOMATIC,217,30210,|n</v>
      </c>
    </row>
    <row r="1860" spans="1:10" x14ac:dyDescent="0.25">
      <c r="A1860" s="5">
        <v>1859</v>
      </c>
      <c r="B1860" s="5" t="s">
        <v>11226</v>
      </c>
      <c r="C1860" t="s">
        <v>11490</v>
      </c>
      <c r="D1860">
        <v>2009</v>
      </c>
      <c r="E1860" t="s">
        <v>11197</v>
      </c>
      <c r="F1860" t="s">
        <v>11888</v>
      </c>
      <c r="G1860" s="5">
        <v>219</v>
      </c>
      <c r="H1860">
        <v>24710</v>
      </c>
      <c r="I1860" s="5" t="str">
        <f t="shared" si="58"/>
        <v>|n</v>
      </c>
      <c r="J1860" s="5" t="str">
        <f t="shared" si="59"/>
        <v>1859,Pontiac,G6,2009,flex-fuel (unleaded/E85),AUTOMATIC,219,24710,|n</v>
      </c>
    </row>
    <row r="1861" spans="1:10" x14ac:dyDescent="0.25">
      <c r="A1861" s="5">
        <v>1860</v>
      </c>
      <c r="B1861" s="5" t="s">
        <v>11226</v>
      </c>
      <c r="C1861" t="s">
        <v>11490</v>
      </c>
      <c r="D1861">
        <v>2009</v>
      </c>
      <c r="E1861" t="s">
        <v>11190</v>
      </c>
      <c r="F1861" t="s">
        <v>11888</v>
      </c>
      <c r="G1861" s="5">
        <v>217</v>
      </c>
      <c r="H1861">
        <v>32300</v>
      </c>
      <c r="I1861" s="5" t="str">
        <f t="shared" si="58"/>
        <v>|n</v>
      </c>
      <c r="J1861" s="5" t="str">
        <f t="shared" si="59"/>
        <v>1860,Pontiac,G6,2009,regular unleaded,AUTOMATIC,217,32300,|n</v>
      </c>
    </row>
    <row r="1862" spans="1:10" x14ac:dyDescent="0.25">
      <c r="A1862" s="5">
        <v>1861</v>
      </c>
      <c r="B1862" s="5" t="s">
        <v>11226</v>
      </c>
      <c r="C1862" t="s">
        <v>11490</v>
      </c>
      <c r="D1862">
        <v>2010</v>
      </c>
      <c r="E1862" t="s">
        <v>11190</v>
      </c>
      <c r="F1862" t="s">
        <v>11888</v>
      </c>
      <c r="G1862" s="5">
        <v>164</v>
      </c>
      <c r="H1862">
        <v>21275</v>
      </c>
      <c r="I1862" s="5">
        <f t="shared" si="58"/>
        <v>1860</v>
      </c>
      <c r="J1862" s="5" t="str">
        <f t="shared" si="59"/>
        <v>1861,Pontiac,G6,2010,regular unleaded,AUTOMATIC,164,21275,1860</v>
      </c>
    </row>
    <row r="1863" spans="1:10" x14ac:dyDescent="0.25">
      <c r="A1863" s="5">
        <v>1862</v>
      </c>
      <c r="B1863" s="5" t="s">
        <v>11226</v>
      </c>
      <c r="C1863" s="5" t="s">
        <v>11493</v>
      </c>
      <c r="D1863">
        <v>2008</v>
      </c>
      <c r="E1863" t="s">
        <v>11190</v>
      </c>
      <c r="F1863" t="s">
        <v>11888</v>
      </c>
      <c r="G1863" s="5">
        <v>361</v>
      </c>
      <c r="H1863">
        <v>29310</v>
      </c>
      <c r="I1863" s="5" t="str">
        <f t="shared" si="58"/>
        <v>|n</v>
      </c>
      <c r="J1863" s="5" t="str">
        <f t="shared" si="59"/>
        <v>1862,Pontiac,G8,2008,regular unleaded,AUTOMATIC,361,29310,|n</v>
      </c>
    </row>
    <row r="1864" spans="1:10" x14ac:dyDescent="0.25">
      <c r="A1864" s="5">
        <v>1863</v>
      </c>
      <c r="B1864" s="5" t="s">
        <v>11226</v>
      </c>
      <c r="C1864" t="s">
        <v>11493</v>
      </c>
      <c r="D1864">
        <v>2009</v>
      </c>
      <c r="E1864" t="s">
        <v>11193</v>
      </c>
      <c r="F1864" t="s">
        <v>11888</v>
      </c>
      <c r="G1864" s="5">
        <v>415</v>
      </c>
      <c r="H1864">
        <v>37610</v>
      </c>
      <c r="I1864" s="5" t="str">
        <f t="shared" si="58"/>
        <v>|n</v>
      </c>
      <c r="J1864" s="5" t="str">
        <f t="shared" si="59"/>
        <v>1863,Pontiac,G8,2009,premium unleaded (recommended),AUTOMATIC,415,37610,|n</v>
      </c>
    </row>
    <row r="1865" spans="1:10" x14ac:dyDescent="0.25">
      <c r="A1865" s="5">
        <v>1864</v>
      </c>
      <c r="B1865" s="5" t="s">
        <v>11226</v>
      </c>
      <c r="C1865" t="s">
        <v>11493</v>
      </c>
      <c r="D1865">
        <v>2009</v>
      </c>
      <c r="E1865" t="s">
        <v>11190</v>
      </c>
      <c r="F1865" t="s">
        <v>11888</v>
      </c>
      <c r="G1865" s="5">
        <v>355</v>
      </c>
      <c r="H1865">
        <v>31755</v>
      </c>
      <c r="I1865" s="5" t="str">
        <f t="shared" si="58"/>
        <v>|n</v>
      </c>
      <c r="J1865" s="5" t="str">
        <f t="shared" si="59"/>
        <v>1864,Pontiac,G8,2009,regular unleaded,AUTOMATIC,355,31755,|n</v>
      </c>
    </row>
    <row r="1866" spans="1:10" x14ac:dyDescent="0.25">
      <c r="A1866" s="5">
        <v>1865</v>
      </c>
      <c r="B1866" s="5" t="s">
        <v>11226</v>
      </c>
      <c r="C1866" t="s">
        <v>11513</v>
      </c>
      <c r="D1866">
        <v>2005</v>
      </c>
      <c r="E1866" t="s">
        <v>11190</v>
      </c>
      <c r="F1866" t="s">
        <v>11888</v>
      </c>
      <c r="G1866" s="5">
        <v>175</v>
      </c>
      <c r="H1866">
        <v>23750</v>
      </c>
      <c r="I1866" s="5" t="str">
        <f t="shared" si="58"/>
        <v>|n</v>
      </c>
      <c r="J1866" s="5" t="str">
        <f t="shared" si="59"/>
        <v>1865,Pontiac,Grand Am,2005,regular unleaded,AUTOMATIC,175,23750,|n</v>
      </c>
    </row>
    <row r="1867" spans="1:10" x14ac:dyDescent="0.25">
      <c r="A1867" s="5">
        <v>1866</v>
      </c>
      <c r="B1867" s="5" t="s">
        <v>11226</v>
      </c>
      <c r="C1867" t="s">
        <v>11515</v>
      </c>
      <c r="D1867">
        <v>2006</v>
      </c>
      <c r="E1867" t="s">
        <v>11190</v>
      </c>
      <c r="F1867" t="s">
        <v>11888</v>
      </c>
      <c r="G1867" s="5">
        <v>303</v>
      </c>
      <c r="H1867">
        <v>27330</v>
      </c>
      <c r="I1867" s="5" t="str">
        <f t="shared" si="58"/>
        <v>|n</v>
      </c>
      <c r="J1867" s="5" t="str">
        <f t="shared" si="59"/>
        <v>1866,Pontiac,Grand Prix,2006,regular unleaded,AUTOMATIC,303,27330,|n</v>
      </c>
    </row>
    <row r="1868" spans="1:10" x14ac:dyDescent="0.25">
      <c r="A1868" s="5">
        <v>1867</v>
      </c>
      <c r="B1868" s="5" t="s">
        <v>11226</v>
      </c>
      <c r="C1868" t="s">
        <v>11515</v>
      </c>
      <c r="D1868">
        <v>2007</v>
      </c>
      <c r="E1868" t="s">
        <v>11190</v>
      </c>
      <c r="F1868" t="s">
        <v>11888</v>
      </c>
      <c r="G1868" s="5">
        <v>303</v>
      </c>
      <c r="H1868">
        <v>28815</v>
      </c>
      <c r="I1868" s="5">
        <f t="shared" si="58"/>
        <v>1866</v>
      </c>
      <c r="J1868" s="5" t="str">
        <f t="shared" si="59"/>
        <v>1867,Pontiac,Grand Prix,2007,regular unleaded,AUTOMATIC,303,28815,1866</v>
      </c>
    </row>
    <row r="1869" spans="1:10" x14ac:dyDescent="0.25">
      <c r="A1869" s="5">
        <v>1868</v>
      </c>
      <c r="B1869" s="5" t="s">
        <v>11226</v>
      </c>
      <c r="C1869" t="s">
        <v>11515</v>
      </c>
      <c r="D1869">
        <v>2008</v>
      </c>
      <c r="E1869" t="s">
        <v>11190</v>
      </c>
      <c r="F1869" t="s">
        <v>11888</v>
      </c>
      <c r="G1869" s="5">
        <v>303</v>
      </c>
      <c r="H1869">
        <v>29325</v>
      </c>
      <c r="I1869" s="5">
        <f t="shared" si="58"/>
        <v>1867</v>
      </c>
      <c r="J1869" s="5" t="str">
        <f t="shared" si="59"/>
        <v>1868,Pontiac,Grand Prix,2008,regular unleaded,AUTOMATIC,303,29325,1867</v>
      </c>
    </row>
    <row r="1870" spans="1:10" x14ac:dyDescent="0.25">
      <c r="A1870" s="5">
        <v>1869</v>
      </c>
      <c r="B1870" s="5" t="s">
        <v>11226</v>
      </c>
      <c r="C1870" t="s">
        <v>11530</v>
      </c>
      <c r="D1870">
        <v>2005</v>
      </c>
      <c r="E1870" t="s">
        <v>11186</v>
      </c>
      <c r="F1870" t="s">
        <v>11888</v>
      </c>
      <c r="G1870" s="5">
        <v>400</v>
      </c>
      <c r="H1870">
        <v>32295</v>
      </c>
      <c r="I1870" s="5" t="str">
        <f t="shared" si="58"/>
        <v>|n</v>
      </c>
      <c r="J1870" s="5" t="str">
        <f t="shared" si="59"/>
        <v>1869,Pontiac,GTO,2005,premium unleaded (required),AUTOMATIC,400,32295,|n</v>
      </c>
    </row>
    <row r="1871" spans="1:10" x14ac:dyDescent="0.25">
      <c r="A1871" s="5">
        <v>1870</v>
      </c>
      <c r="B1871" s="5" t="s">
        <v>11226</v>
      </c>
      <c r="C1871" t="s">
        <v>11530</v>
      </c>
      <c r="D1871">
        <v>2006</v>
      </c>
      <c r="E1871" t="s">
        <v>11186</v>
      </c>
      <c r="F1871" t="s">
        <v>11888</v>
      </c>
      <c r="G1871" s="5">
        <v>400</v>
      </c>
      <c r="H1871">
        <v>31290</v>
      </c>
      <c r="I1871" s="5">
        <f t="shared" si="58"/>
        <v>1869</v>
      </c>
      <c r="J1871" s="5" t="str">
        <f t="shared" si="59"/>
        <v>1870,Pontiac,GTO,2006,premium unleaded (required),AUTOMATIC,400,31290,1869</v>
      </c>
    </row>
    <row r="1872" spans="1:10" x14ac:dyDescent="0.25">
      <c r="A1872" s="5">
        <v>1871</v>
      </c>
      <c r="B1872" s="5" t="s">
        <v>11226</v>
      </c>
      <c r="C1872" t="s">
        <v>11630</v>
      </c>
      <c r="D1872">
        <v>2005</v>
      </c>
      <c r="E1872" t="s">
        <v>11190</v>
      </c>
      <c r="F1872" t="s">
        <v>11888</v>
      </c>
      <c r="G1872" s="5">
        <v>185</v>
      </c>
      <c r="H1872">
        <v>30420</v>
      </c>
      <c r="I1872" s="5" t="str">
        <f t="shared" si="58"/>
        <v>|n</v>
      </c>
      <c r="J1872" s="5" t="str">
        <f t="shared" si="59"/>
        <v>1871,Pontiac,Montana,2005,regular unleaded,AUTOMATIC,185,30420,|n</v>
      </c>
    </row>
    <row r="1873" spans="1:10" x14ac:dyDescent="0.25">
      <c r="A1873" s="5">
        <v>1872</v>
      </c>
      <c r="B1873" s="5" t="s">
        <v>11226</v>
      </c>
      <c r="C1873" t="s">
        <v>11629</v>
      </c>
      <c r="D1873">
        <v>2006</v>
      </c>
      <c r="E1873" t="s">
        <v>11190</v>
      </c>
      <c r="F1873" t="s">
        <v>11888</v>
      </c>
      <c r="G1873" s="5">
        <v>196</v>
      </c>
      <c r="H1873">
        <v>27750</v>
      </c>
      <c r="I1873" s="5" t="str">
        <f t="shared" si="58"/>
        <v>|n</v>
      </c>
      <c r="J1873" s="5" t="str">
        <f t="shared" si="59"/>
        <v>1872,Pontiac,Montana SV6,2006,regular unleaded,AUTOMATIC,196,27750,|n</v>
      </c>
    </row>
    <row r="1874" spans="1:10" x14ac:dyDescent="0.25">
      <c r="A1874" s="5">
        <v>1873</v>
      </c>
      <c r="B1874" s="5" t="s">
        <v>11226</v>
      </c>
      <c r="C1874" t="s">
        <v>11771</v>
      </c>
      <c r="D1874">
        <v>2007</v>
      </c>
      <c r="E1874" t="s">
        <v>11186</v>
      </c>
      <c r="F1874" t="s">
        <v>11887</v>
      </c>
      <c r="G1874" s="5">
        <v>260</v>
      </c>
      <c r="H1874">
        <v>26515</v>
      </c>
      <c r="I1874" s="5" t="str">
        <f t="shared" si="58"/>
        <v>|n</v>
      </c>
      <c r="J1874" s="5" t="str">
        <f t="shared" si="59"/>
        <v>1873,Pontiac,Solstice,2007,premium unleaded (required),MANUAL,260,26515,|n</v>
      </c>
    </row>
    <row r="1875" spans="1:10" x14ac:dyDescent="0.25">
      <c r="A1875" s="5">
        <v>1874</v>
      </c>
      <c r="B1875" s="5" t="s">
        <v>11226</v>
      </c>
      <c r="C1875" t="s">
        <v>11771</v>
      </c>
      <c r="D1875">
        <v>2007</v>
      </c>
      <c r="E1875" t="s">
        <v>11190</v>
      </c>
      <c r="F1875" t="s">
        <v>11887</v>
      </c>
      <c r="G1875" s="5">
        <v>177</v>
      </c>
      <c r="H1875">
        <v>21515</v>
      </c>
      <c r="I1875" s="5" t="str">
        <f t="shared" si="58"/>
        <v>|n</v>
      </c>
      <c r="J1875" s="5" t="str">
        <f t="shared" si="59"/>
        <v>1874,Pontiac,Solstice,2007,regular unleaded,MANUAL,177,21515,|n</v>
      </c>
    </row>
    <row r="1876" spans="1:10" x14ac:dyDescent="0.25">
      <c r="A1876" s="5">
        <v>1875</v>
      </c>
      <c r="B1876" s="5" t="s">
        <v>11226</v>
      </c>
      <c r="C1876" s="5" t="s">
        <v>11771</v>
      </c>
      <c r="D1876">
        <v>2008</v>
      </c>
      <c r="E1876" t="s">
        <v>11186</v>
      </c>
      <c r="F1876" t="s">
        <v>11887</v>
      </c>
      <c r="G1876" s="5">
        <v>260</v>
      </c>
      <c r="H1876">
        <v>31750</v>
      </c>
      <c r="I1876" s="5" t="str">
        <f t="shared" si="58"/>
        <v>|n</v>
      </c>
      <c r="J1876" s="5" t="str">
        <f t="shared" si="59"/>
        <v>1875,Pontiac,Solstice,2008,premium unleaded (required),MANUAL,260,31750,|n</v>
      </c>
    </row>
    <row r="1877" spans="1:10" x14ac:dyDescent="0.25">
      <c r="A1877" s="5">
        <v>1876</v>
      </c>
      <c r="B1877" s="5" t="s">
        <v>11226</v>
      </c>
      <c r="C1877" t="s">
        <v>11771</v>
      </c>
      <c r="D1877">
        <v>2008</v>
      </c>
      <c r="E1877" t="s">
        <v>11190</v>
      </c>
      <c r="F1877" t="s">
        <v>11887</v>
      </c>
      <c r="G1877" s="5">
        <v>173</v>
      </c>
      <c r="H1877">
        <v>28400</v>
      </c>
      <c r="I1877" s="5" t="str">
        <f t="shared" si="58"/>
        <v>|n</v>
      </c>
      <c r="J1877" s="5" t="str">
        <f t="shared" si="59"/>
        <v>1876,Pontiac,Solstice,2008,regular unleaded,MANUAL,173,28400,|n</v>
      </c>
    </row>
    <row r="1878" spans="1:10" x14ac:dyDescent="0.25">
      <c r="A1878" s="5">
        <v>1877</v>
      </c>
      <c r="B1878" s="5" t="s">
        <v>11226</v>
      </c>
      <c r="C1878" t="s">
        <v>11771</v>
      </c>
      <c r="D1878">
        <v>2009</v>
      </c>
      <c r="E1878" t="s">
        <v>11193</v>
      </c>
      <c r="F1878" t="s">
        <v>11887</v>
      </c>
      <c r="G1878" s="5">
        <v>260</v>
      </c>
      <c r="H1878">
        <v>30375</v>
      </c>
      <c r="I1878" s="5" t="str">
        <f t="shared" si="58"/>
        <v>|n</v>
      </c>
      <c r="J1878" s="5" t="str">
        <f t="shared" si="59"/>
        <v>1877,Pontiac,Solstice,2009,premium unleaded (recommended),MANUAL,260,30375,|n</v>
      </c>
    </row>
    <row r="1879" spans="1:10" x14ac:dyDescent="0.25">
      <c r="A1879" s="5">
        <v>1878</v>
      </c>
      <c r="B1879" s="5" t="s">
        <v>11226</v>
      </c>
      <c r="C1879" t="s">
        <v>11792</v>
      </c>
      <c r="D1879">
        <v>2005</v>
      </c>
      <c r="E1879" t="s">
        <v>11190</v>
      </c>
      <c r="F1879" t="s">
        <v>11887</v>
      </c>
      <c r="G1879" s="5">
        <v>140</v>
      </c>
      <c r="H1879">
        <v>15205</v>
      </c>
      <c r="I1879" s="5" t="str">
        <f t="shared" si="58"/>
        <v>|n</v>
      </c>
      <c r="J1879" s="5" t="str">
        <f t="shared" si="59"/>
        <v>1878,Pontiac,Sunfire,2005,regular unleaded,MANUAL,140,15205,|n</v>
      </c>
    </row>
    <row r="1880" spans="1:10" x14ac:dyDescent="0.25">
      <c r="A1880" s="5">
        <v>1879</v>
      </c>
      <c r="B1880" s="5" t="s">
        <v>11226</v>
      </c>
      <c r="C1880" t="s">
        <v>11810</v>
      </c>
      <c r="D1880">
        <v>2007</v>
      </c>
      <c r="E1880" t="s">
        <v>11190</v>
      </c>
      <c r="F1880" t="s">
        <v>11888</v>
      </c>
      <c r="G1880" s="5">
        <v>185</v>
      </c>
      <c r="H1880">
        <v>23965</v>
      </c>
      <c r="I1880" s="5" t="str">
        <f t="shared" si="58"/>
        <v>|n</v>
      </c>
      <c r="J1880" s="5" t="str">
        <f t="shared" si="59"/>
        <v>1879,Pontiac,Torrent,2007,regular unleaded,AUTOMATIC,185,23965,|n</v>
      </c>
    </row>
    <row r="1881" spans="1:10" x14ac:dyDescent="0.25">
      <c r="A1881" s="5">
        <v>1880</v>
      </c>
      <c r="B1881" s="5" t="s">
        <v>11226</v>
      </c>
      <c r="C1881" t="s">
        <v>11810</v>
      </c>
      <c r="D1881">
        <v>2008</v>
      </c>
      <c r="E1881" t="s">
        <v>11190</v>
      </c>
      <c r="F1881" t="s">
        <v>11888</v>
      </c>
      <c r="G1881" s="5">
        <v>264</v>
      </c>
      <c r="H1881">
        <v>29745</v>
      </c>
      <c r="I1881" s="5">
        <f t="shared" si="58"/>
        <v>1879</v>
      </c>
      <c r="J1881" s="5" t="str">
        <f t="shared" si="59"/>
        <v>1880,Pontiac,Torrent,2008,regular unleaded,AUTOMATIC,264,29745,1879</v>
      </c>
    </row>
    <row r="1882" spans="1:10" x14ac:dyDescent="0.25">
      <c r="A1882" s="5">
        <v>1881</v>
      </c>
      <c r="B1882" s="5" t="s">
        <v>11226</v>
      </c>
      <c r="C1882" s="5" t="s">
        <v>11810</v>
      </c>
      <c r="D1882">
        <v>2009</v>
      </c>
      <c r="E1882" t="s">
        <v>11190</v>
      </c>
      <c r="F1882" t="s">
        <v>11888</v>
      </c>
      <c r="G1882" s="5">
        <v>264</v>
      </c>
      <c r="H1882">
        <v>31415</v>
      </c>
      <c r="I1882" s="5">
        <f t="shared" si="58"/>
        <v>1880</v>
      </c>
      <c r="J1882" s="5" t="str">
        <f t="shared" si="59"/>
        <v>1881,Pontiac,Torrent,2009,regular unleaded,AUTOMATIC,264,31415,1880</v>
      </c>
    </row>
    <row r="1883" spans="1:10" x14ac:dyDescent="0.25">
      <c r="A1883" s="5">
        <v>1882</v>
      </c>
      <c r="B1883" s="5" t="s">
        <v>11226</v>
      </c>
      <c r="C1883" t="s">
        <v>11851</v>
      </c>
      <c r="D1883">
        <v>2008</v>
      </c>
      <c r="E1883" t="s">
        <v>11190</v>
      </c>
      <c r="F1883" t="s">
        <v>11887</v>
      </c>
      <c r="G1883" s="5">
        <v>126</v>
      </c>
      <c r="H1883">
        <v>16855</v>
      </c>
      <c r="I1883" s="5" t="str">
        <f t="shared" si="58"/>
        <v>|n</v>
      </c>
      <c r="J1883" s="5" t="str">
        <f t="shared" si="59"/>
        <v>1882,Pontiac,Vibe,2008,regular unleaded,MANUAL,126,16855,|n</v>
      </c>
    </row>
    <row r="1884" spans="1:10" x14ac:dyDescent="0.25">
      <c r="A1884" s="5">
        <v>1883</v>
      </c>
      <c r="B1884" s="5" t="s">
        <v>11226</v>
      </c>
      <c r="C1884" t="s">
        <v>11851</v>
      </c>
      <c r="D1884">
        <v>2009</v>
      </c>
      <c r="E1884" t="s">
        <v>11190</v>
      </c>
      <c r="F1884" t="s">
        <v>11888</v>
      </c>
      <c r="G1884" s="5">
        <v>158</v>
      </c>
      <c r="H1884">
        <v>20475</v>
      </c>
      <c r="I1884" s="5" t="str">
        <f t="shared" si="58"/>
        <v>|n</v>
      </c>
      <c r="J1884" s="5" t="str">
        <f t="shared" si="59"/>
        <v>1883,Pontiac,Vibe,2009,regular unleaded,AUTOMATIC,158,20475,|n</v>
      </c>
    </row>
    <row r="1885" spans="1:10" x14ac:dyDescent="0.25">
      <c r="A1885" s="5">
        <v>1884</v>
      </c>
      <c r="B1885" s="5" t="s">
        <v>11226</v>
      </c>
      <c r="C1885" t="s">
        <v>11851</v>
      </c>
      <c r="D1885">
        <v>2009</v>
      </c>
      <c r="E1885" t="s">
        <v>11190</v>
      </c>
      <c r="F1885" t="s">
        <v>11887</v>
      </c>
      <c r="G1885" s="5">
        <v>158</v>
      </c>
      <c r="H1885">
        <v>20875</v>
      </c>
      <c r="I1885" s="5" t="str">
        <f t="shared" si="58"/>
        <v>|n</v>
      </c>
      <c r="J1885" s="5" t="str">
        <f t="shared" si="59"/>
        <v>1884,Pontiac,Vibe,2009,regular unleaded,MANUAL,158,20875,|n</v>
      </c>
    </row>
    <row r="1886" spans="1:10" x14ac:dyDescent="0.25">
      <c r="A1886" s="5">
        <v>1885</v>
      </c>
      <c r="B1886" s="5" t="s">
        <v>11226</v>
      </c>
      <c r="C1886" t="s">
        <v>11851</v>
      </c>
      <c r="D1886">
        <v>2010</v>
      </c>
      <c r="E1886" t="s">
        <v>11190</v>
      </c>
      <c r="F1886" t="s">
        <v>11888</v>
      </c>
      <c r="G1886" s="5">
        <v>158</v>
      </c>
      <c r="H1886">
        <v>20275</v>
      </c>
      <c r="I1886" s="5" t="str">
        <f t="shared" si="58"/>
        <v>|n</v>
      </c>
      <c r="J1886" s="5" t="str">
        <f t="shared" si="59"/>
        <v>1885,Pontiac,Vibe,2010,regular unleaded,AUTOMATIC,158,20275,|n</v>
      </c>
    </row>
    <row r="1887" spans="1:10" x14ac:dyDescent="0.25">
      <c r="A1887" s="5">
        <v>1886</v>
      </c>
      <c r="B1887" s="5" t="s">
        <v>11226</v>
      </c>
      <c r="C1887" t="s">
        <v>11851</v>
      </c>
      <c r="D1887">
        <v>2010</v>
      </c>
      <c r="E1887" t="s">
        <v>11190</v>
      </c>
      <c r="F1887" t="s">
        <v>11887</v>
      </c>
      <c r="G1887" s="5">
        <v>158</v>
      </c>
      <c r="H1887">
        <v>20875</v>
      </c>
      <c r="I1887" s="5" t="str">
        <f t="shared" si="58"/>
        <v>|n</v>
      </c>
      <c r="J1887" s="5" t="str">
        <f t="shared" si="59"/>
        <v>1886,Pontiac,Vibe,2010,regular unleaded,MANUAL,158,20875,|n</v>
      </c>
    </row>
    <row r="1888" spans="1:10" x14ac:dyDescent="0.25">
      <c r="A1888" s="5">
        <v>1887</v>
      </c>
      <c r="B1888" s="5" t="s">
        <v>11231</v>
      </c>
      <c r="C1888">
        <v>911</v>
      </c>
      <c r="D1888">
        <v>2015</v>
      </c>
      <c r="E1888" t="s">
        <v>11186</v>
      </c>
      <c r="F1888" t="s">
        <v>11889</v>
      </c>
      <c r="G1888" s="5">
        <v>560</v>
      </c>
      <c r="H1888">
        <v>194600</v>
      </c>
      <c r="I1888" s="5" t="str">
        <f t="shared" si="58"/>
        <v>|n</v>
      </c>
      <c r="J1888" s="5" t="str">
        <f t="shared" si="59"/>
        <v>1887,Porsche,911,2015,premium unleaded (required),AUTOMATED_MANUAL,560,194600,|n</v>
      </c>
    </row>
    <row r="1889" spans="1:10" x14ac:dyDescent="0.25">
      <c r="A1889" s="5">
        <v>1888</v>
      </c>
      <c r="B1889" s="5" t="s">
        <v>11231</v>
      </c>
      <c r="C1889">
        <v>911</v>
      </c>
      <c r="D1889">
        <v>2015</v>
      </c>
      <c r="E1889" t="s">
        <v>11186</v>
      </c>
      <c r="F1889" t="s">
        <v>11887</v>
      </c>
      <c r="G1889" s="5">
        <v>430</v>
      </c>
      <c r="H1889">
        <v>132800</v>
      </c>
      <c r="I1889" s="5" t="str">
        <f t="shared" si="58"/>
        <v>|n</v>
      </c>
      <c r="J1889" s="5" t="str">
        <f t="shared" si="59"/>
        <v>1888,Porsche,911,2015,premium unleaded (required),MANUAL,430,132800,|n</v>
      </c>
    </row>
    <row r="1890" spans="1:10" x14ac:dyDescent="0.25">
      <c r="A1890" s="5">
        <v>1889</v>
      </c>
      <c r="B1890" s="5" t="s">
        <v>11231</v>
      </c>
      <c r="C1890">
        <v>911</v>
      </c>
      <c r="D1890">
        <v>2016</v>
      </c>
      <c r="E1890" t="s">
        <v>11186</v>
      </c>
      <c r="F1890" t="s">
        <v>11889</v>
      </c>
      <c r="G1890" s="5">
        <v>560</v>
      </c>
      <c r="H1890">
        <v>194600</v>
      </c>
      <c r="I1890" s="5" t="str">
        <f t="shared" si="58"/>
        <v>|n</v>
      </c>
      <c r="J1890" s="5" t="str">
        <f t="shared" si="59"/>
        <v>1889,Porsche,911,2016,premium unleaded (required),AUTOMATED_MANUAL,560,194600,|n</v>
      </c>
    </row>
    <row r="1891" spans="1:10" x14ac:dyDescent="0.25">
      <c r="A1891" s="5">
        <v>1890</v>
      </c>
      <c r="B1891" s="5" t="s">
        <v>11231</v>
      </c>
      <c r="C1891">
        <v>911</v>
      </c>
      <c r="D1891">
        <v>2016</v>
      </c>
      <c r="E1891" t="s">
        <v>11186</v>
      </c>
      <c r="F1891" t="s">
        <v>11887</v>
      </c>
      <c r="G1891" s="5">
        <v>430</v>
      </c>
      <c r="H1891">
        <v>132800</v>
      </c>
      <c r="I1891" s="5" t="str">
        <f t="shared" si="58"/>
        <v>|n</v>
      </c>
      <c r="J1891" s="5" t="str">
        <f t="shared" si="59"/>
        <v>1890,Porsche,911,2016,premium unleaded (required),MANUAL,430,132800,|n</v>
      </c>
    </row>
    <row r="1892" spans="1:10" x14ac:dyDescent="0.25">
      <c r="A1892" s="5">
        <v>1891</v>
      </c>
      <c r="B1892" s="5" t="s">
        <v>11231</v>
      </c>
      <c r="C1892">
        <v>911</v>
      </c>
      <c r="D1892">
        <v>2017</v>
      </c>
      <c r="E1892" t="s">
        <v>11186</v>
      </c>
      <c r="F1892" t="s">
        <v>11889</v>
      </c>
      <c r="G1892" s="5">
        <v>580</v>
      </c>
      <c r="H1892">
        <v>200400</v>
      </c>
      <c r="I1892" s="5" t="str">
        <f t="shared" si="58"/>
        <v>|n</v>
      </c>
      <c r="J1892" s="5" t="str">
        <f t="shared" si="59"/>
        <v>1891,Porsche,911,2017,premium unleaded (required),AUTOMATED_MANUAL,580,200400,|n</v>
      </c>
    </row>
    <row r="1893" spans="1:10" x14ac:dyDescent="0.25">
      <c r="A1893" s="5">
        <v>1892</v>
      </c>
      <c r="B1893" s="5" t="s">
        <v>11231</v>
      </c>
      <c r="C1893">
        <v>911</v>
      </c>
      <c r="D1893">
        <v>2017</v>
      </c>
      <c r="E1893" t="s">
        <v>11186</v>
      </c>
      <c r="F1893" t="s">
        <v>11887</v>
      </c>
      <c r="G1893" s="5">
        <v>420</v>
      </c>
      <c r="H1893">
        <v>122600</v>
      </c>
      <c r="I1893" s="5" t="str">
        <f t="shared" si="58"/>
        <v>|n</v>
      </c>
      <c r="J1893" s="5" t="str">
        <f t="shared" si="59"/>
        <v>1892,Porsche,911,2017,premium unleaded (required),MANUAL,420,122600,|n</v>
      </c>
    </row>
    <row r="1894" spans="1:10" x14ac:dyDescent="0.25">
      <c r="A1894" s="5">
        <v>1893</v>
      </c>
      <c r="B1894" s="5" t="s">
        <v>11231</v>
      </c>
      <c r="C1894" s="5" t="s">
        <v>11232</v>
      </c>
      <c r="D1894">
        <v>2017</v>
      </c>
      <c r="E1894" t="s">
        <v>11186</v>
      </c>
      <c r="F1894" t="s">
        <v>11887</v>
      </c>
      <c r="G1894" s="5">
        <v>350</v>
      </c>
      <c r="H1894">
        <v>66300</v>
      </c>
      <c r="I1894" s="5" t="str">
        <f t="shared" si="58"/>
        <v>|n</v>
      </c>
      <c r="J1894" s="5" t="str">
        <f t="shared" si="59"/>
        <v>1893,Porsche,718 Cayman,2017,premium unleaded (required),MANUAL,350,66300,|n</v>
      </c>
    </row>
    <row r="1895" spans="1:10" x14ac:dyDescent="0.25">
      <c r="A1895" s="5">
        <v>1894</v>
      </c>
      <c r="B1895" s="5" t="s">
        <v>11231</v>
      </c>
      <c r="C1895" t="s">
        <v>11309</v>
      </c>
      <c r="D1895">
        <v>2014</v>
      </c>
      <c r="E1895" t="s">
        <v>11186</v>
      </c>
      <c r="F1895" t="s">
        <v>11887</v>
      </c>
      <c r="G1895" s="5">
        <v>315</v>
      </c>
      <c r="H1895">
        <v>62100</v>
      </c>
      <c r="I1895" s="5" t="str">
        <f t="shared" si="58"/>
        <v>|n</v>
      </c>
      <c r="J1895" s="5" t="str">
        <f t="shared" si="59"/>
        <v>1894,Porsche,Boxster,2014,premium unleaded (required),MANUAL,315,62100,|n</v>
      </c>
    </row>
    <row r="1896" spans="1:10" x14ac:dyDescent="0.25">
      <c r="A1896" s="5">
        <v>1895</v>
      </c>
      <c r="B1896" s="5" t="s">
        <v>11231</v>
      </c>
      <c r="C1896" t="s">
        <v>11309</v>
      </c>
      <c r="D1896">
        <v>2015</v>
      </c>
      <c r="E1896" t="s">
        <v>11186</v>
      </c>
      <c r="F1896" t="s">
        <v>11887</v>
      </c>
      <c r="G1896" s="5">
        <v>330</v>
      </c>
      <c r="H1896">
        <v>73500</v>
      </c>
      <c r="I1896" s="5">
        <f t="shared" si="58"/>
        <v>1894</v>
      </c>
      <c r="J1896" s="5" t="str">
        <f t="shared" si="59"/>
        <v>1895,Porsche,Boxster,2015,premium unleaded (required),MANUAL,330,73500,1894</v>
      </c>
    </row>
    <row r="1897" spans="1:10" x14ac:dyDescent="0.25">
      <c r="A1897" s="5">
        <v>1896</v>
      </c>
      <c r="B1897" s="5" t="s">
        <v>11231</v>
      </c>
      <c r="C1897" t="s">
        <v>11309</v>
      </c>
      <c r="D1897">
        <v>2016</v>
      </c>
      <c r="E1897" t="s">
        <v>11186</v>
      </c>
      <c r="F1897" t="s">
        <v>11887</v>
      </c>
      <c r="G1897" s="5">
        <v>330</v>
      </c>
      <c r="H1897">
        <v>74600</v>
      </c>
      <c r="I1897" s="5">
        <f t="shared" si="58"/>
        <v>1895</v>
      </c>
      <c r="J1897" s="5" t="str">
        <f t="shared" si="59"/>
        <v>1896,Porsche,Boxster,2016,premium unleaded (required),MANUAL,330,74600,1895</v>
      </c>
    </row>
    <row r="1898" spans="1:10" x14ac:dyDescent="0.25">
      <c r="A1898" s="5">
        <v>1897</v>
      </c>
      <c r="B1898" s="5" t="s">
        <v>11231</v>
      </c>
      <c r="C1898" t="s">
        <v>11329</v>
      </c>
      <c r="D1898">
        <v>2005</v>
      </c>
      <c r="E1898" t="s">
        <v>11186</v>
      </c>
      <c r="F1898" t="s">
        <v>11887</v>
      </c>
      <c r="G1898" s="5">
        <v>605</v>
      </c>
      <c r="H1898">
        <v>440000</v>
      </c>
      <c r="I1898" s="5" t="str">
        <f t="shared" si="58"/>
        <v>|n</v>
      </c>
      <c r="J1898" s="5" t="str">
        <f t="shared" si="59"/>
        <v>1897,Porsche,Carrera GT,2005,premium unleaded (required),MANUAL,605,440000,|n</v>
      </c>
    </row>
    <row r="1899" spans="1:10" x14ac:dyDescent="0.25">
      <c r="A1899" s="5">
        <v>1898</v>
      </c>
      <c r="B1899" s="5" t="s">
        <v>11231</v>
      </c>
      <c r="C1899" t="s">
        <v>11333</v>
      </c>
      <c r="D1899">
        <v>2015</v>
      </c>
      <c r="E1899" t="s">
        <v>11203</v>
      </c>
      <c r="F1899" t="s">
        <v>11888</v>
      </c>
      <c r="G1899" s="5">
        <v>240</v>
      </c>
      <c r="H1899">
        <v>61700</v>
      </c>
      <c r="I1899" s="5" t="str">
        <f t="shared" si="58"/>
        <v>|n</v>
      </c>
      <c r="J1899" s="5" t="str">
        <f t="shared" si="59"/>
        <v>1898,Porsche,Cayenne,2015,diesel,AUTOMATIC,240,61700,|n</v>
      </c>
    </row>
    <row r="1900" spans="1:10" x14ac:dyDescent="0.25">
      <c r="A1900" s="5">
        <v>1899</v>
      </c>
      <c r="B1900" s="5" t="s">
        <v>11231</v>
      </c>
      <c r="C1900" t="s">
        <v>11333</v>
      </c>
      <c r="D1900">
        <v>2015</v>
      </c>
      <c r="E1900" t="s">
        <v>11186</v>
      </c>
      <c r="F1900" t="s">
        <v>11888</v>
      </c>
      <c r="G1900" s="5">
        <v>520</v>
      </c>
      <c r="H1900">
        <v>113600</v>
      </c>
      <c r="I1900" s="5" t="str">
        <f t="shared" si="58"/>
        <v>|n</v>
      </c>
      <c r="J1900" s="5" t="str">
        <f t="shared" si="59"/>
        <v>1899,Porsche,Cayenne,2015,premium unleaded (required),AUTOMATIC,520,113600,|n</v>
      </c>
    </row>
    <row r="1901" spans="1:10" x14ac:dyDescent="0.25">
      <c r="A1901" s="5">
        <v>1900</v>
      </c>
      <c r="B1901" s="5" t="s">
        <v>11231</v>
      </c>
      <c r="C1901" t="s">
        <v>11333</v>
      </c>
      <c r="D1901">
        <v>2016</v>
      </c>
      <c r="E1901" t="s">
        <v>11203</v>
      </c>
      <c r="F1901" t="s">
        <v>11888</v>
      </c>
      <c r="G1901" s="5">
        <v>240</v>
      </c>
      <c r="H1901">
        <v>62300</v>
      </c>
      <c r="I1901" s="5" t="str">
        <f t="shared" si="58"/>
        <v>|n</v>
      </c>
      <c r="J1901" s="5" t="str">
        <f t="shared" si="59"/>
        <v>1900,Porsche,Cayenne,2016,diesel,AUTOMATIC,240,62300,|n</v>
      </c>
    </row>
    <row r="1902" spans="1:10" x14ac:dyDescent="0.25">
      <c r="A1902" s="5">
        <v>1901</v>
      </c>
      <c r="B1902" s="5" t="s">
        <v>11231</v>
      </c>
      <c r="C1902" t="s">
        <v>11333</v>
      </c>
      <c r="D1902">
        <v>2016</v>
      </c>
      <c r="E1902" t="s">
        <v>11186</v>
      </c>
      <c r="F1902" t="s">
        <v>11888</v>
      </c>
      <c r="G1902" s="5">
        <v>570</v>
      </c>
      <c r="H1902">
        <v>157300</v>
      </c>
      <c r="I1902" s="5" t="str">
        <f t="shared" si="58"/>
        <v>|n</v>
      </c>
      <c r="J1902" s="5" t="str">
        <f t="shared" si="59"/>
        <v>1901,Porsche,Cayenne,2016,premium unleaded (required),AUTOMATIC,570,157300,|n</v>
      </c>
    </row>
    <row r="1903" spans="1:10" x14ac:dyDescent="0.25">
      <c r="A1903" s="5">
        <v>1902</v>
      </c>
      <c r="B1903" s="5" t="s">
        <v>11231</v>
      </c>
      <c r="C1903" t="s">
        <v>11333</v>
      </c>
      <c r="D1903">
        <v>2017</v>
      </c>
      <c r="E1903" t="s">
        <v>11186</v>
      </c>
      <c r="F1903" t="s">
        <v>11888</v>
      </c>
      <c r="G1903" s="5">
        <v>570</v>
      </c>
      <c r="H1903">
        <v>159600</v>
      </c>
      <c r="I1903" s="5">
        <f t="shared" si="58"/>
        <v>1901</v>
      </c>
      <c r="J1903" s="5" t="str">
        <f t="shared" si="59"/>
        <v>1902,Porsche,Cayenne,2017,premium unleaded (required),AUTOMATIC,570,159600,1901</v>
      </c>
    </row>
    <row r="1904" spans="1:10" x14ac:dyDescent="0.25">
      <c r="A1904" s="5">
        <v>1903</v>
      </c>
      <c r="B1904" s="5" t="s">
        <v>11231</v>
      </c>
      <c r="C1904" t="s">
        <v>11335</v>
      </c>
      <c r="D1904">
        <v>2014</v>
      </c>
      <c r="E1904" t="s">
        <v>11186</v>
      </c>
      <c r="F1904" t="s">
        <v>11887</v>
      </c>
      <c r="G1904" s="5">
        <v>325</v>
      </c>
      <c r="H1904">
        <v>63800</v>
      </c>
      <c r="I1904" s="5" t="str">
        <f t="shared" si="58"/>
        <v>|n</v>
      </c>
      <c r="J1904" s="5" t="str">
        <f t="shared" si="59"/>
        <v>1903,Porsche,Cayman,2014,premium unleaded (required),MANUAL,325,63800,|n</v>
      </c>
    </row>
    <row r="1905" spans="1:10" x14ac:dyDescent="0.25">
      <c r="A1905" s="5">
        <v>1904</v>
      </c>
      <c r="B1905" s="5" t="s">
        <v>11231</v>
      </c>
      <c r="C1905" s="5" t="s">
        <v>11335</v>
      </c>
      <c r="D1905">
        <v>2015</v>
      </c>
      <c r="E1905" t="s">
        <v>11186</v>
      </c>
      <c r="F1905" t="s">
        <v>11887</v>
      </c>
      <c r="G1905" s="5">
        <v>340</v>
      </c>
      <c r="H1905">
        <v>75200</v>
      </c>
      <c r="I1905" s="5">
        <f t="shared" si="58"/>
        <v>1903</v>
      </c>
      <c r="J1905" s="5" t="str">
        <f t="shared" si="59"/>
        <v>1904,Porsche,Cayman,2015,premium unleaded (required),MANUAL,340,75200,1903</v>
      </c>
    </row>
    <row r="1906" spans="1:10" x14ac:dyDescent="0.25">
      <c r="A1906" s="5">
        <v>1905</v>
      </c>
      <c r="B1906" s="5" t="s">
        <v>11231</v>
      </c>
      <c r="C1906" s="5" t="s">
        <v>11335</v>
      </c>
      <c r="D1906">
        <v>2016</v>
      </c>
      <c r="E1906" t="s">
        <v>11186</v>
      </c>
      <c r="F1906" t="s">
        <v>11887</v>
      </c>
      <c r="G1906" s="5">
        <v>340</v>
      </c>
      <c r="H1906">
        <v>75200</v>
      </c>
      <c r="I1906" s="5">
        <f t="shared" si="58"/>
        <v>1904</v>
      </c>
      <c r="J1906" s="5" t="str">
        <f t="shared" si="59"/>
        <v>1905,Porsche,Cayman,2016,premium unleaded (required),MANUAL,340,75200,1904</v>
      </c>
    </row>
    <row r="1907" spans="1:10" x14ac:dyDescent="0.25">
      <c r="A1907" s="5">
        <v>1906</v>
      </c>
      <c r="B1907" s="5" t="s">
        <v>11231</v>
      </c>
      <c r="C1907" t="s">
        <v>11334</v>
      </c>
      <c r="D1907">
        <v>2006</v>
      </c>
      <c r="E1907" t="s">
        <v>11186</v>
      </c>
      <c r="F1907" t="s">
        <v>11887</v>
      </c>
      <c r="G1907" s="5">
        <v>295</v>
      </c>
      <c r="H1907">
        <v>58900</v>
      </c>
      <c r="I1907" s="5" t="str">
        <f t="shared" si="58"/>
        <v>|n</v>
      </c>
      <c r="J1907" s="5" t="str">
        <f t="shared" si="59"/>
        <v>1906,Porsche,Cayman S,2006,premium unleaded (required),MANUAL,295,58900,|n</v>
      </c>
    </row>
    <row r="1908" spans="1:10" x14ac:dyDescent="0.25">
      <c r="A1908" s="5">
        <v>1907</v>
      </c>
      <c r="B1908" s="5" t="s">
        <v>11231</v>
      </c>
      <c r="C1908" t="s">
        <v>11603</v>
      </c>
      <c r="D1908">
        <v>2015</v>
      </c>
      <c r="E1908" t="s">
        <v>11186</v>
      </c>
      <c r="F1908" t="s">
        <v>11889</v>
      </c>
      <c r="G1908" s="5">
        <v>400</v>
      </c>
      <c r="H1908">
        <v>72300</v>
      </c>
      <c r="I1908" s="5" t="str">
        <f t="shared" si="58"/>
        <v>|n</v>
      </c>
      <c r="J1908" s="5" t="str">
        <f t="shared" si="59"/>
        <v>1907,Porsche,Macan,2015,premium unleaded (required),AUTOMATED_MANUAL,400,72300,|n</v>
      </c>
    </row>
    <row r="1909" spans="1:10" x14ac:dyDescent="0.25">
      <c r="A1909" s="5">
        <v>1908</v>
      </c>
      <c r="B1909" s="5" t="s">
        <v>11231</v>
      </c>
      <c r="C1909" t="s">
        <v>11603</v>
      </c>
      <c r="D1909">
        <v>2016</v>
      </c>
      <c r="E1909" t="s">
        <v>11186</v>
      </c>
      <c r="F1909" t="s">
        <v>11889</v>
      </c>
      <c r="G1909" s="5">
        <v>400</v>
      </c>
      <c r="H1909">
        <v>73900</v>
      </c>
      <c r="I1909" s="5">
        <f t="shared" si="58"/>
        <v>1907</v>
      </c>
      <c r="J1909" s="5" t="str">
        <f t="shared" si="59"/>
        <v>1908,Porsche,Macan,2016,premium unleaded (required),AUTOMATED_MANUAL,400,73900,1907</v>
      </c>
    </row>
    <row r="1910" spans="1:10" x14ac:dyDescent="0.25">
      <c r="A1910" s="5">
        <v>1909</v>
      </c>
      <c r="B1910" s="5" t="s">
        <v>11231</v>
      </c>
      <c r="C1910" t="s">
        <v>11603</v>
      </c>
      <c r="D1910">
        <v>2017</v>
      </c>
      <c r="E1910" t="s">
        <v>11186</v>
      </c>
      <c r="F1910" t="s">
        <v>11889</v>
      </c>
      <c r="G1910" s="5">
        <v>400</v>
      </c>
      <c r="H1910">
        <v>76000</v>
      </c>
      <c r="I1910" s="5">
        <f t="shared" si="58"/>
        <v>1908</v>
      </c>
      <c r="J1910" s="5" t="str">
        <f t="shared" si="59"/>
        <v>1909,Porsche,Macan,2017,premium unleaded (required),AUTOMATED_MANUAL,400,76000,1908</v>
      </c>
    </row>
    <row r="1911" spans="1:10" x14ac:dyDescent="0.25">
      <c r="A1911" s="5">
        <v>1910</v>
      </c>
      <c r="B1911" s="5" t="s">
        <v>11231</v>
      </c>
      <c r="C1911" t="s">
        <v>11657</v>
      </c>
      <c r="D1911">
        <v>2015</v>
      </c>
      <c r="E1911" t="s">
        <v>11186</v>
      </c>
      <c r="F1911" t="s">
        <v>11889</v>
      </c>
      <c r="G1911" s="5">
        <v>570</v>
      </c>
      <c r="H1911">
        <v>200500</v>
      </c>
      <c r="I1911" s="5" t="str">
        <f t="shared" si="58"/>
        <v>|n</v>
      </c>
      <c r="J1911" s="5" t="str">
        <f t="shared" si="59"/>
        <v>1910,Porsche,Panamera,2015,premium unleaded (required),AUTOMATED_MANUAL,570,200500,|n</v>
      </c>
    </row>
    <row r="1912" spans="1:10" x14ac:dyDescent="0.25">
      <c r="A1912" s="5">
        <v>1911</v>
      </c>
      <c r="B1912" s="5" t="s">
        <v>11231</v>
      </c>
      <c r="C1912" s="5" t="s">
        <v>11657</v>
      </c>
      <c r="D1912">
        <v>2016</v>
      </c>
      <c r="E1912" t="s">
        <v>11186</v>
      </c>
      <c r="F1912" t="s">
        <v>11889</v>
      </c>
      <c r="G1912" s="5">
        <v>570</v>
      </c>
      <c r="H1912">
        <v>200500</v>
      </c>
      <c r="I1912" s="5">
        <f t="shared" si="58"/>
        <v>1910</v>
      </c>
      <c r="J1912" s="5" t="str">
        <f t="shared" si="59"/>
        <v>1911,Porsche,Panamera,2016,premium unleaded (required),AUTOMATED_MANUAL,570,200500,1910</v>
      </c>
    </row>
    <row r="1913" spans="1:10" x14ac:dyDescent="0.25">
      <c r="A1913" s="5">
        <v>1912</v>
      </c>
      <c r="B1913" s="5" t="s">
        <v>11363</v>
      </c>
      <c r="C1913" s="5" t="s">
        <v>11393</v>
      </c>
      <c r="D1913">
        <v>2016</v>
      </c>
      <c r="E1913" t="s">
        <v>11186</v>
      </c>
      <c r="F1913" t="s">
        <v>11888</v>
      </c>
      <c r="G1913" s="5">
        <v>563</v>
      </c>
      <c r="H1913">
        <v>335000</v>
      </c>
      <c r="I1913" s="5" t="str">
        <f t="shared" si="58"/>
        <v>|n</v>
      </c>
      <c r="J1913" s="5" t="str">
        <f t="shared" si="59"/>
        <v>1912,Rolls-Royce,Dawn,2016,premium unleaded (required),AUTOMATIC,563,335000,|n</v>
      </c>
    </row>
    <row r="1914" spans="1:10" x14ac:dyDescent="0.25">
      <c r="A1914" s="5">
        <v>1913</v>
      </c>
      <c r="B1914" s="5" t="s">
        <v>11363</v>
      </c>
      <c r="C1914" t="s">
        <v>11499</v>
      </c>
      <c r="D1914">
        <v>2012</v>
      </c>
      <c r="E1914" t="s">
        <v>11186</v>
      </c>
      <c r="F1914" t="s">
        <v>11888</v>
      </c>
      <c r="G1914" s="5">
        <v>563</v>
      </c>
      <c r="H1914">
        <v>290000</v>
      </c>
      <c r="I1914" s="5" t="str">
        <f t="shared" si="58"/>
        <v>|n</v>
      </c>
      <c r="J1914" s="5" t="str">
        <f t="shared" si="59"/>
        <v>1913,Rolls-Royce,Ghost,2012,premium unleaded (required),AUTOMATIC,563,290000,|n</v>
      </c>
    </row>
    <row r="1915" spans="1:10" x14ac:dyDescent="0.25">
      <c r="A1915" s="5">
        <v>1914</v>
      </c>
      <c r="B1915" s="5" t="s">
        <v>11363</v>
      </c>
      <c r="C1915" t="s">
        <v>11499</v>
      </c>
      <c r="D1915">
        <v>2013</v>
      </c>
      <c r="E1915" t="s">
        <v>11186</v>
      </c>
      <c r="F1915" t="s">
        <v>11888</v>
      </c>
      <c r="G1915" s="5">
        <v>563</v>
      </c>
      <c r="H1915">
        <v>296000</v>
      </c>
      <c r="I1915" s="5">
        <f t="shared" si="58"/>
        <v>1913</v>
      </c>
      <c r="J1915" s="5" t="str">
        <f t="shared" si="59"/>
        <v>1914,Rolls-Royce,Ghost,2013,premium unleaded (required),AUTOMATIC,563,296000,1913</v>
      </c>
    </row>
    <row r="1916" spans="1:10" x14ac:dyDescent="0.25">
      <c r="A1916" s="5">
        <v>1915</v>
      </c>
      <c r="B1916" s="5" t="s">
        <v>11363</v>
      </c>
      <c r="C1916" t="s">
        <v>11499</v>
      </c>
      <c r="D1916">
        <v>2014</v>
      </c>
      <c r="E1916" t="s">
        <v>11186</v>
      </c>
      <c r="F1916" t="s">
        <v>11888</v>
      </c>
      <c r="G1916" s="5">
        <v>563</v>
      </c>
      <c r="H1916">
        <v>303300</v>
      </c>
      <c r="I1916" s="5">
        <f t="shared" si="58"/>
        <v>1914</v>
      </c>
      <c r="J1916" s="5" t="str">
        <f t="shared" si="59"/>
        <v>1915,Rolls-Royce,Ghost,2014,premium unleaded (required),AUTOMATIC,563,303300,1914</v>
      </c>
    </row>
    <row r="1917" spans="1:10" x14ac:dyDescent="0.25">
      <c r="A1917" s="5">
        <v>1916</v>
      </c>
      <c r="B1917" s="5" t="s">
        <v>11363</v>
      </c>
      <c r="C1917" t="s">
        <v>11498</v>
      </c>
      <c r="D1917">
        <v>2015</v>
      </c>
      <c r="E1917" t="s">
        <v>11186</v>
      </c>
      <c r="F1917" t="s">
        <v>11888</v>
      </c>
      <c r="G1917" s="5">
        <v>563</v>
      </c>
      <c r="H1917">
        <v>319400</v>
      </c>
      <c r="I1917" s="5" t="str">
        <f t="shared" si="58"/>
        <v>|n</v>
      </c>
      <c r="J1917" s="5" t="str">
        <f t="shared" si="59"/>
        <v>1916,Rolls-Royce,Ghost Series II,2015,premium unleaded (required),AUTOMATIC,563,319400,|n</v>
      </c>
    </row>
    <row r="1918" spans="1:10" x14ac:dyDescent="0.25">
      <c r="A1918" s="5">
        <v>1917</v>
      </c>
      <c r="B1918" s="5" t="s">
        <v>11363</v>
      </c>
      <c r="C1918" t="s">
        <v>11498</v>
      </c>
      <c r="D1918">
        <v>2016</v>
      </c>
      <c r="E1918" t="s">
        <v>11186</v>
      </c>
      <c r="F1918" t="s">
        <v>11888</v>
      </c>
      <c r="G1918" s="5">
        <v>563</v>
      </c>
      <c r="H1918">
        <v>329325</v>
      </c>
      <c r="I1918" s="5">
        <f t="shared" si="58"/>
        <v>1916</v>
      </c>
      <c r="J1918" s="5" t="str">
        <f t="shared" si="59"/>
        <v>1917,Rolls-Royce,Ghost Series II,2016,premium unleaded (required),AUTOMATIC,563,329325,1916</v>
      </c>
    </row>
    <row r="1919" spans="1:10" x14ac:dyDescent="0.25">
      <c r="A1919" s="5">
        <v>1918</v>
      </c>
      <c r="B1919" s="5" t="s">
        <v>11363</v>
      </c>
      <c r="C1919" t="s">
        <v>11664</v>
      </c>
      <c r="D1919">
        <v>2014</v>
      </c>
      <c r="E1919" t="s">
        <v>11186</v>
      </c>
      <c r="F1919" t="s">
        <v>11888</v>
      </c>
      <c r="G1919" s="5">
        <v>453</v>
      </c>
      <c r="H1919">
        <v>474990</v>
      </c>
      <c r="I1919" s="5" t="str">
        <f t="shared" si="58"/>
        <v>|n</v>
      </c>
      <c r="J1919" s="5" t="str">
        <f t="shared" si="59"/>
        <v>1918,Rolls-Royce,Phantom,2014,premium unleaded (required),AUTOMATIC,453,474990,|n</v>
      </c>
    </row>
    <row r="1920" spans="1:10" x14ac:dyDescent="0.25">
      <c r="A1920" s="5">
        <v>1919</v>
      </c>
      <c r="B1920" s="5" t="s">
        <v>11363</v>
      </c>
      <c r="C1920" t="s">
        <v>11664</v>
      </c>
      <c r="D1920">
        <v>2015</v>
      </c>
      <c r="E1920" t="s">
        <v>11186</v>
      </c>
      <c r="F1920" t="s">
        <v>11888</v>
      </c>
      <c r="G1920" s="5">
        <v>453</v>
      </c>
      <c r="H1920">
        <v>480175</v>
      </c>
      <c r="I1920" s="5">
        <f t="shared" si="58"/>
        <v>1918</v>
      </c>
      <c r="J1920" s="5" t="str">
        <f t="shared" si="59"/>
        <v>1919,Rolls-Royce,Phantom,2015,premium unleaded (required),AUTOMATIC,453,480175,1918</v>
      </c>
    </row>
    <row r="1921" spans="1:10" x14ac:dyDescent="0.25">
      <c r="A1921" s="5">
        <v>1920</v>
      </c>
      <c r="B1921" s="5" t="s">
        <v>11363</v>
      </c>
      <c r="C1921" t="s">
        <v>11664</v>
      </c>
      <c r="D1921">
        <v>2016</v>
      </c>
      <c r="E1921" t="s">
        <v>11186</v>
      </c>
      <c r="F1921" t="s">
        <v>11888</v>
      </c>
      <c r="G1921" s="5">
        <v>453</v>
      </c>
      <c r="H1921">
        <v>492425</v>
      </c>
      <c r="I1921" s="5">
        <f t="shared" si="58"/>
        <v>1919</v>
      </c>
      <c r="J1921" s="5" t="str">
        <f t="shared" si="59"/>
        <v>1920,Rolls-Royce,Phantom,2016,premium unleaded (required),AUTOMATIC,453,492425,1919</v>
      </c>
    </row>
    <row r="1922" spans="1:10" x14ac:dyDescent="0.25">
      <c r="A1922" s="5">
        <v>1921</v>
      </c>
      <c r="B1922" s="5" t="s">
        <v>11363</v>
      </c>
      <c r="C1922" t="s">
        <v>11662</v>
      </c>
      <c r="D1922">
        <v>2014</v>
      </c>
      <c r="E1922" t="s">
        <v>11186</v>
      </c>
      <c r="F1922" t="s">
        <v>11888</v>
      </c>
      <c r="G1922" s="5">
        <v>453</v>
      </c>
      <c r="H1922">
        <v>433550</v>
      </c>
      <c r="I1922" s="5" t="str">
        <f t="shared" si="58"/>
        <v>|n</v>
      </c>
      <c r="J1922" s="5" t="str">
        <f t="shared" si="59"/>
        <v>1921,Rolls-Royce,Phantom Coupe,2014,premium unleaded (required),AUTOMATIC,453,433550,|n</v>
      </c>
    </row>
    <row r="1923" spans="1:10" x14ac:dyDescent="0.25">
      <c r="A1923" s="5">
        <v>1922</v>
      </c>
      <c r="B1923" s="5" t="s">
        <v>11363</v>
      </c>
      <c r="C1923" s="5" t="s">
        <v>11662</v>
      </c>
      <c r="D1923">
        <v>2015</v>
      </c>
      <c r="E1923" t="s">
        <v>11186</v>
      </c>
      <c r="F1923" t="s">
        <v>11888</v>
      </c>
      <c r="G1923" s="5">
        <v>453</v>
      </c>
      <c r="H1923">
        <v>438325</v>
      </c>
      <c r="I1923" s="5">
        <f t="shared" ref="I1923:I1986" si="60">IF(AND($B1922=$B1923,$C1922=$C1923,$E1922=$E1923,$F1922=$F1923),A1922,"|n")</f>
        <v>1921</v>
      </c>
      <c r="J1923" s="5" t="str">
        <f t="shared" ref="J1923:J1986" si="61">A1923&amp;","&amp;B1923&amp;","&amp;C1923&amp;","&amp;D1923&amp;","&amp;E1923&amp;","&amp;F1923&amp;","&amp;G1923&amp;","&amp;H1923&amp;","&amp;I1923</f>
        <v>1922,Rolls-Royce,Phantom Coupe,2015,premium unleaded (required),AUTOMATIC,453,438325,1921</v>
      </c>
    </row>
    <row r="1924" spans="1:10" x14ac:dyDescent="0.25">
      <c r="A1924" s="5">
        <v>1923</v>
      </c>
      <c r="B1924" s="5" t="s">
        <v>11363</v>
      </c>
      <c r="C1924" t="s">
        <v>11662</v>
      </c>
      <c r="D1924">
        <v>2016</v>
      </c>
      <c r="E1924" t="s">
        <v>11186</v>
      </c>
      <c r="F1924" t="s">
        <v>11888</v>
      </c>
      <c r="G1924" s="5">
        <v>453</v>
      </c>
      <c r="H1924">
        <v>449525</v>
      </c>
      <c r="I1924" s="5">
        <f t="shared" si="60"/>
        <v>1922</v>
      </c>
      <c r="J1924" s="5" t="str">
        <f t="shared" si="61"/>
        <v>1923,Rolls-Royce,Phantom Coupe,2016,premium unleaded (required),AUTOMATIC,453,449525,1922</v>
      </c>
    </row>
    <row r="1925" spans="1:10" x14ac:dyDescent="0.25">
      <c r="A1925" s="5">
        <v>1924</v>
      </c>
      <c r="B1925" s="5" t="s">
        <v>11363</v>
      </c>
      <c r="C1925" t="s">
        <v>11663</v>
      </c>
      <c r="D1925">
        <v>2014</v>
      </c>
      <c r="E1925" t="s">
        <v>11186</v>
      </c>
      <c r="F1925" t="s">
        <v>11888</v>
      </c>
      <c r="G1925" s="5">
        <v>453</v>
      </c>
      <c r="H1925">
        <v>474600</v>
      </c>
      <c r="I1925" s="5" t="str">
        <f t="shared" si="60"/>
        <v>|n</v>
      </c>
      <c r="J1925" s="5" t="str">
        <f t="shared" si="61"/>
        <v>1924,Rolls-Royce,Phantom Drophead Coupe,2014,premium unleaded (required),AUTOMATIC,453,474600,|n</v>
      </c>
    </row>
    <row r="1926" spans="1:10" x14ac:dyDescent="0.25">
      <c r="A1926" s="5">
        <v>1925</v>
      </c>
      <c r="B1926" s="5" t="s">
        <v>11363</v>
      </c>
      <c r="C1926" t="s">
        <v>11663</v>
      </c>
      <c r="D1926">
        <v>2015</v>
      </c>
      <c r="E1926" t="s">
        <v>11186</v>
      </c>
      <c r="F1926" t="s">
        <v>11888</v>
      </c>
      <c r="G1926" s="5">
        <v>453</v>
      </c>
      <c r="H1926">
        <v>479775</v>
      </c>
      <c r="I1926" s="5">
        <f t="shared" si="60"/>
        <v>1924</v>
      </c>
      <c r="J1926" s="5" t="str">
        <f t="shared" si="61"/>
        <v>1925,Rolls-Royce,Phantom Drophead Coupe,2015,premium unleaded (required),AUTOMATIC,453,479775,1924</v>
      </c>
    </row>
    <row r="1927" spans="1:10" x14ac:dyDescent="0.25">
      <c r="A1927" s="5">
        <v>1926</v>
      </c>
      <c r="B1927" s="5" t="s">
        <v>11363</v>
      </c>
      <c r="C1927" t="s">
        <v>11663</v>
      </c>
      <c r="D1927">
        <v>2016</v>
      </c>
      <c r="E1927" t="s">
        <v>11186</v>
      </c>
      <c r="F1927" t="s">
        <v>11888</v>
      </c>
      <c r="G1927" s="5">
        <v>453</v>
      </c>
      <c r="H1927">
        <v>492000</v>
      </c>
      <c r="I1927" s="5">
        <f t="shared" si="60"/>
        <v>1925</v>
      </c>
      <c r="J1927" s="5" t="str">
        <f t="shared" si="61"/>
        <v>1926,Rolls-Royce,Phantom Drophead Coupe,2016,premium unleaded (required),AUTOMATIC,453,492000,1925</v>
      </c>
    </row>
    <row r="1928" spans="1:10" x14ac:dyDescent="0.25">
      <c r="A1928" s="5">
        <v>1927</v>
      </c>
      <c r="B1928" s="5" t="s">
        <v>11363</v>
      </c>
      <c r="C1928" t="s">
        <v>11854</v>
      </c>
      <c r="D1928">
        <v>2014</v>
      </c>
      <c r="E1928" t="s">
        <v>11186</v>
      </c>
      <c r="F1928" t="s">
        <v>11888</v>
      </c>
      <c r="G1928" s="5">
        <v>624</v>
      </c>
      <c r="H1928">
        <v>284900</v>
      </c>
      <c r="I1928" s="5" t="str">
        <f t="shared" si="60"/>
        <v>|n</v>
      </c>
      <c r="J1928" s="5" t="str">
        <f t="shared" si="61"/>
        <v>1927,Rolls-Royce,Wraith,2014,premium unleaded (required),AUTOMATIC,624,284900,|n</v>
      </c>
    </row>
    <row r="1929" spans="1:10" x14ac:dyDescent="0.25">
      <c r="A1929" s="5">
        <v>1928</v>
      </c>
      <c r="B1929" s="5" t="s">
        <v>11363</v>
      </c>
      <c r="C1929" t="s">
        <v>11854</v>
      </c>
      <c r="D1929">
        <v>2015</v>
      </c>
      <c r="E1929" t="s">
        <v>11186</v>
      </c>
      <c r="F1929" t="s">
        <v>11888</v>
      </c>
      <c r="G1929" s="5">
        <v>624</v>
      </c>
      <c r="H1929">
        <v>294025</v>
      </c>
      <c r="I1929" s="5">
        <f t="shared" si="60"/>
        <v>1927</v>
      </c>
      <c r="J1929" s="5" t="str">
        <f t="shared" si="61"/>
        <v>1928,Rolls-Royce,Wraith,2015,premium unleaded (required),AUTOMATIC,624,294025,1927</v>
      </c>
    </row>
    <row r="1930" spans="1:10" x14ac:dyDescent="0.25">
      <c r="A1930" s="5">
        <v>1929</v>
      </c>
      <c r="B1930" s="5" t="s">
        <v>11363</v>
      </c>
      <c r="C1930" t="s">
        <v>11854</v>
      </c>
      <c r="D1930">
        <v>2016</v>
      </c>
      <c r="E1930" t="s">
        <v>11186</v>
      </c>
      <c r="F1930" t="s">
        <v>11888</v>
      </c>
      <c r="G1930" s="5">
        <v>624</v>
      </c>
      <c r="H1930">
        <v>304350</v>
      </c>
      <c r="I1930" s="5">
        <f t="shared" si="60"/>
        <v>1928</v>
      </c>
      <c r="J1930" s="5" t="str">
        <f t="shared" si="61"/>
        <v>1929,Rolls-Royce,Wraith,2016,premium unleaded (required),AUTOMATIC,624,304350,1928</v>
      </c>
    </row>
    <row r="1931" spans="1:10" x14ac:dyDescent="0.25">
      <c r="A1931" s="5">
        <v>1930</v>
      </c>
      <c r="B1931" s="5" t="s">
        <v>11233</v>
      </c>
      <c r="C1931">
        <v>43899</v>
      </c>
      <c r="D1931">
        <v>2009</v>
      </c>
      <c r="E1931" t="s">
        <v>11193</v>
      </c>
      <c r="F1931" t="s">
        <v>11888</v>
      </c>
      <c r="G1931" s="5">
        <v>280</v>
      </c>
      <c r="H1931">
        <v>51330</v>
      </c>
      <c r="I1931" s="5" t="str">
        <f t="shared" si="60"/>
        <v>|n</v>
      </c>
      <c r="J1931" s="5" t="str">
        <f t="shared" si="61"/>
        <v>1930,Saab,43899,2009,premium unleaded (recommended),AUTOMATIC,280,51330,|n</v>
      </c>
    </row>
    <row r="1932" spans="1:10" x14ac:dyDescent="0.25">
      <c r="A1932" s="5">
        <v>1931</v>
      </c>
      <c r="B1932" s="5" t="s">
        <v>11233</v>
      </c>
      <c r="C1932">
        <v>43899</v>
      </c>
      <c r="D1932">
        <v>2009</v>
      </c>
      <c r="E1932" t="s">
        <v>11193</v>
      </c>
      <c r="F1932" t="s">
        <v>11887</v>
      </c>
      <c r="G1932" s="5">
        <v>210</v>
      </c>
      <c r="H1932">
        <v>42130</v>
      </c>
      <c r="I1932" s="5" t="str">
        <f t="shared" si="60"/>
        <v>|n</v>
      </c>
      <c r="J1932" s="5" t="str">
        <f t="shared" si="61"/>
        <v>1931,Saab,43899,2009,premium unleaded (recommended),MANUAL,210,42130,|n</v>
      </c>
    </row>
    <row r="1933" spans="1:10" x14ac:dyDescent="0.25">
      <c r="A1933" s="5">
        <v>1932</v>
      </c>
      <c r="B1933" s="5" t="s">
        <v>11233</v>
      </c>
      <c r="C1933">
        <v>43899</v>
      </c>
      <c r="D1933">
        <v>2010</v>
      </c>
      <c r="E1933" t="s">
        <v>11193</v>
      </c>
      <c r="F1933" t="s">
        <v>11888</v>
      </c>
      <c r="G1933" s="5">
        <v>207</v>
      </c>
      <c r="H1933">
        <v>45080</v>
      </c>
      <c r="I1933" s="5" t="str">
        <f t="shared" si="60"/>
        <v>|n</v>
      </c>
      <c r="J1933" s="5" t="str">
        <f t="shared" si="61"/>
        <v>1932,Saab,43899,2010,premium unleaded (recommended),AUTOMATIC,207,45080,|n</v>
      </c>
    </row>
    <row r="1934" spans="1:10" x14ac:dyDescent="0.25">
      <c r="A1934" s="5">
        <v>1933</v>
      </c>
      <c r="B1934" s="5" t="s">
        <v>11233</v>
      </c>
      <c r="C1934">
        <v>43899</v>
      </c>
      <c r="D1934">
        <v>2010</v>
      </c>
      <c r="E1934" t="s">
        <v>11193</v>
      </c>
      <c r="F1934" t="s">
        <v>11887</v>
      </c>
      <c r="G1934" s="5">
        <v>207</v>
      </c>
      <c r="H1934">
        <v>39990</v>
      </c>
      <c r="I1934" s="5" t="str">
        <f t="shared" si="60"/>
        <v>|n</v>
      </c>
      <c r="J1934" s="5" t="str">
        <f t="shared" si="61"/>
        <v>1933,Saab,43899,2010,premium unleaded (recommended),MANUAL,207,39990,|n</v>
      </c>
    </row>
    <row r="1935" spans="1:10" x14ac:dyDescent="0.25">
      <c r="A1935" s="5">
        <v>1934</v>
      </c>
      <c r="B1935" s="5" t="s">
        <v>11233</v>
      </c>
      <c r="C1935">
        <v>43899</v>
      </c>
      <c r="D1935">
        <v>2011</v>
      </c>
      <c r="E1935" t="s">
        <v>11193</v>
      </c>
      <c r="F1935" t="s">
        <v>11888</v>
      </c>
      <c r="G1935" s="5">
        <v>210</v>
      </c>
      <c r="H1935">
        <v>45080</v>
      </c>
      <c r="I1935" s="5" t="str">
        <f t="shared" si="60"/>
        <v>|n</v>
      </c>
      <c r="J1935" s="5" t="str">
        <f t="shared" si="61"/>
        <v>1934,Saab,43899,2011,premium unleaded (recommended),AUTOMATIC,210,45080,|n</v>
      </c>
    </row>
    <row r="1936" spans="1:10" x14ac:dyDescent="0.25">
      <c r="A1936" s="5">
        <v>1935</v>
      </c>
      <c r="B1936" s="5" t="s">
        <v>11233</v>
      </c>
      <c r="C1936">
        <v>43899</v>
      </c>
      <c r="D1936">
        <v>2011</v>
      </c>
      <c r="E1936" t="s">
        <v>11193</v>
      </c>
      <c r="F1936" t="s">
        <v>11887</v>
      </c>
      <c r="G1936" s="5">
        <v>210</v>
      </c>
      <c r="H1936">
        <v>39990</v>
      </c>
      <c r="I1936" s="5" t="str">
        <f t="shared" si="60"/>
        <v>|n</v>
      </c>
      <c r="J1936" s="5" t="str">
        <f t="shared" si="61"/>
        <v>1935,Saab,43899,2011,premium unleaded (recommended),MANUAL,210,39990,|n</v>
      </c>
    </row>
    <row r="1937" spans="1:10" x14ac:dyDescent="0.25">
      <c r="A1937" s="5">
        <v>1936</v>
      </c>
      <c r="B1937" s="5" t="s">
        <v>11233</v>
      </c>
      <c r="C1937">
        <v>43960</v>
      </c>
      <c r="D1937">
        <v>2009</v>
      </c>
      <c r="E1937" t="s">
        <v>11193</v>
      </c>
      <c r="F1937" t="s">
        <v>11888</v>
      </c>
      <c r="G1937" s="5">
        <v>260</v>
      </c>
      <c r="H1937">
        <v>43270</v>
      </c>
      <c r="I1937" s="5" t="str">
        <f t="shared" si="60"/>
        <v>|n</v>
      </c>
      <c r="J1937" s="5" t="str">
        <f t="shared" si="61"/>
        <v>1936,Saab,43960,2009,premium unleaded (recommended),AUTOMATIC,260,43270,|n</v>
      </c>
    </row>
    <row r="1938" spans="1:10" x14ac:dyDescent="0.25">
      <c r="A1938" s="5">
        <v>1937</v>
      </c>
      <c r="B1938" s="5" t="s">
        <v>11233</v>
      </c>
      <c r="C1938">
        <v>43960</v>
      </c>
      <c r="D1938">
        <v>2010</v>
      </c>
      <c r="E1938" t="s">
        <v>11193</v>
      </c>
      <c r="F1938" t="s">
        <v>11888</v>
      </c>
      <c r="G1938" s="5">
        <v>300</v>
      </c>
      <c r="H1938">
        <v>49165</v>
      </c>
      <c r="I1938" s="5">
        <f t="shared" si="60"/>
        <v>1936</v>
      </c>
      <c r="J1938" s="5" t="str">
        <f t="shared" si="61"/>
        <v>1937,Saab,43960,2010,premium unleaded (recommended),AUTOMATIC,300,49165,1936</v>
      </c>
    </row>
    <row r="1939" spans="1:10" x14ac:dyDescent="0.25">
      <c r="A1939" s="5">
        <v>1938</v>
      </c>
      <c r="B1939" s="5" t="s">
        <v>11233</v>
      </c>
      <c r="C1939">
        <v>43960</v>
      </c>
      <c r="D1939">
        <v>2011</v>
      </c>
      <c r="E1939" t="s">
        <v>11193</v>
      </c>
      <c r="F1939" t="s">
        <v>11888</v>
      </c>
      <c r="G1939" s="5">
        <v>300</v>
      </c>
      <c r="H1939">
        <v>49565</v>
      </c>
      <c r="I1939" s="5">
        <f t="shared" si="60"/>
        <v>1937</v>
      </c>
      <c r="J1939" s="5" t="str">
        <f t="shared" si="61"/>
        <v>1938,Saab,43960,2011,premium unleaded (recommended),AUTOMATIC,300,49565,1937</v>
      </c>
    </row>
    <row r="1940" spans="1:10" x14ac:dyDescent="0.25">
      <c r="A1940" s="5">
        <v>1939</v>
      </c>
      <c r="B1940" s="5" t="s">
        <v>11233</v>
      </c>
      <c r="C1940">
        <v>43960</v>
      </c>
      <c r="D1940">
        <v>2011</v>
      </c>
      <c r="E1940" t="s">
        <v>11193</v>
      </c>
      <c r="F1940" t="s">
        <v>11887</v>
      </c>
      <c r="G1940" s="5">
        <v>220</v>
      </c>
      <c r="H1940">
        <v>38525</v>
      </c>
      <c r="I1940" s="5" t="str">
        <f t="shared" si="60"/>
        <v>|n</v>
      </c>
      <c r="J1940" s="5" t="str">
        <f t="shared" si="61"/>
        <v>1939,Saab,43960,2011,premium unleaded (recommended),MANUAL,220,38525,|n</v>
      </c>
    </row>
    <row r="1941" spans="1:10" x14ac:dyDescent="0.25">
      <c r="A1941" s="5">
        <v>1940</v>
      </c>
      <c r="B1941" s="5" t="s">
        <v>11233</v>
      </c>
      <c r="C1941" t="s">
        <v>11234</v>
      </c>
      <c r="D1941">
        <v>2005</v>
      </c>
      <c r="E1941" t="s">
        <v>11186</v>
      </c>
      <c r="F1941" t="s">
        <v>11887</v>
      </c>
      <c r="G1941" s="5">
        <v>227</v>
      </c>
      <c r="H1941">
        <v>26950</v>
      </c>
      <c r="I1941" s="5" t="str">
        <f t="shared" si="60"/>
        <v>|n</v>
      </c>
      <c r="J1941" s="5" t="str">
        <f t="shared" si="61"/>
        <v>1940,Saab,9-2X,2005,premium unleaded (required),MANUAL,227,26950,|n</v>
      </c>
    </row>
    <row r="1942" spans="1:10" x14ac:dyDescent="0.25">
      <c r="A1942" s="5">
        <v>1941</v>
      </c>
      <c r="B1942" s="5" t="s">
        <v>11233</v>
      </c>
      <c r="C1942" t="s">
        <v>11234</v>
      </c>
      <c r="D1942">
        <v>2005</v>
      </c>
      <c r="E1942" t="s">
        <v>11190</v>
      </c>
      <c r="F1942" t="s">
        <v>11887</v>
      </c>
      <c r="G1942" s="5">
        <v>165</v>
      </c>
      <c r="H1942">
        <v>22990</v>
      </c>
      <c r="I1942" s="5" t="str">
        <f t="shared" si="60"/>
        <v>|n</v>
      </c>
      <c r="J1942" s="5" t="str">
        <f t="shared" si="61"/>
        <v>1941,Saab,9-2X,2005,regular unleaded,MANUAL,165,22990,|n</v>
      </c>
    </row>
    <row r="1943" spans="1:10" x14ac:dyDescent="0.25">
      <c r="A1943" s="5">
        <v>1942</v>
      </c>
      <c r="B1943" s="5" t="s">
        <v>11233</v>
      </c>
      <c r="C1943" t="s">
        <v>11234</v>
      </c>
      <c r="D1943">
        <v>2006</v>
      </c>
      <c r="E1943" t="s">
        <v>11186</v>
      </c>
      <c r="F1943" t="s">
        <v>11887</v>
      </c>
      <c r="G1943" s="5">
        <v>230</v>
      </c>
      <c r="H1943">
        <v>26950</v>
      </c>
      <c r="I1943" s="5" t="str">
        <f t="shared" si="60"/>
        <v>|n</v>
      </c>
      <c r="J1943" s="5" t="str">
        <f t="shared" si="61"/>
        <v>1942,Saab,9-2X,2006,premium unleaded (required),MANUAL,230,26950,|n</v>
      </c>
    </row>
    <row r="1944" spans="1:10" x14ac:dyDescent="0.25">
      <c r="A1944" s="5">
        <v>1943</v>
      </c>
      <c r="B1944" s="5" t="s">
        <v>11233</v>
      </c>
      <c r="C1944" s="5" t="s">
        <v>11234</v>
      </c>
      <c r="D1944">
        <v>2006</v>
      </c>
      <c r="E1944" t="s">
        <v>11190</v>
      </c>
      <c r="F1944" t="s">
        <v>11887</v>
      </c>
      <c r="G1944" s="5">
        <v>173</v>
      </c>
      <c r="H1944">
        <v>22990</v>
      </c>
      <c r="I1944" s="5" t="str">
        <f t="shared" si="60"/>
        <v>|n</v>
      </c>
      <c r="J1944" s="5" t="str">
        <f t="shared" si="61"/>
        <v>1943,Saab,9-2X,2006,regular unleaded,MANUAL,173,22990,|n</v>
      </c>
    </row>
    <row r="1945" spans="1:10" x14ac:dyDescent="0.25">
      <c r="A1945" s="5">
        <v>1944</v>
      </c>
      <c r="B1945" s="5" t="s">
        <v>11233</v>
      </c>
      <c r="C1945" t="s">
        <v>11235</v>
      </c>
      <c r="D1945">
        <v>2012</v>
      </c>
      <c r="E1945" t="s">
        <v>11236</v>
      </c>
      <c r="F1945" t="s">
        <v>11888</v>
      </c>
      <c r="G1945" s="5">
        <v>220</v>
      </c>
      <c r="H1945">
        <v>46080</v>
      </c>
      <c r="I1945" s="5" t="str">
        <f t="shared" si="60"/>
        <v>|n</v>
      </c>
      <c r="J1945" s="5" t="str">
        <f t="shared" si="61"/>
        <v>1944,Saab,9-3 Griffin,2012,flex-fuel (premium unleaded recommended/E85),AUTOMATIC,220,46080,|n</v>
      </c>
    </row>
    <row r="1946" spans="1:10" x14ac:dyDescent="0.25">
      <c r="A1946" s="5">
        <v>1945</v>
      </c>
      <c r="B1946" s="5" t="s">
        <v>11233</v>
      </c>
      <c r="C1946" t="s">
        <v>11235</v>
      </c>
      <c r="D1946">
        <v>2012</v>
      </c>
      <c r="E1946" t="s">
        <v>11236</v>
      </c>
      <c r="F1946" t="s">
        <v>11887</v>
      </c>
      <c r="G1946" s="5">
        <v>220</v>
      </c>
      <c r="H1946">
        <v>46080</v>
      </c>
      <c r="I1946" s="5" t="str">
        <f t="shared" si="60"/>
        <v>|n</v>
      </c>
      <c r="J1946" s="5" t="str">
        <f t="shared" si="61"/>
        <v>1945,Saab,9-3 Griffin,2012,flex-fuel (premium unleaded recommended/E85),MANUAL,220,46080,|n</v>
      </c>
    </row>
    <row r="1947" spans="1:10" x14ac:dyDescent="0.25">
      <c r="A1947" s="5">
        <v>1946</v>
      </c>
      <c r="B1947" s="5" t="s">
        <v>11233</v>
      </c>
      <c r="C1947" t="s">
        <v>11235</v>
      </c>
      <c r="D1947">
        <v>2012</v>
      </c>
      <c r="E1947" t="s">
        <v>11193</v>
      </c>
      <c r="F1947" t="s">
        <v>11888</v>
      </c>
      <c r="G1947" s="5">
        <v>220</v>
      </c>
      <c r="H1947">
        <v>37115</v>
      </c>
      <c r="I1947" s="5" t="str">
        <f t="shared" si="60"/>
        <v>|n</v>
      </c>
      <c r="J1947" s="5" t="str">
        <f t="shared" si="61"/>
        <v>1946,Saab,9-3 Griffin,2012,premium unleaded (recommended),AUTOMATIC,220,37115,|n</v>
      </c>
    </row>
    <row r="1948" spans="1:10" x14ac:dyDescent="0.25">
      <c r="A1948" s="5">
        <v>1947</v>
      </c>
      <c r="B1948" s="5" t="s">
        <v>11233</v>
      </c>
      <c r="C1948" t="s">
        <v>11235</v>
      </c>
      <c r="D1948">
        <v>2012</v>
      </c>
      <c r="E1948" t="s">
        <v>11193</v>
      </c>
      <c r="F1948" t="s">
        <v>11887</v>
      </c>
      <c r="G1948" s="5">
        <v>220</v>
      </c>
      <c r="H1948">
        <v>37115</v>
      </c>
      <c r="I1948" s="5" t="str">
        <f t="shared" si="60"/>
        <v>|n</v>
      </c>
      <c r="J1948" s="5" t="str">
        <f t="shared" si="61"/>
        <v>1947,Saab,9-3 Griffin,2012,premium unleaded (recommended),MANUAL,220,37115,|n</v>
      </c>
    </row>
    <row r="1949" spans="1:10" x14ac:dyDescent="0.25">
      <c r="A1949" s="5">
        <v>1948</v>
      </c>
      <c r="B1949" s="5" t="s">
        <v>11233</v>
      </c>
      <c r="C1949" t="s">
        <v>11237</v>
      </c>
      <c r="D1949">
        <v>2011</v>
      </c>
      <c r="E1949" t="s">
        <v>11186</v>
      </c>
      <c r="F1949" t="s">
        <v>11888</v>
      </c>
      <c r="G1949" s="5">
        <v>300</v>
      </c>
      <c r="H1949">
        <v>48010</v>
      </c>
      <c r="I1949" s="5" t="str">
        <f t="shared" si="60"/>
        <v>|n</v>
      </c>
      <c r="J1949" s="5" t="str">
        <f t="shared" si="61"/>
        <v>1948,Saab,9-4X,2011,premium unleaded (required),AUTOMATIC,300,48010,|n</v>
      </c>
    </row>
    <row r="1950" spans="1:10" x14ac:dyDescent="0.25">
      <c r="A1950" s="5">
        <v>1949</v>
      </c>
      <c r="B1950" s="5" t="s">
        <v>11233</v>
      </c>
      <c r="C1950" t="s">
        <v>11238</v>
      </c>
      <c r="D1950">
        <v>2007</v>
      </c>
      <c r="E1950" t="s">
        <v>11190</v>
      </c>
      <c r="F1950" t="s">
        <v>11888</v>
      </c>
      <c r="G1950" s="5">
        <v>300</v>
      </c>
      <c r="H1950">
        <v>41190</v>
      </c>
      <c r="I1950" s="5" t="str">
        <f t="shared" si="60"/>
        <v>|n</v>
      </c>
      <c r="J1950" s="5" t="str">
        <f t="shared" si="61"/>
        <v>1949,Saab,9-7X,2007,regular unleaded,AUTOMATIC,300,41190,|n</v>
      </c>
    </row>
    <row r="1951" spans="1:10" x14ac:dyDescent="0.25">
      <c r="A1951" s="5">
        <v>1950</v>
      </c>
      <c r="B1951" s="5" t="s">
        <v>11233</v>
      </c>
      <c r="C1951" t="s">
        <v>11238</v>
      </c>
      <c r="D1951">
        <v>2008</v>
      </c>
      <c r="E1951" t="s">
        <v>11190</v>
      </c>
      <c r="F1951" t="s">
        <v>11888</v>
      </c>
      <c r="G1951" s="5">
        <v>390</v>
      </c>
      <c r="H1951">
        <v>46530</v>
      </c>
      <c r="I1951" s="5">
        <f t="shared" si="60"/>
        <v>1949</v>
      </c>
      <c r="J1951" s="5" t="str">
        <f t="shared" si="61"/>
        <v>1950,Saab,9-7X,2008,regular unleaded,AUTOMATIC,390,46530,1949</v>
      </c>
    </row>
    <row r="1952" spans="1:10" x14ac:dyDescent="0.25">
      <c r="A1952" s="5">
        <v>1951</v>
      </c>
      <c r="B1952" s="5" t="s">
        <v>11233</v>
      </c>
      <c r="C1952" t="s">
        <v>11238</v>
      </c>
      <c r="D1952">
        <v>2009</v>
      </c>
      <c r="E1952" t="s">
        <v>11190</v>
      </c>
      <c r="F1952" t="s">
        <v>11888</v>
      </c>
      <c r="G1952" s="5">
        <v>390</v>
      </c>
      <c r="H1952">
        <v>49105</v>
      </c>
      <c r="I1952" s="5">
        <f t="shared" si="60"/>
        <v>1950</v>
      </c>
      <c r="J1952" s="5" t="str">
        <f t="shared" si="61"/>
        <v>1951,Saab,9-7X,2009,regular unleaded,AUTOMATIC,390,49105,1950</v>
      </c>
    </row>
    <row r="1953" spans="1:10" x14ac:dyDescent="0.25">
      <c r="A1953" s="5">
        <v>1952</v>
      </c>
      <c r="B1953" s="5" t="s">
        <v>11467</v>
      </c>
      <c r="C1953" t="s">
        <v>11468</v>
      </c>
      <c r="D1953">
        <v>2014</v>
      </c>
      <c r="E1953" t="s">
        <v>11186</v>
      </c>
      <c r="F1953" t="s">
        <v>11888</v>
      </c>
      <c r="G1953" s="5">
        <v>200</v>
      </c>
      <c r="H1953">
        <v>28500</v>
      </c>
      <c r="I1953" s="5" t="str">
        <f t="shared" si="60"/>
        <v>|n</v>
      </c>
      <c r="J1953" s="5" t="str">
        <f t="shared" si="61"/>
        <v>1952,Scion,FR-S,2014,premium unleaded (required),AUTOMATIC,200,28500,|n</v>
      </c>
    </row>
    <row r="1954" spans="1:10" x14ac:dyDescent="0.25">
      <c r="A1954" s="5">
        <v>1953</v>
      </c>
      <c r="B1954" s="5" t="s">
        <v>11467</v>
      </c>
      <c r="C1954" s="5" t="s">
        <v>11468</v>
      </c>
      <c r="D1954">
        <v>2014</v>
      </c>
      <c r="E1954" t="s">
        <v>11186</v>
      </c>
      <c r="F1954" t="s">
        <v>11887</v>
      </c>
      <c r="G1954" s="5">
        <v>200</v>
      </c>
      <c r="H1954">
        <v>27400</v>
      </c>
      <c r="I1954" s="5" t="str">
        <f t="shared" si="60"/>
        <v>|n</v>
      </c>
      <c r="J1954" s="5" t="str">
        <f t="shared" si="61"/>
        <v>1953,Scion,FR-S,2014,premium unleaded (required),MANUAL,200,27400,|n</v>
      </c>
    </row>
    <row r="1955" spans="1:10" x14ac:dyDescent="0.25">
      <c r="A1955" s="5">
        <v>1954</v>
      </c>
      <c r="B1955" s="5" t="s">
        <v>11467</v>
      </c>
      <c r="C1955" t="s">
        <v>11468</v>
      </c>
      <c r="D1955">
        <v>2015</v>
      </c>
      <c r="E1955" t="s">
        <v>11186</v>
      </c>
      <c r="F1955" t="s">
        <v>11888</v>
      </c>
      <c r="G1955" s="5">
        <v>200</v>
      </c>
      <c r="H1955">
        <v>31090</v>
      </c>
      <c r="I1955" s="5" t="str">
        <f t="shared" si="60"/>
        <v>|n</v>
      </c>
      <c r="J1955" s="5" t="str">
        <f t="shared" si="61"/>
        <v>1954,Scion,FR-S,2015,premium unleaded (required),AUTOMATIC,200,31090,|n</v>
      </c>
    </row>
    <row r="1956" spans="1:10" x14ac:dyDescent="0.25">
      <c r="A1956" s="5">
        <v>1955</v>
      </c>
      <c r="B1956" s="5" t="s">
        <v>11467</v>
      </c>
      <c r="C1956" t="s">
        <v>11468</v>
      </c>
      <c r="D1956">
        <v>2015</v>
      </c>
      <c r="E1956" t="s">
        <v>11186</v>
      </c>
      <c r="F1956" t="s">
        <v>11887</v>
      </c>
      <c r="G1956" s="5">
        <v>200</v>
      </c>
      <c r="H1956">
        <v>29990</v>
      </c>
      <c r="I1956" s="5" t="str">
        <f t="shared" si="60"/>
        <v>|n</v>
      </c>
      <c r="J1956" s="5" t="str">
        <f t="shared" si="61"/>
        <v>1955,Scion,FR-S,2015,premium unleaded (required),MANUAL,200,29990,|n</v>
      </c>
    </row>
    <row r="1957" spans="1:10" x14ac:dyDescent="0.25">
      <c r="A1957" s="5">
        <v>1956</v>
      </c>
      <c r="B1957" s="5" t="s">
        <v>11467</v>
      </c>
      <c r="C1957" t="s">
        <v>11468</v>
      </c>
      <c r="D1957">
        <v>2016</v>
      </c>
      <c r="E1957" t="s">
        <v>11186</v>
      </c>
      <c r="F1957" t="s">
        <v>11888</v>
      </c>
      <c r="G1957" s="5">
        <v>200</v>
      </c>
      <c r="H1957">
        <v>30610</v>
      </c>
      <c r="I1957" s="5" t="str">
        <f t="shared" si="60"/>
        <v>|n</v>
      </c>
      <c r="J1957" s="5" t="str">
        <f t="shared" si="61"/>
        <v>1956,Scion,FR-S,2016,premium unleaded (required),AUTOMATIC,200,30610,|n</v>
      </c>
    </row>
    <row r="1958" spans="1:10" x14ac:dyDescent="0.25">
      <c r="A1958" s="5">
        <v>1957</v>
      </c>
      <c r="B1958" s="5" t="s">
        <v>11467</v>
      </c>
      <c r="C1958" t="s">
        <v>11468</v>
      </c>
      <c r="D1958">
        <v>2016</v>
      </c>
      <c r="E1958" t="s">
        <v>11186</v>
      </c>
      <c r="F1958" t="s">
        <v>11887</v>
      </c>
      <c r="G1958" s="5">
        <v>200</v>
      </c>
      <c r="H1958">
        <v>29510</v>
      </c>
      <c r="I1958" s="5" t="str">
        <f t="shared" si="60"/>
        <v>|n</v>
      </c>
      <c r="J1958" s="5" t="str">
        <f t="shared" si="61"/>
        <v>1957,Scion,FR-S,2016,premium unleaded (required),MANUAL,200,29510,|n</v>
      </c>
    </row>
    <row r="1959" spans="1:10" x14ac:dyDescent="0.25">
      <c r="A1959" s="5">
        <v>1958</v>
      </c>
      <c r="B1959" s="5" t="s">
        <v>11467</v>
      </c>
      <c r="C1959" t="s">
        <v>11544</v>
      </c>
      <c r="D1959">
        <v>2016</v>
      </c>
      <c r="E1959" t="s">
        <v>11190</v>
      </c>
      <c r="F1959" t="s">
        <v>11888</v>
      </c>
      <c r="G1959" s="5">
        <v>106</v>
      </c>
      <c r="H1959">
        <v>16800</v>
      </c>
      <c r="I1959" s="5" t="str">
        <f t="shared" si="60"/>
        <v>|n</v>
      </c>
      <c r="J1959" s="5" t="str">
        <f t="shared" si="61"/>
        <v>1958,Scion,iA,2016,regular unleaded,AUTOMATIC,106,16800,|n</v>
      </c>
    </row>
    <row r="1960" spans="1:10" x14ac:dyDescent="0.25">
      <c r="A1960" s="5">
        <v>1959</v>
      </c>
      <c r="B1960" s="5" t="s">
        <v>11467</v>
      </c>
      <c r="C1960" t="s">
        <v>11544</v>
      </c>
      <c r="D1960">
        <v>2016</v>
      </c>
      <c r="E1960" t="s">
        <v>11190</v>
      </c>
      <c r="F1960" t="s">
        <v>11887</v>
      </c>
      <c r="G1960" s="5">
        <v>106</v>
      </c>
      <c r="H1960">
        <v>15700</v>
      </c>
      <c r="I1960" s="5" t="str">
        <f t="shared" si="60"/>
        <v>|n</v>
      </c>
      <c r="J1960" s="5" t="str">
        <f t="shared" si="61"/>
        <v>1959,Scion,iA,2016,regular unleaded,MANUAL,106,15700,|n</v>
      </c>
    </row>
    <row r="1961" spans="1:10" x14ac:dyDescent="0.25">
      <c r="A1961" s="5">
        <v>1960</v>
      </c>
      <c r="B1961" s="5" t="s">
        <v>11467</v>
      </c>
      <c r="C1961" t="s">
        <v>11551</v>
      </c>
      <c r="D1961">
        <v>2016</v>
      </c>
      <c r="E1961" t="s">
        <v>11190</v>
      </c>
      <c r="F1961" t="s">
        <v>11888</v>
      </c>
      <c r="G1961" s="5">
        <v>137</v>
      </c>
      <c r="H1961">
        <v>19200</v>
      </c>
      <c r="I1961" s="5" t="str">
        <f t="shared" si="60"/>
        <v>|n</v>
      </c>
      <c r="J1961" s="5" t="str">
        <f t="shared" si="61"/>
        <v>1960,Scion,iM,2016,regular unleaded,AUTOMATIC,137,19200,|n</v>
      </c>
    </row>
    <row r="1962" spans="1:10" x14ac:dyDescent="0.25">
      <c r="A1962" s="5">
        <v>1961</v>
      </c>
      <c r="B1962" s="5" t="s">
        <v>11467</v>
      </c>
      <c r="C1962" t="s">
        <v>11551</v>
      </c>
      <c r="D1962">
        <v>2016</v>
      </c>
      <c r="E1962" t="s">
        <v>11190</v>
      </c>
      <c r="F1962" t="s">
        <v>11887</v>
      </c>
      <c r="G1962" s="5">
        <v>137</v>
      </c>
      <c r="H1962">
        <v>18460</v>
      </c>
      <c r="I1962" s="5" t="str">
        <f t="shared" si="60"/>
        <v>|n</v>
      </c>
      <c r="J1962" s="5" t="str">
        <f t="shared" si="61"/>
        <v>1961,Scion,iM,2016,regular unleaded,MANUAL,137,18460,|n</v>
      </c>
    </row>
    <row r="1963" spans="1:10" x14ac:dyDescent="0.25">
      <c r="A1963" s="5">
        <v>1962</v>
      </c>
      <c r="B1963" s="5" t="s">
        <v>11467</v>
      </c>
      <c r="C1963" t="s">
        <v>11553</v>
      </c>
      <c r="D1963">
        <v>2013</v>
      </c>
      <c r="E1963" t="s">
        <v>11190</v>
      </c>
      <c r="F1963" t="s">
        <v>11888</v>
      </c>
      <c r="G1963" s="5">
        <v>94</v>
      </c>
      <c r="H1963">
        <v>15495</v>
      </c>
      <c r="I1963" s="5" t="str">
        <f t="shared" si="60"/>
        <v>|n</v>
      </c>
      <c r="J1963" s="5" t="str">
        <f t="shared" si="61"/>
        <v>1962,Scion,iQ,2013,regular unleaded,AUTOMATIC,94,15495,|n</v>
      </c>
    </row>
    <row r="1964" spans="1:10" x14ac:dyDescent="0.25">
      <c r="A1964" s="5">
        <v>1963</v>
      </c>
      <c r="B1964" s="5" t="s">
        <v>11467</v>
      </c>
      <c r="C1964" t="s">
        <v>11553</v>
      </c>
      <c r="D1964">
        <v>2014</v>
      </c>
      <c r="E1964" t="s">
        <v>11190</v>
      </c>
      <c r="F1964" t="s">
        <v>11888</v>
      </c>
      <c r="G1964" s="5">
        <v>94</v>
      </c>
      <c r="H1964">
        <v>17850</v>
      </c>
      <c r="I1964" s="5">
        <f t="shared" si="60"/>
        <v>1962</v>
      </c>
      <c r="J1964" s="5" t="str">
        <f t="shared" si="61"/>
        <v>1963,Scion,iQ,2014,regular unleaded,AUTOMATIC,94,17850,1962</v>
      </c>
    </row>
    <row r="1965" spans="1:10" x14ac:dyDescent="0.25">
      <c r="A1965" s="5">
        <v>1964</v>
      </c>
      <c r="B1965" s="5" t="s">
        <v>11467</v>
      </c>
      <c r="C1965" s="5" t="s">
        <v>11553</v>
      </c>
      <c r="D1965">
        <v>2015</v>
      </c>
      <c r="E1965" t="s">
        <v>11190</v>
      </c>
      <c r="F1965" t="s">
        <v>11888</v>
      </c>
      <c r="G1965" s="5">
        <v>94</v>
      </c>
      <c r="H1965">
        <v>15665</v>
      </c>
      <c r="I1965" s="5">
        <f t="shared" si="60"/>
        <v>1963</v>
      </c>
      <c r="J1965" s="5" t="str">
        <f t="shared" si="61"/>
        <v>1964,Scion,iQ,2015,regular unleaded,AUTOMATIC,94,15665,1963</v>
      </c>
    </row>
    <row r="1966" spans="1:10" x14ac:dyDescent="0.25">
      <c r="A1966" s="5">
        <v>1965</v>
      </c>
      <c r="B1966" s="5" t="s">
        <v>11467</v>
      </c>
      <c r="C1966" t="s">
        <v>11801</v>
      </c>
      <c r="D1966">
        <v>2014</v>
      </c>
      <c r="E1966" t="s">
        <v>11190</v>
      </c>
      <c r="F1966" t="s">
        <v>11888</v>
      </c>
      <c r="G1966" s="5">
        <v>179</v>
      </c>
      <c r="H1966">
        <v>22440</v>
      </c>
      <c r="I1966" s="5" t="str">
        <f t="shared" si="60"/>
        <v>|n</v>
      </c>
      <c r="J1966" s="5" t="str">
        <f t="shared" si="61"/>
        <v>1965,Scion,tC,2014,regular unleaded,AUTOMATIC,179,22440,|n</v>
      </c>
    </row>
    <row r="1967" spans="1:10" x14ac:dyDescent="0.25">
      <c r="A1967" s="5">
        <v>1966</v>
      </c>
      <c r="B1967" s="5" t="s">
        <v>11467</v>
      </c>
      <c r="C1967" t="s">
        <v>11801</v>
      </c>
      <c r="D1967">
        <v>2014</v>
      </c>
      <c r="E1967" t="s">
        <v>11190</v>
      </c>
      <c r="F1967" t="s">
        <v>11887</v>
      </c>
      <c r="G1967" s="5">
        <v>179</v>
      </c>
      <c r="H1967">
        <v>21440</v>
      </c>
      <c r="I1967" s="5" t="str">
        <f t="shared" si="60"/>
        <v>|n</v>
      </c>
      <c r="J1967" s="5" t="str">
        <f t="shared" si="61"/>
        <v>1966,Scion,tC,2014,regular unleaded,MANUAL,179,21440,|n</v>
      </c>
    </row>
    <row r="1968" spans="1:10" x14ac:dyDescent="0.25">
      <c r="A1968" s="5">
        <v>1967</v>
      </c>
      <c r="B1968" s="5" t="s">
        <v>11467</v>
      </c>
      <c r="C1968" t="s">
        <v>11801</v>
      </c>
      <c r="D1968">
        <v>2015</v>
      </c>
      <c r="E1968" t="s">
        <v>11190</v>
      </c>
      <c r="F1968" t="s">
        <v>11888</v>
      </c>
      <c r="G1968" s="5">
        <v>179</v>
      </c>
      <c r="H1968">
        <v>24340</v>
      </c>
      <c r="I1968" s="5" t="str">
        <f t="shared" si="60"/>
        <v>|n</v>
      </c>
      <c r="J1968" s="5" t="str">
        <f t="shared" si="61"/>
        <v>1967,Scion,tC,2015,regular unleaded,AUTOMATIC,179,24340,|n</v>
      </c>
    </row>
    <row r="1969" spans="1:10" x14ac:dyDescent="0.25">
      <c r="A1969" s="5">
        <v>1968</v>
      </c>
      <c r="B1969" s="5" t="s">
        <v>11467</v>
      </c>
      <c r="C1969" t="s">
        <v>11801</v>
      </c>
      <c r="D1969">
        <v>2015</v>
      </c>
      <c r="E1969" t="s">
        <v>11190</v>
      </c>
      <c r="F1969" t="s">
        <v>11887</v>
      </c>
      <c r="G1969" s="5">
        <v>179</v>
      </c>
      <c r="H1969">
        <v>23190</v>
      </c>
      <c r="I1969" s="5" t="str">
        <f t="shared" si="60"/>
        <v>|n</v>
      </c>
      <c r="J1969" s="5" t="str">
        <f t="shared" si="61"/>
        <v>1968,Scion,tC,2015,regular unleaded,MANUAL,179,23190,|n</v>
      </c>
    </row>
    <row r="1970" spans="1:10" x14ac:dyDescent="0.25">
      <c r="A1970" s="5">
        <v>1969</v>
      </c>
      <c r="B1970" s="5" t="s">
        <v>11467</v>
      </c>
      <c r="C1970" t="s">
        <v>11801</v>
      </c>
      <c r="D1970">
        <v>2016</v>
      </c>
      <c r="E1970" t="s">
        <v>11190</v>
      </c>
      <c r="F1970" t="s">
        <v>11888</v>
      </c>
      <c r="G1970" s="5">
        <v>179</v>
      </c>
      <c r="H1970">
        <v>24340</v>
      </c>
      <c r="I1970" s="5" t="str">
        <f t="shared" si="60"/>
        <v>|n</v>
      </c>
      <c r="J1970" s="5" t="str">
        <f t="shared" si="61"/>
        <v>1969,Scion,tC,2016,regular unleaded,AUTOMATIC,179,24340,|n</v>
      </c>
    </row>
    <row r="1971" spans="1:10" x14ac:dyDescent="0.25">
      <c r="A1971" s="5">
        <v>1970</v>
      </c>
      <c r="B1971" s="5" t="s">
        <v>11467</v>
      </c>
      <c r="C1971" t="s">
        <v>11801</v>
      </c>
      <c r="D1971">
        <v>2016</v>
      </c>
      <c r="E1971" t="s">
        <v>11190</v>
      </c>
      <c r="F1971" t="s">
        <v>11887</v>
      </c>
      <c r="G1971" s="5">
        <v>179</v>
      </c>
      <c r="H1971">
        <v>23190</v>
      </c>
      <c r="I1971" s="5" t="str">
        <f t="shared" si="60"/>
        <v>|n</v>
      </c>
      <c r="J1971" s="5" t="str">
        <f t="shared" si="61"/>
        <v>1970,Scion,tC,2016,regular unleaded,MANUAL,179,23190,|n</v>
      </c>
    </row>
    <row r="1972" spans="1:10" x14ac:dyDescent="0.25">
      <c r="A1972" s="5">
        <v>1971</v>
      </c>
      <c r="B1972" s="5" t="s">
        <v>11467</v>
      </c>
      <c r="C1972" t="s">
        <v>11863</v>
      </c>
      <c r="D1972">
        <v>2005</v>
      </c>
      <c r="E1972" t="s">
        <v>11190</v>
      </c>
      <c r="F1972" t="s">
        <v>11888</v>
      </c>
      <c r="G1972" s="5">
        <v>108</v>
      </c>
      <c r="H1972">
        <v>13330</v>
      </c>
      <c r="I1972" s="5" t="str">
        <f t="shared" si="60"/>
        <v>|n</v>
      </c>
      <c r="J1972" s="5" t="str">
        <f t="shared" si="61"/>
        <v>1971,Scion,xA,2005,regular unleaded,AUTOMATIC,108,13330,|n</v>
      </c>
    </row>
    <row r="1973" spans="1:10" x14ac:dyDescent="0.25">
      <c r="A1973" s="5">
        <v>1972</v>
      </c>
      <c r="B1973" s="5" t="s">
        <v>11467</v>
      </c>
      <c r="C1973" t="s">
        <v>11863</v>
      </c>
      <c r="D1973">
        <v>2005</v>
      </c>
      <c r="E1973" t="s">
        <v>11190</v>
      </c>
      <c r="F1973" t="s">
        <v>11887</v>
      </c>
      <c r="G1973" s="5">
        <v>108</v>
      </c>
      <c r="H1973">
        <v>12530</v>
      </c>
      <c r="I1973" s="5" t="str">
        <f t="shared" si="60"/>
        <v>|n</v>
      </c>
      <c r="J1973" s="5" t="str">
        <f t="shared" si="61"/>
        <v>1972,Scion,xA,2005,regular unleaded,MANUAL,108,12530,|n</v>
      </c>
    </row>
    <row r="1974" spans="1:10" x14ac:dyDescent="0.25">
      <c r="A1974" s="5">
        <v>1973</v>
      </c>
      <c r="B1974" s="5" t="s">
        <v>11467</v>
      </c>
      <c r="C1974" t="s">
        <v>11863</v>
      </c>
      <c r="D1974">
        <v>2006</v>
      </c>
      <c r="E1974" t="s">
        <v>11190</v>
      </c>
      <c r="F1974" t="s">
        <v>11888</v>
      </c>
      <c r="G1974" s="5">
        <v>103</v>
      </c>
      <c r="H1974">
        <v>13580</v>
      </c>
      <c r="I1974" s="5" t="str">
        <f t="shared" si="60"/>
        <v>|n</v>
      </c>
      <c r="J1974" s="5" t="str">
        <f t="shared" si="61"/>
        <v>1973,Scion,xA,2006,regular unleaded,AUTOMATIC,103,13580,|n</v>
      </c>
    </row>
    <row r="1975" spans="1:10" x14ac:dyDescent="0.25">
      <c r="A1975" s="5">
        <v>1974</v>
      </c>
      <c r="B1975" s="5" t="s">
        <v>11467</v>
      </c>
      <c r="C1975" t="s">
        <v>11863</v>
      </c>
      <c r="D1975">
        <v>2006</v>
      </c>
      <c r="E1975" t="s">
        <v>11190</v>
      </c>
      <c r="F1975" t="s">
        <v>11887</v>
      </c>
      <c r="G1975" s="5">
        <v>103</v>
      </c>
      <c r="H1975">
        <v>12780</v>
      </c>
      <c r="I1975" s="5" t="str">
        <f t="shared" si="60"/>
        <v>|n</v>
      </c>
      <c r="J1975" s="5" t="str">
        <f t="shared" si="61"/>
        <v>1974,Scion,xA,2006,regular unleaded,MANUAL,103,12780,|n</v>
      </c>
    </row>
    <row r="1976" spans="1:10" x14ac:dyDescent="0.25">
      <c r="A1976" s="5">
        <v>1975</v>
      </c>
      <c r="B1976" s="5" t="s">
        <v>11467</v>
      </c>
      <c r="C1976" t="s">
        <v>11864</v>
      </c>
      <c r="D1976">
        <v>2013</v>
      </c>
      <c r="E1976" t="s">
        <v>11190</v>
      </c>
      <c r="F1976" t="s">
        <v>11888</v>
      </c>
      <c r="G1976" s="5">
        <v>158</v>
      </c>
      <c r="H1976">
        <v>20160</v>
      </c>
      <c r="I1976" s="5" t="str">
        <f t="shared" si="60"/>
        <v>|n</v>
      </c>
      <c r="J1976" s="5" t="str">
        <f t="shared" si="61"/>
        <v>1975,Scion,xB,2013,regular unleaded,AUTOMATIC,158,20160,|n</v>
      </c>
    </row>
    <row r="1977" spans="1:10" x14ac:dyDescent="0.25">
      <c r="A1977" s="5">
        <v>1976</v>
      </c>
      <c r="B1977" s="5" t="s">
        <v>11467</v>
      </c>
      <c r="C1977" t="s">
        <v>11864</v>
      </c>
      <c r="D1977">
        <v>2013</v>
      </c>
      <c r="E1977" t="s">
        <v>11190</v>
      </c>
      <c r="F1977" t="s">
        <v>11887</v>
      </c>
      <c r="G1977" s="5">
        <v>158</v>
      </c>
      <c r="H1977">
        <v>19210</v>
      </c>
      <c r="I1977" s="5" t="str">
        <f t="shared" si="60"/>
        <v>|n</v>
      </c>
      <c r="J1977" s="5" t="str">
        <f t="shared" si="61"/>
        <v>1976,Scion,xB,2013,regular unleaded,MANUAL,158,19210,|n</v>
      </c>
    </row>
    <row r="1978" spans="1:10" x14ac:dyDescent="0.25">
      <c r="A1978" s="5">
        <v>1977</v>
      </c>
      <c r="B1978" s="5" t="s">
        <v>11467</v>
      </c>
      <c r="C1978" t="s">
        <v>11864</v>
      </c>
      <c r="D1978">
        <v>2014</v>
      </c>
      <c r="E1978" t="s">
        <v>11190</v>
      </c>
      <c r="F1978" t="s">
        <v>11888</v>
      </c>
      <c r="G1978" s="5">
        <v>158</v>
      </c>
      <c r="H1978">
        <v>20420</v>
      </c>
      <c r="I1978" s="5" t="str">
        <f t="shared" si="60"/>
        <v>|n</v>
      </c>
      <c r="J1978" s="5" t="str">
        <f t="shared" si="61"/>
        <v>1977,Scion,xB,2014,regular unleaded,AUTOMATIC,158,20420,|n</v>
      </c>
    </row>
    <row r="1979" spans="1:10" x14ac:dyDescent="0.25">
      <c r="A1979" s="5">
        <v>1978</v>
      </c>
      <c r="B1979" s="5" t="s">
        <v>11467</v>
      </c>
      <c r="C1979" t="s">
        <v>11864</v>
      </c>
      <c r="D1979">
        <v>2014</v>
      </c>
      <c r="E1979" t="s">
        <v>11190</v>
      </c>
      <c r="F1979" t="s">
        <v>11887</v>
      </c>
      <c r="G1979" s="5">
        <v>158</v>
      </c>
      <c r="H1979">
        <v>16970</v>
      </c>
      <c r="I1979" s="5" t="str">
        <f t="shared" si="60"/>
        <v>|n</v>
      </c>
      <c r="J1979" s="5" t="str">
        <f t="shared" si="61"/>
        <v>1978,Scion,xB,2014,regular unleaded,MANUAL,158,16970,|n</v>
      </c>
    </row>
    <row r="1980" spans="1:10" x14ac:dyDescent="0.25">
      <c r="A1980" s="5">
        <v>1979</v>
      </c>
      <c r="B1980" s="5" t="s">
        <v>11467</v>
      </c>
      <c r="C1980" t="s">
        <v>11864</v>
      </c>
      <c r="D1980">
        <v>2015</v>
      </c>
      <c r="E1980" t="s">
        <v>11190</v>
      </c>
      <c r="F1980" t="s">
        <v>11888</v>
      </c>
      <c r="G1980" s="5">
        <v>158</v>
      </c>
      <c r="H1980">
        <v>19685</v>
      </c>
      <c r="I1980" s="5" t="str">
        <f t="shared" si="60"/>
        <v>|n</v>
      </c>
      <c r="J1980" s="5" t="str">
        <f t="shared" si="61"/>
        <v>1979,Scion,xB,2015,regular unleaded,AUTOMATIC,158,19685,|n</v>
      </c>
    </row>
    <row r="1981" spans="1:10" x14ac:dyDescent="0.25">
      <c r="A1981" s="5">
        <v>1980</v>
      </c>
      <c r="B1981" s="5" t="s">
        <v>11467</v>
      </c>
      <c r="C1981" t="s">
        <v>11864</v>
      </c>
      <c r="D1981">
        <v>2015</v>
      </c>
      <c r="E1981" t="s">
        <v>11190</v>
      </c>
      <c r="F1981" t="s">
        <v>11887</v>
      </c>
      <c r="G1981" s="5">
        <v>158</v>
      </c>
      <c r="H1981">
        <v>17120</v>
      </c>
      <c r="I1981" s="5" t="str">
        <f t="shared" si="60"/>
        <v>|n</v>
      </c>
      <c r="J1981" s="5" t="str">
        <f t="shared" si="61"/>
        <v>1980,Scion,xB,2015,regular unleaded,MANUAL,158,17120,|n</v>
      </c>
    </row>
    <row r="1982" spans="1:10" x14ac:dyDescent="0.25">
      <c r="A1982" s="5">
        <v>1981</v>
      </c>
      <c r="B1982" s="5" t="s">
        <v>11467</v>
      </c>
      <c r="C1982" t="s">
        <v>11868</v>
      </c>
      <c r="D1982">
        <v>2012</v>
      </c>
      <c r="E1982" t="s">
        <v>11190</v>
      </c>
      <c r="F1982" t="s">
        <v>11888</v>
      </c>
      <c r="G1982" s="5">
        <v>128</v>
      </c>
      <c r="H1982">
        <v>17050</v>
      </c>
      <c r="I1982" s="5" t="str">
        <f t="shared" si="60"/>
        <v>|n</v>
      </c>
      <c r="J1982" s="5" t="str">
        <f t="shared" si="61"/>
        <v>1981,Scion,xD,2012,regular unleaded,AUTOMATIC,128,17050,|n</v>
      </c>
    </row>
    <row r="1983" spans="1:10" x14ac:dyDescent="0.25">
      <c r="A1983" s="5">
        <v>1982</v>
      </c>
      <c r="B1983" s="5" t="s">
        <v>11467</v>
      </c>
      <c r="C1983" t="s">
        <v>11868</v>
      </c>
      <c r="D1983">
        <v>2012</v>
      </c>
      <c r="E1983" t="s">
        <v>11190</v>
      </c>
      <c r="F1983" t="s">
        <v>11887</v>
      </c>
      <c r="G1983" s="5">
        <v>128</v>
      </c>
      <c r="H1983">
        <v>16250</v>
      </c>
      <c r="I1983" s="5" t="str">
        <f t="shared" si="60"/>
        <v>|n</v>
      </c>
      <c r="J1983" s="5" t="str">
        <f t="shared" si="61"/>
        <v>1982,Scion,xD,2012,regular unleaded,MANUAL,128,16250,|n</v>
      </c>
    </row>
    <row r="1984" spans="1:10" x14ac:dyDescent="0.25">
      <c r="A1984" s="5">
        <v>1983</v>
      </c>
      <c r="B1984" s="5" t="s">
        <v>11467</v>
      </c>
      <c r="C1984" t="s">
        <v>11868</v>
      </c>
      <c r="D1984">
        <v>2013</v>
      </c>
      <c r="E1984" t="s">
        <v>11190</v>
      </c>
      <c r="F1984" t="s">
        <v>11888</v>
      </c>
      <c r="G1984" s="5">
        <v>128</v>
      </c>
      <c r="H1984">
        <v>18955</v>
      </c>
      <c r="I1984" s="5" t="str">
        <f t="shared" si="60"/>
        <v>|n</v>
      </c>
      <c r="J1984" s="5" t="str">
        <f t="shared" si="61"/>
        <v>1983,Scion,xD,2013,regular unleaded,AUTOMATIC,128,18955,|n</v>
      </c>
    </row>
    <row r="1985" spans="1:10" x14ac:dyDescent="0.25">
      <c r="A1985" s="5">
        <v>1984</v>
      </c>
      <c r="B1985" s="5" t="s">
        <v>11467</v>
      </c>
      <c r="C1985" t="s">
        <v>11868</v>
      </c>
      <c r="D1985">
        <v>2013</v>
      </c>
      <c r="E1985" t="s">
        <v>11190</v>
      </c>
      <c r="F1985" t="s">
        <v>11887</v>
      </c>
      <c r="G1985" s="5">
        <v>128</v>
      </c>
      <c r="H1985">
        <v>18155</v>
      </c>
      <c r="I1985" s="5" t="str">
        <f t="shared" si="60"/>
        <v>|n</v>
      </c>
      <c r="J1985" s="5" t="str">
        <f t="shared" si="61"/>
        <v>1984,Scion,xD,2013,regular unleaded,MANUAL,128,18155,|n</v>
      </c>
    </row>
    <row r="1986" spans="1:10" x14ac:dyDescent="0.25">
      <c r="A1986" s="5">
        <v>1985</v>
      </c>
      <c r="B1986" s="5" t="s">
        <v>11467</v>
      </c>
      <c r="C1986" t="s">
        <v>11868</v>
      </c>
      <c r="D1986">
        <v>2014</v>
      </c>
      <c r="E1986" t="s">
        <v>11190</v>
      </c>
      <c r="F1986" t="s">
        <v>11888</v>
      </c>
      <c r="G1986" s="5">
        <v>128</v>
      </c>
      <c r="H1986">
        <v>16720</v>
      </c>
      <c r="I1986" s="5" t="str">
        <f t="shared" si="60"/>
        <v>|n</v>
      </c>
      <c r="J1986" s="5" t="str">
        <f t="shared" si="61"/>
        <v>1985,Scion,xD,2014,regular unleaded,AUTOMATIC,128,16720,|n</v>
      </c>
    </row>
    <row r="1987" spans="1:10" x14ac:dyDescent="0.25">
      <c r="A1987" s="5">
        <v>1986</v>
      </c>
      <c r="B1987" s="5" t="s">
        <v>11467</v>
      </c>
      <c r="C1987" t="s">
        <v>11868</v>
      </c>
      <c r="D1987">
        <v>2014</v>
      </c>
      <c r="E1987" t="s">
        <v>11190</v>
      </c>
      <c r="F1987" t="s">
        <v>11887</v>
      </c>
      <c r="G1987" s="5">
        <v>128</v>
      </c>
      <c r="H1987">
        <v>15920</v>
      </c>
      <c r="I1987" s="5" t="str">
        <f t="shared" ref="I1987:I2050" si="62">IF(AND($B1986=$B1987,$C1986=$C1987,$E1986=$E1987,$F1986=$F1987),A1986,"|n")</f>
        <v>|n</v>
      </c>
      <c r="J1987" s="5" t="str">
        <f t="shared" ref="J1987:J2050" si="63">A1987&amp;","&amp;B1987&amp;","&amp;C1987&amp;","&amp;D1987&amp;","&amp;E1987&amp;","&amp;F1987&amp;","&amp;G1987&amp;","&amp;H1987&amp;","&amp;I1987</f>
        <v>1986,Scion,xD,2014,regular unleaded,MANUAL,128,15920,|n</v>
      </c>
    </row>
    <row r="1988" spans="1:10" x14ac:dyDescent="0.25">
      <c r="A1988" s="5">
        <v>1987</v>
      </c>
      <c r="B1988" s="5" t="s">
        <v>11316</v>
      </c>
      <c r="C1988" s="5" t="s">
        <v>11317</v>
      </c>
      <c r="D1988">
        <v>2009</v>
      </c>
      <c r="E1988" t="s">
        <v>11186</v>
      </c>
      <c r="F1988" t="s">
        <v>11887</v>
      </c>
      <c r="G1988" s="5">
        <v>400</v>
      </c>
      <c r="H1988">
        <v>219990</v>
      </c>
      <c r="I1988" s="5" t="str">
        <f t="shared" si="62"/>
        <v>|n</v>
      </c>
      <c r="J1988" s="5" t="str">
        <f t="shared" si="63"/>
        <v>1987,Spyker,C8,2009,premium unleaded (required),MANUAL,400,219990,|n</v>
      </c>
    </row>
    <row r="1989" spans="1:10" x14ac:dyDescent="0.25">
      <c r="A1989" s="5">
        <v>1988</v>
      </c>
      <c r="B1989" s="5" t="s">
        <v>11298</v>
      </c>
      <c r="C1989" t="s">
        <v>11299</v>
      </c>
      <c r="D1989">
        <v>2006</v>
      </c>
      <c r="E1989" t="s">
        <v>11186</v>
      </c>
      <c r="F1989" t="s">
        <v>11888</v>
      </c>
      <c r="G1989" s="5">
        <v>250</v>
      </c>
      <c r="H1989">
        <v>37695</v>
      </c>
      <c r="I1989" s="5" t="str">
        <f t="shared" si="62"/>
        <v>|n</v>
      </c>
      <c r="J1989" s="5" t="str">
        <f t="shared" si="63"/>
        <v>1988,Subaru,B9 Tribeca,2006,premium unleaded (required),AUTOMATIC,250,37695,|n</v>
      </c>
    </row>
    <row r="1990" spans="1:10" x14ac:dyDescent="0.25">
      <c r="A1990" s="5">
        <v>1989</v>
      </c>
      <c r="B1990" s="5" t="s">
        <v>11298</v>
      </c>
      <c r="C1990" t="s">
        <v>11299</v>
      </c>
      <c r="D1990">
        <v>2007</v>
      </c>
      <c r="E1990" t="s">
        <v>11186</v>
      </c>
      <c r="F1990" t="s">
        <v>11888</v>
      </c>
      <c r="G1990" s="5">
        <v>245</v>
      </c>
      <c r="H1990">
        <v>37295</v>
      </c>
      <c r="I1990" s="5">
        <f t="shared" si="62"/>
        <v>1988</v>
      </c>
      <c r="J1990" s="5" t="str">
        <f t="shared" si="63"/>
        <v>1989,Subaru,B9 Tribeca,2007,premium unleaded (required),AUTOMATIC,245,37295,1988</v>
      </c>
    </row>
    <row r="1991" spans="1:10" x14ac:dyDescent="0.25">
      <c r="A1991" s="5">
        <v>1990</v>
      </c>
      <c r="B1991" s="5" t="s">
        <v>11298</v>
      </c>
      <c r="C1991" t="s">
        <v>11300</v>
      </c>
      <c r="D1991">
        <v>2005</v>
      </c>
      <c r="E1991" t="s">
        <v>11186</v>
      </c>
      <c r="F1991" t="s">
        <v>11888</v>
      </c>
      <c r="G1991" s="5">
        <v>210</v>
      </c>
      <c r="H1991">
        <v>27245</v>
      </c>
      <c r="I1991" s="5" t="str">
        <f t="shared" si="62"/>
        <v>|n</v>
      </c>
      <c r="J1991" s="5" t="str">
        <f t="shared" si="63"/>
        <v>1990,Subaru,Baja,2005,premium unleaded (required),AUTOMATIC,210,27245,|n</v>
      </c>
    </row>
    <row r="1992" spans="1:10" x14ac:dyDescent="0.25">
      <c r="A1992" s="5">
        <v>1991</v>
      </c>
      <c r="B1992" s="5" t="s">
        <v>11298</v>
      </c>
      <c r="C1992" t="s">
        <v>11300</v>
      </c>
      <c r="D1992">
        <v>2005</v>
      </c>
      <c r="E1992" t="s">
        <v>11186</v>
      </c>
      <c r="F1992" t="s">
        <v>11887</v>
      </c>
      <c r="G1992" s="5">
        <v>210</v>
      </c>
      <c r="H1992">
        <v>24345</v>
      </c>
      <c r="I1992" s="5" t="str">
        <f t="shared" si="62"/>
        <v>|n</v>
      </c>
      <c r="J1992" s="5" t="str">
        <f t="shared" si="63"/>
        <v>1991,Subaru,Baja,2005,premium unleaded (required),MANUAL,210,24345,|n</v>
      </c>
    </row>
    <row r="1993" spans="1:10" x14ac:dyDescent="0.25">
      <c r="A1993" s="5">
        <v>1992</v>
      </c>
      <c r="B1993" s="5" t="s">
        <v>11298</v>
      </c>
      <c r="C1993" t="s">
        <v>11300</v>
      </c>
      <c r="D1993">
        <v>2005</v>
      </c>
      <c r="E1993" t="s">
        <v>11190</v>
      </c>
      <c r="F1993" t="s">
        <v>11888</v>
      </c>
      <c r="G1993" s="5">
        <v>165</v>
      </c>
      <c r="H1993">
        <v>23145</v>
      </c>
      <c r="I1993" s="5" t="str">
        <f t="shared" si="62"/>
        <v>|n</v>
      </c>
      <c r="J1993" s="5" t="str">
        <f t="shared" si="63"/>
        <v>1992,Subaru,Baja,2005,regular unleaded,AUTOMATIC,165,23145,|n</v>
      </c>
    </row>
    <row r="1994" spans="1:10" x14ac:dyDescent="0.25">
      <c r="A1994" s="5">
        <v>1993</v>
      </c>
      <c r="B1994" s="5" t="s">
        <v>11298</v>
      </c>
      <c r="C1994" t="s">
        <v>11300</v>
      </c>
      <c r="D1994">
        <v>2005</v>
      </c>
      <c r="E1994" t="s">
        <v>11190</v>
      </c>
      <c r="F1994" t="s">
        <v>11887</v>
      </c>
      <c r="G1994" s="5">
        <v>165</v>
      </c>
      <c r="H1994">
        <v>22345</v>
      </c>
      <c r="I1994" s="5" t="str">
        <f t="shared" si="62"/>
        <v>|n</v>
      </c>
      <c r="J1994" s="5" t="str">
        <f t="shared" si="63"/>
        <v>1993,Subaru,Baja,2005,regular unleaded,MANUAL,165,22345,|n</v>
      </c>
    </row>
    <row r="1995" spans="1:10" x14ac:dyDescent="0.25">
      <c r="A1995" s="5">
        <v>1994</v>
      </c>
      <c r="B1995" s="5" t="s">
        <v>11298</v>
      </c>
      <c r="C1995" t="s">
        <v>11300</v>
      </c>
      <c r="D1995">
        <v>2006</v>
      </c>
      <c r="E1995" t="s">
        <v>11186</v>
      </c>
      <c r="F1995" t="s">
        <v>11888</v>
      </c>
      <c r="G1995" s="5">
        <v>210</v>
      </c>
      <c r="H1995">
        <v>27495</v>
      </c>
      <c r="I1995" s="5" t="str">
        <f t="shared" si="62"/>
        <v>|n</v>
      </c>
      <c r="J1995" s="5" t="str">
        <f t="shared" si="63"/>
        <v>1994,Subaru,Baja,2006,premium unleaded (required),AUTOMATIC,210,27495,|n</v>
      </c>
    </row>
    <row r="1996" spans="1:10" x14ac:dyDescent="0.25">
      <c r="A1996" s="5">
        <v>1995</v>
      </c>
      <c r="B1996" s="5" t="s">
        <v>11298</v>
      </c>
      <c r="C1996" t="s">
        <v>11300</v>
      </c>
      <c r="D1996">
        <v>2006</v>
      </c>
      <c r="E1996" t="s">
        <v>11186</v>
      </c>
      <c r="F1996" t="s">
        <v>11887</v>
      </c>
      <c r="G1996" s="5">
        <v>210</v>
      </c>
      <c r="H1996">
        <v>24595</v>
      </c>
      <c r="I1996" s="5" t="str">
        <f t="shared" si="62"/>
        <v>|n</v>
      </c>
      <c r="J1996" s="5" t="str">
        <f t="shared" si="63"/>
        <v>1995,Subaru,Baja,2006,premium unleaded (required),MANUAL,210,24595,|n</v>
      </c>
    </row>
    <row r="1997" spans="1:10" x14ac:dyDescent="0.25">
      <c r="A1997" s="5">
        <v>1996</v>
      </c>
      <c r="B1997" s="5" t="s">
        <v>11298</v>
      </c>
      <c r="C1997" t="s">
        <v>11300</v>
      </c>
      <c r="D1997">
        <v>2006</v>
      </c>
      <c r="E1997" t="s">
        <v>11190</v>
      </c>
      <c r="F1997" t="s">
        <v>11888</v>
      </c>
      <c r="G1997" s="5">
        <v>165</v>
      </c>
      <c r="H1997">
        <v>23295</v>
      </c>
      <c r="I1997" s="5" t="str">
        <f t="shared" si="62"/>
        <v>|n</v>
      </c>
      <c r="J1997" s="5" t="str">
        <f t="shared" si="63"/>
        <v>1996,Subaru,Baja,2006,regular unleaded,AUTOMATIC,165,23295,|n</v>
      </c>
    </row>
    <row r="1998" spans="1:10" x14ac:dyDescent="0.25">
      <c r="A1998" s="5">
        <v>1997</v>
      </c>
      <c r="B1998" s="5" t="s">
        <v>11298</v>
      </c>
      <c r="C1998" t="s">
        <v>11300</v>
      </c>
      <c r="D1998">
        <v>2006</v>
      </c>
      <c r="E1998" t="s">
        <v>11190</v>
      </c>
      <c r="F1998" t="s">
        <v>11887</v>
      </c>
      <c r="G1998" s="5">
        <v>165</v>
      </c>
      <c r="H1998">
        <v>22495</v>
      </c>
      <c r="I1998" s="5" t="str">
        <f t="shared" si="62"/>
        <v>|n</v>
      </c>
      <c r="J1998" s="5" t="str">
        <f t="shared" si="63"/>
        <v>1997,Subaru,Baja,2006,regular unleaded,MANUAL,165,22495,|n</v>
      </c>
    </row>
    <row r="1999" spans="1:10" x14ac:dyDescent="0.25">
      <c r="A1999" s="5">
        <v>1998</v>
      </c>
      <c r="B1999" s="5" t="s">
        <v>11298</v>
      </c>
      <c r="C1999" t="s">
        <v>11311</v>
      </c>
      <c r="D1999">
        <v>2015</v>
      </c>
      <c r="E1999" t="s">
        <v>11186</v>
      </c>
      <c r="F1999" t="s">
        <v>11888</v>
      </c>
      <c r="G1999" s="5">
        <v>200</v>
      </c>
      <c r="H1999">
        <v>28795</v>
      </c>
      <c r="I1999" s="5" t="str">
        <f t="shared" si="62"/>
        <v>|n</v>
      </c>
      <c r="J1999" s="5" t="str">
        <f t="shared" si="63"/>
        <v>1998,Subaru,BRZ,2015,premium unleaded (required),AUTOMATIC,200,28795,|n</v>
      </c>
    </row>
    <row r="2000" spans="1:10" x14ac:dyDescent="0.25">
      <c r="A2000" s="5">
        <v>1999</v>
      </c>
      <c r="B2000" s="5" t="s">
        <v>11298</v>
      </c>
      <c r="C2000" t="s">
        <v>11311</v>
      </c>
      <c r="D2000">
        <v>2015</v>
      </c>
      <c r="E2000" t="s">
        <v>11186</v>
      </c>
      <c r="F2000" t="s">
        <v>11887</v>
      </c>
      <c r="G2000" s="5">
        <v>200</v>
      </c>
      <c r="H2000">
        <v>29490</v>
      </c>
      <c r="I2000" s="5" t="str">
        <f t="shared" si="62"/>
        <v>|n</v>
      </c>
      <c r="J2000" s="5" t="str">
        <f t="shared" si="63"/>
        <v>1999,Subaru,BRZ,2015,premium unleaded (required),MANUAL,200,29490,|n</v>
      </c>
    </row>
    <row r="2001" spans="1:10" x14ac:dyDescent="0.25">
      <c r="A2001" s="5">
        <v>2000</v>
      </c>
      <c r="B2001" s="5" t="s">
        <v>11298</v>
      </c>
      <c r="C2001" t="s">
        <v>11311</v>
      </c>
      <c r="D2001">
        <v>2016</v>
      </c>
      <c r="E2001" t="s">
        <v>11186</v>
      </c>
      <c r="F2001" t="s">
        <v>11888</v>
      </c>
      <c r="G2001" s="5">
        <v>200</v>
      </c>
      <c r="H2001">
        <v>28495</v>
      </c>
      <c r="I2001" s="5" t="str">
        <f t="shared" si="62"/>
        <v>|n</v>
      </c>
      <c r="J2001" s="5" t="str">
        <f t="shared" si="63"/>
        <v>2000,Subaru,BRZ,2016,premium unleaded (required),AUTOMATIC,200,28495,|n</v>
      </c>
    </row>
    <row r="2002" spans="1:10" x14ac:dyDescent="0.25">
      <c r="A2002" s="5">
        <v>2001</v>
      </c>
      <c r="B2002" s="5" t="s">
        <v>11298</v>
      </c>
      <c r="C2002" t="s">
        <v>11311</v>
      </c>
      <c r="D2002">
        <v>2016</v>
      </c>
      <c r="E2002" t="s">
        <v>11186</v>
      </c>
      <c r="F2002" t="s">
        <v>11887</v>
      </c>
      <c r="G2002" s="5">
        <v>200</v>
      </c>
      <c r="H2002">
        <v>27690</v>
      </c>
      <c r="I2002" s="5" t="str">
        <f t="shared" si="62"/>
        <v>|n</v>
      </c>
      <c r="J2002" s="5" t="str">
        <f t="shared" si="63"/>
        <v>2001,Subaru,BRZ,2016,premium unleaded (required),MANUAL,200,27690,|n</v>
      </c>
    </row>
    <row r="2003" spans="1:10" x14ac:dyDescent="0.25">
      <c r="A2003" s="5">
        <v>2002</v>
      </c>
      <c r="B2003" s="5" t="s">
        <v>11298</v>
      </c>
      <c r="C2003" t="s">
        <v>11311</v>
      </c>
      <c r="D2003">
        <v>2017</v>
      </c>
      <c r="E2003" t="s">
        <v>11186</v>
      </c>
      <c r="F2003" t="s">
        <v>11888</v>
      </c>
      <c r="G2003" s="5">
        <v>200</v>
      </c>
      <c r="H2003">
        <v>28745</v>
      </c>
      <c r="I2003" s="5" t="str">
        <f t="shared" si="62"/>
        <v>|n</v>
      </c>
      <c r="J2003" s="5" t="str">
        <f t="shared" si="63"/>
        <v>2002,Subaru,BRZ,2017,premium unleaded (required),AUTOMATIC,200,28745,|n</v>
      </c>
    </row>
    <row r="2004" spans="1:10" x14ac:dyDescent="0.25">
      <c r="A2004" s="5">
        <v>2003</v>
      </c>
      <c r="B2004" s="5" t="s">
        <v>11298</v>
      </c>
      <c r="C2004" t="s">
        <v>11311</v>
      </c>
      <c r="D2004">
        <v>2017</v>
      </c>
      <c r="E2004" t="s">
        <v>11186</v>
      </c>
      <c r="F2004" t="s">
        <v>11887</v>
      </c>
      <c r="G2004" s="5">
        <v>205</v>
      </c>
      <c r="H2004">
        <v>29695</v>
      </c>
      <c r="I2004" s="5" t="str">
        <f t="shared" si="62"/>
        <v>|n</v>
      </c>
      <c r="J2004" s="5" t="str">
        <f t="shared" si="63"/>
        <v>2003,Subaru,BRZ,2017,premium unleaded (required),MANUAL,205,29695,|n</v>
      </c>
    </row>
    <row r="2005" spans="1:10" x14ac:dyDescent="0.25">
      <c r="A2005" s="5">
        <v>2004</v>
      </c>
      <c r="B2005" s="5" t="s">
        <v>11298</v>
      </c>
      <c r="C2005" t="s">
        <v>11373</v>
      </c>
      <c r="D2005">
        <v>2016</v>
      </c>
      <c r="E2005" t="s">
        <v>11190</v>
      </c>
      <c r="F2005" t="s">
        <v>11888</v>
      </c>
      <c r="G2005" s="5">
        <v>160</v>
      </c>
      <c r="H2005">
        <v>29995</v>
      </c>
      <c r="I2005" s="5" t="str">
        <f t="shared" si="62"/>
        <v>|n</v>
      </c>
      <c r="J2005" s="5" t="str">
        <f t="shared" si="63"/>
        <v>2004,Subaru,Crosstrek,2016,regular unleaded,AUTOMATIC,160,29995,|n</v>
      </c>
    </row>
    <row r="2006" spans="1:10" x14ac:dyDescent="0.25">
      <c r="A2006" s="5">
        <v>2005</v>
      </c>
      <c r="B2006" s="5" t="s">
        <v>11298</v>
      </c>
      <c r="C2006" t="s">
        <v>11373</v>
      </c>
      <c r="D2006">
        <v>2016</v>
      </c>
      <c r="E2006" t="s">
        <v>11190</v>
      </c>
      <c r="F2006" t="s">
        <v>11887</v>
      </c>
      <c r="G2006" s="5">
        <v>148</v>
      </c>
      <c r="H2006">
        <v>22395</v>
      </c>
      <c r="I2006" s="5" t="str">
        <f t="shared" si="62"/>
        <v>|n</v>
      </c>
      <c r="J2006" s="5" t="str">
        <f t="shared" si="63"/>
        <v>2005,Subaru,Crosstrek,2016,regular unleaded,MANUAL,148,22395,|n</v>
      </c>
    </row>
    <row r="2007" spans="1:10" x14ac:dyDescent="0.25">
      <c r="A2007" s="5">
        <v>2006</v>
      </c>
      <c r="B2007" s="5" t="s">
        <v>11298</v>
      </c>
      <c r="C2007" t="s">
        <v>11373</v>
      </c>
      <c r="D2007">
        <v>2017</v>
      </c>
      <c r="E2007" t="s">
        <v>11190</v>
      </c>
      <c r="F2007" t="s">
        <v>11888</v>
      </c>
      <c r="G2007" s="5">
        <v>148</v>
      </c>
      <c r="H2007">
        <v>25195</v>
      </c>
      <c r="I2007" s="5" t="str">
        <f t="shared" si="62"/>
        <v>|n</v>
      </c>
      <c r="J2007" s="5" t="str">
        <f t="shared" si="63"/>
        <v>2006,Subaru,Crosstrek,2017,regular unleaded,AUTOMATIC,148,25195,|n</v>
      </c>
    </row>
    <row r="2008" spans="1:10" x14ac:dyDescent="0.25">
      <c r="A2008" s="5">
        <v>2007</v>
      </c>
      <c r="B2008" s="5" t="s">
        <v>11298</v>
      </c>
      <c r="C2008" t="s">
        <v>11373</v>
      </c>
      <c r="D2008">
        <v>2017</v>
      </c>
      <c r="E2008" t="s">
        <v>11190</v>
      </c>
      <c r="F2008" t="s">
        <v>11887</v>
      </c>
      <c r="G2008" s="5">
        <v>148</v>
      </c>
      <c r="H2008">
        <v>22495</v>
      </c>
      <c r="I2008" s="5" t="str">
        <f t="shared" si="62"/>
        <v>|n</v>
      </c>
      <c r="J2008" s="5" t="str">
        <f t="shared" si="63"/>
        <v>2007,Subaru,Crosstrek,2017,regular unleaded,MANUAL,148,22495,|n</v>
      </c>
    </row>
    <row r="2009" spans="1:10" x14ac:dyDescent="0.25">
      <c r="A2009" s="5">
        <v>2008</v>
      </c>
      <c r="B2009" s="5" t="s">
        <v>11298</v>
      </c>
      <c r="C2009" t="s">
        <v>11465</v>
      </c>
      <c r="D2009">
        <v>2015</v>
      </c>
      <c r="E2009" t="s">
        <v>11186</v>
      </c>
      <c r="F2009" t="s">
        <v>11888</v>
      </c>
      <c r="G2009" s="5">
        <v>250</v>
      </c>
      <c r="H2009">
        <v>33095</v>
      </c>
      <c r="I2009" s="5" t="str">
        <f t="shared" si="62"/>
        <v>|n</v>
      </c>
      <c r="J2009" s="5" t="str">
        <f t="shared" si="63"/>
        <v>2008,Subaru,Forester,2015,premium unleaded (required),AUTOMATIC,250,33095,|n</v>
      </c>
    </row>
    <row r="2010" spans="1:10" x14ac:dyDescent="0.25">
      <c r="A2010" s="5">
        <v>2009</v>
      </c>
      <c r="B2010" s="5" t="s">
        <v>11298</v>
      </c>
      <c r="C2010" t="s">
        <v>11465</v>
      </c>
      <c r="D2010">
        <v>2015</v>
      </c>
      <c r="E2010" t="s">
        <v>11190</v>
      </c>
      <c r="F2010" t="s">
        <v>11888</v>
      </c>
      <c r="G2010" s="5">
        <v>170</v>
      </c>
      <c r="H2010">
        <v>30095</v>
      </c>
      <c r="I2010" s="5" t="str">
        <f t="shared" si="62"/>
        <v>|n</v>
      </c>
      <c r="J2010" s="5" t="str">
        <f t="shared" si="63"/>
        <v>2009,Subaru,Forester,2015,regular unleaded,AUTOMATIC,170,30095,|n</v>
      </c>
    </row>
    <row r="2011" spans="1:10" x14ac:dyDescent="0.25">
      <c r="A2011" s="5">
        <v>2010</v>
      </c>
      <c r="B2011" s="5" t="s">
        <v>11298</v>
      </c>
      <c r="C2011" t="s">
        <v>11465</v>
      </c>
      <c r="D2011">
        <v>2015</v>
      </c>
      <c r="E2011" t="s">
        <v>11190</v>
      </c>
      <c r="F2011" t="s">
        <v>11887</v>
      </c>
      <c r="G2011" s="5">
        <v>170</v>
      </c>
      <c r="H2011">
        <v>24595</v>
      </c>
      <c r="I2011" s="5" t="str">
        <f t="shared" si="62"/>
        <v>|n</v>
      </c>
      <c r="J2011" s="5" t="str">
        <f t="shared" si="63"/>
        <v>2010,Subaru,Forester,2015,regular unleaded,MANUAL,170,24595,|n</v>
      </c>
    </row>
    <row r="2012" spans="1:10" x14ac:dyDescent="0.25">
      <c r="A2012" s="5">
        <v>2011</v>
      </c>
      <c r="B2012" s="5" t="s">
        <v>11298</v>
      </c>
      <c r="C2012" t="s">
        <v>11465</v>
      </c>
      <c r="D2012">
        <v>2016</v>
      </c>
      <c r="E2012" t="s">
        <v>11186</v>
      </c>
      <c r="F2012" t="s">
        <v>11888</v>
      </c>
      <c r="G2012" s="5">
        <v>250</v>
      </c>
      <c r="H2012">
        <v>33795</v>
      </c>
      <c r="I2012" s="5" t="str">
        <f t="shared" si="62"/>
        <v>|n</v>
      </c>
      <c r="J2012" s="5" t="str">
        <f t="shared" si="63"/>
        <v>2011,Subaru,Forester,2016,premium unleaded (required),AUTOMATIC,250,33795,|n</v>
      </c>
    </row>
    <row r="2013" spans="1:10" x14ac:dyDescent="0.25">
      <c r="A2013" s="5">
        <v>2012</v>
      </c>
      <c r="B2013" s="5" t="s">
        <v>11298</v>
      </c>
      <c r="C2013" t="s">
        <v>11465</v>
      </c>
      <c r="D2013">
        <v>2016</v>
      </c>
      <c r="E2013" t="s">
        <v>11190</v>
      </c>
      <c r="F2013" t="s">
        <v>11888</v>
      </c>
      <c r="G2013" s="5">
        <v>170</v>
      </c>
      <c r="H2013">
        <v>30795</v>
      </c>
      <c r="I2013" s="5" t="str">
        <f t="shared" si="62"/>
        <v>|n</v>
      </c>
      <c r="J2013" s="5" t="str">
        <f t="shared" si="63"/>
        <v>2012,Subaru,Forester,2016,regular unleaded,AUTOMATIC,170,30795,|n</v>
      </c>
    </row>
    <row r="2014" spans="1:10" x14ac:dyDescent="0.25">
      <c r="A2014" s="5">
        <v>2013</v>
      </c>
      <c r="B2014" s="5" t="s">
        <v>11298</v>
      </c>
      <c r="C2014" t="s">
        <v>11465</v>
      </c>
      <c r="D2014">
        <v>2016</v>
      </c>
      <c r="E2014" t="s">
        <v>11190</v>
      </c>
      <c r="F2014" t="s">
        <v>11887</v>
      </c>
      <c r="G2014" s="5">
        <v>170</v>
      </c>
      <c r="H2014">
        <v>25295</v>
      </c>
      <c r="I2014" s="5" t="str">
        <f t="shared" si="62"/>
        <v>|n</v>
      </c>
      <c r="J2014" s="5" t="str">
        <f t="shared" si="63"/>
        <v>2013,Subaru,Forester,2016,regular unleaded,MANUAL,170,25295,|n</v>
      </c>
    </row>
    <row r="2015" spans="1:10" x14ac:dyDescent="0.25">
      <c r="A2015" s="5">
        <v>2014</v>
      </c>
      <c r="B2015" s="5" t="s">
        <v>11298</v>
      </c>
      <c r="C2015" t="s">
        <v>11465</v>
      </c>
      <c r="D2015">
        <v>2017</v>
      </c>
      <c r="E2015" t="s">
        <v>11186</v>
      </c>
      <c r="F2015" t="s">
        <v>11888</v>
      </c>
      <c r="G2015" s="5">
        <v>250</v>
      </c>
      <c r="H2015">
        <v>34295</v>
      </c>
      <c r="I2015" s="5" t="str">
        <f t="shared" si="62"/>
        <v>|n</v>
      </c>
      <c r="J2015" s="5" t="str">
        <f t="shared" si="63"/>
        <v>2014,Subaru,Forester,2017,premium unleaded (required),AUTOMATIC,250,34295,|n</v>
      </c>
    </row>
    <row r="2016" spans="1:10" x14ac:dyDescent="0.25">
      <c r="A2016" s="5">
        <v>2015</v>
      </c>
      <c r="B2016" s="5" t="s">
        <v>11298</v>
      </c>
      <c r="C2016" t="s">
        <v>11465</v>
      </c>
      <c r="D2016">
        <v>2017</v>
      </c>
      <c r="E2016" t="s">
        <v>11190</v>
      </c>
      <c r="F2016" t="s">
        <v>11888</v>
      </c>
      <c r="G2016" s="5">
        <v>170</v>
      </c>
      <c r="H2016">
        <v>31295</v>
      </c>
      <c r="I2016" s="5" t="str">
        <f t="shared" si="62"/>
        <v>|n</v>
      </c>
      <c r="J2016" s="5" t="str">
        <f t="shared" si="63"/>
        <v>2015,Subaru,Forester,2017,regular unleaded,AUTOMATIC,170,31295,|n</v>
      </c>
    </row>
    <row r="2017" spans="1:10" x14ac:dyDescent="0.25">
      <c r="A2017" s="5">
        <v>2016</v>
      </c>
      <c r="B2017" s="5" t="s">
        <v>11298</v>
      </c>
      <c r="C2017" t="s">
        <v>11465</v>
      </c>
      <c r="D2017">
        <v>2017</v>
      </c>
      <c r="E2017" t="s">
        <v>11190</v>
      </c>
      <c r="F2017" t="s">
        <v>11887</v>
      </c>
      <c r="G2017" s="5">
        <v>170</v>
      </c>
      <c r="H2017">
        <v>25495</v>
      </c>
      <c r="I2017" s="5" t="str">
        <f t="shared" si="62"/>
        <v>|n</v>
      </c>
      <c r="J2017" s="5" t="str">
        <f t="shared" si="63"/>
        <v>2016,Subaru,Forester,2017,regular unleaded,MANUAL,170,25495,|n</v>
      </c>
    </row>
    <row r="2018" spans="1:10" x14ac:dyDescent="0.25">
      <c r="A2018" s="5">
        <v>2017</v>
      </c>
      <c r="B2018" s="5" t="s">
        <v>11298</v>
      </c>
      <c r="C2018" t="s">
        <v>11550</v>
      </c>
      <c r="D2018">
        <v>2015</v>
      </c>
      <c r="E2018" t="s">
        <v>11190</v>
      </c>
      <c r="F2018" t="s">
        <v>11888</v>
      </c>
      <c r="G2018" s="5">
        <v>148</v>
      </c>
      <c r="H2018">
        <v>23295</v>
      </c>
      <c r="I2018" s="5" t="str">
        <f t="shared" si="62"/>
        <v>|n</v>
      </c>
      <c r="J2018" s="5" t="str">
        <f t="shared" si="63"/>
        <v>2017,Subaru,Impreza,2015,regular unleaded,AUTOMATIC,148,23295,|n</v>
      </c>
    </row>
    <row r="2019" spans="1:10" x14ac:dyDescent="0.25">
      <c r="A2019" s="5">
        <v>2018</v>
      </c>
      <c r="B2019" s="5" t="s">
        <v>11298</v>
      </c>
      <c r="C2019" t="s">
        <v>11550</v>
      </c>
      <c r="D2019">
        <v>2015</v>
      </c>
      <c r="E2019" t="s">
        <v>11190</v>
      </c>
      <c r="F2019" t="s">
        <v>11887</v>
      </c>
      <c r="G2019" s="5">
        <v>148</v>
      </c>
      <c r="H2019">
        <v>20995</v>
      </c>
      <c r="I2019" s="5" t="str">
        <f t="shared" si="62"/>
        <v>|n</v>
      </c>
      <c r="J2019" s="5" t="str">
        <f t="shared" si="63"/>
        <v>2018,Subaru,Impreza,2015,regular unleaded,MANUAL,148,20995,|n</v>
      </c>
    </row>
    <row r="2020" spans="1:10" x14ac:dyDescent="0.25">
      <c r="A2020" s="5">
        <v>2019</v>
      </c>
      <c r="B2020" s="5" t="s">
        <v>11298</v>
      </c>
      <c r="C2020" t="s">
        <v>11550</v>
      </c>
      <c r="D2020">
        <v>2016</v>
      </c>
      <c r="E2020" t="s">
        <v>11190</v>
      </c>
      <c r="F2020" t="s">
        <v>11888</v>
      </c>
      <c r="G2020" s="5">
        <v>148</v>
      </c>
      <c r="H2020">
        <v>23595</v>
      </c>
      <c r="I2020" s="5" t="str">
        <f t="shared" si="62"/>
        <v>|n</v>
      </c>
      <c r="J2020" s="5" t="str">
        <f t="shared" si="63"/>
        <v>2019,Subaru,Impreza,2016,regular unleaded,AUTOMATIC,148,23595,|n</v>
      </c>
    </row>
    <row r="2021" spans="1:10" x14ac:dyDescent="0.25">
      <c r="A2021" s="5">
        <v>2020</v>
      </c>
      <c r="B2021" s="5" t="s">
        <v>11298</v>
      </c>
      <c r="C2021" t="s">
        <v>11550</v>
      </c>
      <c r="D2021">
        <v>2016</v>
      </c>
      <c r="E2021" t="s">
        <v>11190</v>
      </c>
      <c r="F2021" t="s">
        <v>11887</v>
      </c>
      <c r="G2021" s="5">
        <v>148</v>
      </c>
      <c r="H2021">
        <v>21095</v>
      </c>
      <c r="I2021" s="5" t="str">
        <f t="shared" si="62"/>
        <v>|n</v>
      </c>
      <c r="J2021" s="5" t="str">
        <f t="shared" si="63"/>
        <v>2020,Subaru,Impreza,2016,regular unleaded,MANUAL,148,21095,|n</v>
      </c>
    </row>
    <row r="2022" spans="1:10" x14ac:dyDescent="0.25">
      <c r="A2022" s="5">
        <v>2021</v>
      </c>
      <c r="B2022" s="5" t="s">
        <v>11298</v>
      </c>
      <c r="C2022" t="s">
        <v>11550</v>
      </c>
      <c r="D2022">
        <v>2017</v>
      </c>
      <c r="E2022" t="s">
        <v>11190</v>
      </c>
      <c r="F2022" t="s">
        <v>11888</v>
      </c>
      <c r="G2022" s="5">
        <v>152</v>
      </c>
      <c r="H2022">
        <v>24595</v>
      </c>
      <c r="I2022" s="5" t="str">
        <f t="shared" si="62"/>
        <v>|n</v>
      </c>
      <c r="J2022" s="5" t="str">
        <f t="shared" si="63"/>
        <v>2021,Subaru,Impreza,2017,regular unleaded,AUTOMATIC,152,24595,|n</v>
      </c>
    </row>
    <row r="2023" spans="1:10" x14ac:dyDescent="0.25">
      <c r="A2023" s="5">
        <v>2022</v>
      </c>
      <c r="B2023" s="5" t="s">
        <v>11298</v>
      </c>
      <c r="C2023" t="s">
        <v>11550</v>
      </c>
      <c r="D2023">
        <v>2017</v>
      </c>
      <c r="E2023" t="s">
        <v>11190</v>
      </c>
      <c r="F2023" t="s">
        <v>11887</v>
      </c>
      <c r="G2023" s="5">
        <v>152</v>
      </c>
      <c r="H2023">
        <v>22495</v>
      </c>
      <c r="I2023" s="5" t="str">
        <f t="shared" si="62"/>
        <v>|n</v>
      </c>
      <c r="J2023" s="5" t="str">
        <f t="shared" si="63"/>
        <v>2022,Subaru,Impreza,2017,regular unleaded,MANUAL,152,22495,|n</v>
      </c>
    </row>
    <row r="2024" spans="1:10" x14ac:dyDescent="0.25">
      <c r="A2024" s="5">
        <v>2023</v>
      </c>
      <c r="B2024" s="5" t="s">
        <v>11298</v>
      </c>
      <c r="C2024" s="5" t="s">
        <v>11549</v>
      </c>
      <c r="D2024">
        <v>2013</v>
      </c>
      <c r="E2024" t="s">
        <v>11186</v>
      </c>
      <c r="F2024" t="s">
        <v>11887</v>
      </c>
      <c r="G2024" s="5">
        <v>305</v>
      </c>
      <c r="H2024">
        <v>37645</v>
      </c>
      <c r="I2024" s="5" t="str">
        <f t="shared" si="62"/>
        <v>|n</v>
      </c>
      <c r="J2024" s="5" t="str">
        <f t="shared" si="63"/>
        <v>2023,Subaru,Impreza WRX,2013,premium unleaded (required),MANUAL,305,37645,|n</v>
      </c>
    </row>
    <row r="2025" spans="1:10" x14ac:dyDescent="0.25">
      <c r="A2025" s="5">
        <v>2024</v>
      </c>
      <c r="B2025" s="5" t="s">
        <v>11298</v>
      </c>
      <c r="C2025" t="s">
        <v>11549</v>
      </c>
      <c r="D2025">
        <v>2014</v>
      </c>
      <c r="E2025" t="s">
        <v>11186</v>
      </c>
      <c r="F2025" t="s">
        <v>11887</v>
      </c>
      <c r="G2025" s="5">
        <v>305</v>
      </c>
      <c r="H2025">
        <v>37845</v>
      </c>
      <c r="I2025" s="5">
        <f t="shared" si="62"/>
        <v>2023</v>
      </c>
      <c r="J2025" s="5" t="str">
        <f t="shared" si="63"/>
        <v>2024,Subaru,Impreza WRX,2014,premium unleaded (required),MANUAL,305,37845,2023</v>
      </c>
    </row>
    <row r="2026" spans="1:10" x14ac:dyDescent="0.25">
      <c r="A2026" s="5">
        <v>2025</v>
      </c>
      <c r="B2026" s="5" t="s">
        <v>11298</v>
      </c>
      <c r="C2026" t="s">
        <v>11577</v>
      </c>
      <c r="D2026">
        <v>2015</v>
      </c>
      <c r="E2026" t="s">
        <v>11190</v>
      </c>
      <c r="F2026" t="s">
        <v>11888</v>
      </c>
      <c r="G2026" s="5">
        <v>256</v>
      </c>
      <c r="H2026">
        <v>29595</v>
      </c>
      <c r="I2026" s="5" t="str">
        <f t="shared" si="62"/>
        <v>|n</v>
      </c>
      <c r="J2026" s="5" t="str">
        <f t="shared" si="63"/>
        <v>2025,Subaru,Legacy,2015,regular unleaded,AUTOMATIC,256,29595,|n</v>
      </c>
    </row>
    <row r="2027" spans="1:10" x14ac:dyDescent="0.25">
      <c r="A2027" s="5">
        <v>2026</v>
      </c>
      <c r="B2027" s="5" t="s">
        <v>11298</v>
      </c>
      <c r="C2027" t="s">
        <v>11577</v>
      </c>
      <c r="D2027">
        <v>2016</v>
      </c>
      <c r="E2027" t="s">
        <v>11190</v>
      </c>
      <c r="F2027" t="s">
        <v>11888</v>
      </c>
      <c r="G2027" s="5">
        <v>256</v>
      </c>
      <c r="H2027">
        <v>29945</v>
      </c>
      <c r="I2027" s="5">
        <f t="shared" si="62"/>
        <v>2025</v>
      </c>
      <c r="J2027" s="5" t="str">
        <f t="shared" si="63"/>
        <v>2026,Subaru,Legacy,2016,regular unleaded,AUTOMATIC,256,29945,2025</v>
      </c>
    </row>
    <row r="2028" spans="1:10" x14ac:dyDescent="0.25">
      <c r="A2028" s="5">
        <v>2027</v>
      </c>
      <c r="B2028" s="5" t="s">
        <v>11298</v>
      </c>
      <c r="C2028" t="s">
        <v>11577</v>
      </c>
      <c r="D2028">
        <v>2017</v>
      </c>
      <c r="E2028" t="s">
        <v>11190</v>
      </c>
      <c r="F2028" t="s">
        <v>11888</v>
      </c>
      <c r="G2028" s="5">
        <v>256</v>
      </c>
      <c r="H2028">
        <v>31640</v>
      </c>
      <c r="I2028" s="5">
        <f t="shared" si="62"/>
        <v>2026</v>
      </c>
      <c r="J2028" s="5" t="str">
        <f t="shared" si="63"/>
        <v>2027,Subaru,Legacy,2017,regular unleaded,AUTOMATIC,256,31640,2026</v>
      </c>
    </row>
    <row r="2029" spans="1:10" x14ac:dyDescent="0.25">
      <c r="A2029" s="5">
        <v>2028</v>
      </c>
      <c r="B2029" s="5" t="s">
        <v>11298</v>
      </c>
      <c r="C2029" t="s">
        <v>11653</v>
      </c>
      <c r="D2029">
        <v>2015</v>
      </c>
      <c r="E2029" t="s">
        <v>11190</v>
      </c>
      <c r="F2029" t="s">
        <v>11888</v>
      </c>
      <c r="G2029" s="5">
        <v>256</v>
      </c>
      <c r="H2029">
        <v>32995</v>
      </c>
      <c r="I2029" s="5" t="str">
        <f t="shared" si="62"/>
        <v>|n</v>
      </c>
      <c r="J2029" s="5" t="str">
        <f t="shared" si="63"/>
        <v>2028,Subaru,Outback,2015,regular unleaded,AUTOMATIC,256,32995,|n</v>
      </c>
    </row>
    <row r="2030" spans="1:10" x14ac:dyDescent="0.25">
      <c r="A2030" s="5">
        <v>2029</v>
      </c>
      <c r="B2030" s="5" t="s">
        <v>11298</v>
      </c>
      <c r="C2030" t="s">
        <v>11653</v>
      </c>
      <c r="D2030">
        <v>2016</v>
      </c>
      <c r="E2030" t="s">
        <v>11190</v>
      </c>
      <c r="F2030" t="s">
        <v>11888</v>
      </c>
      <c r="G2030" s="5">
        <v>256</v>
      </c>
      <c r="H2030">
        <v>33395</v>
      </c>
      <c r="I2030" s="5">
        <f t="shared" si="62"/>
        <v>2028</v>
      </c>
      <c r="J2030" s="5" t="str">
        <f t="shared" si="63"/>
        <v>2029,Subaru,Outback,2016,regular unleaded,AUTOMATIC,256,33395,2028</v>
      </c>
    </row>
    <row r="2031" spans="1:10" x14ac:dyDescent="0.25">
      <c r="A2031" s="5">
        <v>2030</v>
      </c>
      <c r="B2031" s="5" t="s">
        <v>11298</v>
      </c>
      <c r="C2031" t="s">
        <v>11653</v>
      </c>
      <c r="D2031">
        <v>2017</v>
      </c>
      <c r="E2031" t="s">
        <v>11190</v>
      </c>
      <c r="F2031" t="s">
        <v>11888</v>
      </c>
      <c r="G2031" s="5">
        <v>256</v>
      </c>
      <c r="H2031">
        <v>38195</v>
      </c>
      <c r="I2031" s="5">
        <f t="shared" si="62"/>
        <v>2029</v>
      </c>
      <c r="J2031" s="5" t="str">
        <f t="shared" si="63"/>
        <v>2030,Subaru,Outback,2017,regular unleaded,AUTOMATIC,256,38195,2029</v>
      </c>
    </row>
    <row r="2032" spans="1:10" x14ac:dyDescent="0.25">
      <c r="A2032" s="5">
        <v>2031</v>
      </c>
      <c r="B2032" s="5" t="s">
        <v>11298</v>
      </c>
      <c r="C2032" t="s">
        <v>11821</v>
      </c>
      <c r="D2032">
        <v>2012</v>
      </c>
      <c r="E2032" t="s">
        <v>11190</v>
      </c>
      <c r="F2032" t="s">
        <v>11888</v>
      </c>
      <c r="G2032" s="5">
        <v>256</v>
      </c>
      <c r="H2032">
        <v>35895</v>
      </c>
      <c r="I2032" s="5" t="str">
        <f t="shared" si="62"/>
        <v>|n</v>
      </c>
      <c r="J2032" s="5" t="str">
        <f t="shared" si="63"/>
        <v>2031,Subaru,Tribeca,2012,regular unleaded,AUTOMATIC,256,35895,|n</v>
      </c>
    </row>
    <row r="2033" spans="1:10" x14ac:dyDescent="0.25">
      <c r="A2033" s="5">
        <v>2032</v>
      </c>
      <c r="B2033" s="5" t="s">
        <v>11298</v>
      </c>
      <c r="C2033" t="s">
        <v>11821</v>
      </c>
      <c r="D2033">
        <v>2013</v>
      </c>
      <c r="E2033" t="s">
        <v>11190</v>
      </c>
      <c r="F2033" t="s">
        <v>11888</v>
      </c>
      <c r="G2033" s="5">
        <v>256</v>
      </c>
      <c r="H2033">
        <v>32595</v>
      </c>
      <c r="I2033" s="5">
        <f t="shared" si="62"/>
        <v>2031</v>
      </c>
      <c r="J2033" s="5" t="str">
        <f t="shared" si="63"/>
        <v>2032,Subaru,Tribeca,2013,regular unleaded,AUTOMATIC,256,32595,2031</v>
      </c>
    </row>
    <row r="2034" spans="1:10" x14ac:dyDescent="0.25">
      <c r="A2034" s="5">
        <v>2033</v>
      </c>
      <c r="B2034" s="5" t="s">
        <v>11298</v>
      </c>
      <c r="C2034" t="s">
        <v>11821</v>
      </c>
      <c r="D2034">
        <v>2014</v>
      </c>
      <c r="E2034" t="s">
        <v>11190</v>
      </c>
      <c r="F2034" t="s">
        <v>11888</v>
      </c>
      <c r="G2034" s="5">
        <v>256</v>
      </c>
      <c r="H2034">
        <v>34095</v>
      </c>
      <c r="I2034" s="5">
        <f t="shared" si="62"/>
        <v>2032</v>
      </c>
      <c r="J2034" s="5" t="str">
        <f t="shared" si="63"/>
        <v>2033,Subaru,Tribeca,2014,regular unleaded,AUTOMATIC,256,34095,2032</v>
      </c>
    </row>
    <row r="2035" spans="1:10" x14ac:dyDescent="0.25">
      <c r="A2035" s="5">
        <v>2034</v>
      </c>
      <c r="B2035" s="5" t="s">
        <v>11298</v>
      </c>
      <c r="C2035" t="s">
        <v>11855</v>
      </c>
      <c r="D2035">
        <v>2015</v>
      </c>
      <c r="E2035" t="s">
        <v>11193</v>
      </c>
      <c r="F2035" t="s">
        <v>11888</v>
      </c>
      <c r="G2035" s="5">
        <v>268</v>
      </c>
      <c r="H2035">
        <v>31195</v>
      </c>
      <c r="I2035" s="5" t="str">
        <f t="shared" si="62"/>
        <v>|n</v>
      </c>
      <c r="J2035" s="5" t="str">
        <f t="shared" si="63"/>
        <v>2034,Subaru,WRX,2015,premium unleaded (recommended),AUTOMATIC,268,31195,|n</v>
      </c>
    </row>
    <row r="2036" spans="1:10" x14ac:dyDescent="0.25">
      <c r="A2036" s="5">
        <v>2035</v>
      </c>
      <c r="B2036" s="5" t="s">
        <v>11298</v>
      </c>
      <c r="C2036" t="s">
        <v>11855</v>
      </c>
      <c r="D2036">
        <v>2015</v>
      </c>
      <c r="E2036" t="s">
        <v>11193</v>
      </c>
      <c r="F2036" t="s">
        <v>11887</v>
      </c>
      <c r="G2036" s="5">
        <v>268</v>
      </c>
      <c r="H2036">
        <v>29995</v>
      </c>
      <c r="I2036" s="5" t="str">
        <f t="shared" si="62"/>
        <v>|n</v>
      </c>
      <c r="J2036" s="5" t="str">
        <f t="shared" si="63"/>
        <v>2035,Subaru,WRX,2015,premium unleaded (recommended),MANUAL,268,29995,|n</v>
      </c>
    </row>
    <row r="2037" spans="1:10" x14ac:dyDescent="0.25">
      <c r="A2037" s="5">
        <v>2036</v>
      </c>
      <c r="B2037" s="5" t="s">
        <v>11298</v>
      </c>
      <c r="C2037" t="s">
        <v>11855</v>
      </c>
      <c r="D2037">
        <v>2015</v>
      </c>
      <c r="E2037" t="s">
        <v>11186</v>
      </c>
      <c r="F2037" t="s">
        <v>11887</v>
      </c>
      <c r="G2037" s="5">
        <v>305</v>
      </c>
      <c r="H2037">
        <v>38495</v>
      </c>
      <c r="I2037" s="5" t="str">
        <f t="shared" si="62"/>
        <v>|n</v>
      </c>
      <c r="J2037" s="5" t="str">
        <f t="shared" si="63"/>
        <v>2036,Subaru,WRX,2015,premium unleaded (required),MANUAL,305,38495,|n</v>
      </c>
    </row>
    <row r="2038" spans="1:10" x14ac:dyDescent="0.25">
      <c r="A2038" s="5">
        <v>2037</v>
      </c>
      <c r="B2038" s="5" t="s">
        <v>11298</v>
      </c>
      <c r="C2038" t="s">
        <v>11855</v>
      </c>
      <c r="D2038">
        <v>2016</v>
      </c>
      <c r="E2038" t="s">
        <v>11193</v>
      </c>
      <c r="F2038" t="s">
        <v>11888</v>
      </c>
      <c r="G2038" s="5">
        <v>268</v>
      </c>
      <c r="H2038">
        <v>31595</v>
      </c>
      <c r="I2038" s="5" t="str">
        <f t="shared" si="62"/>
        <v>|n</v>
      </c>
      <c r="J2038" s="5" t="str">
        <f t="shared" si="63"/>
        <v>2037,Subaru,WRX,2016,premium unleaded (recommended),AUTOMATIC,268,31595,|n</v>
      </c>
    </row>
    <row r="2039" spans="1:10" x14ac:dyDescent="0.25">
      <c r="A2039" s="5">
        <v>2038</v>
      </c>
      <c r="B2039" s="5" t="s">
        <v>11298</v>
      </c>
      <c r="C2039" t="s">
        <v>11855</v>
      </c>
      <c r="D2039">
        <v>2016</v>
      </c>
      <c r="E2039" t="s">
        <v>11193</v>
      </c>
      <c r="F2039" t="s">
        <v>11887</v>
      </c>
      <c r="G2039" s="5">
        <v>268</v>
      </c>
      <c r="H2039">
        <v>30395</v>
      </c>
      <c r="I2039" s="5" t="str">
        <f t="shared" si="62"/>
        <v>|n</v>
      </c>
      <c r="J2039" s="5" t="str">
        <f t="shared" si="63"/>
        <v>2038,Subaru,WRX,2016,premium unleaded (recommended),MANUAL,268,30395,|n</v>
      </c>
    </row>
    <row r="2040" spans="1:10" x14ac:dyDescent="0.25">
      <c r="A2040" s="5">
        <v>2039</v>
      </c>
      <c r="B2040" s="5" t="s">
        <v>11298</v>
      </c>
      <c r="C2040" t="s">
        <v>11855</v>
      </c>
      <c r="D2040">
        <v>2016</v>
      </c>
      <c r="E2040" t="s">
        <v>11186</v>
      </c>
      <c r="F2040" t="s">
        <v>11887</v>
      </c>
      <c r="G2040" s="5">
        <v>305</v>
      </c>
      <c r="H2040">
        <v>39995</v>
      </c>
      <c r="I2040" s="5" t="str">
        <f t="shared" si="62"/>
        <v>|n</v>
      </c>
      <c r="J2040" s="5" t="str">
        <f t="shared" si="63"/>
        <v>2039,Subaru,WRX,2016,premium unleaded (required),MANUAL,305,39995,|n</v>
      </c>
    </row>
    <row r="2041" spans="1:10" x14ac:dyDescent="0.25">
      <c r="A2041" s="5">
        <v>2040</v>
      </c>
      <c r="B2041" s="5" t="s">
        <v>11298</v>
      </c>
      <c r="C2041" t="s">
        <v>11855</v>
      </c>
      <c r="D2041">
        <v>2017</v>
      </c>
      <c r="E2041" t="s">
        <v>11193</v>
      </c>
      <c r="F2041" t="s">
        <v>11888</v>
      </c>
      <c r="G2041" s="5">
        <v>268</v>
      </c>
      <c r="H2041">
        <v>32195</v>
      </c>
      <c r="I2041" s="5" t="str">
        <f t="shared" si="62"/>
        <v>|n</v>
      </c>
      <c r="J2041" s="5" t="str">
        <f t="shared" si="63"/>
        <v>2040,Subaru,WRX,2017,premium unleaded (recommended),AUTOMATIC,268,32195,|n</v>
      </c>
    </row>
    <row r="2042" spans="1:10" x14ac:dyDescent="0.25">
      <c r="A2042" s="5">
        <v>2041</v>
      </c>
      <c r="B2042" s="5" t="s">
        <v>11298</v>
      </c>
      <c r="C2042" t="s">
        <v>11855</v>
      </c>
      <c r="D2042">
        <v>2017</v>
      </c>
      <c r="E2042" t="s">
        <v>11193</v>
      </c>
      <c r="F2042" t="s">
        <v>11887</v>
      </c>
      <c r="G2042" s="5">
        <v>268</v>
      </c>
      <c r="H2042">
        <v>30995</v>
      </c>
      <c r="I2042" s="5" t="str">
        <f t="shared" si="62"/>
        <v>|n</v>
      </c>
      <c r="J2042" s="5" t="str">
        <f t="shared" si="63"/>
        <v>2041,Subaru,WRX,2017,premium unleaded (recommended),MANUAL,268,30995,|n</v>
      </c>
    </row>
    <row r="2043" spans="1:10" x14ac:dyDescent="0.25">
      <c r="A2043" s="5">
        <v>2042</v>
      </c>
      <c r="B2043" s="5" t="s">
        <v>11298</v>
      </c>
      <c r="C2043" t="s">
        <v>11855</v>
      </c>
      <c r="D2043">
        <v>2017</v>
      </c>
      <c r="E2043" t="s">
        <v>11186</v>
      </c>
      <c r="F2043" t="s">
        <v>11887</v>
      </c>
      <c r="G2043" s="5">
        <v>305</v>
      </c>
      <c r="H2043">
        <v>39995</v>
      </c>
      <c r="I2043" s="5" t="str">
        <f t="shared" si="62"/>
        <v>|n</v>
      </c>
      <c r="J2043" s="5" t="str">
        <f t="shared" si="63"/>
        <v>2042,Subaru,WRX,2017,premium unleaded (required),MANUAL,305,39995,|n</v>
      </c>
    </row>
    <row r="2044" spans="1:10" x14ac:dyDescent="0.25">
      <c r="A2044" s="5">
        <v>2043</v>
      </c>
      <c r="B2044" s="5" t="s">
        <v>11298</v>
      </c>
      <c r="C2044" t="s">
        <v>11877</v>
      </c>
      <c r="D2044">
        <v>2013</v>
      </c>
      <c r="E2044" t="s">
        <v>11190</v>
      </c>
      <c r="F2044" t="s">
        <v>11888</v>
      </c>
      <c r="G2044" s="5">
        <v>148</v>
      </c>
      <c r="H2044">
        <v>24495</v>
      </c>
      <c r="I2044" s="5" t="str">
        <f t="shared" si="62"/>
        <v>|n</v>
      </c>
      <c r="J2044" s="5" t="str">
        <f t="shared" si="63"/>
        <v>2043,Subaru,XV Crosstrek,2013,regular unleaded,AUTOMATIC,148,24495,|n</v>
      </c>
    </row>
    <row r="2045" spans="1:10" x14ac:dyDescent="0.25">
      <c r="A2045" s="5">
        <v>2044</v>
      </c>
      <c r="B2045" s="5" t="s">
        <v>11298</v>
      </c>
      <c r="C2045" t="s">
        <v>11877</v>
      </c>
      <c r="D2045">
        <v>2013</v>
      </c>
      <c r="E2045" t="s">
        <v>11190</v>
      </c>
      <c r="F2045" t="s">
        <v>11887</v>
      </c>
      <c r="G2045" s="5">
        <v>148</v>
      </c>
      <c r="H2045">
        <v>21995</v>
      </c>
      <c r="I2045" s="5" t="str">
        <f t="shared" si="62"/>
        <v>|n</v>
      </c>
      <c r="J2045" s="5" t="str">
        <f t="shared" si="63"/>
        <v>2044,Subaru,XV Crosstrek,2013,regular unleaded,MANUAL,148,21995,|n</v>
      </c>
    </row>
    <row r="2046" spans="1:10" x14ac:dyDescent="0.25">
      <c r="A2046" s="5">
        <v>2045</v>
      </c>
      <c r="B2046" s="5" t="s">
        <v>11298</v>
      </c>
      <c r="C2046" t="s">
        <v>11877</v>
      </c>
      <c r="D2046">
        <v>2014</v>
      </c>
      <c r="E2046" t="s">
        <v>11190</v>
      </c>
      <c r="F2046" t="s">
        <v>11888</v>
      </c>
      <c r="G2046" s="5">
        <v>160</v>
      </c>
      <c r="H2046">
        <v>29295</v>
      </c>
      <c r="I2046" s="5" t="str">
        <f t="shared" si="62"/>
        <v>|n</v>
      </c>
      <c r="J2046" s="5" t="str">
        <f t="shared" si="63"/>
        <v>2045,Subaru,XV Crosstrek,2014,regular unleaded,AUTOMATIC,160,29295,|n</v>
      </c>
    </row>
    <row r="2047" spans="1:10" x14ac:dyDescent="0.25">
      <c r="A2047" s="5">
        <v>2046</v>
      </c>
      <c r="B2047" s="5" t="s">
        <v>11298</v>
      </c>
      <c r="C2047" t="s">
        <v>11877</v>
      </c>
      <c r="D2047">
        <v>2014</v>
      </c>
      <c r="E2047" t="s">
        <v>11190</v>
      </c>
      <c r="F2047" t="s">
        <v>11887</v>
      </c>
      <c r="G2047" s="5">
        <v>148</v>
      </c>
      <c r="H2047">
        <v>21995</v>
      </c>
      <c r="I2047" s="5" t="str">
        <f t="shared" si="62"/>
        <v>|n</v>
      </c>
      <c r="J2047" s="5" t="str">
        <f t="shared" si="63"/>
        <v>2046,Subaru,XV Crosstrek,2014,regular unleaded,MANUAL,148,21995,|n</v>
      </c>
    </row>
    <row r="2048" spans="1:10" x14ac:dyDescent="0.25">
      <c r="A2048" s="5">
        <v>2047</v>
      </c>
      <c r="B2048" s="5" t="s">
        <v>11298</v>
      </c>
      <c r="C2048" t="s">
        <v>11877</v>
      </c>
      <c r="D2048">
        <v>2015</v>
      </c>
      <c r="E2048" t="s">
        <v>11190</v>
      </c>
      <c r="F2048" t="s">
        <v>11888</v>
      </c>
      <c r="G2048" s="5">
        <v>160</v>
      </c>
      <c r="H2048">
        <v>29295</v>
      </c>
      <c r="I2048" s="5" t="str">
        <f t="shared" si="62"/>
        <v>|n</v>
      </c>
      <c r="J2048" s="5" t="str">
        <f t="shared" si="63"/>
        <v>2047,Subaru,XV Crosstrek,2015,regular unleaded,AUTOMATIC,160,29295,|n</v>
      </c>
    </row>
    <row r="2049" spans="1:10" x14ac:dyDescent="0.25">
      <c r="A2049" s="5">
        <v>2048</v>
      </c>
      <c r="B2049" s="5" t="s">
        <v>11298</v>
      </c>
      <c r="C2049" t="s">
        <v>11877</v>
      </c>
      <c r="D2049">
        <v>2015</v>
      </c>
      <c r="E2049" t="s">
        <v>11190</v>
      </c>
      <c r="F2049" t="s">
        <v>11887</v>
      </c>
      <c r="G2049" s="5">
        <v>148</v>
      </c>
      <c r="H2049">
        <v>22295</v>
      </c>
      <c r="I2049" s="5" t="str">
        <f t="shared" si="62"/>
        <v>|n</v>
      </c>
      <c r="J2049" s="5" t="str">
        <f t="shared" si="63"/>
        <v>2048,Subaru,XV Crosstrek,2015,regular unleaded,MANUAL,148,22295,|n</v>
      </c>
    </row>
    <row r="2050" spans="1:10" x14ac:dyDescent="0.25">
      <c r="A2050" s="5">
        <v>2049</v>
      </c>
      <c r="B2050" s="5" t="s">
        <v>11259</v>
      </c>
      <c r="C2050" t="s">
        <v>11260</v>
      </c>
      <c r="D2050">
        <v>2005</v>
      </c>
      <c r="E2050" t="s">
        <v>11190</v>
      </c>
      <c r="F2050" t="s">
        <v>11888</v>
      </c>
      <c r="G2050" s="5">
        <v>155</v>
      </c>
      <c r="H2050">
        <v>17849</v>
      </c>
      <c r="I2050" s="5" t="str">
        <f t="shared" si="62"/>
        <v>|n</v>
      </c>
      <c r="J2050" s="5" t="str">
        <f t="shared" si="63"/>
        <v>2049,Suzuki,Aerio,2005,regular unleaded,AUTOMATIC,155,17849,|n</v>
      </c>
    </row>
    <row r="2051" spans="1:10" x14ac:dyDescent="0.25">
      <c r="A2051" s="5">
        <v>2050</v>
      </c>
      <c r="B2051" s="5" t="s">
        <v>11259</v>
      </c>
      <c r="C2051" t="s">
        <v>11260</v>
      </c>
      <c r="D2051">
        <v>2005</v>
      </c>
      <c r="E2051" t="s">
        <v>11190</v>
      </c>
      <c r="F2051" t="s">
        <v>11887</v>
      </c>
      <c r="G2051" s="5">
        <v>155</v>
      </c>
      <c r="H2051">
        <v>15949</v>
      </c>
      <c r="I2051" s="5" t="str">
        <f t="shared" ref="I2051:I2114" si="64">IF(AND($B2050=$B2051,$C2050=$C2051,$E2050=$E2051,$F2050=$F2051),A2050,"|n")</f>
        <v>|n</v>
      </c>
      <c r="J2051" s="5" t="str">
        <f t="shared" ref="J2051:J2114" si="65">A2051&amp;","&amp;B2051&amp;","&amp;C2051&amp;","&amp;D2051&amp;","&amp;E2051&amp;","&amp;F2051&amp;","&amp;G2051&amp;","&amp;H2051&amp;","&amp;I2051</f>
        <v>2050,Suzuki,Aerio,2005,regular unleaded,MANUAL,155,15949,|n</v>
      </c>
    </row>
    <row r="2052" spans="1:10" x14ac:dyDescent="0.25">
      <c r="A2052" s="5">
        <v>2051</v>
      </c>
      <c r="B2052" s="5" t="s">
        <v>11259</v>
      </c>
      <c r="C2052" t="s">
        <v>11260</v>
      </c>
      <c r="D2052">
        <v>2006</v>
      </c>
      <c r="E2052" t="s">
        <v>11190</v>
      </c>
      <c r="F2052" t="s">
        <v>11888</v>
      </c>
      <c r="G2052" s="5">
        <v>155</v>
      </c>
      <c r="H2052">
        <v>17099</v>
      </c>
      <c r="I2052" s="5" t="str">
        <f t="shared" si="64"/>
        <v>|n</v>
      </c>
      <c r="J2052" s="5" t="str">
        <f t="shared" si="65"/>
        <v>2051,Suzuki,Aerio,2006,regular unleaded,AUTOMATIC,155,17099,|n</v>
      </c>
    </row>
    <row r="2053" spans="1:10" x14ac:dyDescent="0.25">
      <c r="A2053" s="5">
        <v>2052</v>
      </c>
      <c r="B2053" s="5" t="s">
        <v>11259</v>
      </c>
      <c r="C2053" t="s">
        <v>11260</v>
      </c>
      <c r="D2053">
        <v>2006</v>
      </c>
      <c r="E2053" t="s">
        <v>11190</v>
      </c>
      <c r="F2053" t="s">
        <v>11887</v>
      </c>
      <c r="G2053" s="5">
        <v>155</v>
      </c>
      <c r="H2053">
        <v>15299</v>
      </c>
      <c r="I2053" s="5" t="str">
        <f t="shared" si="64"/>
        <v>|n</v>
      </c>
      <c r="J2053" s="5" t="str">
        <f t="shared" si="65"/>
        <v>2052,Suzuki,Aerio,2006,regular unleaded,MANUAL,155,15299,|n</v>
      </c>
    </row>
    <row r="2054" spans="1:10" x14ac:dyDescent="0.25">
      <c r="A2054" s="5">
        <v>2053</v>
      </c>
      <c r="B2054" s="5" t="s">
        <v>11259</v>
      </c>
      <c r="C2054" t="s">
        <v>11260</v>
      </c>
      <c r="D2054">
        <v>2007</v>
      </c>
      <c r="E2054" t="s">
        <v>11190</v>
      </c>
      <c r="F2054" t="s">
        <v>11888</v>
      </c>
      <c r="G2054" s="5">
        <v>155</v>
      </c>
      <c r="H2054">
        <v>17199</v>
      </c>
      <c r="I2054" s="5" t="str">
        <f t="shared" si="64"/>
        <v>|n</v>
      </c>
      <c r="J2054" s="5" t="str">
        <f t="shared" si="65"/>
        <v>2053,Suzuki,Aerio,2007,regular unleaded,AUTOMATIC,155,17199,|n</v>
      </c>
    </row>
    <row r="2055" spans="1:10" x14ac:dyDescent="0.25">
      <c r="A2055" s="5">
        <v>2054</v>
      </c>
      <c r="B2055" s="5" t="s">
        <v>11259</v>
      </c>
      <c r="C2055" t="s">
        <v>11260</v>
      </c>
      <c r="D2055">
        <v>2007</v>
      </c>
      <c r="E2055" t="s">
        <v>11190</v>
      </c>
      <c r="F2055" t="s">
        <v>11887</v>
      </c>
      <c r="G2055" s="5">
        <v>155</v>
      </c>
      <c r="H2055">
        <v>14299</v>
      </c>
      <c r="I2055" s="5" t="str">
        <f t="shared" si="64"/>
        <v>|n</v>
      </c>
      <c r="J2055" s="5" t="str">
        <f t="shared" si="65"/>
        <v>2054,Suzuki,Aerio,2007,regular unleaded,MANUAL,155,14299,|n</v>
      </c>
    </row>
    <row r="2056" spans="1:10" x14ac:dyDescent="0.25">
      <c r="A2056" s="5">
        <v>2055</v>
      </c>
      <c r="B2056" s="5" t="s">
        <v>11259</v>
      </c>
      <c r="C2056" t="s">
        <v>11427</v>
      </c>
      <c r="D2056">
        <v>2010</v>
      </c>
      <c r="E2056" t="s">
        <v>11190</v>
      </c>
      <c r="F2056" t="s">
        <v>11888</v>
      </c>
      <c r="G2056" s="5">
        <v>261</v>
      </c>
      <c r="H2056">
        <v>30900</v>
      </c>
      <c r="I2056" s="5" t="str">
        <f t="shared" si="64"/>
        <v>|n</v>
      </c>
      <c r="J2056" s="5" t="str">
        <f t="shared" si="65"/>
        <v>2055,Suzuki,Equator,2010,regular unleaded,AUTOMATIC,261,30900,|n</v>
      </c>
    </row>
    <row r="2057" spans="1:10" x14ac:dyDescent="0.25">
      <c r="A2057" s="5">
        <v>2056</v>
      </c>
      <c r="B2057" s="5" t="s">
        <v>11259</v>
      </c>
      <c r="C2057" t="s">
        <v>11427</v>
      </c>
      <c r="D2057">
        <v>2010</v>
      </c>
      <c r="E2057" t="s">
        <v>11190</v>
      </c>
      <c r="F2057" t="s">
        <v>11887</v>
      </c>
      <c r="G2057" s="5">
        <v>152</v>
      </c>
      <c r="H2057">
        <v>18825</v>
      </c>
      <c r="I2057" s="5" t="str">
        <f t="shared" si="64"/>
        <v>|n</v>
      </c>
      <c r="J2057" s="5" t="str">
        <f t="shared" si="65"/>
        <v>2056,Suzuki,Equator,2010,regular unleaded,MANUAL,152,18825,|n</v>
      </c>
    </row>
    <row r="2058" spans="1:10" x14ac:dyDescent="0.25">
      <c r="A2058" s="5">
        <v>2057</v>
      </c>
      <c r="B2058" s="5" t="s">
        <v>11259</v>
      </c>
      <c r="C2058" t="s">
        <v>11427</v>
      </c>
      <c r="D2058">
        <v>2011</v>
      </c>
      <c r="E2058" t="s">
        <v>11190</v>
      </c>
      <c r="F2058" t="s">
        <v>11888</v>
      </c>
      <c r="G2058" s="5">
        <v>261</v>
      </c>
      <c r="H2058">
        <v>29150</v>
      </c>
      <c r="I2058" s="5" t="str">
        <f t="shared" si="64"/>
        <v>|n</v>
      </c>
      <c r="J2058" s="5" t="str">
        <f t="shared" si="65"/>
        <v>2057,Suzuki,Equator,2011,regular unleaded,AUTOMATIC,261,29150,|n</v>
      </c>
    </row>
    <row r="2059" spans="1:10" x14ac:dyDescent="0.25">
      <c r="A2059" s="5">
        <v>2058</v>
      </c>
      <c r="B2059" s="5" t="s">
        <v>11259</v>
      </c>
      <c r="C2059" t="s">
        <v>11427</v>
      </c>
      <c r="D2059">
        <v>2011</v>
      </c>
      <c r="E2059" t="s">
        <v>11190</v>
      </c>
      <c r="F2059" t="s">
        <v>11887</v>
      </c>
      <c r="G2059" s="5">
        <v>152</v>
      </c>
      <c r="H2059">
        <v>17595</v>
      </c>
      <c r="I2059" s="5" t="str">
        <f t="shared" si="64"/>
        <v>|n</v>
      </c>
      <c r="J2059" s="5" t="str">
        <f t="shared" si="65"/>
        <v>2058,Suzuki,Equator,2011,regular unleaded,MANUAL,152,17595,|n</v>
      </c>
    </row>
    <row r="2060" spans="1:10" x14ac:dyDescent="0.25">
      <c r="A2060" s="5">
        <v>2059</v>
      </c>
      <c r="B2060" s="5" t="s">
        <v>11259</v>
      </c>
      <c r="C2060" t="s">
        <v>11427</v>
      </c>
      <c r="D2060">
        <v>2012</v>
      </c>
      <c r="E2060" t="s">
        <v>11190</v>
      </c>
      <c r="F2060" t="s">
        <v>11888</v>
      </c>
      <c r="G2060" s="5">
        <v>261</v>
      </c>
      <c r="H2060">
        <v>29550</v>
      </c>
      <c r="I2060" s="5" t="str">
        <f t="shared" si="64"/>
        <v>|n</v>
      </c>
      <c r="J2060" s="5" t="str">
        <f t="shared" si="65"/>
        <v>2059,Suzuki,Equator,2012,regular unleaded,AUTOMATIC,261,29550,|n</v>
      </c>
    </row>
    <row r="2061" spans="1:10" x14ac:dyDescent="0.25">
      <c r="A2061" s="5">
        <v>2060</v>
      </c>
      <c r="B2061" s="5" t="s">
        <v>11259</v>
      </c>
      <c r="C2061" t="s">
        <v>11427</v>
      </c>
      <c r="D2061">
        <v>2012</v>
      </c>
      <c r="E2061" t="s">
        <v>11190</v>
      </c>
      <c r="F2061" t="s">
        <v>11887</v>
      </c>
      <c r="G2061" s="5">
        <v>152</v>
      </c>
      <c r="H2061">
        <v>19299</v>
      </c>
      <c r="I2061" s="5" t="str">
        <f t="shared" si="64"/>
        <v>|n</v>
      </c>
      <c r="J2061" s="5" t="str">
        <f t="shared" si="65"/>
        <v>2060,Suzuki,Equator,2012,regular unleaded,MANUAL,152,19299,|n</v>
      </c>
    </row>
    <row r="2062" spans="1:10" x14ac:dyDescent="0.25">
      <c r="A2062" s="5">
        <v>2061</v>
      </c>
      <c r="B2062" s="5" t="s">
        <v>11259</v>
      </c>
      <c r="C2062" t="s">
        <v>11464</v>
      </c>
      <c r="D2062">
        <v>2006</v>
      </c>
      <c r="E2062" t="s">
        <v>11190</v>
      </c>
      <c r="F2062" t="s">
        <v>11888</v>
      </c>
      <c r="G2062" s="5">
        <v>126</v>
      </c>
      <c r="H2062">
        <v>16699</v>
      </c>
      <c r="I2062" s="5" t="str">
        <f t="shared" si="64"/>
        <v>|n</v>
      </c>
      <c r="J2062" s="5" t="str">
        <f t="shared" si="65"/>
        <v>2061,Suzuki,Forenza,2006,regular unleaded,AUTOMATIC,126,16699,|n</v>
      </c>
    </row>
    <row r="2063" spans="1:10" x14ac:dyDescent="0.25">
      <c r="A2063" s="5">
        <v>2062</v>
      </c>
      <c r="B2063" s="5" t="s">
        <v>11259</v>
      </c>
      <c r="C2063" t="s">
        <v>11464</v>
      </c>
      <c r="D2063">
        <v>2006</v>
      </c>
      <c r="E2063" t="s">
        <v>11190</v>
      </c>
      <c r="F2063" t="s">
        <v>11887</v>
      </c>
      <c r="G2063" s="5">
        <v>126</v>
      </c>
      <c r="H2063">
        <v>15799</v>
      </c>
      <c r="I2063" s="5" t="str">
        <f t="shared" si="64"/>
        <v>|n</v>
      </c>
      <c r="J2063" s="5" t="str">
        <f t="shared" si="65"/>
        <v>2062,Suzuki,Forenza,2006,regular unleaded,MANUAL,126,15799,|n</v>
      </c>
    </row>
    <row r="2064" spans="1:10" x14ac:dyDescent="0.25">
      <c r="A2064" s="5">
        <v>2063</v>
      </c>
      <c r="B2064" s="5" t="s">
        <v>11259</v>
      </c>
      <c r="C2064" t="s">
        <v>11464</v>
      </c>
      <c r="D2064">
        <v>2007</v>
      </c>
      <c r="E2064" t="s">
        <v>11190</v>
      </c>
      <c r="F2064" t="s">
        <v>11888</v>
      </c>
      <c r="G2064" s="5">
        <v>127</v>
      </c>
      <c r="H2064">
        <v>16949</v>
      </c>
      <c r="I2064" s="5" t="str">
        <f t="shared" si="64"/>
        <v>|n</v>
      </c>
      <c r="J2064" s="5" t="str">
        <f t="shared" si="65"/>
        <v>2063,Suzuki,Forenza,2007,regular unleaded,AUTOMATIC,127,16949,|n</v>
      </c>
    </row>
    <row r="2065" spans="1:10" x14ac:dyDescent="0.25">
      <c r="A2065" s="5">
        <v>2064</v>
      </c>
      <c r="B2065" s="5" t="s">
        <v>11259</v>
      </c>
      <c r="C2065" t="s">
        <v>11464</v>
      </c>
      <c r="D2065">
        <v>2007</v>
      </c>
      <c r="E2065" t="s">
        <v>11190</v>
      </c>
      <c r="F2065" t="s">
        <v>11887</v>
      </c>
      <c r="G2065" s="5">
        <v>127</v>
      </c>
      <c r="H2065">
        <v>15849</v>
      </c>
      <c r="I2065" s="5" t="str">
        <f t="shared" si="64"/>
        <v>|n</v>
      </c>
      <c r="J2065" s="5" t="str">
        <f t="shared" si="65"/>
        <v>2064,Suzuki,Forenza,2007,regular unleaded,MANUAL,127,15849,|n</v>
      </c>
    </row>
    <row r="2066" spans="1:10" x14ac:dyDescent="0.25">
      <c r="A2066" s="5">
        <v>2065</v>
      </c>
      <c r="B2066" s="5" t="s">
        <v>11259</v>
      </c>
      <c r="C2066" t="s">
        <v>11464</v>
      </c>
      <c r="D2066">
        <v>2008</v>
      </c>
      <c r="E2066" t="s">
        <v>11190</v>
      </c>
      <c r="F2066" t="s">
        <v>11888</v>
      </c>
      <c r="G2066" s="5">
        <v>127</v>
      </c>
      <c r="H2066">
        <v>17689</v>
      </c>
      <c r="I2066" s="5" t="str">
        <f t="shared" si="64"/>
        <v>|n</v>
      </c>
      <c r="J2066" s="5" t="str">
        <f t="shared" si="65"/>
        <v>2065,Suzuki,Forenza,2008,regular unleaded,AUTOMATIC,127,17689,|n</v>
      </c>
    </row>
    <row r="2067" spans="1:10" x14ac:dyDescent="0.25">
      <c r="A2067" s="5">
        <v>2066</v>
      </c>
      <c r="B2067" s="5" t="s">
        <v>11259</v>
      </c>
      <c r="C2067" t="s">
        <v>11464</v>
      </c>
      <c r="D2067">
        <v>2008</v>
      </c>
      <c r="E2067" t="s">
        <v>11190</v>
      </c>
      <c r="F2067" t="s">
        <v>11887</v>
      </c>
      <c r="G2067" s="5">
        <v>127</v>
      </c>
      <c r="H2067">
        <v>15889</v>
      </c>
      <c r="I2067" s="5" t="str">
        <f t="shared" si="64"/>
        <v>|n</v>
      </c>
      <c r="J2067" s="5" t="str">
        <f t="shared" si="65"/>
        <v>2066,Suzuki,Forenza,2008,regular unleaded,MANUAL,127,15889,|n</v>
      </c>
    </row>
    <row r="2068" spans="1:10" x14ac:dyDescent="0.25">
      <c r="A2068" s="5">
        <v>2067</v>
      </c>
      <c r="B2068" s="5" t="s">
        <v>11259</v>
      </c>
      <c r="C2068" t="s">
        <v>11516</v>
      </c>
      <c r="D2068">
        <v>2011</v>
      </c>
      <c r="E2068" t="s">
        <v>11190</v>
      </c>
      <c r="F2068" t="s">
        <v>11888</v>
      </c>
      <c r="G2068" s="5">
        <v>166</v>
      </c>
      <c r="H2068">
        <v>24949</v>
      </c>
      <c r="I2068" s="5" t="str">
        <f t="shared" si="64"/>
        <v>|n</v>
      </c>
      <c r="J2068" s="5" t="str">
        <f t="shared" si="65"/>
        <v>2067,Suzuki,Grand Vitara,2011,regular unleaded,AUTOMATIC,166,24949,|n</v>
      </c>
    </row>
    <row r="2069" spans="1:10" x14ac:dyDescent="0.25">
      <c r="A2069" s="5">
        <v>2068</v>
      </c>
      <c r="B2069" s="5" t="s">
        <v>11259</v>
      </c>
      <c r="C2069" t="s">
        <v>11516</v>
      </c>
      <c r="D2069">
        <v>2011</v>
      </c>
      <c r="E2069" t="s">
        <v>11190</v>
      </c>
      <c r="F2069" t="s">
        <v>11887</v>
      </c>
      <c r="G2069" s="5">
        <v>166</v>
      </c>
      <c r="H2069">
        <v>19299</v>
      </c>
      <c r="I2069" s="5" t="str">
        <f t="shared" si="64"/>
        <v>|n</v>
      </c>
      <c r="J2069" s="5" t="str">
        <f t="shared" si="65"/>
        <v>2068,Suzuki,Grand Vitara,2011,regular unleaded,MANUAL,166,19299,|n</v>
      </c>
    </row>
    <row r="2070" spans="1:10" x14ac:dyDescent="0.25">
      <c r="A2070" s="5">
        <v>2069</v>
      </c>
      <c r="B2070" s="5" t="s">
        <v>11259</v>
      </c>
      <c r="C2070" t="s">
        <v>11516</v>
      </c>
      <c r="D2070">
        <v>2012</v>
      </c>
      <c r="E2070" t="s">
        <v>11190</v>
      </c>
      <c r="F2070" t="s">
        <v>11888</v>
      </c>
      <c r="G2070" s="5">
        <v>166</v>
      </c>
      <c r="H2070">
        <v>25249</v>
      </c>
      <c r="I2070" s="5" t="str">
        <f t="shared" si="64"/>
        <v>|n</v>
      </c>
      <c r="J2070" s="5" t="str">
        <f t="shared" si="65"/>
        <v>2069,Suzuki,Grand Vitara,2012,regular unleaded,AUTOMATIC,166,25249,|n</v>
      </c>
    </row>
    <row r="2071" spans="1:10" x14ac:dyDescent="0.25">
      <c r="A2071" s="5">
        <v>2070</v>
      </c>
      <c r="B2071" s="5" t="s">
        <v>11259</v>
      </c>
      <c r="C2071" t="s">
        <v>11516</v>
      </c>
      <c r="D2071">
        <v>2012</v>
      </c>
      <c r="E2071" t="s">
        <v>11190</v>
      </c>
      <c r="F2071" t="s">
        <v>11887</v>
      </c>
      <c r="G2071" s="5">
        <v>166</v>
      </c>
      <c r="H2071">
        <v>19499</v>
      </c>
      <c r="I2071" s="5" t="str">
        <f t="shared" si="64"/>
        <v>|n</v>
      </c>
      <c r="J2071" s="5" t="str">
        <f t="shared" si="65"/>
        <v>2070,Suzuki,Grand Vitara,2012,regular unleaded,MANUAL,166,19499,|n</v>
      </c>
    </row>
    <row r="2072" spans="1:10" x14ac:dyDescent="0.25">
      <c r="A2072" s="5">
        <v>2071</v>
      </c>
      <c r="B2072" s="5" t="s">
        <v>11259</v>
      </c>
      <c r="C2072" t="s">
        <v>11516</v>
      </c>
      <c r="D2072">
        <v>2013</v>
      </c>
      <c r="E2072" t="s">
        <v>11190</v>
      </c>
      <c r="F2072" t="s">
        <v>11888</v>
      </c>
      <c r="G2072" s="5">
        <v>166</v>
      </c>
      <c r="H2072">
        <v>25949</v>
      </c>
      <c r="I2072" s="5" t="str">
        <f t="shared" si="64"/>
        <v>|n</v>
      </c>
      <c r="J2072" s="5" t="str">
        <f t="shared" si="65"/>
        <v>2071,Suzuki,Grand Vitara,2013,regular unleaded,AUTOMATIC,166,25949,|n</v>
      </c>
    </row>
    <row r="2073" spans="1:10" x14ac:dyDescent="0.25">
      <c r="A2073" s="5">
        <v>2072</v>
      </c>
      <c r="B2073" s="5" t="s">
        <v>11259</v>
      </c>
      <c r="C2073" t="s">
        <v>11516</v>
      </c>
      <c r="D2073">
        <v>2013</v>
      </c>
      <c r="E2073" t="s">
        <v>11190</v>
      </c>
      <c r="F2073" t="s">
        <v>11887</v>
      </c>
      <c r="G2073" s="5">
        <v>166</v>
      </c>
      <c r="H2073">
        <v>19949</v>
      </c>
      <c r="I2073" s="5" t="str">
        <f t="shared" si="64"/>
        <v>|n</v>
      </c>
      <c r="J2073" s="5" t="str">
        <f t="shared" si="65"/>
        <v>2072,Suzuki,Grand Vitara,2013,regular unleaded,MANUAL,166,19949,|n</v>
      </c>
    </row>
    <row r="2074" spans="1:10" x14ac:dyDescent="0.25">
      <c r="A2074" s="5">
        <v>2073</v>
      </c>
      <c r="B2074" s="5" t="s">
        <v>11259</v>
      </c>
      <c r="C2074" t="s">
        <v>11569</v>
      </c>
      <c r="D2074">
        <v>2011</v>
      </c>
      <c r="E2074" t="s">
        <v>11190</v>
      </c>
      <c r="F2074" t="s">
        <v>11888</v>
      </c>
      <c r="G2074" s="5">
        <v>180</v>
      </c>
      <c r="H2074">
        <v>27299</v>
      </c>
      <c r="I2074" s="5" t="str">
        <f t="shared" si="64"/>
        <v>|n</v>
      </c>
      <c r="J2074" s="5" t="str">
        <f t="shared" si="65"/>
        <v>2073,Suzuki,Kizashi,2011,regular unleaded,AUTOMATIC,180,27299,|n</v>
      </c>
    </row>
    <row r="2075" spans="1:10" x14ac:dyDescent="0.25">
      <c r="A2075" s="5">
        <v>2074</v>
      </c>
      <c r="B2075" s="5" t="s">
        <v>11259</v>
      </c>
      <c r="C2075" t="s">
        <v>11569</v>
      </c>
      <c r="D2075">
        <v>2011</v>
      </c>
      <c r="E2075" t="s">
        <v>11190</v>
      </c>
      <c r="F2075" t="s">
        <v>11887</v>
      </c>
      <c r="G2075" s="5">
        <v>185</v>
      </c>
      <c r="H2075">
        <v>24849</v>
      </c>
      <c r="I2075" s="5" t="str">
        <f t="shared" si="64"/>
        <v>|n</v>
      </c>
      <c r="J2075" s="5" t="str">
        <f t="shared" si="65"/>
        <v>2074,Suzuki,Kizashi,2011,regular unleaded,MANUAL,185,24849,|n</v>
      </c>
    </row>
    <row r="2076" spans="1:10" x14ac:dyDescent="0.25">
      <c r="A2076" s="5">
        <v>2075</v>
      </c>
      <c r="B2076" s="5" t="s">
        <v>11259</v>
      </c>
      <c r="C2076" t="s">
        <v>11569</v>
      </c>
      <c r="D2076">
        <v>2012</v>
      </c>
      <c r="E2076" t="s">
        <v>11190</v>
      </c>
      <c r="F2076" t="s">
        <v>11888</v>
      </c>
      <c r="G2076" s="5">
        <v>180</v>
      </c>
      <c r="H2076">
        <v>27549</v>
      </c>
      <c r="I2076" s="5" t="str">
        <f t="shared" si="64"/>
        <v>|n</v>
      </c>
      <c r="J2076" s="5" t="str">
        <f t="shared" si="65"/>
        <v>2075,Suzuki,Kizashi,2012,regular unleaded,AUTOMATIC,180,27549,|n</v>
      </c>
    </row>
    <row r="2077" spans="1:10" x14ac:dyDescent="0.25">
      <c r="A2077" s="5">
        <v>2076</v>
      </c>
      <c r="B2077" s="5" t="s">
        <v>11259</v>
      </c>
      <c r="C2077" t="s">
        <v>11569</v>
      </c>
      <c r="D2077">
        <v>2012</v>
      </c>
      <c r="E2077" t="s">
        <v>11190</v>
      </c>
      <c r="F2077" t="s">
        <v>11887</v>
      </c>
      <c r="G2077" s="5">
        <v>185</v>
      </c>
      <c r="H2077">
        <v>25099</v>
      </c>
      <c r="I2077" s="5" t="str">
        <f t="shared" si="64"/>
        <v>|n</v>
      </c>
      <c r="J2077" s="5" t="str">
        <f t="shared" si="65"/>
        <v>2076,Suzuki,Kizashi,2012,regular unleaded,MANUAL,185,25099,|n</v>
      </c>
    </row>
    <row r="2078" spans="1:10" x14ac:dyDescent="0.25">
      <c r="A2078" s="5">
        <v>2077</v>
      </c>
      <c r="B2078" s="5" t="s">
        <v>11259</v>
      </c>
      <c r="C2078" t="s">
        <v>11569</v>
      </c>
      <c r="D2078">
        <v>2013</v>
      </c>
      <c r="E2078" t="s">
        <v>11190</v>
      </c>
      <c r="F2078" t="s">
        <v>11888</v>
      </c>
      <c r="G2078" s="5">
        <v>180</v>
      </c>
      <c r="H2078">
        <v>28999</v>
      </c>
      <c r="I2078" s="5" t="str">
        <f t="shared" si="64"/>
        <v>|n</v>
      </c>
      <c r="J2078" s="5" t="str">
        <f t="shared" si="65"/>
        <v>2077,Suzuki,Kizashi,2013,regular unleaded,AUTOMATIC,180,28999,|n</v>
      </c>
    </row>
    <row r="2079" spans="1:10" x14ac:dyDescent="0.25">
      <c r="A2079" s="5">
        <v>2078</v>
      </c>
      <c r="B2079" s="5" t="s">
        <v>11259</v>
      </c>
      <c r="C2079" t="s">
        <v>11569</v>
      </c>
      <c r="D2079">
        <v>2013</v>
      </c>
      <c r="E2079" t="s">
        <v>11190</v>
      </c>
      <c r="F2079" t="s">
        <v>11887</v>
      </c>
      <c r="G2079" s="5">
        <v>185</v>
      </c>
      <c r="H2079">
        <v>19999</v>
      </c>
      <c r="I2079" s="5" t="str">
        <f t="shared" si="64"/>
        <v>|n</v>
      </c>
      <c r="J2079" s="5" t="str">
        <f t="shared" si="65"/>
        <v>2078,Suzuki,Kizashi,2013,regular unleaded,MANUAL,185,19999,|n</v>
      </c>
    </row>
    <row r="2080" spans="1:10" x14ac:dyDescent="0.25">
      <c r="A2080" s="5">
        <v>2079</v>
      </c>
      <c r="B2080" s="5" t="s">
        <v>11259</v>
      </c>
      <c r="C2080" t="s">
        <v>11711</v>
      </c>
      <c r="D2080">
        <v>2006</v>
      </c>
      <c r="E2080" t="s">
        <v>11190</v>
      </c>
      <c r="F2080" t="s">
        <v>11888</v>
      </c>
      <c r="G2080" s="5">
        <v>126</v>
      </c>
      <c r="H2080">
        <v>16299</v>
      </c>
      <c r="I2080" s="5" t="str">
        <f t="shared" si="64"/>
        <v>|n</v>
      </c>
      <c r="J2080" s="5" t="str">
        <f t="shared" si="65"/>
        <v>2079,Suzuki,Reno,2006,regular unleaded,AUTOMATIC,126,16299,|n</v>
      </c>
    </row>
    <row r="2081" spans="1:10" x14ac:dyDescent="0.25">
      <c r="A2081" s="5">
        <v>2080</v>
      </c>
      <c r="B2081" s="5" t="s">
        <v>11259</v>
      </c>
      <c r="C2081" t="s">
        <v>11711</v>
      </c>
      <c r="D2081">
        <v>2006</v>
      </c>
      <c r="E2081" t="s">
        <v>11190</v>
      </c>
      <c r="F2081" t="s">
        <v>11887</v>
      </c>
      <c r="G2081" s="5">
        <v>126</v>
      </c>
      <c r="H2081">
        <v>15399</v>
      </c>
      <c r="I2081" s="5" t="str">
        <f t="shared" si="64"/>
        <v>|n</v>
      </c>
      <c r="J2081" s="5" t="str">
        <f t="shared" si="65"/>
        <v>2080,Suzuki,Reno,2006,regular unleaded,MANUAL,126,15399,|n</v>
      </c>
    </row>
    <row r="2082" spans="1:10" x14ac:dyDescent="0.25">
      <c r="A2082" s="5">
        <v>2081</v>
      </c>
      <c r="B2082" s="5" t="s">
        <v>11259</v>
      </c>
      <c r="C2082" t="s">
        <v>11711</v>
      </c>
      <c r="D2082">
        <v>2007</v>
      </c>
      <c r="E2082" t="s">
        <v>11190</v>
      </c>
      <c r="F2082" t="s">
        <v>11888</v>
      </c>
      <c r="G2082" s="5">
        <v>127</v>
      </c>
      <c r="H2082">
        <v>15199</v>
      </c>
      <c r="I2082" s="5" t="str">
        <f t="shared" si="64"/>
        <v>|n</v>
      </c>
      <c r="J2082" s="5" t="str">
        <f t="shared" si="65"/>
        <v>2081,Suzuki,Reno,2007,regular unleaded,AUTOMATIC,127,15199,|n</v>
      </c>
    </row>
    <row r="2083" spans="1:10" x14ac:dyDescent="0.25">
      <c r="A2083" s="5">
        <v>2082</v>
      </c>
      <c r="B2083" s="5" t="s">
        <v>11259</v>
      </c>
      <c r="C2083" t="s">
        <v>11711</v>
      </c>
      <c r="D2083">
        <v>2007</v>
      </c>
      <c r="E2083" t="s">
        <v>11190</v>
      </c>
      <c r="F2083" t="s">
        <v>11887</v>
      </c>
      <c r="G2083" s="5">
        <v>127</v>
      </c>
      <c r="H2083">
        <v>14099</v>
      </c>
      <c r="I2083" s="5" t="str">
        <f t="shared" si="64"/>
        <v>|n</v>
      </c>
      <c r="J2083" s="5" t="str">
        <f t="shared" si="65"/>
        <v>2082,Suzuki,Reno,2007,regular unleaded,MANUAL,127,14099,|n</v>
      </c>
    </row>
    <row r="2084" spans="1:10" x14ac:dyDescent="0.25">
      <c r="A2084" s="5">
        <v>2083</v>
      </c>
      <c r="B2084" s="5" t="s">
        <v>11259</v>
      </c>
      <c r="C2084" t="s">
        <v>11711</v>
      </c>
      <c r="D2084">
        <v>2008</v>
      </c>
      <c r="E2084" t="s">
        <v>11190</v>
      </c>
      <c r="F2084" t="s">
        <v>11888</v>
      </c>
      <c r="G2084" s="5">
        <v>127</v>
      </c>
      <c r="H2084">
        <v>15349</v>
      </c>
      <c r="I2084" s="5" t="str">
        <f t="shared" si="64"/>
        <v>|n</v>
      </c>
      <c r="J2084" s="5" t="str">
        <f t="shared" si="65"/>
        <v>2083,Suzuki,Reno,2008,regular unleaded,AUTOMATIC,127,15349,|n</v>
      </c>
    </row>
    <row r="2085" spans="1:10" x14ac:dyDescent="0.25">
      <c r="A2085" s="5">
        <v>2084</v>
      </c>
      <c r="B2085" s="5" t="s">
        <v>11259</v>
      </c>
      <c r="C2085" t="s">
        <v>11711</v>
      </c>
      <c r="D2085">
        <v>2008</v>
      </c>
      <c r="E2085" t="s">
        <v>11190</v>
      </c>
      <c r="F2085" t="s">
        <v>11887</v>
      </c>
      <c r="G2085" s="5">
        <v>127</v>
      </c>
      <c r="H2085">
        <v>14339</v>
      </c>
      <c r="I2085" s="5" t="str">
        <f t="shared" si="64"/>
        <v>|n</v>
      </c>
      <c r="J2085" s="5" t="str">
        <f t="shared" si="65"/>
        <v>2084,Suzuki,Reno,2008,regular unleaded,MANUAL,127,14339,|n</v>
      </c>
    </row>
    <row r="2086" spans="1:10" x14ac:dyDescent="0.25">
      <c r="A2086" s="5">
        <v>2085</v>
      </c>
      <c r="B2086" s="5" t="s">
        <v>11259</v>
      </c>
      <c r="C2086" t="s">
        <v>11795</v>
      </c>
      <c r="D2086">
        <v>2011</v>
      </c>
      <c r="E2086" t="s">
        <v>11190</v>
      </c>
      <c r="F2086" t="s">
        <v>11888</v>
      </c>
      <c r="G2086" s="5">
        <v>148</v>
      </c>
      <c r="H2086">
        <v>19349</v>
      </c>
      <c r="I2086" s="5" t="str">
        <f t="shared" si="64"/>
        <v>|n</v>
      </c>
      <c r="J2086" s="5" t="str">
        <f t="shared" si="65"/>
        <v>2085,Suzuki,SX4,2011,regular unleaded,AUTOMATIC,148,19349,|n</v>
      </c>
    </row>
    <row r="2087" spans="1:10" x14ac:dyDescent="0.25">
      <c r="A2087" s="5">
        <v>2086</v>
      </c>
      <c r="B2087" s="5" t="s">
        <v>11259</v>
      </c>
      <c r="C2087" t="s">
        <v>11795</v>
      </c>
      <c r="D2087">
        <v>2011</v>
      </c>
      <c r="E2087" t="s">
        <v>11190</v>
      </c>
      <c r="F2087" t="s">
        <v>11887</v>
      </c>
      <c r="G2087" s="5">
        <v>150</v>
      </c>
      <c r="H2087">
        <v>18249</v>
      </c>
      <c r="I2087" s="5" t="str">
        <f t="shared" si="64"/>
        <v>|n</v>
      </c>
      <c r="J2087" s="5" t="str">
        <f t="shared" si="65"/>
        <v>2086,Suzuki,SX4,2011,regular unleaded,MANUAL,150,18249,|n</v>
      </c>
    </row>
    <row r="2088" spans="1:10" x14ac:dyDescent="0.25">
      <c r="A2088" s="5">
        <v>2087</v>
      </c>
      <c r="B2088" s="5" t="s">
        <v>11259</v>
      </c>
      <c r="C2088" t="s">
        <v>11795</v>
      </c>
      <c r="D2088">
        <v>2012</v>
      </c>
      <c r="E2088" t="s">
        <v>11190</v>
      </c>
      <c r="F2088" t="s">
        <v>11888</v>
      </c>
      <c r="G2088" s="5">
        <v>148</v>
      </c>
      <c r="H2088">
        <v>19649</v>
      </c>
      <c r="I2088" s="5" t="str">
        <f t="shared" si="64"/>
        <v>|n</v>
      </c>
      <c r="J2088" s="5" t="str">
        <f t="shared" si="65"/>
        <v>2087,Suzuki,SX4,2012,regular unleaded,AUTOMATIC,148,19649,|n</v>
      </c>
    </row>
    <row r="2089" spans="1:10" x14ac:dyDescent="0.25">
      <c r="A2089" s="5">
        <v>2088</v>
      </c>
      <c r="B2089" s="5" t="s">
        <v>11259</v>
      </c>
      <c r="C2089" t="s">
        <v>11795</v>
      </c>
      <c r="D2089">
        <v>2012</v>
      </c>
      <c r="E2089" t="s">
        <v>11190</v>
      </c>
      <c r="F2089" t="s">
        <v>11887</v>
      </c>
      <c r="G2089" s="5">
        <v>150</v>
      </c>
      <c r="H2089">
        <v>18549</v>
      </c>
      <c r="I2089" s="5" t="str">
        <f t="shared" si="64"/>
        <v>|n</v>
      </c>
      <c r="J2089" s="5" t="str">
        <f t="shared" si="65"/>
        <v>2088,Suzuki,SX4,2012,regular unleaded,MANUAL,150,18549,|n</v>
      </c>
    </row>
    <row r="2090" spans="1:10" x14ac:dyDescent="0.25">
      <c r="A2090" s="5">
        <v>2089</v>
      </c>
      <c r="B2090" s="5" t="s">
        <v>11259</v>
      </c>
      <c r="C2090" t="s">
        <v>11795</v>
      </c>
      <c r="D2090">
        <v>2013</v>
      </c>
      <c r="E2090" t="s">
        <v>11190</v>
      </c>
      <c r="F2090" t="s">
        <v>11888</v>
      </c>
      <c r="G2090" s="5">
        <v>148</v>
      </c>
      <c r="H2090">
        <v>20449</v>
      </c>
      <c r="I2090" s="5" t="str">
        <f t="shared" si="64"/>
        <v>|n</v>
      </c>
      <c r="J2090" s="5" t="str">
        <f t="shared" si="65"/>
        <v>2089,Suzuki,SX4,2013,regular unleaded,AUTOMATIC,148,20449,|n</v>
      </c>
    </row>
    <row r="2091" spans="1:10" x14ac:dyDescent="0.25">
      <c r="A2091" s="5">
        <v>2090</v>
      </c>
      <c r="B2091" s="5" t="s">
        <v>11259</v>
      </c>
      <c r="C2091" t="s">
        <v>11795</v>
      </c>
      <c r="D2091">
        <v>2013</v>
      </c>
      <c r="E2091" t="s">
        <v>11190</v>
      </c>
      <c r="F2091" t="s">
        <v>11887</v>
      </c>
      <c r="G2091" s="5">
        <v>150</v>
      </c>
      <c r="H2091">
        <v>19349</v>
      </c>
      <c r="I2091" s="5" t="str">
        <f t="shared" si="64"/>
        <v>|n</v>
      </c>
      <c r="J2091" s="5" t="str">
        <f t="shared" si="65"/>
        <v>2090,Suzuki,SX4,2013,regular unleaded,MANUAL,150,19349,|n</v>
      </c>
    </row>
    <row r="2092" spans="1:10" x14ac:dyDescent="0.25">
      <c r="A2092" s="5">
        <v>2091</v>
      </c>
      <c r="B2092" s="5" t="s">
        <v>11259</v>
      </c>
      <c r="C2092" t="s">
        <v>11846</v>
      </c>
      <c r="D2092">
        <v>2005</v>
      </c>
      <c r="E2092" t="s">
        <v>11190</v>
      </c>
      <c r="F2092" t="s">
        <v>11888</v>
      </c>
      <c r="G2092" s="5">
        <v>155</v>
      </c>
      <c r="H2092">
        <v>21049</v>
      </c>
      <c r="I2092" s="5" t="str">
        <f t="shared" si="64"/>
        <v>|n</v>
      </c>
      <c r="J2092" s="5" t="str">
        <f t="shared" si="65"/>
        <v>2091,Suzuki,Verona,2005,regular unleaded,AUTOMATIC,155,21049,|n</v>
      </c>
    </row>
    <row r="2093" spans="1:10" x14ac:dyDescent="0.25">
      <c r="A2093" s="5">
        <v>2092</v>
      </c>
      <c r="B2093" s="5" t="s">
        <v>11259</v>
      </c>
      <c r="C2093" t="s">
        <v>11846</v>
      </c>
      <c r="D2093">
        <v>2006</v>
      </c>
      <c r="E2093" t="s">
        <v>11190</v>
      </c>
      <c r="F2093" t="s">
        <v>11888</v>
      </c>
      <c r="G2093" s="5">
        <v>155</v>
      </c>
      <c r="H2093">
        <v>20299</v>
      </c>
      <c r="I2093" s="5">
        <f t="shared" si="64"/>
        <v>2091</v>
      </c>
      <c r="J2093" s="5" t="str">
        <f t="shared" si="65"/>
        <v>2092,Suzuki,Verona,2006,regular unleaded,AUTOMATIC,155,20299,2091</v>
      </c>
    </row>
    <row r="2094" spans="1:10" x14ac:dyDescent="0.25">
      <c r="A2094" s="5">
        <v>2093</v>
      </c>
      <c r="B2094" s="5" t="s">
        <v>11259</v>
      </c>
      <c r="C2094" t="s">
        <v>11871</v>
      </c>
      <c r="D2094">
        <v>2007</v>
      </c>
      <c r="E2094" t="s">
        <v>11190</v>
      </c>
      <c r="F2094" t="s">
        <v>11888</v>
      </c>
      <c r="G2094" s="5">
        <v>252</v>
      </c>
      <c r="H2094">
        <v>31749</v>
      </c>
      <c r="I2094" s="5" t="str">
        <f t="shared" si="64"/>
        <v>|n</v>
      </c>
      <c r="J2094" s="5" t="str">
        <f t="shared" si="65"/>
        <v>2093,Suzuki,XL7,2007,regular unleaded,AUTOMATIC,252,31749,|n</v>
      </c>
    </row>
    <row r="2095" spans="1:10" x14ac:dyDescent="0.25">
      <c r="A2095" s="5">
        <v>2094</v>
      </c>
      <c r="B2095" s="5" t="s">
        <v>11259</v>
      </c>
      <c r="C2095" t="s">
        <v>11871</v>
      </c>
      <c r="D2095">
        <v>2008</v>
      </c>
      <c r="E2095" t="s">
        <v>11190</v>
      </c>
      <c r="F2095" t="s">
        <v>11888</v>
      </c>
      <c r="G2095" s="5">
        <v>252</v>
      </c>
      <c r="H2095">
        <v>29149</v>
      </c>
      <c r="I2095" s="5">
        <f t="shared" si="64"/>
        <v>2093</v>
      </c>
      <c r="J2095" s="5" t="str">
        <f t="shared" si="65"/>
        <v>2094,Suzuki,XL7,2008,regular unleaded,AUTOMATIC,252,29149,2093</v>
      </c>
    </row>
    <row r="2096" spans="1:10" x14ac:dyDescent="0.25">
      <c r="A2096" s="5">
        <v>2095</v>
      </c>
      <c r="B2096" s="5" t="s">
        <v>11259</v>
      </c>
      <c r="C2096" t="s">
        <v>11871</v>
      </c>
      <c r="D2096">
        <v>2009</v>
      </c>
      <c r="E2096" t="s">
        <v>11190</v>
      </c>
      <c r="F2096" t="s">
        <v>11888</v>
      </c>
      <c r="G2096" s="5">
        <v>252</v>
      </c>
      <c r="H2096">
        <v>30230</v>
      </c>
      <c r="I2096" s="5">
        <f t="shared" si="64"/>
        <v>2094</v>
      </c>
      <c r="J2096" s="5" t="str">
        <f t="shared" si="65"/>
        <v>2095,Suzuki,XL7,2009,regular unleaded,AUTOMATIC,252,30230,2094</v>
      </c>
    </row>
    <row r="2097" spans="1:10" x14ac:dyDescent="0.25">
      <c r="A2097" s="5">
        <v>2096</v>
      </c>
      <c r="B2097" s="5" t="s">
        <v>11259</v>
      </c>
      <c r="C2097" t="s">
        <v>11870</v>
      </c>
      <c r="D2097">
        <v>2005</v>
      </c>
      <c r="E2097" t="s">
        <v>11190</v>
      </c>
      <c r="F2097" t="s">
        <v>11888</v>
      </c>
      <c r="G2097" s="5">
        <v>185</v>
      </c>
      <c r="H2097">
        <v>27799</v>
      </c>
      <c r="I2097" s="5" t="str">
        <f t="shared" si="64"/>
        <v>|n</v>
      </c>
      <c r="J2097" s="5" t="str">
        <f t="shared" si="65"/>
        <v>2096,Suzuki,XL-7,2005,regular unleaded,AUTOMATIC,185,27799,|n</v>
      </c>
    </row>
    <row r="2098" spans="1:10" x14ac:dyDescent="0.25">
      <c r="A2098" s="5">
        <v>2097</v>
      </c>
      <c r="B2098" s="5" t="s">
        <v>11259</v>
      </c>
      <c r="C2098" t="s">
        <v>11870</v>
      </c>
      <c r="D2098">
        <v>2005</v>
      </c>
      <c r="E2098" t="s">
        <v>11190</v>
      </c>
      <c r="F2098" t="s">
        <v>11887</v>
      </c>
      <c r="G2098" s="5">
        <v>185</v>
      </c>
      <c r="H2098">
        <v>22299</v>
      </c>
      <c r="I2098" s="5" t="str">
        <f t="shared" si="64"/>
        <v>|n</v>
      </c>
      <c r="J2098" s="5" t="str">
        <f t="shared" si="65"/>
        <v>2097,Suzuki,XL-7,2005,regular unleaded,MANUAL,185,22299,|n</v>
      </c>
    </row>
    <row r="2099" spans="1:10" x14ac:dyDescent="0.25">
      <c r="A2099" s="5">
        <v>2098</v>
      </c>
      <c r="B2099" s="5" t="s">
        <v>11259</v>
      </c>
      <c r="C2099" t="s">
        <v>11870</v>
      </c>
      <c r="D2099">
        <v>2006</v>
      </c>
      <c r="E2099" t="s">
        <v>11190</v>
      </c>
      <c r="F2099" t="s">
        <v>11888</v>
      </c>
      <c r="G2099" s="5">
        <v>185</v>
      </c>
      <c r="H2099">
        <v>26699</v>
      </c>
      <c r="I2099" s="5" t="str">
        <f t="shared" si="64"/>
        <v>|n</v>
      </c>
      <c r="J2099" s="5" t="str">
        <f t="shared" si="65"/>
        <v>2098,Suzuki,XL-7,2006,regular unleaded,AUTOMATIC,185,26699,|n</v>
      </c>
    </row>
    <row r="2100" spans="1:10" x14ac:dyDescent="0.25">
      <c r="A2100" s="5">
        <v>2099</v>
      </c>
      <c r="B2100" s="5" t="s">
        <v>11627</v>
      </c>
      <c r="C2100" t="s">
        <v>11628</v>
      </c>
      <c r="D2100">
        <v>2014</v>
      </c>
      <c r="E2100" t="s">
        <v>11218</v>
      </c>
      <c r="F2100" t="s">
        <v>11890</v>
      </c>
      <c r="G2100" s="5">
        <v>613</v>
      </c>
      <c r="H2100">
        <v>104500</v>
      </c>
      <c r="I2100" s="5" t="str">
        <f t="shared" si="64"/>
        <v>|n</v>
      </c>
      <c r="J2100" s="5" t="str">
        <f t="shared" si="65"/>
        <v>2099,Tesla,Model S,2014,electric,DIRECT_DRIVE,613,104500,|n</v>
      </c>
    </row>
    <row r="2101" spans="1:10" x14ac:dyDescent="0.25">
      <c r="A2101" s="5">
        <v>2100</v>
      </c>
      <c r="B2101" s="5" t="s">
        <v>11627</v>
      </c>
      <c r="C2101" t="s">
        <v>11628</v>
      </c>
      <c r="D2101">
        <v>2015</v>
      </c>
      <c r="E2101" t="s">
        <v>11218</v>
      </c>
      <c r="F2101" t="s">
        <v>11890</v>
      </c>
      <c r="G2101" s="5">
        <v>613</v>
      </c>
      <c r="H2101">
        <v>105000</v>
      </c>
      <c r="I2101" s="5">
        <f t="shared" si="64"/>
        <v>2099</v>
      </c>
      <c r="J2101" s="5" t="str">
        <f t="shared" si="65"/>
        <v>2100,Tesla,Model S,2015,electric,DIRECT_DRIVE,613,105000,2099</v>
      </c>
    </row>
    <row r="2102" spans="1:10" x14ac:dyDescent="0.25">
      <c r="A2102" s="5">
        <v>2101</v>
      </c>
      <c r="B2102" s="5" t="s">
        <v>11627</v>
      </c>
      <c r="C2102" t="s">
        <v>11628</v>
      </c>
      <c r="D2102">
        <v>2016</v>
      </c>
      <c r="E2102" t="s">
        <v>11218</v>
      </c>
      <c r="F2102" t="s">
        <v>11890</v>
      </c>
      <c r="G2102" s="5">
        <v>613</v>
      </c>
      <c r="H2102">
        <v>134500</v>
      </c>
      <c r="I2102" s="5">
        <f t="shared" si="64"/>
        <v>2100</v>
      </c>
      <c r="J2102" s="5" t="str">
        <f t="shared" si="65"/>
        <v>2101,Tesla,Model S,2016,electric,DIRECT_DRIVE,613,134500,2100</v>
      </c>
    </row>
    <row r="2103" spans="1:10" x14ac:dyDescent="0.25">
      <c r="A2103" s="5">
        <v>2102</v>
      </c>
      <c r="B2103" s="5" t="s">
        <v>11213</v>
      </c>
      <c r="C2103">
        <v>86</v>
      </c>
      <c r="D2103">
        <v>2017</v>
      </c>
      <c r="E2103" t="s">
        <v>11193</v>
      </c>
      <c r="F2103" t="s">
        <v>11888</v>
      </c>
      <c r="G2103" s="5">
        <v>200</v>
      </c>
      <c r="H2103">
        <v>26975</v>
      </c>
      <c r="I2103" s="5" t="str">
        <f t="shared" si="64"/>
        <v>|n</v>
      </c>
      <c r="J2103" s="5" t="str">
        <f t="shared" si="65"/>
        <v>2102,Toyota,86,2017,premium unleaded (recommended),AUTOMATIC,200,26975,|n</v>
      </c>
    </row>
    <row r="2104" spans="1:10" x14ac:dyDescent="0.25">
      <c r="A2104" s="5">
        <v>2103</v>
      </c>
      <c r="B2104" s="5" t="s">
        <v>11213</v>
      </c>
      <c r="C2104">
        <v>86</v>
      </c>
      <c r="D2104">
        <v>2017</v>
      </c>
      <c r="E2104" t="s">
        <v>11193</v>
      </c>
      <c r="F2104" t="s">
        <v>11887</v>
      </c>
      <c r="G2104" s="5">
        <v>205</v>
      </c>
      <c r="H2104">
        <v>26255</v>
      </c>
      <c r="I2104" s="5" t="str">
        <f t="shared" si="64"/>
        <v>|n</v>
      </c>
      <c r="J2104" s="5" t="str">
        <f t="shared" si="65"/>
        <v>2103,Toyota,86,2017,premium unleaded (recommended),MANUAL,205,26255,|n</v>
      </c>
    </row>
    <row r="2105" spans="1:10" x14ac:dyDescent="0.25">
      <c r="A2105" s="5">
        <v>2104</v>
      </c>
      <c r="B2105" s="5" t="s">
        <v>11213</v>
      </c>
      <c r="C2105" t="s">
        <v>11214</v>
      </c>
      <c r="D2105">
        <v>2014</v>
      </c>
      <c r="E2105" t="s">
        <v>11190</v>
      </c>
      <c r="F2105" t="s">
        <v>11888</v>
      </c>
      <c r="G2105" s="5">
        <v>270</v>
      </c>
      <c r="H2105">
        <v>43400</v>
      </c>
      <c r="I2105" s="5" t="str">
        <f t="shared" si="64"/>
        <v>|n</v>
      </c>
      <c r="J2105" s="5" t="str">
        <f t="shared" si="65"/>
        <v>2104,Toyota,4Runner,2014,regular unleaded,AUTOMATIC,270,43400,|n</v>
      </c>
    </row>
    <row r="2106" spans="1:10" x14ac:dyDescent="0.25">
      <c r="A2106" s="5">
        <v>2105</v>
      </c>
      <c r="B2106" s="5" t="s">
        <v>11213</v>
      </c>
      <c r="C2106" t="s">
        <v>11214</v>
      </c>
      <c r="D2106">
        <v>2015</v>
      </c>
      <c r="E2106" t="s">
        <v>11190</v>
      </c>
      <c r="F2106" t="s">
        <v>11888</v>
      </c>
      <c r="G2106" s="5">
        <v>270</v>
      </c>
      <c r="H2106">
        <v>43620</v>
      </c>
      <c r="I2106" s="5">
        <f t="shared" si="64"/>
        <v>2104</v>
      </c>
      <c r="J2106" s="5" t="str">
        <f t="shared" si="65"/>
        <v>2105,Toyota,4Runner,2015,regular unleaded,AUTOMATIC,270,43620,2104</v>
      </c>
    </row>
    <row r="2107" spans="1:10" x14ac:dyDescent="0.25">
      <c r="A2107" s="5">
        <v>2106</v>
      </c>
      <c r="B2107" s="5" t="s">
        <v>11213</v>
      </c>
      <c r="C2107" t="s">
        <v>11214</v>
      </c>
      <c r="D2107">
        <v>2016</v>
      </c>
      <c r="E2107" t="s">
        <v>11190</v>
      </c>
      <c r="F2107" t="s">
        <v>11888</v>
      </c>
      <c r="G2107" s="5">
        <v>270</v>
      </c>
      <c r="H2107">
        <v>44360</v>
      </c>
      <c r="I2107" s="5">
        <f t="shared" si="64"/>
        <v>2105</v>
      </c>
      <c r="J2107" s="5" t="str">
        <f t="shared" si="65"/>
        <v>2106,Toyota,4Runner,2016,regular unleaded,AUTOMATIC,270,44360,2105</v>
      </c>
    </row>
    <row r="2108" spans="1:10" x14ac:dyDescent="0.25">
      <c r="A2108" s="5">
        <v>2107</v>
      </c>
      <c r="B2108" s="5" t="s">
        <v>11213</v>
      </c>
      <c r="C2108" t="s">
        <v>11284</v>
      </c>
      <c r="D2108">
        <v>2015</v>
      </c>
      <c r="E2108" t="s">
        <v>11190</v>
      </c>
      <c r="F2108" t="s">
        <v>11888</v>
      </c>
      <c r="G2108" s="5">
        <v>268</v>
      </c>
      <c r="H2108">
        <v>39980</v>
      </c>
      <c r="I2108" s="5" t="str">
        <f t="shared" si="64"/>
        <v>|n</v>
      </c>
      <c r="J2108" s="5" t="str">
        <f t="shared" si="65"/>
        <v>2107,Toyota,Avalon,2015,regular unleaded,AUTOMATIC,268,39980,|n</v>
      </c>
    </row>
    <row r="2109" spans="1:10" x14ac:dyDescent="0.25">
      <c r="A2109" s="5">
        <v>2108</v>
      </c>
      <c r="B2109" s="5" t="s">
        <v>11213</v>
      </c>
      <c r="C2109" t="s">
        <v>11284</v>
      </c>
      <c r="D2109">
        <v>2016</v>
      </c>
      <c r="E2109" t="s">
        <v>11190</v>
      </c>
      <c r="F2109" t="s">
        <v>11888</v>
      </c>
      <c r="G2109" s="5">
        <v>268</v>
      </c>
      <c r="H2109">
        <v>40450</v>
      </c>
      <c r="I2109" s="5">
        <f t="shared" si="64"/>
        <v>2107</v>
      </c>
      <c r="J2109" s="5" t="str">
        <f t="shared" si="65"/>
        <v>2108,Toyota,Avalon,2016,regular unleaded,AUTOMATIC,268,40450,2107</v>
      </c>
    </row>
    <row r="2110" spans="1:10" x14ac:dyDescent="0.25">
      <c r="A2110" s="5">
        <v>2109</v>
      </c>
      <c r="B2110" s="5" t="s">
        <v>11213</v>
      </c>
      <c r="C2110" t="s">
        <v>11284</v>
      </c>
      <c r="D2110">
        <v>2017</v>
      </c>
      <c r="E2110" t="s">
        <v>11190</v>
      </c>
      <c r="F2110" t="s">
        <v>11888</v>
      </c>
      <c r="G2110" s="5">
        <v>268</v>
      </c>
      <c r="H2110">
        <v>41050</v>
      </c>
      <c r="I2110" s="5">
        <f t="shared" si="64"/>
        <v>2108</v>
      </c>
      <c r="J2110" s="5" t="str">
        <f t="shared" si="65"/>
        <v>2109,Toyota,Avalon,2017,regular unleaded,AUTOMATIC,268,41050,2108</v>
      </c>
    </row>
    <row r="2111" spans="1:10" x14ac:dyDescent="0.25">
      <c r="A2111" s="5">
        <v>2110</v>
      </c>
      <c r="B2111" s="5" t="s">
        <v>11213</v>
      </c>
      <c r="C2111" t="s">
        <v>11283</v>
      </c>
      <c r="D2111">
        <v>2015</v>
      </c>
      <c r="E2111" t="s">
        <v>11190</v>
      </c>
      <c r="F2111" t="s">
        <v>11888</v>
      </c>
      <c r="G2111" s="5">
        <v>200</v>
      </c>
      <c r="H2111">
        <v>41700</v>
      </c>
      <c r="I2111" s="5" t="str">
        <f t="shared" si="64"/>
        <v>|n</v>
      </c>
      <c r="J2111" s="5" t="str">
        <f t="shared" si="65"/>
        <v>2110,Toyota,Avalon Hybrid,2015,regular unleaded,AUTOMATIC,200,41700,|n</v>
      </c>
    </row>
    <row r="2112" spans="1:10" x14ac:dyDescent="0.25">
      <c r="A2112" s="5">
        <v>2111</v>
      </c>
      <c r="B2112" s="5" t="s">
        <v>11213</v>
      </c>
      <c r="C2112" t="s">
        <v>11283</v>
      </c>
      <c r="D2112">
        <v>2016</v>
      </c>
      <c r="E2112" t="s">
        <v>11190</v>
      </c>
      <c r="F2112" t="s">
        <v>11888</v>
      </c>
      <c r="G2112" s="5">
        <v>200</v>
      </c>
      <c r="H2112">
        <v>41950</v>
      </c>
      <c r="I2112" s="5">
        <f t="shared" si="64"/>
        <v>2110</v>
      </c>
      <c r="J2112" s="5" t="str">
        <f t="shared" si="65"/>
        <v>2111,Toyota,Avalon Hybrid,2016,regular unleaded,AUTOMATIC,200,41950,2110</v>
      </c>
    </row>
    <row r="2113" spans="1:10" x14ac:dyDescent="0.25">
      <c r="A2113" s="5">
        <v>2112</v>
      </c>
      <c r="B2113" s="5" t="s">
        <v>11213</v>
      </c>
      <c r="C2113" t="s">
        <v>11283</v>
      </c>
      <c r="D2113">
        <v>2017</v>
      </c>
      <c r="E2113" t="s">
        <v>11190</v>
      </c>
      <c r="F2113" t="s">
        <v>11888</v>
      </c>
      <c r="G2113" s="5">
        <v>200</v>
      </c>
      <c r="H2113">
        <v>42550</v>
      </c>
      <c r="I2113" s="5">
        <f t="shared" si="64"/>
        <v>2111</v>
      </c>
      <c r="J2113" s="5" t="str">
        <f t="shared" si="65"/>
        <v>2112,Toyota,Avalon Hybrid,2017,regular unleaded,AUTOMATIC,200,42550,2111</v>
      </c>
    </row>
    <row r="2114" spans="1:10" x14ac:dyDescent="0.25">
      <c r="A2114" s="5">
        <v>2113</v>
      </c>
      <c r="B2114" s="5" t="s">
        <v>11213</v>
      </c>
      <c r="C2114" t="s">
        <v>11325</v>
      </c>
      <c r="D2114">
        <v>2015</v>
      </c>
      <c r="E2114" t="s">
        <v>11190</v>
      </c>
      <c r="F2114" t="s">
        <v>11888</v>
      </c>
      <c r="G2114" s="5">
        <v>268</v>
      </c>
      <c r="H2114">
        <v>31370</v>
      </c>
      <c r="I2114" s="5" t="str">
        <f t="shared" si="64"/>
        <v>|n</v>
      </c>
      <c r="J2114" s="5" t="str">
        <f t="shared" si="65"/>
        <v>2113,Toyota,Camry,2015,regular unleaded,AUTOMATIC,268,31370,|n</v>
      </c>
    </row>
    <row r="2115" spans="1:10" x14ac:dyDescent="0.25">
      <c r="A2115" s="5">
        <v>2114</v>
      </c>
      <c r="B2115" s="5" t="s">
        <v>11213</v>
      </c>
      <c r="C2115" t="s">
        <v>11325</v>
      </c>
      <c r="D2115">
        <v>2016</v>
      </c>
      <c r="E2115" t="s">
        <v>11190</v>
      </c>
      <c r="F2115" t="s">
        <v>11888</v>
      </c>
      <c r="G2115" s="5">
        <v>268</v>
      </c>
      <c r="H2115">
        <v>31370</v>
      </c>
      <c r="I2115" s="5">
        <f t="shared" ref="I2115:I2178" si="66">IF(AND($B2114=$B2115,$C2114=$C2115,$E2114=$E2115,$F2114=$F2115),A2114,"|n")</f>
        <v>2113</v>
      </c>
      <c r="J2115" s="5" t="str">
        <f t="shared" ref="J2115:J2178" si="67">A2115&amp;","&amp;B2115&amp;","&amp;C2115&amp;","&amp;D2115&amp;","&amp;E2115&amp;","&amp;F2115&amp;","&amp;G2115&amp;","&amp;H2115&amp;","&amp;I2115</f>
        <v>2114,Toyota,Camry,2016,regular unleaded,AUTOMATIC,268,31370,2113</v>
      </c>
    </row>
    <row r="2116" spans="1:10" x14ac:dyDescent="0.25">
      <c r="A2116" s="5">
        <v>2115</v>
      </c>
      <c r="B2116" s="5" t="s">
        <v>11213</v>
      </c>
      <c r="C2116" t="s">
        <v>11325</v>
      </c>
      <c r="D2116">
        <v>2017</v>
      </c>
      <c r="E2116" t="s">
        <v>11190</v>
      </c>
      <c r="F2116" t="s">
        <v>11888</v>
      </c>
      <c r="G2116" s="5">
        <v>268</v>
      </c>
      <c r="H2116">
        <v>31370</v>
      </c>
      <c r="I2116" s="5">
        <f t="shared" si="66"/>
        <v>2114</v>
      </c>
      <c r="J2116" s="5" t="str">
        <f t="shared" si="67"/>
        <v>2115,Toyota,Camry,2017,regular unleaded,AUTOMATIC,268,31370,2114</v>
      </c>
    </row>
    <row r="2117" spans="1:10" x14ac:dyDescent="0.25">
      <c r="A2117" s="5">
        <v>2116</v>
      </c>
      <c r="B2117" s="5" t="s">
        <v>11213</v>
      </c>
      <c r="C2117" t="s">
        <v>11323</v>
      </c>
      <c r="D2117">
        <v>2015</v>
      </c>
      <c r="E2117" t="s">
        <v>11190</v>
      </c>
      <c r="F2117" t="s">
        <v>11888</v>
      </c>
      <c r="G2117" s="5">
        <v>200</v>
      </c>
      <c r="H2117">
        <v>29980</v>
      </c>
      <c r="I2117" s="5" t="str">
        <f t="shared" si="66"/>
        <v>|n</v>
      </c>
      <c r="J2117" s="5" t="str">
        <f t="shared" si="67"/>
        <v>2116,Toyota,Camry Hybrid,2015,regular unleaded,AUTOMATIC,200,29980,|n</v>
      </c>
    </row>
    <row r="2118" spans="1:10" x14ac:dyDescent="0.25">
      <c r="A2118" s="5">
        <v>2117</v>
      </c>
      <c r="B2118" s="5" t="s">
        <v>11213</v>
      </c>
      <c r="C2118" t="s">
        <v>11323</v>
      </c>
      <c r="D2118">
        <v>2016</v>
      </c>
      <c r="E2118" t="s">
        <v>11190</v>
      </c>
      <c r="F2118" t="s">
        <v>11888</v>
      </c>
      <c r="G2118" s="5">
        <v>200</v>
      </c>
      <c r="H2118">
        <v>30140</v>
      </c>
      <c r="I2118" s="5">
        <f t="shared" si="66"/>
        <v>2116</v>
      </c>
      <c r="J2118" s="5" t="str">
        <f t="shared" si="67"/>
        <v>2117,Toyota,Camry Hybrid,2016,regular unleaded,AUTOMATIC,200,30140,2116</v>
      </c>
    </row>
    <row r="2119" spans="1:10" x14ac:dyDescent="0.25">
      <c r="A2119" s="5">
        <v>2118</v>
      </c>
      <c r="B2119" s="5" t="s">
        <v>11213</v>
      </c>
      <c r="C2119" t="s">
        <v>11323</v>
      </c>
      <c r="D2119">
        <v>2017</v>
      </c>
      <c r="E2119" t="s">
        <v>11190</v>
      </c>
      <c r="F2119" t="s">
        <v>11888</v>
      </c>
      <c r="G2119" s="5">
        <v>200</v>
      </c>
      <c r="H2119">
        <v>30140</v>
      </c>
      <c r="I2119" s="5">
        <f t="shared" si="66"/>
        <v>2117</v>
      </c>
      <c r="J2119" s="5" t="str">
        <f t="shared" si="67"/>
        <v>2118,Toyota,Camry Hybrid,2017,regular unleaded,AUTOMATIC,200,30140,2117</v>
      </c>
    </row>
    <row r="2120" spans="1:10" x14ac:dyDescent="0.25">
      <c r="A2120" s="5">
        <v>2119</v>
      </c>
      <c r="B2120" s="5" t="s">
        <v>11213</v>
      </c>
      <c r="C2120" t="s">
        <v>11324</v>
      </c>
      <c r="D2120">
        <v>2006</v>
      </c>
      <c r="E2120" t="s">
        <v>11190</v>
      </c>
      <c r="F2120" t="s">
        <v>11888</v>
      </c>
      <c r="G2120" s="5">
        <v>225</v>
      </c>
      <c r="H2120">
        <v>30210</v>
      </c>
      <c r="I2120" s="5" t="str">
        <f t="shared" si="66"/>
        <v>|n</v>
      </c>
      <c r="J2120" s="5" t="str">
        <f t="shared" si="67"/>
        <v>2119,Toyota,Camry Solara,2006,regular unleaded,AUTOMATIC,225,30210,|n</v>
      </c>
    </row>
    <row r="2121" spans="1:10" x14ac:dyDescent="0.25">
      <c r="A2121" s="5">
        <v>2120</v>
      </c>
      <c r="B2121" s="5" t="s">
        <v>11213</v>
      </c>
      <c r="C2121" t="s">
        <v>11324</v>
      </c>
      <c r="D2121">
        <v>2006</v>
      </c>
      <c r="E2121" t="s">
        <v>11190</v>
      </c>
      <c r="F2121" t="s">
        <v>11887</v>
      </c>
      <c r="G2121" s="5">
        <v>157</v>
      </c>
      <c r="H2121">
        <v>21025</v>
      </c>
      <c r="I2121" s="5" t="str">
        <f t="shared" si="66"/>
        <v>|n</v>
      </c>
      <c r="J2121" s="5" t="str">
        <f t="shared" si="67"/>
        <v>2120,Toyota,Camry Solara,2006,regular unleaded,MANUAL,157,21025,|n</v>
      </c>
    </row>
    <row r="2122" spans="1:10" x14ac:dyDescent="0.25">
      <c r="A2122" s="5">
        <v>2121</v>
      </c>
      <c r="B2122" s="5" t="s">
        <v>11213</v>
      </c>
      <c r="C2122" t="s">
        <v>11324</v>
      </c>
      <c r="D2122">
        <v>2007</v>
      </c>
      <c r="E2122" t="s">
        <v>11190</v>
      </c>
      <c r="F2122" t="s">
        <v>11888</v>
      </c>
      <c r="G2122" s="5">
        <v>210</v>
      </c>
      <c r="H2122">
        <v>30460</v>
      </c>
      <c r="I2122" s="5" t="str">
        <f t="shared" si="66"/>
        <v>|n</v>
      </c>
      <c r="J2122" s="5" t="str">
        <f t="shared" si="67"/>
        <v>2121,Toyota,Camry Solara,2007,regular unleaded,AUTOMATIC,210,30460,|n</v>
      </c>
    </row>
    <row r="2123" spans="1:10" x14ac:dyDescent="0.25">
      <c r="A2123" s="5">
        <v>2122</v>
      </c>
      <c r="B2123" s="5" t="s">
        <v>11213</v>
      </c>
      <c r="C2123" t="s">
        <v>11324</v>
      </c>
      <c r="D2123">
        <v>2007</v>
      </c>
      <c r="E2123" t="s">
        <v>11190</v>
      </c>
      <c r="F2123" t="s">
        <v>11887</v>
      </c>
      <c r="G2123" s="5">
        <v>155</v>
      </c>
      <c r="H2123">
        <v>22200</v>
      </c>
      <c r="I2123" s="5" t="str">
        <f t="shared" si="66"/>
        <v>|n</v>
      </c>
      <c r="J2123" s="5" t="str">
        <f t="shared" si="67"/>
        <v>2122,Toyota,Camry Solara,2007,regular unleaded,MANUAL,155,22200,|n</v>
      </c>
    </row>
    <row r="2124" spans="1:10" x14ac:dyDescent="0.25">
      <c r="A2124" s="5">
        <v>2123</v>
      </c>
      <c r="B2124" s="5" t="s">
        <v>11213</v>
      </c>
      <c r="C2124" t="s">
        <v>11324</v>
      </c>
      <c r="D2124">
        <v>2008</v>
      </c>
      <c r="E2124" t="s">
        <v>11190</v>
      </c>
      <c r="F2124" t="s">
        <v>11888</v>
      </c>
      <c r="G2124" s="5">
        <v>210</v>
      </c>
      <c r="H2124">
        <v>30710</v>
      </c>
      <c r="I2124" s="5" t="str">
        <f t="shared" si="66"/>
        <v>|n</v>
      </c>
      <c r="J2124" s="5" t="str">
        <f t="shared" si="67"/>
        <v>2123,Toyota,Camry Solara,2008,regular unleaded,AUTOMATIC,210,30710,|n</v>
      </c>
    </row>
    <row r="2125" spans="1:10" x14ac:dyDescent="0.25">
      <c r="A2125" s="5">
        <v>2124</v>
      </c>
      <c r="B2125" s="5" t="s">
        <v>11213</v>
      </c>
      <c r="C2125" t="s">
        <v>11324</v>
      </c>
      <c r="D2125">
        <v>2008</v>
      </c>
      <c r="E2125" t="s">
        <v>11190</v>
      </c>
      <c r="F2125" t="s">
        <v>11887</v>
      </c>
      <c r="G2125" s="5">
        <v>155</v>
      </c>
      <c r="H2125">
        <v>22450</v>
      </c>
      <c r="I2125" s="5" t="str">
        <f t="shared" si="66"/>
        <v>|n</v>
      </c>
      <c r="J2125" s="5" t="str">
        <f t="shared" si="67"/>
        <v>2124,Toyota,Camry Solara,2008,regular unleaded,MANUAL,155,22450,|n</v>
      </c>
    </row>
    <row r="2126" spans="1:10" x14ac:dyDescent="0.25">
      <c r="A2126" s="5">
        <v>2125</v>
      </c>
      <c r="B2126" s="5" t="s">
        <v>11213</v>
      </c>
      <c r="C2126" t="s">
        <v>11337</v>
      </c>
      <c r="D2126">
        <v>2005</v>
      </c>
      <c r="E2126" t="s">
        <v>11186</v>
      </c>
      <c r="F2126" t="s">
        <v>11888</v>
      </c>
      <c r="G2126" s="5">
        <v>180</v>
      </c>
      <c r="H2126">
        <v>23035</v>
      </c>
      <c r="I2126" s="5" t="str">
        <f t="shared" si="66"/>
        <v>|n</v>
      </c>
      <c r="J2126" s="5" t="str">
        <f t="shared" si="67"/>
        <v>2125,Toyota,Celica,2005,premium unleaded (required),AUTOMATIC,180,23035,|n</v>
      </c>
    </row>
    <row r="2127" spans="1:10" x14ac:dyDescent="0.25">
      <c r="A2127" s="5">
        <v>2126</v>
      </c>
      <c r="B2127" s="5" t="s">
        <v>11213</v>
      </c>
      <c r="C2127" t="s">
        <v>11337</v>
      </c>
      <c r="D2127">
        <v>2005</v>
      </c>
      <c r="E2127" t="s">
        <v>11186</v>
      </c>
      <c r="F2127" t="s">
        <v>11887</v>
      </c>
      <c r="G2127" s="5">
        <v>180</v>
      </c>
      <c r="H2127">
        <v>22335</v>
      </c>
      <c r="I2127" s="5" t="str">
        <f t="shared" si="66"/>
        <v>|n</v>
      </c>
      <c r="J2127" s="5" t="str">
        <f t="shared" si="67"/>
        <v>2126,Toyota,Celica,2005,premium unleaded (required),MANUAL,180,22335,|n</v>
      </c>
    </row>
    <row r="2128" spans="1:10" x14ac:dyDescent="0.25">
      <c r="A2128" s="5">
        <v>2127</v>
      </c>
      <c r="B2128" s="5" t="s">
        <v>11213</v>
      </c>
      <c r="C2128" t="s">
        <v>11337</v>
      </c>
      <c r="D2128">
        <v>2005</v>
      </c>
      <c r="E2128" t="s">
        <v>11190</v>
      </c>
      <c r="F2128" t="s">
        <v>11888</v>
      </c>
      <c r="G2128" s="5">
        <v>140</v>
      </c>
      <c r="H2128">
        <v>18470</v>
      </c>
      <c r="I2128" s="5" t="str">
        <f t="shared" si="66"/>
        <v>|n</v>
      </c>
      <c r="J2128" s="5" t="str">
        <f t="shared" si="67"/>
        <v>2127,Toyota,Celica,2005,regular unleaded,AUTOMATIC,140,18470,|n</v>
      </c>
    </row>
    <row r="2129" spans="1:10" x14ac:dyDescent="0.25">
      <c r="A2129" s="5">
        <v>2128</v>
      </c>
      <c r="B2129" s="5" t="s">
        <v>11213</v>
      </c>
      <c r="C2129" t="s">
        <v>11337</v>
      </c>
      <c r="D2129">
        <v>2005</v>
      </c>
      <c r="E2129" t="s">
        <v>11190</v>
      </c>
      <c r="F2129" t="s">
        <v>11887</v>
      </c>
      <c r="G2129" s="5">
        <v>140</v>
      </c>
      <c r="H2129">
        <v>17670</v>
      </c>
      <c r="I2129" s="5" t="str">
        <f t="shared" si="66"/>
        <v>|n</v>
      </c>
      <c r="J2129" s="5" t="str">
        <f t="shared" si="67"/>
        <v>2128,Toyota,Celica,2005,regular unleaded,MANUAL,140,17670,|n</v>
      </c>
    </row>
    <row r="2130" spans="1:10" x14ac:dyDescent="0.25">
      <c r="A2130" s="5">
        <v>2129</v>
      </c>
      <c r="B2130" s="5" t="s">
        <v>11213</v>
      </c>
      <c r="C2130" s="5" t="s">
        <v>11365</v>
      </c>
      <c r="D2130">
        <v>2015</v>
      </c>
      <c r="E2130" t="s">
        <v>11190</v>
      </c>
      <c r="F2130" t="s">
        <v>11888</v>
      </c>
      <c r="G2130" s="5">
        <v>132</v>
      </c>
      <c r="H2130">
        <v>22955</v>
      </c>
      <c r="I2130" s="5" t="str">
        <f t="shared" si="66"/>
        <v>|n</v>
      </c>
      <c r="J2130" s="5" t="str">
        <f t="shared" si="67"/>
        <v>2129,Toyota,Corolla,2015,regular unleaded,AUTOMATIC,132,22955,|n</v>
      </c>
    </row>
    <row r="2131" spans="1:10" x14ac:dyDescent="0.25">
      <c r="A2131" s="5">
        <v>2130</v>
      </c>
      <c r="B2131" s="5" t="s">
        <v>11213</v>
      </c>
      <c r="C2131" t="s">
        <v>11365</v>
      </c>
      <c r="D2131">
        <v>2015</v>
      </c>
      <c r="E2131" t="s">
        <v>11190</v>
      </c>
      <c r="F2131" t="s">
        <v>11887</v>
      </c>
      <c r="G2131" s="5">
        <v>132</v>
      </c>
      <c r="H2131">
        <v>21495</v>
      </c>
      <c r="I2131" s="5" t="str">
        <f t="shared" si="66"/>
        <v>|n</v>
      </c>
      <c r="J2131" s="5" t="str">
        <f t="shared" si="67"/>
        <v>2130,Toyota,Corolla,2015,regular unleaded,MANUAL,132,21495,|n</v>
      </c>
    </row>
    <row r="2132" spans="1:10" x14ac:dyDescent="0.25">
      <c r="A2132" s="5">
        <v>2131</v>
      </c>
      <c r="B2132" s="5" t="s">
        <v>11213</v>
      </c>
      <c r="C2132" t="s">
        <v>11365</v>
      </c>
      <c r="D2132">
        <v>2016</v>
      </c>
      <c r="E2132" t="s">
        <v>11190</v>
      </c>
      <c r="F2132" t="s">
        <v>11888</v>
      </c>
      <c r="G2132" s="5">
        <v>132</v>
      </c>
      <c r="H2132">
        <v>23125</v>
      </c>
      <c r="I2132" s="5" t="str">
        <f t="shared" si="66"/>
        <v>|n</v>
      </c>
      <c r="J2132" s="5" t="str">
        <f t="shared" si="67"/>
        <v>2131,Toyota,Corolla,2016,regular unleaded,AUTOMATIC,132,23125,|n</v>
      </c>
    </row>
    <row r="2133" spans="1:10" x14ac:dyDescent="0.25">
      <c r="A2133" s="5">
        <v>2132</v>
      </c>
      <c r="B2133" s="5" t="s">
        <v>11213</v>
      </c>
      <c r="C2133" t="s">
        <v>11365</v>
      </c>
      <c r="D2133">
        <v>2016</v>
      </c>
      <c r="E2133" t="s">
        <v>11190</v>
      </c>
      <c r="F2133" t="s">
        <v>11887</v>
      </c>
      <c r="G2133" s="5">
        <v>132</v>
      </c>
      <c r="H2133">
        <v>21665</v>
      </c>
      <c r="I2133" s="5" t="str">
        <f t="shared" si="66"/>
        <v>|n</v>
      </c>
      <c r="J2133" s="5" t="str">
        <f t="shared" si="67"/>
        <v>2132,Toyota,Corolla,2016,regular unleaded,MANUAL,132,21665,|n</v>
      </c>
    </row>
    <row r="2134" spans="1:10" x14ac:dyDescent="0.25">
      <c r="A2134" s="5">
        <v>2133</v>
      </c>
      <c r="B2134" s="5" t="s">
        <v>11213</v>
      </c>
      <c r="C2134" t="s">
        <v>11365</v>
      </c>
      <c r="D2134">
        <v>2017</v>
      </c>
      <c r="E2134" t="s">
        <v>11190</v>
      </c>
      <c r="F2134" t="s">
        <v>11888</v>
      </c>
      <c r="G2134" s="5">
        <v>132</v>
      </c>
      <c r="H2134">
        <v>22680</v>
      </c>
      <c r="I2134" s="5" t="str">
        <f t="shared" si="66"/>
        <v>|n</v>
      </c>
      <c r="J2134" s="5" t="str">
        <f t="shared" si="67"/>
        <v>2133,Toyota,Corolla,2017,regular unleaded,AUTOMATIC,132,22680,|n</v>
      </c>
    </row>
    <row r="2135" spans="1:10" x14ac:dyDescent="0.25">
      <c r="A2135" s="5">
        <v>2134</v>
      </c>
      <c r="B2135" s="5" t="s">
        <v>11213</v>
      </c>
      <c r="C2135" t="s">
        <v>11365</v>
      </c>
      <c r="D2135">
        <v>2017</v>
      </c>
      <c r="E2135" t="s">
        <v>11190</v>
      </c>
      <c r="F2135" t="s">
        <v>11887</v>
      </c>
      <c r="G2135" s="5">
        <v>132</v>
      </c>
      <c r="H2135">
        <v>21665</v>
      </c>
      <c r="I2135" s="5" t="str">
        <f t="shared" si="66"/>
        <v>|n</v>
      </c>
      <c r="J2135" s="5" t="str">
        <f t="shared" si="67"/>
        <v>2134,Toyota,Corolla,2017,regular unleaded,MANUAL,132,21665,|n</v>
      </c>
    </row>
    <row r="2136" spans="1:10" x14ac:dyDescent="0.25">
      <c r="A2136" s="5">
        <v>2135</v>
      </c>
      <c r="B2136" s="5" t="s">
        <v>11213</v>
      </c>
      <c r="C2136" t="s">
        <v>11364</v>
      </c>
      <c r="D2136">
        <v>2017</v>
      </c>
      <c r="E2136" t="s">
        <v>11190</v>
      </c>
      <c r="F2136" t="s">
        <v>11888</v>
      </c>
      <c r="G2136" s="5">
        <v>137</v>
      </c>
      <c r="H2136">
        <v>19490</v>
      </c>
      <c r="I2136" s="5" t="str">
        <f t="shared" si="66"/>
        <v>|n</v>
      </c>
      <c r="J2136" s="5" t="str">
        <f t="shared" si="67"/>
        <v>2135,Toyota,Corolla iM,2017,regular unleaded,AUTOMATIC,137,19490,|n</v>
      </c>
    </row>
    <row r="2137" spans="1:10" x14ac:dyDescent="0.25">
      <c r="A2137" s="5">
        <v>2136</v>
      </c>
      <c r="B2137" s="5" t="s">
        <v>11213</v>
      </c>
      <c r="C2137" t="s">
        <v>11364</v>
      </c>
      <c r="D2137">
        <v>2017</v>
      </c>
      <c r="E2137" t="s">
        <v>11190</v>
      </c>
      <c r="F2137" t="s">
        <v>11887</v>
      </c>
      <c r="G2137" s="5">
        <v>137</v>
      </c>
      <c r="H2137">
        <v>18750</v>
      </c>
      <c r="I2137" s="5" t="str">
        <f t="shared" si="66"/>
        <v>|n</v>
      </c>
      <c r="J2137" s="5" t="str">
        <f t="shared" si="67"/>
        <v>2136,Toyota,Corolla iM,2017,regular unleaded,MANUAL,137,18750,|n</v>
      </c>
    </row>
    <row r="2138" spans="1:10" x14ac:dyDescent="0.25">
      <c r="A2138" s="5">
        <v>2137</v>
      </c>
      <c r="B2138" s="5" t="s">
        <v>11213</v>
      </c>
      <c r="C2138" t="s">
        <v>11407</v>
      </c>
      <c r="D2138">
        <v>2005</v>
      </c>
      <c r="E2138" t="s">
        <v>11190</v>
      </c>
      <c r="F2138" t="s">
        <v>11888</v>
      </c>
      <c r="G2138" s="5">
        <v>108</v>
      </c>
      <c r="H2138">
        <v>11785</v>
      </c>
      <c r="I2138" s="5" t="str">
        <f t="shared" si="66"/>
        <v>|n</v>
      </c>
      <c r="J2138" s="5" t="str">
        <f t="shared" si="67"/>
        <v>2137,Toyota,ECHO,2005,regular unleaded,AUTOMATIC,108,11785,|n</v>
      </c>
    </row>
    <row r="2139" spans="1:10" x14ac:dyDescent="0.25">
      <c r="A2139" s="5">
        <v>2138</v>
      </c>
      <c r="B2139" s="5" t="s">
        <v>11213</v>
      </c>
      <c r="C2139" t="s">
        <v>11407</v>
      </c>
      <c r="D2139">
        <v>2005</v>
      </c>
      <c r="E2139" t="s">
        <v>11190</v>
      </c>
      <c r="F2139" t="s">
        <v>11887</v>
      </c>
      <c r="G2139" s="5">
        <v>108</v>
      </c>
      <c r="H2139">
        <v>10985</v>
      </c>
      <c r="I2139" s="5" t="str">
        <f t="shared" si="66"/>
        <v>|n</v>
      </c>
      <c r="J2139" s="5" t="str">
        <f t="shared" si="67"/>
        <v>2138,Toyota,ECHO,2005,regular unleaded,MANUAL,108,10985,|n</v>
      </c>
    </row>
    <row r="2140" spans="1:10" x14ac:dyDescent="0.25">
      <c r="A2140" s="5">
        <v>2139</v>
      </c>
      <c r="B2140" s="5" t="s">
        <v>11213</v>
      </c>
      <c r="C2140" t="s">
        <v>11458</v>
      </c>
      <c r="D2140">
        <v>2012</v>
      </c>
      <c r="E2140" t="s">
        <v>11190</v>
      </c>
      <c r="F2140" t="s">
        <v>11888</v>
      </c>
      <c r="G2140" s="5">
        <v>260</v>
      </c>
      <c r="H2140">
        <v>27705</v>
      </c>
      <c r="I2140" s="5" t="str">
        <f t="shared" si="66"/>
        <v>|n</v>
      </c>
      <c r="J2140" s="5" t="str">
        <f t="shared" si="67"/>
        <v>2139,Toyota,FJ Cruiser,2012,regular unleaded,AUTOMATIC,260,27705,|n</v>
      </c>
    </row>
    <row r="2141" spans="1:10" x14ac:dyDescent="0.25">
      <c r="A2141" s="5">
        <v>2140</v>
      </c>
      <c r="B2141" s="5" t="s">
        <v>11213</v>
      </c>
      <c r="C2141" t="s">
        <v>11458</v>
      </c>
      <c r="D2141">
        <v>2012</v>
      </c>
      <c r="E2141" t="s">
        <v>11190</v>
      </c>
      <c r="F2141" t="s">
        <v>11887</v>
      </c>
      <c r="G2141" s="5">
        <v>260</v>
      </c>
      <c r="H2141">
        <v>27295</v>
      </c>
      <c r="I2141" s="5" t="str">
        <f t="shared" si="66"/>
        <v>|n</v>
      </c>
      <c r="J2141" s="5" t="str">
        <f t="shared" si="67"/>
        <v>2140,Toyota,FJ Cruiser,2012,regular unleaded,MANUAL,260,27295,|n</v>
      </c>
    </row>
    <row r="2142" spans="1:10" x14ac:dyDescent="0.25">
      <c r="A2142" s="5">
        <v>2141</v>
      </c>
      <c r="B2142" s="5" t="s">
        <v>11213</v>
      </c>
      <c r="C2142" t="s">
        <v>11458</v>
      </c>
      <c r="D2142">
        <v>2013</v>
      </c>
      <c r="E2142" t="s">
        <v>11190</v>
      </c>
      <c r="F2142" t="s">
        <v>11888</v>
      </c>
      <c r="G2142" s="5">
        <v>260</v>
      </c>
      <c r="H2142">
        <v>28620</v>
      </c>
      <c r="I2142" s="5" t="str">
        <f t="shared" si="66"/>
        <v>|n</v>
      </c>
      <c r="J2142" s="5" t="str">
        <f t="shared" si="67"/>
        <v>2141,Toyota,FJ Cruiser,2013,regular unleaded,AUTOMATIC,260,28620,|n</v>
      </c>
    </row>
    <row r="2143" spans="1:10" x14ac:dyDescent="0.25">
      <c r="A2143" s="5">
        <v>2142</v>
      </c>
      <c r="B2143" s="5" t="s">
        <v>11213</v>
      </c>
      <c r="C2143" t="s">
        <v>11458</v>
      </c>
      <c r="D2143">
        <v>2013</v>
      </c>
      <c r="E2143" t="s">
        <v>11190</v>
      </c>
      <c r="F2143" t="s">
        <v>11887</v>
      </c>
      <c r="G2143" s="5">
        <v>260</v>
      </c>
      <c r="H2143">
        <v>28210</v>
      </c>
      <c r="I2143" s="5" t="str">
        <f t="shared" si="66"/>
        <v>|n</v>
      </c>
      <c r="J2143" s="5" t="str">
        <f t="shared" si="67"/>
        <v>2142,Toyota,FJ Cruiser,2013,regular unleaded,MANUAL,260,28210,|n</v>
      </c>
    </row>
    <row r="2144" spans="1:10" x14ac:dyDescent="0.25">
      <c r="A2144" s="5">
        <v>2143</v>
      </c>
      <c r="B2144" s="5" t="s">
        <v>11213</v>
      </c>
      <c r="C2144" t="s">
        <v>11458</v>
      </c>
      <c r="D2144">
        <v>2014</v>
      </c>
      <c r="E2144" t="s">
        <v>11190</v>
      </c>
      <c r="F2144" t="s">
        <v>11888</v>
      </c>
      <c r="G2144" s="5">
        <v>260</v>
      </c>
      <c r="H2144">
        <v>29270</v>
      </c>
      <c r="I2144" s="5" t="str">
        <f t="shared" si="66"/>
        <v>|n</v>
      </c>
      <c r="J2144" s="5" t="str">
        <f t="shared" si="67"/>
        <v>2143,Toyota,FJ Cruiser,2014,regular unleaded,AUTOMATIC,260,29270,|n</v>
      </c>
    </row>
    <row r="2145" spans="1:10" x14ac:dyDescent="0.25">
      <c r="A2145" s="5">
        <v>2144</v>
      </c>
      <c r="B2145" s="5" t="s">
        <v>11213</v>
      </c>
      <c r="C2145" t="s">
        <v>11458</v>
      </c>
      <c r="D2145">
        <v>2014</v>
      </c>
      <c r="E2145" t="s">
        <v>11190</v>
      </c>
      <c r="F2145" t="s">
        <v>11887</v>
      </c>
      <c r="G2145" s="5">
        <v>260</v>
      </c>
      <c r="H2145">
        <v>28860</v>
      </c>
      <c r="I2145" s="5" t="str">
        <f t="shared" si="66"/>
        <v>|n</v>
      </c>
      <c r="J2145" s="5" t="str">
        <f t="shared" si="67"/>
        <v>2144,Toyota,FJ Cruiser,2014,regular unleaded,MANUAL,260,28860,|n</v>
      </c>
    </row>
    <row r="2146" spans="1:10" x14ac:dyDescent="0.25">
      <c r="A2146" s="5">
        <v>2145</v>
      </c>
      <c r="B2146" s="5" t="s">
        <v>11213</v>
      </c>
      <c r="C2146" t="s">
        <v>11538</v>
      </c>
      <c r="D2146">
        <v>2015</v>
      </c>
      <c r="E2146" t="s">
        <v>11190</v>
      </c>
      <c r="F2146" t="s">
        <v>11888</v>
      </c>
      <c r="G2146" s="5">
        <v>270</v>
      </c>
      <c r="H2146">
        <v>44140</v>
      </c>
      <c r="I2146" s="5" t="str">
        <f t="shared" si="66"/>
        <v>|n</v>
      </c>
      <c r="J2146" s="5" t="str">
        <f t="shared" si="67"/>
        <v>2145,Toyota,Highlander,2015,regular unleaded,AUTOMATIC,270,44140,|n</v>
      </c>
    </row>
    <row r="2147" spans="1:10" x14ac:dyDescent="0.25">
      <c r="A2147" s="5">
        <v>2146</v>
      </c>
      <c r="B2147" s="5" t="s">
        <v>11213</v>
      </c>
      <c r="C2147" t="s">
        <v>11538</v>
      </c>
      <c r="D2147">
        <v>2016</v>
      </c>
      <c r="E2147" t="s">
        <v>11190</v>
      </c>
      <c r="F2147" t="s">
        <v>11888</v>
      </c>
      <c r="G2147" s="5">
        <v>270</v>
      </c>
      <c r="H2147">
        <v>44990</v>
      </c>
      <c r="I2147" s="5">
        <f t="shared" si="66"/>
        <v>2145</v>
      </c>
      <c r="J2147" s="5" t="str">
        <f t="shared" si="67"/>
        <v>2146,Toyota,Highlander,2016,regular unleaded,AUTOMATIC,270,44990,2145</v>
      </c>
    </row>
    <row r="2148" spans="1:10" x14ac:dyDescent="0.25">
      <c r="A2148" s="5">
        <v>2147</v>
      </c>
      <c r="B2148" s="5" t="s">
        <v>11213</v>
      </c>
      <c r="C2148" t="s">
        <v>11537</v>
      </c>
      <c r="D2148">
        <v>2014</v>
      </c>
      <c r="E2148" t="s">
        <v>11190</v>
      </c>
      <c r="F2148" t="s">
        <v>11888</v>
      </c>
      <c r="G2148" s="5">
        <v>280</v>
      </c>
      <c r="H2148">
        <v>49790</v>
      </c>
      <c r="I2148" s="5" t="str">
        <f t="shared" si="66"/>
        <v>|n</v>
      </c>
      <c r="J2148" s="5" t="str">
        <f t="shared" si="67"/>
        <v>2147,Toyota,Highlander Hybrid,2014,regular unleaded,AUTOMATIC,280,49790,|n</v>
      </c>
    </row>
    <row r="2149" spans="1:10" x14ac:dyDescent="0.25">
      <c r="A2149" s="5">
        <v>2148</v>
      </c>
      <c r="B2149" s="5" t="s">
        <v>11213</v>
      </c>
      <c r="C2149" t="s">
        <v>11537</v>
      </c>
      <c r="D2149">
        <v>2015</v>
      </c>
      <c r="E2149" t="s">
        <v>11190</v>
      </c>
      <c r="F2149" t="s">
        <v>11888</v>
      </c>
      <c r="G2149" s="5">
        <v>280</v>
      </c>
      <c r="H2149">
        <v>50340</v>
      </c>
      <c r="I2149" s="5">
        <f t="shared" si="66"/>
        <v>2147</v>
      </c>
      <c r="J2149" s="5" t="str">
        <f t="shared" si="67"/>
        <v>2148,Toyota,Highlander Hybrid,2015,regular unleaded,AUTOMATIC,280,50340,2147</v>
      </c>
    </row>
    <row r="2150" spans="1:10" x14ac:dyDescent="0.25">
      <c r="A2150" s="5">
        <v>2149</v>
      </c>
      <c r="B2150" s="5" t="s">
        <v>11213</v>
      </c>
      <c r="C2150" t="s">
        <v>11537</v>
      </c>
      <c r="D2150">
        <v>2016</v>
      </c>
      <c r="E2150" t="s">
        <v>11190</v>
      </c>
      <c r="F2150" t="s">
        <v>11888</v>
      </c>
      <c r="G2150" s="5">
        <v>280</v>
      </c>
      <c r="H2150">
        <v>50485</v>
      </c>
      <c r="I2150" s="5">
        <f t="shared" si="66"/>
        <v>2148</v>
      </c>
      <c r="J2150" s="5" t="str">
        <f t="shared" si="67"/>
        <v>2149,Toyota,Highlander Hybrid,2016,regular unleaded,AUTOMATIC,280,50485,2148</v>
      </c>
    </row>
    <row r="2151" spans="1:10" x14ac:dyDescent="0.25">
      <c r="A2151" s="5">
        <v>2150</v>
      </c>
      <c r="B2151" s="5" t="s">
        <v>11213</v>
      </c>
      <c r="C2151" t="s">
        <v>11574</v>
      </c>
      <c r="D2151">
        <v>2015</v>
      </c>
      <c r="E2151" t="s">
        <v>11190</v>
      </c>
      <c r="F2151" t="s">
        <v>11888</v>
      </c>
      <c r="G2151" s="5">
        <v>381</v>
      </c>
      <c r="H2151">
        <v>80155</v>
      </c>
      <c r="I2151" s="5" t="str">
        <f t="shared" si="66"/>
        <v>|n</v>
      </c>
      <c r="J2151" s="5" t="str">
        <f t="shared" si="67"/>
        <v>2150,Toyota,Land Cruiser,2015,regular unleaded,AUTOMATIC,381,80155,|n</v>
      </c>
    </row>
    <row r="2152" spans="1:10" x14ac:dyDescent="0.25">
      <c r="A2152" s="5">
        <v>2151</v>
      </c>
      <c r="B2152" s="5" t="s">
        <v>11213</v>
      </c>
      <c r="C2152" t="s">
        <v>11574</v>
      </c>
      <c r="D2152">
        <v>2016</v>
      </c>
      <c r="E2152" t="s">
        <v>11190</v>
      </c>
      <c r="F2152" t="s">
        <v>11888</v>
      </c>
      <c r="G2152" s="5">
        <v>381</v>
      </c>
      <c r="H2152">
        <v>83825</v>
      </c>
      <c r="I2152" s="5">
        <f t="shared" si="66"/>
        <v>2150</v>
      </c>
      <c r="J2152" s="5" t="str">
        <f t="shared" si="67"/>
        <v>2151,Toyota,Land Cruiser,2016,regular unleaded,AUTOMATIC,381,83825,2150</v>
      </c>
    </row>
    <row r="2153" spans="1:10" x14ac:dyDescent="0.25">
      <c r="A2153" s="5">
        <v>2152</v>
      </c>
      <c r="B2153" s="5" t="s">
        <v>11213</v>
      </c>
      <c r="C2153" t="s">
        <v>11574</v>
      </c>
      <c r="D2153">
        <v>2017</v>
      </c>
      <c r="E2153" t="s">
        <v>11190</v>
      </c>
      <c r="F2153" t="s">
        <v>11888</v>
      </c>
      <c r="G2153" s="5">
        <v>381</v>
      </c>
      <c r="H2153">
        <v>84325</v>
      </c>
      <c r="I2153" s="5">
        <f t="shared" si="66"/>
        <v>2151</v>
      </c>
      <c r="J2153" s="5" t="str">
        <f t="shared" si="67"/>
        <v>2152,Toyota,Land Cruiser,2017,regular unleaded,AUTOMATIC,381,84325,2151</v>
      </c>
    </row>
    <row r="2154" spans="1:10" x14ac:dyDescent="0.25">
      <c r="A2154" s="5">
        <v>2153</v>
      </c>
      <c r="B2154" s="5" t="s">
        <v>11213</v>
      </c>
      <c r="C2154" t="s">
        <v>11611</v>
      </c>
      <c r="D2154">
        <v>2011</v>
      </c>
      <c r="E2154" t="s">
        <v>11190</v>
      </c>
      <c r="F2154" t="s">
        <v>11888</v>
      </c>
      <c r="G2154" s="5">
        <v>158</v>
      </c>
      <c r="H2154">
        <v>21715</v>
      </c>
      <c r="I2154" s="5" t="str">
        <f t="shared" si="66"/>
        <v>|n</v>
      </c>
      <c r="J2154" s="5" t="str">
        <f t="shared" si="67"/>
        <v>2153,Toyota,Matrix,2011,regular unleaded,AUTOMATIC,158,21715,|n</v>
      </c>
    </row>
    <row r="2155" spans="1:10" x14ac:dyDescent="0.25">
      <c r="A2155" s="5">
        <v>2154</v>
      </c>
      <c r="B2155" s="5" t="s">
        <v>11213</v>
      </c>
      <c r="C2155" t="s">
        <v>11611</v>
      </c>
      <c r="D2155">
        <v>2011</v>
      </c>
      <c r="E2155" t="s">
        <v>11190</v>
      </c>
      <c r="F2155" t="s">
        <v>11887</v>
      </c>
      <c r="G2155" s="5">
        <v>158</v>
      </c>
      <c r="H2155">
        <v>19565</v>
      </c>
      <c r="I2155" s="5" t="str">
        <f t="shared" si="66"/>
        <v>|n</v>
      </c>
      <c r="J2155" s="5" t="str">
        <f t="shared" si="67"/>
        <v>2154,Toyota,Matrix,2011,regular unleaded,MANUAL,158,19565,|n</v>
      </c>
    </row>
    <row r="2156" spans="1:10" x14ac:dyDescent="0.25">
      <c r="A2156" s="5">
        <v>2155</v>
      </c>
      <c r="B2156" s="5" t="s">
        <v>11213</v>
      </c>
      <c r="C2156" t="s">
        <v>11611</v>
      </c>
      <c r="D2156">
        <v>2012</v>
      </c>
      <c r="E2156" t="s">
        <v>11190</v>
      </c>
      <c r="F2156" t="s">
        <v>11888</v>
      </c>
      <c r="G2156" s="5">
        <v>158</v>
      </c>
      <c r="H2156">
        <v>21715</v>
      </c>
      <c r="I2156" s="5" t="str">
        <f t="shared" si="66"/>
        <v>|n</v>
      </c>
      <c r="J2156" s="5" t="str">
        <f t="shared" si="67"/>
        <v>2155,Toyota,Matrix,2012,regular unleaded,AUTOMATIC,158,21715,|n</v>
      </c>
    </row>
    <row r="2157" spans="1:10" x14ac:dyDescent="0.25">
      <c r="A2157" s="5">
        <v>2156</v>
      </c>
      <c r="B2157" s="5" t="s">
        <v>11213</v>
      </c>
      <c r="C2157" t="s">
        <v>11611</v>
      </c>
      <c r="D2157">
        <v>2012</v>
      </c>
      <c r="E2157" t="s">
        <v>11190</v>
      </c>
      <c r="F2157" t="s">
        <v>11887</v>
      </c>
      <c r="G2157" s="5">
        <v>158</v>
      </c>
      <c r="H2157">
        <v>19565</v>
      </c>
      <c r="I2157" s="5" t="str">
        <f t="shared" si="66"/>
        <v>|n</v>
      </c>
      <c r="J2157" s="5" t="str">
        <f t="shared" si="67"/>
        <v>2156,Toyota,Matrix,2012,regular unleaded,MANUAL,158,19565,|n</v>
      </c>
    </row>
    <row r="2158" spans="1:10" x14ac:dyDescent="0.25">
      <c r="A2158" s="5">
        <v>2157</v>
      </c>
      <c r="B2158" s="5" t="s">
        <v>11213</v>
      </c>
      <c r="C2158" t="s">
        <v>11611</v>
      </c>
      <c r="D2158">
        <v>2013</v>
      </c>
      <c r="E2158" t="s">
        <v>11190</v>
      </c>
      <c r="F2158" t="s">
        <v>11888</v>
      </c>
      <c r="G2158" s="5">
        <v>158</v>
      </c>
      <c r="H2158">
        <v>22415</v>
      </c>
      <c r="I2158" s="5" t="str">
        <f t="shared" si="66"/>
        <v>|n</v>
      </c>
      <c r="J2158" s="5" t="str">
        <f t="shared" si="67"/>
        <v>2157,Toyota,Matrix,2013,regular unleaded,AUTOMATIC,158,22415,|n</v>
      </c>
    </row>
    <row r="2159" spans="1:10" x14ac:dyDescent="0.25">
      <c r="A2159" s="5">
        <v>2158</v>
      </c>
      <c r="B2159" s="5" t="s">
        <v>11213</v>
      </c>
      <c r="C2159" t="s">
        <v>11611</v>
      </c>
      <c r="D2159">
        <v>2013</v>
      </c>
      <c r="E2159" t="s">
        <v>11190</v>
      </c>
      <c r="F2159" t="s">
        <v>11887</v>
      </c>
      <c r="G2159" s="5">
        <v>158</v>
      </c>
      <c r="H2159">
        <v>20265</v>
      </c>
      <c r="I2159" s="5" t="str">
        <f t="shared" si="66"/>
        <v>|n</v>
      </c>
      <c r="J2159" s="5" t="str">
        <f t="shared" si="67"/>
        <v>2158,Toyota,Matrix,2013,regular unleaded,MANUAL,158,20265,|n</v>
      </c>
    </row>
    <row r="2160" spans="1:10" x14ac:dyDescent="0.25">
      <c r="A2160" s="5">
        <v>2159</v>
      </c>
      <c r="B2160" s="5" t="s">
        <v>11213</v>
      </c>
      <c r="C2160" t="s">
        <v>11635</v>
      </c>
      <c r="D2160">
        <v>2005</v>
      </c>
      <c r="E2160" t="s">
        <v>11190</v>
      </c>
      <c r="F2160" t="s">
        <v>11889</v>
      </c>
      <c r="G2160" s="5">
        <v>138</v>
      </c>
      <c r="H2160">
        <v>26145</v>
      </c>
      <c r="I2160" s="5" t="str">
        <f t="shared" si="66"/>
        <v>|n</v>
      </c>
      <c r="J2160" s="5" t="str">
        <f t="shared" si="67"/>
        <v>2159,Toyota,MR2 Spyder,2005,regular unleaded,AUTOMATED_MANUAL,138,26145,|n</v>
      </c>
    </row>
    <row r="2161" spans="1:10" x14ac:dyDescent="0.25">
      <c r="A2161" s="5">
        <v>2160</v>
      </c>
      <c r="B2161" s="5" t="s">
        <v>11213</v>
      </c>
      <c r="C2161" t="s">
        <v>11635</v>
      </c>
      <c r="D2161">
        <v>2005</v>
      </c>
      <c r="E2161" t="s">
        <v>11190</v>
      </c>
      <c r="F2161" t="s">
        <v>11887</v>
      </c>
      <c r="G2161" s="5">
        <v>138</v>
      </c>
      <c r="H2161">
        <v>25145</v>
      </c>
      <c r="I2161" s="5" t="str">
        <f t="shared" si="66"/>
        <v>|n</v>
      </c>
      <c r="J2161" s="5" t="str">
        <f t="shared" si="67"/>
        <v>2160,Toyota,MR2 Spyder,2005,regular unleaded,MANUAL,138,25145,|n</v>
      </c>
    </row>
    <row r="2162" spans="1:10" x14ac:dyDescent="0.25">
      <c r="A2162" s="5">
        <v>2161</v>
      </c>
      <c r="B2162" s="5" t="s">
        <v>11213</v>
      </c>
      <c r="C2162" t="s">
        <v>11669</v>
      </c>
      <c r="D2162">
        <v>2015</v>
      </c>
      <c r="E2162" t="s">
        <v>11190</v>
      </c>
      <c r="F2162" t="s">
        <v>11888</v>
      </c>
      <c r="G2162" s="5">
        <v>134</v>
      </c>
      <c r="H2162">
        <v>30005</v>
      </c>
      <c r="I2162" s="5" t="str">
        <f t="shared" si="66"/>
        <v>|n</v>
      </c>
      <c r="J2162" s="5" t="str">
        <f t="shared" si="67"/>
        <v>2161,Toyota,Prius,2015,regular unleaded,AUTOMATIC,134,30005,|n</v>
      </c>
    </row>
    <row r="2163" spans="1:10" x14ac:dyDescent="0.25">
      <c r="A2163" s="5">
        <v>2162</v>
      </c>
      <c r="B2163" s="5" t="s">
        <v>11213</v>
      </c>
      <c r="C2163" t="s">
        <v>11669</v>
      </c>
      <c r="D2163">
        <v>2016</v>
      </c>
      <c r="E2163" t="s">
        <v>11190</v>
      </c>
      <c r="F2163" t="s">
        <v>11888</v>
      </c>
      <c r="G2163" s="5">
        <v>121</v>
      </c>
      <c r="H2163">
        <v>30000</v>
      </c>
      <c r="I2163" s="5">
        <f t="shared" si="66"/>
        <v>2161</v>
      </c>
      <c r="J2163" s="5" t="str">
        <f t="shared" si="67"/>
        <v>2162,Toyota,Prius,2016,regular unleaded,AUTOMATIC,121,30000,2161</v>
      </c>
    </row>
    <row r="2164" spans="1:10" x14ac:dyDescent="0.25">
      <c r="A2164" s="5">
        <v>2163</v>
      </c>
      <c r="B2164" s="5" t="s">
        <v>11213</v>
      </c>
      <c r="C2164" t="s">
        <v>11669</v>
      </c>
      <c r="D2164">
        <v>2017</v>
      </c>
      <c r="E2164" t="s">
        <v>11190</v>
      </c>
      <c r="F2164" t="s">
        <v>11888</v>
      </c>
      <c r="G2164" s="5">
        <v>121</v>
      </c>
      <c r="H2164">
        <v>30015</v>
      </c>
      <c r="I2164" s="5">
        <f t="shared" si="66"/>
        <v>2162</v>
      </c>
      <c r="J2164" s="5" t="str">
        <f t="shared" si="67"/>
        <v>2163,Toyota,Prius,2017,regular unleaded,AUTOMATIC,121,30015,2162</v>
      </c>
    </row>
    <row r="2165" spans="1:10" x14ac:dyDescent="0.25">
      <c r="A2165" s="5">
        <v>2164</v>
      </c>
      <c r="B2165" s="5" t="s">
        <v>11213</v>
      </c>
      <c r="C2165" t="s">
        <v>11666</v>
      </c>
      <c r="D2165">
        <v>2014</v>
      </c>
      <c r="E2165" t="s">
        <v>11190</v>
      </c>
      <c r="F2165" t="s">
        <v>11888</v>
      </c>
      <c r="G2165" s="5">
        <v>99</v>
      </c>
      <c r="H2165">
        <v>23360</v>
      </c>
      <c r="I2165" s="5" t="str">
        <f t="shared" si="66"/>
        <v>|n</v>
      </c>
      <c r="J2165" s="5" t="str">
        <f t="shared" si="67"/>
        <v>2164,Toyota,Prius c,2014,regular unleaded,AUTOMATIC,99,23360,|n</v>
      </c>
    </row>
    <row r="2166" spans="1:10" x14ac:dyDescent="0.25">
      <c r="A2166" s="5">
        <v>2165</v>
      </c>
      <c r="B2166" s="5" t="s">
        <v>11213</v>
      </c>
      <c r="C2166" t="s">
        <v>11666</v>
      </c>
      <c r="D2166">
        <v>2015</v>
      </c>
      <c r="E2166" t="s">
        <v>11190</v>
      </c>
      <c r="F2166" t="s">
        <v>11888</v>
      </c>
      <c r="G2166" s="5">
        <v>99</v>
      </c>
      <c r="H2166">
        <v>24475</v>
      </c>
      <c r="I2166" s="5">
        <f t="shared" si="66"/>
        <v>2164</v>
      </c>
      <c r="J2166" s="5" t="str">
        <f t="shared" si="67"/>
        <v>2165,Toyota,Prius c,2015,regular unleaded,AUTOMATIC,99,24475,2164</v>
      </c>
    </row>
    <row r="2167" spans="1:10" x14ac:dyDescent="0.25">
      <c r="A2167" s="5">
        <v>2166</v>
      </c>
      <c r="B2167" s="5" t="s">
        <v>11213</v>
      </c>
      <c r="C2167" t="s">
        <v>11666</v>
      </c>
      <c r="D2167">
        <v>2016</v>
      </c>
      <c r="E2167" t="s">
        <v>11190</v>
      </c>
      <c r="F2167" t="s">
        <v>11888</v>
      </c>
      <c r="G2167" s="5">
        <v>99</v>
      </c>
      <c r="H2167">
        <v>24495</v>
      </c>
      <c r="I2167" s="5">
        <f t="shared" si="66"/>
        <v>2165</v>
      </c>
      <c r="J2167" s="5" t="str">
        <f t="shared" si="67"/>
        <v>2166,Toyota,Prius c,2016,regular unleaded,AUTOMATIC,99,24495,2165</v>
      </c>
    </row>
    <row r="2168" spans="1:10" x14ac:dyDescent="0.25">
      <c r="A2168" s="5">
        <v>2167</v>
      </c>
      <c r="B2168" s="5" t="s">
        <v>11213</v>
      </c>
      <c r="C2168" t="s">
        <v>11667</v>
      </c>
      <c r="D2168">
        <v>2017</v>
      </c>
      <c r="E2168" t="s">
        <v>11190</v>
      </c>
      <c r="F2168" t="s">
        <v>11888</v>
      </c>
      <c r="G2168" s="5">
        <v>121</v>
      </c>
      <c r="H2168">
        <v>33100</v>
      </c>
      <c r="I2168" s="5" t="str">
        <f t="shared" si="66"/>
        <v>|n</v>
      </c>
      <c r="J2168" s="5" t="str">
        <f t="shared" si="67"/>
        <v>2167,Toyota,Prius Prime,2017,regular unleaded,AUTOMATIC,121,33100,|n</v>
      </c>
    </row>
    <row r="2169" spans="1:10" x14ac:dyDescent="0.25">
      <c r="A2169" s="5">
        <v>2168</v>
      </c>
      <c r="B2169" s="5" t="s">
        <v>11213</v>
      </c>
      <c r="C2169" t="s">
        <v>11668</v>
      </c>
      <c r="D2169">
        <v>2015</v>
      </c>
      <c r="E2169" t="s">
        <v>11190</v>
      </c>
      <c r="F2169" t="s">
        <v>11888</v>
      </c>
      <c r="G2169" s="5">
        <v>134</v>
      </c>
      <c r="H2169">
        <v>30935</v>
      </c>
      <c r="I2169" s="5" t="str">
        <f t="shared" si="66"/>
        <v>|n</v>
      </c>
      <c r="J2169" s="5" t="str">
        <f t="shared" si="67"/>
        <v>2168,Toyota,Prius v,2015,regular unleaded,AUTOMATIC,134,30935,|n</v>
      </c>
    </row>
    <row r="2170" spans="1:10" x14ac:dyDescent="0.25">
      <c r="A2170" s="5">
        <v>2169</v>
      </c>
      <c r="B2170" s="5" t="s">
        <v>11213</v>
      </c>
      <c r="C2170" t="s">
        <v>11668</v>
      </c>
      <c r="D2170">
        <v>2016</v>
      </c>
      <c r="E2170" t="s">
        <v>11190</v>
      </c>
      <c r="F2170" t="s">
        <v>11888</v>
      </c>
      <c r="G2170" s="5">
        <v>134</v>
      </c>
      <c r="H2170">
        <v>30935</v>
      </c>
      <c r="I2170" s="5">
        <f t="shared" si="66"/>
        <v>2168</v>
      </c>
      <c r="J2170" s="5" t="str">
        <f t="shared" si="67"/>
        <v>2169,Toyota,Prius v,2016,regular unleaded,AUTOMATIC,134,30935,2168</v>
      </c>
    </row>
    <row r="2171" spans="1:10" x14ac:dyDescent="0.25">
      <c r="A2171" s="5">
        <v>2170</v>
      </c>
      <c r="B2171" s="5" t="s">
        <v>11213</v>
      </c>
      <c r="C2171" t="s">
        <v>11668</v>
      </c>
      <c r="D2171">
        <v>2017</v>
      </c>
      <c r="E2171" t="s">
        <v>11190</v>
      </c>
      <c r="F2171" t="s">
        <v>11888</v>
      </c>
      <c r="G2171" s="5">
        <v>134</v>
      </c>
      <c r="H2171">
        <v>30935</v>
      </c>
      <c r="I2171" s="5">
        <f t="shared" si="66"/>
        <v>2169</v>
      </c>
      <c r="J2171" s="5" t="str">
        <f t="shared" si="67"/>
        <v>2170,Toyota,Prius v,2017,regular unleaded,AUTOMATIC,134,30935,2169</v>
      </c>
    </row>
    <row r="2172" spans="1:10" x14ac:dyDescent="0.25">
      <c r="A2172" s="5">
        <v>2171</v>
      </c>
      <c r="B2172" s="5" t="s">
        <v>11213</v>
      </c>
      <c r="C2172" t="s">
        <v>11703</v>
      </c>
      <c r="D2172">
        <v>2015</v>
      </c>
      <c r="E2172" t="s">
        <v>11190</v>
      </c>
      <c r="F2172" t="s">
        <v>11888</v>
      </c>
      <c r="G2172" s="5">
        <v>176</v>
      </c>
      <c r="H2172">
        <v>29850</v>
      </c>
      <c r="I2172" s="5" t="str">
        <f t="shared" si="66"/>
        <v>|n</v>
      </c>
      <c r="J2172" s="5" t="str">
        <f t="shared" si="67"/>
        <v>2171,Toyota,RAV4,2015,regular unleaded,AUTOMATIC,176,29850,|n</v>
      </c>
    </row>
    <row r="2173" spans="1:10" x14ac:dyDescent="0.25">
      <c r="A2173" s="5">
        <v>2172</v>
      </c>
      <c r="B2173" s="5" t="s">
        <v>11213</v>
      </c>
      <c r="C2173" t="s">
        <v>11703</v>
      </c>
      <c r="D2173">
        <v>2016</v>
      </c>
      <c r="E2173" t="s">
        <v>11190</v>
      </c>
      <c r="F2173" t="s">
        <v>11888</v>
      </c>
      <c r="G2173" s="5">
        <v>176</v>
      </c>
      <c r="H2173">
        <v>32910</v>
      </c>
      <c r="I2173" s="5">
        <f t="shared" si="66"/>
        <v>2171</v>
      </c>
      <c r="J2173" s="5" t="str">
        <f t="shared" si="67"/>
        <v>2172,Toyota,RAV4,2016,regular unleaded,AUTOMATIC,176,32910,2171</v>
      </c>
    </row>
    <row r="2174" spans="1:10" x14ac:dyDescent="0.25">
      <c r="A2174" s="5">
        <v>2173</v>
      </c>
      <c r="B2174" s="5" t="s">
        <v>11213</v>
      </c>
      <c r="C2174" t="s">
        <v>11703</v>
      </c>
      <c r="D2174">
        <v>2017</v>
      </c>
      <c r="E2174" t="s">
        <v>11190</v>
      </c>
      <c r="F2174" t="s">
        <v>11888</v>
      </c>
      <c r="G2174" s="5">
        <v>176</v>
      </c>
      <c r="H2174">
        <v>36150</v>
      </c>
      <c r="I2174" s="5">
        <f t="shared" si="66"/>
        <v>2172</v>
      </c>
      <c r="J2174" s="5" t="str">
        <f t="shared" si="67"/>
        <v>2173,Toyota,RAV4,2017,regular unleaded,AUTOMATIC,176,36150,2172</v>
      </c>
    </row>
    <row r="2175" spans="1:10" x14ac:dyDescent="0.25">
      <c r="A2175" s="5">
        <v>2174</v>
      </c>
      <c r="B2175" s="5" t="s">
        <v>11213</v>
      </c>
      <c r="C2175" t="s">
        <v>11701</v>
      </c>
      <c r="D2175">
        <v>2012</v>
      </c>
      <c r="E2175" t="s">
        <v>11218</v>
      </c>
      <c r="F2175" t="s">
        <v>11890</v>
      </c>
      <c r="G2175" s="5">
        <v>154</v>
      </c>
      <c r="H2175">
        <v>49800</v>
      </c>
      <c r="I2175" s="5" t="str">
        <f t="shared" si="66"/>
        <v>|n</v>
      </c>
      <c r="J2175" s="5" t="str">
        <f t="shared" si="67"/>
        <v>2174,Toyota,RAV4 EV,2012,electric,DIRECT_DRIVE,154,49800,|n</v>
      </c>
    </row>
    <row r="2176" spans="1:10" x14ac:dyDescent="0.25">
      <c r="A2176" s="5">
        <v>2175</v>
      </c>
      <c r="B2176" s="5" t="s">
        <v>11213</v>
      </c>
      <c r="C2176" t="s">
        <v>11701</v>
      </c>
      <c r="D2176">
        <v>2013</v>
      </c>
      <c r="E2176" t="s">
        <v>11218</v>
      </c>
      <c r="F2176" t="s">
        <v>11890</v>
      </c>
      <c r="G2176" s="5">
        <v>136</v>
      </c>
      <c r="H2176">
        <v>49800</v>
      </c>
      <c r="I2176" s="5">
        <f t="shared" si="66"/>
        <v>2174</v>
      </c>
      <c r="J2176" s="5" t="str">
        <f t="shared" si="67"/>
        <v>2175,Toyota,RAV4 EV,2013,electric,DIRECT_DRIVE,136,49800,2174</v>
      </c>
    </row>
    <row r="2177" spans="1:10" x14ac:dyDescent="0.25">
      <c r="A2177" s="5">
        <v>2176</v>
      </c>
      <c r="B2177" s="5" t="s">
        <v>11213</v>
      </c>
      <c r="C2177" t="s">
        <v>11701</v>
      </c>
      <c r="D2177">
        <v>2014</v>
      </c>
      <c r="E2177" t="s">
        <v>11218</v>
      </c>
      <c r="F2177" t="s">
        <v>11890</v>
      </c>
      <c r="G2177" s="5">
        <v>136</v>
      </c>
      <c r="H2177">
        <v>49800</v>
      </c>
      <c r="I2177" s="5">
        <f t="shared" si="66"/>
        <v>2175</v>
      </c>
      <c r="J2177" s="5" t="str">
        <f t="shared" si="67"/>
        <v>2176,Toyota,RAV4 EV,2014,electric,DIRECT_DRIVE,136,49800,2175</v>
      </c>
    </row>
    <row r="2178" spans="1:10" x14ac:dyDescent="0.25">
      <c r="A2178" s="5">
        <v>2177</v>
      </c>
      <c r="B2178" s="5" t="s">
        <v>11213</v>
      </c>
      <c r="C2178" t="s">
        <v>11702</v>
      </c>
      <c r="D2178">
        <v>2016</v>
      </c>
      <c r="E2178" t="s">
        <v>11190</v>
      </c>
      <c r="F2178" t="s">
        <v>11888</v>
      </c>
      <c r="G2178" s="5">
        <v>194</v>
      </c>
      <c r="H2178">
        <v>33610</v>
      </c>
      <c r="I2178" s="5" t="str">
        <f t="shared" si="66"/>
        <v>|n</v>
      </c>
      <c r="J2178" s="5" t="str">
        <f t="shared" si="67"/>
        <v>2177,Toyota,RAV4 Hybrid,2016,regular unleaded,AUTOMATIC,194,33610,|n</v>
      </c>
    </row>
    <row r="2179" spans="1:10" x14ac:dyDescent="0.25">
      <c r="A2179" s="5">
        <v>2178</v>
      </c>
      <c r="B2179" s="5" t="s">
        <v>11213</v>
      </c>
      <c r="C2179" t="s">
        <v>11702</v>
      </c>
      <c r="D2179">
        <v>2017</v>
      </c>
      <c r="E2179" t="s">
        <v>11190</v>
      </c>
      <c r="F2179" t="s">
        <v>11888</v>
      </c>
      <c r="G2179" s="5">
        <v>194</v>
      </c>
      <c r="H2179">
        <v>34030</v>
      </c>
      <c r="I2179" s="5">
        <f t="shared" ref="I2179:I2242" si="68">IF(AND($B2178=$B2179,$C2178=$C2179,$E2178=$E2179,$F2178=$F2179),A2178,"|n")</f>
        <v>2177</v>
      </c>
      <c r="J2179" s="5" t="str">
        <f t="shared" ref="J2179:J2242" si="69">A2179&amp;","&amp;B2179&amp;","&amp;C2179&amp;","&amp;D2179&amp;","&amp;E2179&amp;","&amp;F2179&amp;","&amp;G2179&amp;","&amp;H2179&amp;","&amp;I2179</f>
        <v>2178,Toyota,RAV4 Hybrid,2017,regular unleaded,AUTOMATIC,194,34030,2177</v>
      </c>
    </row>
    <row r="2180" spans="1:10" x14ac:dyDescent="0.25">
      <c r="A2180" s="5">
        <v>2179</v>
      </c>
      <c r="B2180" s="5" t="s">
        <v>11213</v>
      </c>
      <c r="C2180" t="s">
        <v>11753</v>
      </c>
      <c r="D2180">
        <v>2015</v>
      </c>
      <c r="E2180" t="s">
        <v>11197</v>
      </c>
      <c r="F2180" t="s">
        <v>11888</v>
      </c>
      <c r="G2180" s="5">
        <v>381</v>
      </c>
      <c r="H2180">
        <v>64320</v>
      </c>
      <c r="I2180" s="5" t="str">
        <f t="shared" si="68"/>
        <v>|n</v>
      </c>
      <c r="J2180" s="5" t="str">
        <f t="shared" si="69"/>
        <v>2179,Toyota,Sequoia,2015,flex-fuel (unleaded/E85),AUTOMATIC,381,64320,|n</v>
      </c>
    </row>
    <row r="2181" spans="1:10" x14ac:dyDescent="0.25">
      <c r="A2181" s="5">
        <v>2180</v>
      </c>
      <c r="B2181" s="5" t="s">
        <v>11213</v>
      </c>
      <c r="C2181" t="s">
        <v>11753</v>
      </c>
      <c r="D2181">
        <v>2015</v>
      </c>
      <c r="E2181" t="s">
        <v>11190</v>
      </c>
      <c r="F2181" t="s">
        <v>11888</v>
      </c>
      <c r="G2181" s="5">
        <v>381</v>
      </c>
      <c r="H2181">
        <v>64320</v>
      </c>
      <c r="I2181" s="5" t="str">
        <f t="shared" si="68"/>
        <v>|n</v>
      </c>
      <c r="J2181" s="5" t="str">
        <f t="shared" si="69"/>
        <v>2180,Toyota,Sequoia,2015,regular unleaded,AUTOMATIC,381,64320,|n</v>
      </c>
    </row>
    <row r="2182" spans="1:10" x14ac:dyDescent="0.25">
      <c r="A2182" s="5">
        <v>2181</v>
      </c>
      <c r="B2182" s="5" t="s">
        <v>11213</v>
      </c>
      <c r="C2182" t="s">
        <v>11753</v>
      </c>
      <c r="D2182">
        <v>2016</v>
      </c>
      <c r="E2182" t="s">
        <v>11197</v>
      </c>
      <c r="F2182" t="s">
        <v>11888</v>
      </c>
      <c r="G2182" s="5">
        <v>381</v>
      </c>
      <c r="H2182">
        <v>65080</v>
      </c>
      <c r="I2182" s="5" t="str">
        <f t="shared" si="68"/>
        <v>|n</v>
      </c>
      <c r="J2182" s="5" t="str">
        <f t="shared" si="69"/>
        <v>2181,Toyota,Sequoia,2016,flex-fuel (unleaded/E85),AUTOMATIC,381,65080,|n</v>
      </c>
    </row>
    <row r="2183" spans="1:10" x14ac:dyDescent="0.25">
      <c r="A2183" s="5">
        <v>2182</v>
      </c>
      <c r="B2183" s="5" t="s">
        <v>11213</v>
      </c>
      <c r="C2183" t="s">
        <v>11753</v>
      </c>
      <c r="D2183">
        <v>2016</v>
      </c>
      <c r="E2183" t="s">
        <v>11190</v>
      </c>
      <c r="F2183" t="s">
        <v>11888</v>
      </c>
      <c r="G2183" s="5">
        <v>381</v>
      </c>
      <c r="H2183">
        <v>65080</v>
      </c>
      <c r="I2183" s="5" t="str">
        <f t="shared" si="68"/>
        <v>|n</v>
      </c>
      <c r="J2183" s="5" t="str">
        <f t="shared" si="69"/>
        <v>2182,Toyota,Sequoia,2016,regular unleaded,AUTOMATIC,381,65080,|n</v>
      </c>
    </row>
    <row r="2184" spans="1:10" x14ac:dyDescent="0.25">
      <c r="A2184" s="5">
        <v>2183</v>
      </c>
      <c r="B2184" s="5" t="s">
        <v>11213</v>
      </c>
      <c r="C2184" t="s">
        <v>11753</v>
      </c>
      <c r="D2184">
        <v>2017</v>
      </c>
      <c r="E2184" t="s">
        <v>11197</v>
      </c>
      <c r="F2184" t="s">
        <v>11888</v>
      </c>
      <c r="G2184" s="5">
        <v>381</v>
      </c>
      <c r="H2184">
        <v>65215</v>
      </c>
      <c r="I2184" s="5" t="str">
        <f t="shared" si="68"/>
        <v>|n</v>
      </c>
      <c r="J2184" s="5" t="str">
        <f t="shared" si="69"/>
        <v>2183,Toyota,Sequoia,2017,flex-fuel (unleaded/E85),AUTOMATIC,381,65215,|n</v>
      </c>
    </row>
    <row r="2185" spans="1:10" x14ac:dyDescent="0.25">
      <c r="A2185" s="5">
        <v>2184</v>
      </c>
      <c r="B2185" s="5" t="s">
        <v>11213</v>
      </c>
      <c r="C2185" t="s">
        <v>11753</v>
      </c>
      <c r="D2185">
        <v>2017</v>
      </c>
      <c r="E2185" t="s">
        <v>11190</v>
      </c>
      <c r="F2185" t="s">
        <v>11888</v>
      </c>
      <c r="G2185" s="5">
        <v>381</v>
      </c>
      <c r="H2185">
        <v>65215</v>
      </c>
      <c r="I2185" s="5" t="str">
        <f t="shared" si="68"/>
        <v>|n</v>
      </c>
      <c r="J2185" s="5" t="str">
        <f t="shared" si="69"/>
        <v>2184,Toyota,Sequoia,2017,regular unleaded,AUTOMATIC,381,65215,|n</v>
      </c>
    </row>
    <row r="2186" spans="1:10" x14ac:dyDescent="0.25">
      <c r="A2186" s="5">
        <v>2185</v>
      </c>
      <c r="B2186" s="5" t="s">
        <v>11213</v>
      </c>
      <c r="C2186" t="s">
        <v>11756</v>
      </c>
      <c r="D2186">
        <v>2015</v>
      </c>
      <c r="E2186" t="s">
        <v>11190</v>
      </c>
      <c r="F2186" t="s">
        <v>11888</v>
      </c>
      <c r="G2186" s="5">
        <v>266</v>
      </c>
      <c r="H2186">
        <v>46250</v>
      </c>
      <c r="I2186" s="5" t="str">
        <f t="shared" si="68"/>
        <v>|n</v>
      </c>
      <c r="J2186" s="5" t="str">
        <f t="shared" si="69"/>
        <v>2185,Toyota,Sienna,2015,regular unleaded,AUTOMATIC,266,46250,|n</v>
      </c>
    </row>
    <row r="2187" spans="1:10" x14ac:dyDescent="0.25">
      <c r="A2187" s="5">
        <v>2186</v>
      </c>
      <c r="B2187" s="5" t="s">
        <v>11213</v>
      </c>
      <c r="C2187" t="s">
        <v>11756</v>
      </c>
      <c r="D2187">
        <v>2016</v>
      </c>
      <c r="E2187" t="s">
        <v>11190</v>
      </c>
      <c r="F2187" t="s">
        <v>11888</v>
      </c>
      <c r="G2187" s="5">
        <v>266</v>
      </c>
      <c r="H2187">
        <v>46410</v>
      </c>
      <c r="I2187" s="5">
        <f t="shared" si="68"/>
        <v>2185</v>
      </c>
      <c r="J2187" s="5" t="str">
        <f t="shared" si="69"/>
        <v>2186,Toyota,Sienna,2016,regular unleaded,AUTOMATIC,266,46410,2185</v>
      </c>
    </row>
    <row r="2188" spans="1:10" x14ac:dyDescent="0.25">
      <c r="A2188" s="5">
        <v>2187</v>
      </c>
      <c r="B2188" s="5" t="s">
        <v>11213</v>
      </c>
      <c r="C2188" t="s">
        <v>11756</v>
      </c>
      <c r="D2188">
        <v>2017</v>
      </c>
      <c r="E2188" t="s">
        <v>11190</v>
      </c>
      <c r="F2188" t="s">
        <v>11888</v>
      </c>
      <c r="G2188" s="5">
        <v>296</v>
      </c>
      <c r="H2188">
        <v>47310</v>
      </c>
      <c r="I2188" s="5">
        <f t="shared" si="68"/>
        <v>2186</v>
      </c>
      <c r="J2188" s="5" t="str">
        <f t="shared" si="69"/>
        <v>2187,Toyota,Sienna,2017,regular unleaded,AUTOMATIC,296,47310,2186</v>
      </c>
    </row>
    <row r="2189" spans="1:10" x14ac:dyDescent="0.25">
      <c r="A2189" s="5">
        <v>2188</v>
      </c>
      <c r="B2189" s="5" t="s">
        <v>11213</v>
      </c>
      <c r="C2189" t="s">
        <v>11796</v>
      </c>
      <c r="D2189">
        <v>2015</v>
      </c>
      <c r="E2189" t="s">
        <v>11190</v>
      </c>
      <c r="F2189" t="s">
        <v>11888</v>
      </c>
      <c r="G2189" s="5">
        <v>236</v>
      </c>
      <c r="H2189">
        <v>37615</v>
      </c>
      <c r="I2189" s="5" t="str">
        <f t="shared" si="68"/>
        <v>|n</v>
      </c>
      <c r="J2189" s="5" t="str">
        <f t="shared" si="69"/>
        <v>2188,Toyota,Tacoma,2015,regular unleaded,AUTOMATIC,236,37615,|n</v>
      </c>
    </row>
    <row r="2190" spans="1:10" x14ac:dyDescent="0.25">
      <c r="A2190" s="5">
        <v>2189</v>
      </c>
      <c r="B2190" s="5" t="s">
        <v>11213</v>
      </c>
      <c r="C2190" t="s">
        <v>11796</v>
      </c>
      <c r="D2190">
        <v>2015</v>
      </c>
      <c r="E2190" t="s">
        <v>11190</v>
      </c>
      <c r="F2190" t="s">
        <v>11887</v>
      </c>
      <c r="G2190" s="5">
        <v>236</v>
      </c>
      <c r="H2190">
        <v>36635</v>
      </c>
      <c r="I2190" s="5" t="str">
        <f t="shared" si="68"/>
        <v>|n</v>
      </c>
      <c r="J2190" s="5" t="str">
        <f t="shared" si="69"/>
        <v>2189,Toyota,Tacoma,2015,regular unleaded,MANUAL,236,36635,|n</v>
      </c>
    </row>
    <row r="2191" spans="1:10" x14ac:dyDescent="0.25">
      <c r="A2191" s="5">
        <v>2190</v>
      </c>
      <c r="B2191" s="5" t="s">
        <v>11213</v>
      </c>
      <c r="C2191" t="s">
        <v>11796</v>
      </c>
      <c r="D2191">
        <v>2016</v>
      </c>
      <c r="E2191" t="s">
        <v>11190</v>
      </c>
      <c r="F2191" t="s">
        <v>11888</v>
      </c>
      <c r="G2191" s="5">
        <v>278</v>
      </c>
      <c r="H2191">
        <v>38180</v>
      </c>
      <c r="I2191" s="5" t="str">
        <f t="shared" si="68"/>
        <v>|n</v>
      </c>
      <c r="J2191" s="5" t="str">
        <f t="shared" si="69"/>
        <v>2190,Toyota,Tacoma,2016,regular unleaded,AUTOMATIC,278,38180,|n</v>
      </c>
    </row>
    <row r="2192" spans="1:10" x14ac:dyDescent="0.25">
      <c r="A2192" s="5">
        <v>2191</v>
      </c>
      <c r="B2192" s="5" t="s">
        <v>11213</v>
      </c>
      <c r="C2192" t="s">
        <v>11796</v>
      </c>
      <c r="D2192">
        <v>2016</v>
      </c>
      <c r="E2192" t="s">
        <v>11190</v>
      </c>
      <c r="F2192" t="s">
        <v>11887</v>
      </c>
      <c r="G2192" s="5">
        <v>278</v>
      </c>
      <c r="H2192">
        <v>32460</v>
      </c>
      <c r="I2192" s="5" t="str">
        <f t="shared" si="68"/>
        <v>|n</v>
      </c>
      <c r="J2192" s="5" t="str">
        <f t="shared" si="69"/>
        <v>2191,Toyota,Tacoma,2016,regular unleaded,MANUAL,278,32460,|n</v>
      </c>
    </row>
    <row r="2193" spans="1:10" x14ac:dyDescent="0.25">
      <c r="A2193" s="5">
        <v>2192</v>
      </c>
      <c r="B2193" s="5" t="s">
        <v>11213</v>
      </c>
      <c r="C2193" t="s">
        <v>11796</v>
      </c>
      <c r="D2193">
        <v>2017</v>
      </c>
      <c r="E2193" t="s">
        <v>11190</v>
      </c>
      <c r="F2193" t="s">
        <v>11888</v>
      </c>
      <c r="G2193" s="5">
        <v>278</v>
      </c>
      <c r="H2193">
        <v>42760</v>
      </c>
      <c r="I2193" s="5" t="str">
        <f t="shared" si="68"/>
        <v>|n</v>
      </c>
      <c r="J2193" s="5" t="str">
        <f t="shared" si="69"/>
        <v>2192,Toyota,Tacoma,2017,regular unleaded,AUTOMATIC,278,42760,|n</v>
      </c>
    </row>
    <row r="2194" spans="1:10" x14ac:dyDescent="0.25">
      <c r="A2194" s="5">
        <v>2193</v>
      </c>
      <c r="B2194" s="5" t="s">
        <v>11213</v>
      </c>
      <c r="C2194" t="s">
        <v>11796</v>
      </c>
      <c r="D2194">
        <v>2017</v>
      </c>
      <c r="E2194" t="s">
        <v>11190</v>
      </c>
      <c r="F2194" t="s">
        <v>11887</v>
      </c>
      <c r="G2194" s="5">
        <v>278</v>
      </c>
      <c r="H2194">
        <v>40760</v>
      </c>
      <c r="I2194" s="5" t="str">
        <f t="shared" si="68"/>
        <v>|n</v>
      </c>
      <c r="J2194" s="5" t="str">
        <f t="shared" si="69"/>
        <v>2193,Toyota,Tacoma,2017,regular unleaded,MANUAL,278,40760,|n</v>
      </c>
    </row>
    <row r="2195" spans="1:10" x14ac:dyDescent="0.25">
      <c r="A2195" s="5">
        <v>2194</v>
      </c>
      <c r="B2195" s="5" t="s">
        <v>11213</v>
      </c>
      <c r="C2195" t="s">
        <v>11830</v>
      </c>
      <c r="D2195">
        <v>2015</v>
      </c>
      <c r="E2195" t="s">
        <v>11197</v>
      </c>
      <c r="F2195" t="s">
        <v>11888</v>
      </c>
      <c r="G2195" s="5">
        <v>381</v>
      </c>
      <c r="H2195">
        <v>47975</v>
      </c>
      <c r="I2195" s="5" t="str">
        <f t="shared" si="68"/>
        <v>|n</v>
      </c>
      <c r="J2195" s="5" t="str">
        <f t="shared" si="69"/>
        <v>2194,Toyota,Tundra,2015,flex-fuel (unleaded/E85),AUTOMATIC,381,47975,|n</v>
      </c>
    </row>
    <row r="2196" spans="1:10" x14ac:dyDescent="0.25">
      <c r="A2196" s="5">
        <v>2195</v>
      </c>
      <c r="B2196" s="5" t="s">
        <v>11213</v>
      </c>
      <c r="C2196" t="s">
        <v>11830</v>
      </c>
      <c r="D2196">
        <v>2015</v>
      </c>
      <c r="E2196" t="s">
        <v>11190</v>
      </c>
      <c r="F2196" t="s">
        <v>11888</v>
      </c>
      <c r="G2196" s="5">
        <v>381</v>
      </c>
      <c r="H2196">
        <v>47975</v>
      </c>
      <c r="I2196" s="5" t="str">
        <f t="shared" si="68"/>
        <v>|n</v>
      </c>
      <c r="J2196" s="5" t="str">
        <f t="shared" si="69"/>
        <v>2195,Toyota,Tundra,2015,regular unleaded,AUTOMATIC,381,47975,|n</v>
      </c>
    </row>
    <row r="2197" spans="1:10" x14ac:dyDescent="0.25">
      <c r="A2197" s="5">
        <v>2196</v>
      </c>
      <c r="B2197" s="5" t="s">
        <v>11213</v>
      </c>
      <c r="C2197" t="s">
        <v>11830</v>
      </c>
      <c r="D2197">
        <v>2016</v>
      </c>
      <c r="E2197" t="s">
        <v>11197</v>
      </c>
      <c r="F2197" t="s">
        <v>11888</v>
      </c>
      <c r="G2197" s="5">
        <v>381</v>
      </c>
      <c r="H2197">
        <v>49580</v>
      </c>
      <c r="I2197" s="5" t="str">
        <f t="shared" si="68"/>
        <v>|n</v>
      </c>
      <c r="J2197" s="5" t="str">
        <f t="shared" si="69"/>
        <v>2196,Toyota,Tundra,2016,flex-fuel (unleaded/E85),AUTOMATIC,381,49580,|n</v>
      </c>
    </row>
    <row r="2198" spans="1:10" x14ac:dyDescent="0.25">
      <c r="A2198" s="5">
        <v>2197</v>
      </c>
      <c r="B2198" s="5" t="s">
        <v>11213</v>
      </c>
      <c r="C2198" t="s">
        <v>11830</v>
      </c>
      <c r="D2198">
        <v>2016</v>
      </c>
      <c r="E2198" t="s">
        <v>11190</v>
      </c>
      <c r="F2198" t="s">
        <v>11888</v>
      </c>
      <c r="G2198" s="5">
        <v>381</v>
      </c>
      <c r="H2198">
        <v>49580</v>
      </c>
      <c r="I2198" s="5" t="str">
        <f t="shared" si="68"/>
        <v>|n</v>
      </c>
      <c r="J2198" s="5" t="str">
        <f t="shared" si="69"/>
        <v>2197,Toyota,Tundra,2016,regular unleaded,AUTOMATIC,381,49580,|n</v>
      </c>
    </row>
    <row r="2199" spans="1:10" x14ac:dyDescent="0.25">
      <c r="A2199" s="5">
        <v>2198</v>
      </c>
      <c r="B2199" s="5" t="s">
        <v>11213</v>
      </c>
      <c r="C2199" t="s">
        <v>11830</v>
      </c>
      <c r="D2199">
        <v>2017</v>
      </c>
      <c r="E2199" t="s">
        <v>11197</v>
      </c>
      <c r="F2199" t="s">
        <v>11888</v>
      </c>
      <c r="G2199" s="5">
        <v>381</v>
      </c>
      <c r="H2199">
        <v>50030</v>
      </c>
      <c r="I2199" s="5" t="str">
        <f t="shared" si="68"/>
        <v>|n</v>
      </c>
      <c r="J2199" s="5" t="str">
        <f t="shared" si="69"/>
        <v>2198,Toyota,Tundra,2017,flex-fuel (unleaded/E85),AUTOMATIC,381,50030,|n</v>
      </c>
    </row>
    <row r="2200" spans="1:10" x14ac:dyDescent="0.25">
      <c r="A2200" s="5">
        <v>2199</v>
      </c>
      <c r="B2200" s="5" t="s">
        <v>11213</v>
      </c>
      <c r="C2200" t="s">
        <v>11830</v>
      </c>
      <c r="D2200">
        <v>2017</v>
      </c>
      <c r="E2200" t="s">
        <v>11190</v>
      </c>
      <c r="F2200" t="s">
        <v>11888</v>
      </c>
      <c r="G2200" s="5">
        <v>381</v>
      </c>
      <c r="H2200">
        <v>50030</v>
      </c>
      <c r="I2200" s="5" t="str">
        <f t="shared" si="68"/>
        <v>|n</v>
      </c>
      <c r="J2200" s="5" t="str">
        <f t="shared" si="69"/>
        <v>2199,Toyota,Tundra,2017,regular unleaded,AUTOMATIC,381,50030,|n</v>
      </c>
    </row>
    <row r="2201" spans="1:10" x14ac:dyDescent="0.25">
      <c r="A2201" s="5">
        <v>2200</v>
      </c>
      <c r="B2201" s="5" t="s">
        <v>11213</v>
      </c>
      <c r="C2201" t="s">
        <v>11843</v>
      </c>
      <c r="D2201">
        <v>2013</v>
      </c>
      <c r="E2201" t="s">
        <v>11190</v>
      </c>
      <c r="F2201" t="s">
        <v>11888</v>
      </c>
      <c r="G2201" s="5">
        <v>268</v>
      </c>
      <c r="H2201">
        <v>39020</v>
      </c>
      <c r="I2201" s="5" t="str">
        <f t="shared" si="68"/>
        <v>|n</v>
      </c>
      <c r="J2201" s="5" t="str">
        <f t="shared" si="69"/>
        <v>2200,Toyota,Venza,2013,regular unleaded,AUTOMATIC,268,39020,|n</v>
      </c>
    </row>
    <row r="2202" spans="1:10" x14ac:dyDescent="0.25">
      <c r="A2202" s="5">
        <v>2201</v>
      </c>
      <c r="B2202" s="5" t="s">
        <v>11213</v>
      </c>
      <c r="C2202" t="s">
        <v>11843</v>
      </c>
      <c r="D2202">
        <v>2014</v>
      </c>
      <c r="E2202" t="s">
        <v>11190</v>
      </c>
      <c r="F2202" t="s">
        <v>11888</v>
      </c>
      <c r="G2202" s="5">
        <v>268</v>
      </c>
      <c r="H2202">
        <v>39570</v>
      </c>
      <c r="I2202" s="5">
        <f t="shared" si="68"/>
        <v>2200</v>
      </c>
      <c r="J2202" s="5" t="str">
        <f t="shared" si="69"/>
        <v>2201,Toyota,Venza,2014,regular unleaded,AUTOMATIC,268,39570,2200</v>
      </c>
    </row>
    <row r="2203" spans="1:10" x14ac:dyDescent="0.25">
      <c r="A2203" s="5">
        <v>2202</v>
      </c>
      <c r="B2203" s="5" t="s">
        <v>11213</v>
      </c>
      <c r="C2203" t="s">
        <v>11843</v>
      </c>
      <c r="D2203">
        <v>2015</v>
      </c>
      <c r="E2203" t="s">
        <v>11190</v>
      </c>
      <c r="F2203" t="s">
        <v>11888</v>
      </c>
      <c r="G2203" s="5">
        <v>268</v>
      </c>
      <c r="H2203">
        <v>39940</v>
      </c>
      <c r="I2203" s="5">
        <f t="shared" si="68"/>
        <v>2201</v>
      </c>
      <c r="J2203" s="5" t="str">
        <f t="shared" si="69"/>
        <v>2202,Toyota,Venza,2015,regular unleaded,AUTOMATIC,268,39940,2201</v>
      </c>
    </row>
    <row r="2204" spans="1:10" x14ac:dyDescent="0.25">
      <c r="A2204" s="5">
        <v>2203</v>
      </c>
      <c r="B2204" s="5" t="s">
        <v>11213</v>
      </c>
      <c r="C2204" t="s">
        <v>11879</v>
      </c>
      <c r="D2204">
        <v>2015</v>
      </c>
      <c r="E2204" t="s">
        <v>11190</v>
      </c>
      <c r="F2204" t="s">
        <v>11888</v>
      </c>
      <c r="G2204" s="5">
        <v>106</v>
      </c>
      <c r="H2204">
        <v>17620</v>
      </c>
      <c r="I2204" s="5" t="str">
        <f t="shared" si="68"/>
        <v>|n</v>
      </c>
      <c r="J2204" s="5" t="str">
        <f t="shared" si="69"/>
        <v>2203,Toyota,Yaris,2015,regular unleaded,AUTOMATIC,106,17620,|n</v>
      </c>
    </row>
    <row r="2205" spans="1:10" x14ac:dyDescent="0.25">
      <c r="A2205" s="5">
        <v>2204</v>
      </c>
      <c r="B2205" s="5" t="s">
        <v>11213</v>
      </c>
      <c r="C2205" t="s">
        <v>11879</v>
      </c>
      <c r="D2205">
        <v>2015</v>
      </c>
      <c r="E2205" t="s">
        <v>11190</v>
      </c>
      <c r="F2205" t="s">
        <v>11887</v>
      </c>
      <c r="G2205" s="5">
        <v>106</v>
      </c>
      <c r="H2205">
        <v>16820</v>
      </c>
      <c r="I2205" s="5" t="str">
        <f t="shared" si="68"/>
        <v>|n</v>
      </c>
      <c r="J2205" s="5" t="str">
        <f t="shared" si="69"/>
        <v>2204,Toyota,Yaris,2015,regular unleaded,MANUAL,106,16820,|n</v>
      </c>
    </row>
    <row r="2206" spans="1:10" x14ac:dyDescent="0.25">
      <c r="A2206" s="5">
        <v>2205</v>
      </c>
      <c r="B2206" s="5" t="s">
        <v>11213</v>
      </c>
      <c r="C2206" t="s">
        <v>11879</v>
      </c>
      <c r="D2206">
        <v>2016</v>
      </c>
      <c r="E2206" t="s">
        <v>11190</v>
      </c>
      <c r="F2206" t="s">
        <v>11888</v>
      </c>
      <c r="G2206" s="5">
        <v>106</v>
      </c>
      <c r="H2206">
        <v>17670</v>
      </c>
      <c r="I2206" s="5" t="str">
        <f t="shared" si="68"/>
        <v>|n</v>
      </c>
      <c r="J2206" s="5" t="str">
        <f t="shared" si="69"/>
        <v>2205,Toyota,Yaris,2016,regular unleaded,AUTOMATIC,106,17670,|n</v>
      </c>
    </row>
    <row r="2207" spans="1:10" x14ac:dyDescent="0.25">
      <c r="A2207" s="5">
        <v>2206</v>
      </c>
      <c r="B2207" s="5" t="s">
        <v>11213</v>
      </c>
      <c r="C2207" t="s">
        <v>11879</v>
      </c>
      <c r="D2207">
        <v>2016</v>
      </c>
      <c r="E2207" t="s">
        <v>11190</v>
      </c>
      <c r="F2207" t="s">
        <v>11887</v>
      </c>
      <c r="G2207" s="5">
        <v>106</v>
      </c>
      <c r="H2207">
        <v>16870</v>
      </c>
      <c r="I2207" s="5" t="str">
        <f t="shared" si="68"/>
        <v>|n</v>
      </c>
      <c r="J2207" s="5" t="str">
        <f t="shared" si="69"/>
        <v>2206,Toyota,Yaris,2016,regular unleaded,MANUAL,106,16870,|n</v>
      </c>
    </row>
    <row r="2208" spans="1:10" x14ac:dyDescent="0.25">
      <c r="A2208" s="5">
        <v>2207</v>
      </c>
      <c r="B2208" s="5" t="s">
        <v>11213</v>
      </c>
      <c r="C2208" s="5" t="s">
        <v>11879</v>
      </c>
      <c r="D2208">
        <v>2017</v>
      </c>
      <c r="E2208" t="s">
        <v>11190</v>
      </c>
      <c r="F2208" t="s">
        <v>11888</v>
      </c>
      <c r="G2208" s="5">
        <v>106</v>
      </c>
      <c r="H2208">
        <v>18000</v>
      </c>
      <c r="I2208" s="5" t="str">
        <f t="shared" si="68"/>
        <v>|n</v>
      </c>
      <c r="J2208" s="5" t="str">
        <f t="shared" si="69"/>
        <v>2207,Toyota,Yaris,2017,regular unleaded,AUTOMATIC,106,18000,|n</v>
      </c>
    </row>
    <row r="2209" spans="1:10" x14ac:dyDescent="0.25">
      <c r="A2209" s="5">
        <v>2208</v>
      </c>
      <c r="B2209" s="5" t="s">
        <v>11213</v>
      </c>
      <c r="C2209" t="s">
        <v>11879</v>
      </c>
      <c r="D2209">
        <v>2017</v>
      </c>
      <c r="E2209" t="s">
        <v>11190</v>
      </c>
      <c r="F2209" t="s">
        <v>11887</v>
      </c>
      <c r="G2209" s="5">
        <v>106</v>
      </c>
      <c r="H2209">
        <v>17200</v>
      </c>
      <c r="I2209" s="5" t="str">
        <f t="shared" si="68"/>
        <v>|n</v>
      </c>
      <c r="J2209" s="5" t="str">
        <f t="shared" si="69"/>
        <v>2208,Toyota,Yaris,2017,regular unleaded,MANUAL,106,17200,|n</v>
      </c>
    </row>
    <row r="2210" spans="1:10" x14ac:dyDescent="0.25">
      <c r="A2210" s="5">
        <v>2209</v>
      </c>
      <c r="B2210" s="5" t="s">
        <v>11213</v>
      </c>
      <c r="C2210" t="s">
        <v>11878</v>
      </c>
      <c r="D2210">
        <v>2017</v>
      </c>
      <c r="E2210" t="s">
        <v>11190</v>
      </c>
      <c r="F2210" t="s">
        <v>11888</v>
      </c>
      <c r="G2210" s="5">
        <v>106</v>
      </c>
      <c r="H2210">
        <v>17050</v>
      </c>
      <c r="I2210" s="5" t="str">
        <f t="shared" si="68"/>
        <v>|n</v>
      </c>
      <c r="J2210" s="5" t="str">
        <f t="shared" si="69"/>
        <v>2209,Toyota,Yaris iA,2017,regular unleaded,AUTOMATIC,106,17050,|n</v>
      </c>
    </row>
    <row r="2211" spans="1:10" x14ac:dyDescent="0.25">
      <c r="A2211" s="5">
        <v>2210</v>
      </c>
      <c r="B2211" s="5" t="s">
        <v>11213</v>
      </c>
      <c r="C2211" t="s">
        <v>11878</v>
      </c>
      <c r="D2211">
        <v>2017</v>
      </c>
      <c r="E2211" t="s">
        <v>11190</v>
      </c>
      <c r="F2211" t="s">
        <v>11887</v>
      </c>
      <c r="G2211" s="5">
        <v>106</v>
      </c>
      <c r="H2211">
        <v>15950</v>
      </c>
      <c r="I2211" s="5" t="str">
        <f t="shared" si="68"/>
        <v>|n</v>
      </c>
      <c r="J2211" s="5" t="str">
        <f t="shared" si="69"/>
        <v>2210,Toyota,Yaris iA,2017,regular unleaded,MANUAL,106,15950,|n</v>
      </c>
    </row>
    <row r="2212" spans="1:10" x14ac:dyDescent="0.25">
      <c r="A2212" s="5">
        <v>2211</v>
      </c>
      <c r="B2212" s="5" t="s">
        <v>11301</v>
      </c>
      <c r="C2212" t="s">
        <v>11303</v>
      </c>
      <c r="D2212">
        <v>2015</v>
      </c>
      <c r="E2212" t="s">
        <v>11203</v>
      </c>
      <c r="F2212" t="s">
        <v>11889</v>
      </c>
      <c r="G2212" s="5">
        <v>150</v>
      </c>
      <c r="H2212">
        <v>29625</v>
      </c>
      <c r="I2212" s="5" t="str">
        <f t="shared" si="68"/>
        <v>|n</v>
      </c>
      <c r="J2212" s="5" t="str">
        <f t="shared" si="69"/>
        <v>2211,Volkswagen,Beetle,2015,diesel,AUTOMATED_MANUAL,150,29625,|n</v>
      </c>
    </row>
    <row r="2213" spans="1:10" x14ac:dyDescent="0.25">
      <c r="A2213" s="5">
        <v>2212</v>
      </c>
      <c r="B2213" s="5" t="s">
        <v>11301</v>
      </c>
      <c r="C2213" t="s">
        <v>11303</v>
      </c>
      <c r="D2213">
        <v>2015</v>
      </c>
      <c r="E2213" t="s">
        <v>11203</v>
      </c>
      <c r="F2213" t="s">
        <v>11887</v>
      </c>
      <c r="G2213" s="5">
        <v>150</v>
      </c>
      <c r="H2213">
        <v>28525</v>
      </c>
      <c r="I2213" s="5" t="str">
        <f t="shared" si="68"/>
        <v>|n</v>
      </c>
      <c r="J2213" s="5" t="str">
        <f t="shared" si="69"/>
        <v>2212,Volkswagen,Beetle,2015,diesel,MANUAL,150,28525,|n</v>
      </c>
    </row>
    <row r="2214" spans="1:10" x14ac:dyDescent="0.25">
      <c r="A2214" s="5">
        <v>2213</v>
      </c>
      <c r="B2214" s="5" t="s">
        <v>11301</v>
      </c>
      <c r="C2214" t="s">
        <v>11303</v>
      </c>
      <c r="D2214">
        <v>2015</v>
      </c>
      <c r="E2214" t="s">
        <v>11193</v>
      </c>
      <c r="F2214" t="s">
        <v>11889</v>
      </c>
      <c r="G2214" s="5">
        <v>210</v>
      </c>
      <c r="H2214">
        <v>32475</v>
      </c>
      <c r="I2214" s="5" t="str">
        <f t="shared" si="68"/>
        <v>|n</v>
      </c>
      <c r="J2214" s="5" t="str">
        <f t="shared" si="69"/>
        <v>2213,Volkswagen,Beetle,2015,premium unleaded (recommended),AUTOMATED_MANUAL,210,32475,|n</v>
      </c>
    </row>
    <row r="2215" spans="1:10" x14ac:dyDescent="0.25">
      <c r="A2215" s="5">
        <v>2214</v>
      </c>
      <c r="B2215" s="5" t="s">
        <v>11301</v>
      </c>
      <c r="C2215" t="s">
        <v>11303</v>
      </c>
      <c r="D2215">
        <v>2015</v>
      </c>
      <c r="E2215" t="s">
        <v>11193</v>
      </c>
      <c r="F2215" t="s">
        <v>11887</v>
      </c>
      <c r="G2215" s="5">
        <v>210</v>
      </c>
      <c r="H2215">
        <v>31375</v>
      </c>
      <c r="I2215" s="5" t="str">
        <f t="shared" si="68"/>
        <v>|n</v>
      </c>
      <c r="J2215" s="5" t="str">
        <f t="shared" si="69"/>
        <v>2214,Volkswagen,Beetle,2015,premium unleaded (recommended),MANUAL,210,31375,|n</v>
      </c>
    </row>
    <row r="2216" spans="1:10" x14ac:dyDescent="0.25">
      <c r="A2216" s="5">
        <v>2215</v>
      </c>
      <c r="B2216" s="5" t="s">
        <v>11301</v>
      </c>
      <c r="C2216" t="s">
        <v>11303</v>
      </c>
      <c r="D2216">
        <v>2015</v>
      </c>
      <c r="E2216" t="s">
        <v>11190</v>
      </c>
      <c r="F2216" t="s">
        <v>11888</v>
      </c>
      <c r="G2216" s="5">
        <v>170</v>
      </c>
      <c r="H2216">
        <v>26985</v>
      </c>
      <c r="I2216" s="5" t="str">
        <f t="shared" si="68"/>
        <v>|n</v>
      </c>
      <c r="J2216" s="5" t="str">
        <f t="shared" si="69"/>
        <v>2215,Volkswagen,Beetle,2015,regular unleaded,AUTOMATIC,170,26985,|n</v>
      </c>
    </row>
    <row r="2217" spans="1:10" x14ac:dyDescent="0.25">
      <c r="A2217" s="5">
        <v>2216</v>
      </c>
      <c r="B2217" s="5" t="s">
        <v>11301</v>
      </c>
      <c r="C2217" t="s">
        <v>11303</v>
      </c>
      <c r="D2217">
        <v>2015</v>
      </c>
      <c r="E2217" t="s">
        <v>11190</v>
      </c>
      <c r="F2217" t="s">
        <v>11887</v>
      </c>
      <c r="G2217" s="5">
        <v>170</v>
      </c>
      <c r="H2217">
        <v>25885</v>
      </c>
      <c r="I2217" s="5" t="str">
        <f t="shared" si="68"/>
        <v>|n</v>
      </c>
      <c r="J2217" s="5" t="str">
        <f t="shared" si="69"/>
        <v>2216,Volkswagen,Beetle,2015,regular unleaded,MANUAL,170,25885,|n</v>
      </c>
    </row>
    <row r="2218" spans="1:10" x14ac:dyDescent="0.25">
      <c r="A2218" s="5">
        <v>2217</v>
      </c>
      <c r="B2218" s="5" t="s">
        <v>11301</v>
      </c>
      <c r="C2218" t="s">
        <v>11303</v>
      </c>
      <c r="D2218">
        <v>2016</v>
      </c>
      <c r="E2218" t="s">
        <v>11193</v>
      </c>
      <c r="F2218" t="s">
        <v>11889</v>
      </c>
      <c r="G2218" s="5">
        <v>210</v>
      </c>
      <c r="H2218">
        <v>32550</v>
      </c>
      <c r="I2218" s="5" t="str">
        <f t="shared" si="68"/>
        <v>|n</v>
      </c>
      <c r="J2218" s="5" t="str">
        <f t="shared" si="69"/>
        <v>2217,Volkswagen,Beetle,2016,premium unleaded (recommended),AUTOMATED_MANUAL,210,32550,|n</v>
      </c>
    </row>
    <row r="2219" spans="1:10" x14ac:dyDescent="0.25">
      <c r="A2219" s="5">
        <v>2218</v>
      </c>
      <c r="B2219" s="5" t="s">
        <v>11301</v>
      </c>
      <c r="C2219" t="s">
        <v>11303</v>
      </c>
      <c r="D2219">
        <v>2016</v>
      </c>
      <c r="E2219" t="s">
        <v>11193</v>
      </c>
      <c r="F2219" t="s">
        <v>11887</v>
      </c>
      <c r="G2219" s="5">
        <v>210</v>
      </c>
      <c r="H2219">
        <v>31450</v>
      </c>
      <c r="I2219" s="5" t="str">
        <f t="shared" si="68"/>
        <v>|n</v>
      </c>
      <c r="J2219" s="5" t="str">
        <f t="shared" si="69"/>
        <v>2218,Volkswagen,Beetle,2016,premium unleaded (recommended),MANUAL,210,31450,|n</v>
      </c>
    </row>
    <row r="2220" spans="1:10" x14ac:dyDescent="0.25">
      <c r="A2220" s="5">
        <v>2219</v>
      </c>
      <c r="B2220" s="5" t="s">
        <v>11301</v>
      </c>
      <c r="C2220" t="s">
        <v>11303</v>
      </c>
      <c r="D2220">
        <v>2016</v>
      </c>
      <c r="E2220" t="s">
        <v>11190</v>
      </c>
      <c r="F2220" t="s">
        <v>11888</v>
      </c>
      <c r="G2220" s="5">
        <v>170</v>
      </c>
      <c r="H2220">
        <v>25975</v>
      </c>
      <c r="I2220" s="5" t="str">
        <f t="shared" si="68"/>
        <v>|n</v>
      </c>
      <c r="J2220" s="5" t="str">
        <f t="shared" si="69"/>
        <v>2219,Volkswagen,Beetle,2016,regular unleaded,AUTOMATIC,170,25975,|n</v>
      </c>
    </row>
    <row r="2221" spans="1:10" x14ac:dyDescent="0.25">
      <c r="A2221" s="5">
        <v>2220</v>
      </c>
      <c r="B2221" s="5" t="s">
        <v>11301</v>
      </c>
      <c r="C2221" t="s">
        <v>11303</v>
      </c>
      <c r="D2221">
        <v>2016</v>
      </c>
      <c r="E2221" t="s">
        <v>11190</v>
      </c>
      <c r="F2221" t="s">
        <v>11887</v>
      </c>
      <c r="G2221" s="5">
        <v>170</v>
      </c>
      <c r="H2221">
        <v>21350</v>
      </c>
      <c r="I2221" s="5" t="str">
        <f t="shared" si="68"/>
        <v>|n</v>
      </c>
      <c r="J2221" s="5" t="str">
        <f t="shared" si="69"/>
        <v>2220,Volkswagen,Beetle,2016,regular unleaded,MANUAL,170,21350,|n</v>
      </c>
    </row>
    <row r="2222" spans="1:10" x14ac:dyDescent="0.25">
      <c r="A2222" s="5">
        <v>2221</v>
      </c>
      <c r="B2222" s="5" t="s">
        <v>11301</v>
      </c>
      <c r="C2222" t="s">
        <v>11303</v>
      </c>
      <c r="D2222">
        <v>2017</v>
      </c>
      <c r="E2222" t="s">
        <v>11193</v>
      </c>
      <c r="F2222" t="s">
        <v>11889</v>
      </c>
      <c r="G2222" s="5">
        <v>210</v>
      </c>
      <c r="H2222">
        <v>32550</v>
      </c>
      <c r="I2222" s="5" t="str">
        <f t="shared" si="68"/>
        <v>|n</v>
      </c>
      <c r="J2222" s="5" t="str">
        <f t="shared" si="69"/>
        <v>2221,Volkswagen,Beetle,2017,premium unleaded (recommended),AUTOMATED_MANUAL,210,32550,|n</v>
      </c>
    </row>
    <row r="2223" spans="1:10" x14ac:dyDescent="0.25">
      <c r="A2223" s="5">
        <v>2222</v>
      </c>
      <c r="B2223" s="5" t="s">
        <v>11301</v>
      </c>
      <c r="C2223" t="s">
        <v>11303</v>
      </c>
      <c r="D2223">
        <v>2017</v>
      </c>
      <c r="E2223" t="s">
        <v>11190</v>
      </c>
      <c r="F2223" t="s">
        <v>11888</v>
      </c>
      <c r="G2223" s="5">
        <v>170</v>
      </c>
      <c r="H2223">
        <v>25975</v>
      </c>
      <c r="I2223" s="5" t="str">
        <f t="shared" si="68"/>
        <v>|n</v>
      </c>
      <c r="J2223" s="5" t="str">
        <f t="shared" si="69"/>
        <v>2222,Volkswagen,Beetle,2017,regular unleaded,AUTOMATIC,170,25975,|n</v>
      </c>
    </row>
    <row r="2224" spans="1:10" x14ac:dyDescent="0.25">
      <c r="A2224" s="5">
        <v>2223</v>
      </c>
      <c r="B2224" s="5" t="s">
        <v>11301</v>
      </c>
      <c r="C2224" t="s">
        <v>11302</v>
      </c>
      <c r="D2224">
        <v>2014</v>
      </c>
      <c r="E2224" t="s">
        <v>11203</v>
      </c>
      <c r="F2224" t="s">
        <v>11889</v>
      </c>
      <c r="G2224" s="5">
        <v>140</v>
      </c>
      <c r="H2224">
        <v>32755</v>
      </c>
      <c r="I2224" s="5" t="str">
        <f t="shared" si="68"/>
        <v>|n</v>
      </c>
      <c r="J2224" s="5" t="str">
        <f t="shared" si="69"/>
        <v>2223,Volkswagen,Beetle Convertible,2014,diesel,AUTOMATED_MANUAL,140,32755,|n</v>
      </c>
    </row>
    <row r="2225" spans="1:10" x14ac:dyDescent="0.25">
      <c r="A2225" s="5">
        <v>2224</v>
      </c>
      <c r="B2225" s="5" t="s">
        <v>11301</v>
      </c>
      <c r="C2225" t="s">
        <v>11302</v>
      </c>
      <c r="D2225">
        <v>2014</v>
      </c>
      <c r="E2225" t="s">
        <v>11203</v>
      </c>
      <c r="F2225" t="s">
        <v>11887</v>
      </c>
      <c r="G2225" s="5">
        <v>140</v>
      </c>
      <c r="H2225">
        <v>30095</v>
      </c>
      <c r="I2225" s="5" t="str">
        <f t="shared" si="68"/>
        <v>|n</v>
      </c>
      <c r="J2225" s="5" t="str">
        <f t="shared" si="69"/>
        <v>2224,Volkswagen,Beetle Convertible,2014,diesel,MANUAL,140,30095,|n</v>
      </c>
    </row>
    <row r="2226" spans="1:10" x14ac:dyDescent="0.25">
      <c r="A2226" s="5">
        <v>2225</v>
      </c>
      <c r="B2226" s="5" t="s">
        <v>11301</v>
      </c>
      <c r="C2226" t="s">
        <v>11302</v>
      </c>
      <c r="D2226">
        <v>2014</v>
      </c>
      <c r="E2226" t="s">
        <v>11193</v>
      </c>
      <c r="F2226" t="s">
        <v>11889</v>
      </c>
      <c r="G2226" s="5">
        <v>210</v>
      </c>
      <c r="H2226">
        <v>34895</v>
      </c>
      <c r="I2226" s="5" t="str">
        <f t="shared" si="68"/>
        <v>|n</v>
      </c>
      <c r="J2226" s="5" t="str">
        <f t="shared" si="69"/>
        <v>2225,Volkswagen,Beetle Convertible,2014,premium unleaded (recommended),AUTOMATED_MANUAL,210,34895,|n</v>
      </c>
    </row>
    <row r="2227" spans="1:10" x14ac:dyDescent="0.25">
      <c r="A2227" s="5">
        <v>2226</v>
      </c>
      <c r="B2227" s="5" t="s">
        <v>11301</v>
      </c>
      <c r="C2227" t="s">
        <v>11302</v>
      </c>
      <c r="D2227">
        <v>2014</v>
      </c>
      <c r="E2227" t="s">
        <v>11193</v>
      </c>
      <c r="F2227" t="s">
        <v>11887</v>
      </c>
      <c r="G2227" s="5">
        <v>210</v>
      </c>
      <c r="H2227">
        <v>33795</v>
      </c>
      <c r="I2227" s="5" t="str">
        <f t="shared" si="68"/>
        <v>|n</v>
      </c>
      <c r="J2227" s="5" t="str">
        <f t="shared" si="69"/>
        <v>2226,Volkswagen,Beetle Convertible,2014,premium unleaded (recommended),MANUAL,210,33795,|n</v>
      </c>
    </row>
    <row r="2228" spans="1:10" x14ac:dyDescent="0.25">
      <c r="A2228" s="5">
        <v>2227</v>
      </c>
      <c r="B2228" s="5" t="s">
        <v>11301</v>
      </c>
      <c r="C2228" t="s">
        <v>11302</v>
      </c>
      <c r="D2228">
        <v>2014</v>
      </c>
      <c r="E2228" t="s">
        <v>11190</v>
      </c>
      <c r="F2228" t="s">
        <v>11888</v>
      </c>
      <c r="G2228" s="5">
        <v>170</v>
      </c>
      <c r="H2228">
        <v>30755</v>
      </c>
      <c r="I2228" s="5" t="str">
        <f t="shared" si="68"/>
        <v>|n</v>
      </c>
      <c r="J2228" s="5" t="str">
        <f t="shared" si="69"/>
        <v>2227,Volkswagen,Beetle Convertible,2014,regular unleaded,AUTOMATIC,170,30755,|n</v>
      </c>
    </row>
    <row r="2229" spans="1:10" x14ac:dyDescent="0.25">
      <c r="A2229" s="5">
        <v>2228</v>
      </c>
      <c r="B2229" s="5" t="s">
        <v>11301</v>
      </c>
      <c r="C2229" t="s">
        <v>11302</v>
      </c>
      <c r="D2229">
        <v>2015</v>
      </c>
      <c r="E2229" t="s">
        <v>11203</v>
      </c>
      <c r="F2229" t="s">
        <v>11889</v>
      </c>
      <c r="G2229" s="5">
        <v>150</v>
      </c>
      <c r="H2229">
        <v>32225</v>
      </c>
      <c r="I2229" s="5" t="str">
        <f t="shared" si="68"/>
        <v>|n</v>
      </c>
      <c r="J2229" s="5" t="str">
        <f t="shared" si="69"/>
        <v>2228,Volkswagen,Beetle Convertible,2015,diesel,AUTOMATED_MANUAL,150,32225,|n</v>
      </c>
    </row>
    <row r="2230" spans="1:10" x14ac:dyDescent="0.25">
      <c r="A2230" s="5">
        <v>2229</v>
      </c>
      <c r="B2230" s="5" t="s">
        <v>11301</v>
      </c>
      <c r="C2230" t="s">
        <v>11302</v>
      </c>
      <c r="D2230">
        <v>2015</v>
      </c>
      <c r="E2230" t="s">
        <v>11203</v>
      </c>
      <c r="F2230" t="s">
        <v>11887</v>
      </c>
      <c r="G2230" s="5">
        <v>150</v>
      </c>
      <c r="H2230">
        <v>31125</v>
      </c>
      <c r="I2230" s="5" t="str">
        <f t="shared" si="68"/>
        <v>|n</v>
      </c>
      <c r="J2230" s="5" t="str">
        <f t="shared" si="69"/>
        <v>2229,Volkswagen,Beetle Convertible,2015,diesel,MANUAL,150,31125,|n</v>
      </c>
    </row>
    <row r="2231" spans="1:10" x14ac:dyDescent="0.25">
      <c r="A2231" s="5">
        <v>2230</v>
      </c>
      <c r="B2231" s="5" t="s">
        <v>11301</v>
      </c>
      <c r="C2231" t="s">
        <v>11302</v>
      </c>
      <c r="D2231">
        <v>2015</v>
      </c>
      <c r="E2231" t="s">
        <v>11193</v>
      </c>
      <c r="F2231" t="s">
        <v>11889</v>
      </c>
      <c r="G2231" s="5">
        <v>210</v>
      </c>
      <c r="H2231">
        <v>35975</v>
      </c>
      <c r="I2231" s="5" t="str">
        <f t="shared" si="68"/>
        <v>|n</v>
      </c>
      <c r="J2231" s="5" t="str">
        <f t="shared" si="69"/>
        <v>2230,Volkswagen,Beetle Convertible,2015,premium unleaded (recommended),AUTOMATED_MANUAL,210,35975,|n</v>
      </c>
    </row>
    <row r="2232" spans="1:10" x14ac:dyDescent="0.25">
      <c r="A2232" s="5">
        <v>2231</v>
      </c>
      <c r="B2232" s="5" t="s">
        <v>11301</v>
      </c>
      <c r="C2232" t="s">
        <v>11302</v>
      </c>
      <c r="D2232">
        <v>2015</v>
      </c>
      <c r="E2232" t="s">
        <v>11193</v>
      </c>
      <c r="F2232" t="s">
        <v>11887</v>
      </c>
      <c r="G2232" s="5">
        <v>210</v>
      </c>
      <c r="H2232">
        <v>34875</v>
      </c>
      <c r="I2232" s="5" t="str">
        <f t="shared" si="68"/>
        <v>|n</v>
      </c>
      <c r="J2232" s="5" t="str">
        <f t="shared" si="69"/>
        <v>2231,Volkswagen,Beetle Convertible,2015,premium unleaded (recommended),MANUAL,210,34875,|n</v>
      </c>
    </row>
    <row r="2233" spans="1:10" x14ac:dyDescent="0.25">
      <c r="A2233" s="5">
        <v>2232</v>
      </c>
      <c r="B2233" s="5" t="s">
        <v>11301</v>
      </c>
      <c r="C2233" t="s">
        <v>11302</v>
      </c>
      <c r="D2233">
        <v>2015</v>
      </c>
      <c r="E2233" t="s">
        <v>11190</v>
      </c>
      <c r="F2233" t="s">
        <v>11888</v>
      </c>
      <c r="G2233" s="5">
        <v>170</v>
      </c>
      <c r="H2233">
        <v>30425</v>
      </c>
      <c r="I2233" s="5" t="str">
        <f t="shared" si="68"/>
        <v>|n</v>
      </c>
      <c r="J2233" s="5" t="str">
        <f t="shared" si="69"/>
        <v>2232,Volkswagen,Beetle Convertible,2015,regular unleaded,AUTOMATIC,170,30425,|n</v>
      </c>
    </row>
    <row r="2234" spans="1:10" x14ac:dyDescent="0.25">
      <c r="A2234" s="5">
        <v>2233</v>
      </c>
      <c r="B2234" s="5" t="s">
        <v>11301</v>
      </c>
      <c r="C2234" t="s">
        <v>11302</v>
      </c>
      <c r="D2234">
        <v>2016</v>
      </c>
      <c r="E2234" t="s">
        <v>11193</v>
      </c>
      <c r="F2234" t="s">
        <v>11889</v>
      </c>
      <c r="G2234" s="5">
        <v>210</v>
      </c>
      <c r="H2234">
        <v>36050</v>
      </c>
      <c r="I2234" s="5" t="str">
        <f t="shared" si="68"/>
        <v>|n</v>
      </c>
      <c r="J2234" s="5" t="str">
        <f t="shared" si="69"/>
        <v>2233,Volkswagen,Beetle Convertible,2016,premium unleaded (recommended),AUTOMATED_MANUAL,210,36050,|n</v>
      </c>
    </row>
    <row r="2235" spans="1:10" x14ac:dyDescent="0.25">
      <c r="A2235" s="5">
        <v>2234</v>
      </c>
      <c r="B2235" s="5" t="s">
        <v>11301</v>
      </c>
      <c r="C2235" t="s">
        <v>11302</v>
      </c>
      <c r="D2235">
        <v>2016</v>
      </c>
      <c r="E2235" t="s">
        <v>11193</v>
      </c>
      <c r="F2235" t="s">
        <v>11887</v>
      </c>
      <c r="G2235" s="5">
        <v>210</v>
      </c>
      <c r="H2235">
        <v>34950</v>
      </c>
      <c r="I2235" s="5" t="str">
        <f t="shared" si="68"/>
        <v>|n</v>
      </c>
      <c r="J2235" s="5" t="str">
        <f t="shared" si="69"/>
        <v>2234,Volkswagen,Beetle Convertible,2016,premium unleaded (recommended),MANUAL,210,34950,|n</v>
      </c>
    </row>
    <row r="2236" spans="1:10" x14ac:dyDescent="0.25">
      <c r="A2236" s="5">
        <v>2235</v>
      </c>
      <c r="B2236" s="5" t="s">
        <v>11301</v>
      </c>
      <c r="C2236" t="s">
        <v>11302</v>
      </c>
      <c r="D2236">
        <v>2016</v>
      </c>
      <c r="E2236" t="s">
        <v>11190</v>
      </c>
      <c r="F2236" t="s">
        <v>11888</v>
      </c>
      <c r="G2236" s="5">
        <v>170</v>
      </c>
      <c r="H2236">
        <v>30500</v>
      </c>
      <c r="I2236" s="5" t="str">
        <f t="shared" si="68"/>
        <v>|n</v>
      </c>
      <c r="J2236" s="5" t="str">
        <f t="shared" si="69"/>
        <v>2235,Volkswagen,Beetle Convertible,2016,regular unleaded,AUTOMATIC,170,30500,|n</v>
      </c>
    </row>
    <row r="2237" spans="1:10" x14ac:dyDescent="0.25">
      <c r="A2237" s="5">
        <v>2236</v>
      </c>
      <c r="B2237" s="5" t="s">
        <v>11301</v>
      </c>
      <c r="C2237" t="s">
        <v>11336</v>
      </c>
      <c r="D2237">
        <v>2015</v>
      </c>
      <c r="E2237" t="s">
        <v>11193</v>
      </c>
      <c r="F2237" t="s">
        <v>11889</v>
      </c>
      <c r="G2237" s="5">
        <v>280</v>
      </c>
      <c r="H2237">
        <v>43575</v>
      </c>
      <c r="I2237" s="5" t="str">
        <f t="shared" si="68"/>
        <v>|n</v>
      </c>
      <c r="J2237" s="5" t="str">
        <f t="shared" si="69"/>
        <v>2236,Volkswagen,CC,2015,premium unleaded (recommended),AUTOMATED_MANUAL,280,43575,|n</v>
      </c>
    </row>
    <row r="2238" spans="1:10" x14ac:dyDescent="0.25">
      <c r="A2238" s="5">
        <v>2237</v>
      </c>
      <c r="B2238" s="5" t="s">
        <v>11301</v>
      </c>
      <c r="C2238" t="s">
        <v>11336</v>
      </c>
      <c r="D2238">
        <v>2015</v>
      </c>
      <c r="E2238" t="s">
        <v>11193</v>
      </c>
      <c r="F2238" t="s">
        <v>11887</v>
      </c>
      <c r="G2238" s="5">
        <v>200</v>
      </c>
      <c r="H2238">
        <v>34275</v>
      </c>
      <c r="I2238" s="5" t="str">
        <f t="shared" si="68"/>
        <v>|n</v>
      </c>
      <c r="J2238" s="5" t="str">
        <f t="shared" si="69"/>
        <v>2237,Volkswagen,CC,2015,premium unleaded (recommended),MANUAL,200,34275,|n</v>
      </c>
    </row>
    <row r="2239" spans="1:10" x14ac:dyDescent="0.25">
      <c r="A2239" s="5">
        <v>2238</v>
      </c>
      <c r="B2239" s="5" t="s">
        <v>11301</v>
      </c>
      <c r="C2239" t="s">
        <v>11336</v>
      </c>
      <c r="D2239">
        <v>2016</v>
      </c>
      <c r="E2239" t="s">
        <v>11193</v>
      </c>
      <c r="F2239" t="s">
        <v>11889</v>
      </c>
      <c r="G2239" s="5">
        <v>280</v>
      </c>
      <c r="H2239">
        <v>44355</v>
      </c>
      <c r="I2239" s="5" t="str">
        <f t="shared" si="68"/>
        <v>|n</v>
      </c>
      <c r="J2239" s="5" t="str">
        <f t="shared" si="69"/>
        <v>2238,Volkswagen,CC,2016,premium unleaded (recommended),AUTOMATED_MANUAL,280,44355,|n</v>
      </c>
    </row>
    <row r="2240" spans="1:10" x14ac:dyDescent="0.25">
      <c r="A2240" s="5">
        <v>2239</v>
      </c>
      <c r="B2240" s="5" t="s">
        <v>11301</v>
      </c>
      <c r="C2240" t="s">
        <v>11336</v>
      </c>
      <c r="D2240">
        <v>2016</v>
      </c>
      <c r="E2240" t="s">
        <v>11193</v>
      </c>
      <c r="F2240" t="s">
        <v>11887</v>
      </c>
      <c r="G2240" s="5">
        <v>200</v>
      </c>
      <c r="H2240">
        <v>34655</v>
      </c>
      <c r="I2240" s="5" t="str">
        <f t="shared" si="68"/>
        <v>|n</v>
      </c>
      <c r="J2240" s="5" t="str">
        <f t="shared" si="69"/>
        <v>2239,Volkswagen,CC,2016,premium unleaded (recommended),MANUAL,200,34655,|n</v>
      </c>
    </row>
    <row r="2241" spans="1:10" x14ac:dyDescent="0.25">
      <c r="A2241" s="5">
        <v>2240</v>
      </c>
      <c r="B2241" s="5" t="s">
        <v>11301</v>
      </c>
      <c r="C2241" t="s">
        <v>11336</v>
      </c>
      <c r="D2241">
        <v>2017</v>
      </c>
      <c r="E2241" t="s">
        <v>11193</v>
      </c>
      <c r="F2241" t="s">
        <v>11889</v>
      </c>
      <c r="G2241" s="5">
        <v>200</v>
      </c>
      <c r="H2241">
        <v>37820</v>
      </c>
      <c r="I2241" s="5" t="str">
        <f t="shared" si="68"/>
        <v>|n</v>
      </c>
      <c r="J2241" s="5" t="str">
        <f t="shared" si="69"/>
        <v>2240,Volkswagen,CC,2017,premium unleaded (recommended),AUTOMATED_MANUAL,200,37820,|n</v>
      </c>
    </row>
    <row r="2242" spans="1:10" x14ac:dyDescent="0.25">
      <c r="A2242" s="5">
        <v>2241</v>
      </c>
      <c r="B2242" s="5" t="s">
        <v>11301</v>
      </c>
      <c r="C2242" t="s">
        <v>11404</v>
      </c>
      <c r="D2242">
        <v>2015</v>
      </c>
      <c r="E2242" t="s">
        <v>11218</v>
      </c>
      <c r="F2242" t="s">
        <v>11890</v>
      </c>
      <c r="G2242" s="5">
        <v>115</v>
      </c>
      <c r="H2242">
        <v>35445</v>
      </c>
      <c r="I2242" s="5" t="str">
        <f t="shared" si="68"/>
        <v>|n</v>
      </c>
      <c r="J2242" s="5" t="str">
        <f t="shared" si="69"/>
        <v>2241,Volkswagen,e-Golf,2015,electric,DIRECT_DRIVE,115,35445,|n</v>
      </c>
    </row>
    <row r="2243" spans="1:10" x14ac:dyDescent="0.25">
      <c r="A2243" s="5">
        <v>2242</v>
      </c>
      <c r="B2243" s="5" t="s">
        <v>11301</v>
      </c>
      <c r="C2243" t="s">
        <v>11404</v>
      </c>
      <c r="D2243">
        <v>2016</v>
      </c>
      <c r="E2243" t="s">
        <v>11218</v>
      </c>
      <c r="F2243" t="s">
        <v>11890</v>
      </c>
      <c r="G2243" s="5">
        <v>115</v>
      </c>
      <c r="H2243">
        <v>35595</v>
      </c>
      <c r="I2243" s="5">
        <f t="shared" ref="I2243:I2306" si="70">IF(AND($B2242=$B2243,$C2242=$C2243,$E2242=$E2243,$F2242=$F2243),A2242,"|n")</f>
        <v>2241</v>
      </c>
      <c r="J2243" s="5" t="str">
        <f t="shared" ref="J2243:J2306" si="71">A2243&amp;","&amp;B2243&amp;","&amp;C2243&amp;","&amp;D2243&amp;","&amp;E2243&amp;","&amp;F2243&amp;","&amp;G2243&amp;","&amp;H2243&amp;","&amp;I2243</f>
        <v>2242,Volkswagen,e-Golf,2016,electric,DIRECT_DRIVE,115,35595,2241</v>
      </c>
    </row>
    <row r="2244" spans="1:10" x14ac:dyDescent="0.25">
      <c r="A2244" s="5">
        <v>2243</v>
      </c>
      <c r="B2244" s="5" t="s">
        <v>11301</v>
      </c>
      <c r="C2244" t="s">
        <v>11426</v>
      </c>
      <c r="D2244">
        <v>2014</v>
      </c>
      <c r="E2244" t="s">
        <v>11193</v>
      </c>
      <c r="F2244" t="s">
        <v>11889</v>
      </c>
      <c r="G2244" s="5">
        <v>200</v>
      </c>
      <c r="H2244">
        <v>42095</v>
      </c>
      <c r="I2244" s="5" t="str">
        <f t="shared" si="70"/>
        <v>|n</v>
      </c>
      <c r="J2244" s="5" t="str">
        <f t="shared" si="71"/>
        <v>2243,Volkswagen,Eos,2014,premium unleaded (recommended),AUTOMATED_MANUAL,200,42095,|n</v>
      </c>
    </row>
    <row r="2245" spans="1:10" x14ac:dyDescent="0.25">
      <c r="A2245" s="5">
        <v>2244</v>
      </c>
      <c r="B2245" s="5" t="s">
        <v>11301</v>
      </c>
      <c r="C2245" t="s">
        <v>11426</v>
      </c>
      <c r="D2245">
        <v>2015</v>
      </c>
      <c r="E2245" t="s">
        <v>11193</v>
      </c>
      <c r="F2245" t="s">
        <v>11889</v>
      </c>
      <c r="G2245" s="5">
        <v>200</v>
      </c>
      <c r="H2245">
        <v>42745</v>
      </c>
      <c r="I2245" s="5">
        <f t="shared" si="70"/>
        <v>2243</v>
      </c>
      <c r="J2245" s="5" t="str">
        <f t="shared" si="71"/>
        <v>2244,Volkswagen,Eos,2015,premium unleaded (recommended),AUTOMATED_MANUAL,200,42745,2243</v>
      </c>
    </row>
    <row r="2246" spans="1:10" x14ac:dyDescent="0.25">
      <c r="A2246" s="5">
        <v>2245</v>
      </c>
      <c r="B2246" s="5" t="s">
        <v>11301</v>
      </c>
      <c r="C2246" t="s">
        <v>11426</v>
      </c>
      <c r="D2246">
        <v>2016</v>
      </c>
      <c r="E2246" t="s">
        <v>11193</v>
      </c>
      <c r="F2246" t="s">
        <v>11889</v>
      </c>
      <c r="G2246" s="5">
        <v>200</v>
      </c>
      <c r="H2246">
        <v>31995</v>
      </c>
      <c r="I2246" s="5">
        <f t="shared" si="70"/>
        <v>2244</v>
      </c>
      <c r="J2246" s="5" t="str">
        <f t="shared" si="71"/>
        <v>2245,Volkswagen,Eos,2016,premium unleaded (recommended),AUTOMATED_MANUAL,200,31995,2244</v>
      </c>
    </row>
    <row r="2247" spans="1:10" x14ac:dyDescent="0.25">
      <c r="A2247" s="5">
        <v>2246</v>
      </c>
      <c r="B2247" s="5" t="s">
        <v>11301</v>
      </c>
      <c r="C2247" t="s">
        <v>11505</v>
      </c>
      <c r="D2247">
        <v>2008</v>
      </c>
      <c r="E2247" t="s">
        <v>11186</v>
      </c>
      <c r="F2247" t="s">
        <v>11889</v>
      </c>
      <c r="G2247" s="5">
        <v>200</v>
      </c>
      <c r="H2247">
        <v>25375</v>
      </c>
      <c r="I2247" s="5" t="str">
        <f t="shared" si="70"/>
        <v>|n</v>
      </c>
      <c r="J2247" s="5" t="str">
        <f t="shared" si="71"/>
        <v>2246,Volkswagen,GLI,2008,premium unleaded (required),AUTOMATED_MANUAL,200,25375,|n</v>
      </c>
    </row>
    <row r="2248" spans="1:10" x14ac:dyDescent="0.25">
      <c r="A2248" s="5">
        <v>2247</v>
      </c>
      <c r="B2248" s="5" t="s">
        <v>11301</v>
      </c>
      <c r="C2248" t="s">
        <v>11505</v>
      </c>
      <c r="D2248">
        <v>2008</v>
      </c>
      <c r="E2248" t="s">
        <v>11186</v>
      </c>
      <c r="F2248" t="s">
        <v>11887</v>
      </c>
      <c r="G2248" s="5">
        <v>200</v>
      </c>
      <c r="H2248">
        <v>24300</v>
      </c>
      <c r="I2248" s="5" t="str">
        <f t="shared" si="70"/>
        <v>|n</v>
      </c>
      <c r="J2248" s="5" t="str">
        <f t="shared" si="71"/>
        <v>2247,Volkswagen,GLI,2008,premium unleaded (required),MANUAL,200,24300,|n</v>
      </c>
    </row>
    <row r="2249" spans="1:10" x14ac:dyDescent="0.25">
      <c r="A2249" s="5">
        <v>2248</v>
      </c>
      <c r="B2249" s="5" t="s">
        <v>11301</v>
      </c>
      <c r="C2249" t="s">
        <v>11505</v>
      </c>
      <c r="D2249">
        <v>2009</v>
      </c>
      <c r="E2249" t="s">
        <v>11193</v>
      </c>
      <c r="F2249" t="s">
        <v>11889</v>
      </c>
      <c r="G2249" s="5">
        <v>200</v>
      </c>
      <c r="H2249">
        <v>25870</v>
      </c>
      <c r="I2249" s="5" t="str">
        <f t="shared" si="70"/>
        <v>|n</v>
      </c>
      <c r="J2249" s="5" t="str">
        <f t="shared" si="71"/>
        <v>2248,Volkswagen,GLI,2009,premium unleaded (recommended),AUTOMATED_MANUAL,200,25870,|n</v>
      </c>
    </row>
    <row r="2250" spans="1:10" x14ac:dyDescent="0.25">
      <c r="A2250" s="5">
        <v>2249</v>
      </c>
      <c r="B2250" s="5" t="s">
        <v>11301</v>
      </c>
      <c r="C2250" t="s">
        <v>11505</v>
      </c>
      <c r="D2250">
        <v>2009</v>
      </c>
      <c r="E2250" t="s">
        <v>11193</v>
      </c>
      <c r="F2250" t="s">
        <v>11887</v>
      </c>
      <c r="G2250" s="5">
        <v>200</v>
      </c>
      <c r="H2250">
        <v>24770</v>
      </c>
      <c r="I2250" s="5" t="str">
        <f t="shared" si="70"/>
        <v>|n</v>
      </c>
      <c r="J2250" s="5" t="str">
        <f t="shared" si="71"/>
        <v>2249,Volkswagen,GLI,2009,premium unleaded (recommended),MANUAL,200,24770,|n</v>
      </c>
    </row>
    <row r="2251" spans="1:10" x14ac:dyDescent="0.25">
      <c r="A2251" s="5">
        <v>2250</v>
      </c>
      <c r="B2251" s="5" t="s">
        <v>11301</v>
      </c>
      <c r="C2251" t="s">
        <v>11505</v>
      </c>
      <c r="D2251">
        <v>2012</v>
      </c>
      <c r="E2251" t="s">
        <v>11193</v>
      </c>
      <c r="F2251" t="s">
        <v>11889</v>
      </c>
      <c r="G2251" s="5">
        <v>200</v>
      </c>
      <c r="H2251">
        <v>27795</v>
      </c>
      <c r="I2251" s="5" t="str">
        <f t="shared" si="70"/>
        <v>|n</v>
      </c>
      <c r="J2251" s="5" t="str">
        <f t="shared" si="71"/>
        <v>2250,Volkswagen,GLI,2012,premium unleaded (recommended),AUTOMATED_MANUAL,200,27795,|n</v>
      </c>
    </row>
    <row r="2252" spans="1:10" x14ac:dyDescent="0.25">
      <c r="A2252" s="5">
        <v>2251</v>
      </c>
      <c r="B2252" s="5" t="s">
        <v>11301</v>
      </c>
      <c r="C2252" t="s">
        <v>11505</v>
      </c>
      <c r="D2252">
        <v>2012</v>
      </c>
      <c r="E2252" t="s">
        <v>11193</v>
      </c>
      <c r="F2252" t="s">
        <v>11887</v>
      </c>
      <c r="G2252" s="5">
        <v>200</v>
      </c>
      <c r="H2252">
        <v>26695</v>
      </c>
      <c r="I2252" s="5" t="str">
        <f t="shared" si="70"/>
        <v>|n</v>
      </c>
      <c r="J2252" s="5" t="str">
        <f t="shared" si="71"/>
        <v>2251,Volkswagen,GLI,2012,premium unleaded (recommended),MANUAL,200,26695,|n</v>
      </c>
    </row>
    <row r="2253" spans="1:10" x14ac:dyDescent="0.25">
      <c r="A2253" s="5">
        <v>2252</v>
      </c>
      <c r="B2253" s="5" t="s">
        <v>11301</v>
      </c>
      <c r="C2253" t="s">
        <v>11512</v>
      </c>
      <c r="D2253">
        <v>2015</v>
      </c>
      <c r="E2253" t="s">
        <v>11203</v>
      </c>
      <c r="F2253" t="s">
        <v>11889</v>
      </c>
      <c r="G2253" s="5">
        <v>150</v>
      </c>
      <c r="H2253">
        <v>29495</v>
      </c>
      <c r="I2253" s="5" t="str">
        <f t="shared" si="70"/>
        <v>|n</v>
      </c>
      <c r="J2253" s="5" t="str">
        <f t="shared" si="71"/>
        <v>2252,Volkswagen,Golf,2015,diesel,AUTOMATED_MANUAL,150,29495,|n</v>
      </c>
    </row>
    <row r="2254" spans="1:10" x14ac:dyDescent="0.25">
      <c r="A2254" s="5">
        <v>2253</v>
      </c>
      <c r="B2254" s="5" t="s">
        <v>11301</v>
      </c>
      <c r="C2254" t="s">
        <v>11512</v>
      </c>
      <c r="D2254">
        <v>2015</v>
      </c>
      <c r="E2254" t="s">
        <v>11203</v>
      </c>
      <c r="F2254" t="s">
        <v>11887</v>
      </c>
      <c r="G2254" s="5">
        <v>150</v>
      </c>
      <c r="H2254">
        <v>28395</v>
      </c>
      <c r="I2254" s="5" t="str">
        <f t="shared" si="70"/>
        <v>|n</v>
      </c>
      <c r="J2254" s="5" t="str">
        <f t="shared" si="71"/>
        <v>2253,Volkswagen,Golf,2015,diesel,MANUAL,150,28395,|n</v>
      </c>
    </row>
    <row r="2255" spans="1:10" x14ac:dyDescent="0.25">
      <c r="A2255" s="5">
        <v>2254</v>
      </c>
      <c r="B2255" s="5" t="s">
        <v>11301</v>
      </c>
      <c r="C2255" t="s">
        <v>11512</v>
      </c>
      <c r="D2255">
        <v>2015</v>
      </c>
      <c r="E2255" t="s">
        <v>11190</v>
      </c>
      <c r="F2255" t="s">
        <v>11888</v>
      </c>
      <c r="G2255" s="5">
        <v>170</v>
      </c>
      <c r="H2255">
        <v>27395</v>
      </c>
      <c r="I2255" s="5" t="str">
        <f t="shared" si="70"/>
        <v>|n</v>
      </c>
      <c r="J2255" s="5" t="str">
        <f t="shared" si="71"/>
        <v>2254,Volkswagen,Golf,2015,regular unleaded,AUTOMATIC,170,27395,|n</v>
      </c>
    </row>
    <row r="2256" spans="1:10" x14ac:dyDescent="0.25">
      <c r="A2256" s="5">
        <v>2255</v>
      </c>
      <c r="B2256" s="5" t="s">
        <v>11301</v>
      </c>
      <c r="C2256" t="s">
        <v>11512</v>
      </c>
      <c r="D2256">
        <v>2015</v>
      </c>
      <c r="E2256" t="s">
        <v>11190</v>
      </c>
      <c r="F2256" t="s">
        <v>11887</v>
      </c>
      <c r="G2256" s="5">
        <v>170</v>
      </c>
      <c r="H2256">
        <v>21295</v>
      </c>
      <c r="I2256" s="5" t="str">
        <f t="shared" si="70"/>
        <v>|n</v>
      </c>
      <c r="J2256" s="5" t="str">
        <f t="shared" si="71"/>
        <v>2255,Volkswagen,Golf,2015,regular unleaded,MANUAL,170,21295,|n</v>
      </c>
    </row>
    <row r="2257" spans="1:10" x14ac:dyDescent="0.25">
      <c r="A2257" s="5">
        <v>2256</v>
      </c>
      <c r="B2257" s="5" t="s">
        <v>11301</v>
      </c>
      <c r="C2257" t="s">
        <v>11512</v>
      </c>
      <c r="D2257">
        <v>2016</v>
      </c>
      <c r="E2257" t="s">
        <v>11190</v>
      </c>
      <c r="F2257" t="s">
        <v>11888</v>
      </c>
      <c r="G2257" s="5">
        <v>170</v>
      </c>
      <c r="H2257">
        <v>27425</v>
      </c>
      <c r="I2257" s="5" t="str">
        <f t="shared" si="70"/>
        <v>|n</v>
      </c>
      <c r="J2257" s="5" t="str">
        <f t="shared" si="71"/>
        <v>2256,Volkswagen,Golf,2016,regular unleaded,AUTOMATIC,170,27425,|n</v>
      </c>
    </row>
    <row r="2258" spans="1:10" x14ac:dyDescent="0.25">
      <c r="A2258" s="5">
        <v>2257</v>
      </c>
      <c r="B2258" s="5" t="s">
        <v>11301</v>
      </c>
      <c r="C2258" t="s">
        <v>11512</v>
      </c>
      <c r="D2258">
        <v>2016</v>
      </c>
      <c r="E2258" t="s">
        <v>11190</v>
      </c>
      <c r="F2258" t="s">
        <v>11887</v>
      </c>
      <c r="G2258" s="5">
        <v>170</v>
      </c>
      <c r="H2258">
        <v>20175</v>
      </c>
      <c r="I2258" s="5" t="str">
        <f t="shared" si="70"/>
        <v>|n</v>
      </c>
      <c r="J2258" s="5" t="str">
        <f t="shared" si="71"/>
        <v>2257,Volkswagen,Golf,2016,regular unleaded,MANUAL,170,20175,|n</v>
      </c>
    </row>
    <row r="2259" spans="1:10" x14ac:dyDescent="0.25">
      <c r="A2259" s="5">
        <v>2258</v>
      </c>
      <c r="B2259" s="5" t="s">
        <v>11301</v>
      </c>
      <c r="C2259" t="s">
        <v>11512</v>
      </c>
      <c r="D2259">
        <v>2017</v>
      </c>
      <c r="E2259" t="s">
        <v>11190</v>
      </c>
      <c r="F2259" t="s">
        <v>11888</v>
      </c>
      <c r="G2259" s="5">
        <v>170</v>
      </c>
      <c r="H2259">
        <v>22695</v>
      </c>
      <c r="I2259" s="5" t="str">
        <f t="shared" si="70"/>
        <v>|n</v>
      </c>
      <c r="J2259" s="5" t="str">
        <f t="shared" si="71"/>
        <v>2258,Volkswagen,Golf,2017,regular unleaded,AUTOMATIC,170,22695,|n</v>
      </c>
    </row>
    <row r="2260" spans="1:10" x14ac:dyDescent="0.25">
      <c r="A2260" s="5">
        <v>2259</v>
      </c>
      <c r="B2260" s="5" t="s">
        <v>11301</v>
      </c>
      <c r="C2260" t="s">
        <v>11512</v>
      </c>
      <c r="D2260">
        <v>2017</v>
      </c>
      <c r="E2260" t="s">
        <v>11190</v>
      </c>
      <c r="F2260" t="s">
        <v>11887</v>
      </c>
      <c r="G2260" s="5">
        <v>170</v>
      </c>
      <c r="H2260">
        <v>21595</v>
      </c>
      <c r="I2260" s="5" t="str">
        <f t="shared" si="70"/>
        <v>|n</v>
      </c>
      <c r="J2260" s="5" t="str">
        <f t="shared" si="71"/>
        <v>2259,Volkswagen,Golf,2017,regular unleaded,MANUAL,170,21595,|n</v>
      </c>
    </row>
    <row r="2261" spans="1:10" x14ac:dyDescent="0.25">
      <c r="A2261" s="5">
        <v>2260</v>
      </c>
      <c r="B2261" s="5" t="s">
        <v>11301</v>
      </c>
      <c r="C2261" t="s">
        <v>11508</v>
      </c>
      <c r="D2261">
        <v>2017</v>
      </c>
      <c r="E2261" t="s">
        <v>11190</v>
      </c>
      <c r="F2261" t="s">
        <v>11889</v>
      </c>
      <c r="G2261" s="5">
        <v>170</v>
      </c>
      <c r="H2261">
        <v>32890</v>
      </c>
      <c r="I2261" s="5" t="str">
        <f t="shared" si="70"/>
        <v>|n</v>
      </c>
      <c r="J2261" s="5" t="str">
        <f t="shared" si="71"/>
        <v>2260,Volkswagen,Golf Alltrack,2017,regular unleaded,AUTOMATED_MANUAL,170,32890,|n</v>
      </c>
    </row>
    <row r="2262" spans="1:10" x14ac:dyDescent="0.25">
      <c r="A2262" s="5">
        <v>2261</v>
      </c>
      <c r="B2262" s="5" t="s">
        <v>11301</v>
      </c>
      <c r="C2262" t="s">
        <v>11508</v>
      </c>
      <c r="D2262">
        <v>2017</v>
      </c>
      <c r="E2262" t="s">
        <v>11190</v>
      </c>
      <c r="F2262" t="s">
        <v>11887</v>
      </c>
      <c r="G2262" s="5">
        <v>170</v>
      </c>
      <c r="H2262">
        <v>29430</v>
      </c>
      <c r="I2262" s="5" t="str">
        <f t="shared" si="70"/>
        <v>|n</v>
      </c>
      <c r="J2262" s="5" t="str">
        <f t="shared" si="71"/>
        <v>2261,Volkswagen,Golf Alltrack,2017,regular unleaded,MANUAL,170,29430,|n</v>
      </c>
    </row>
    <row r="2263" spans="1:10" x14ac:dyDescent="0.25">
      <c r="A2263" s="5">
        <v>2262</v>
      </c>
      <c r="B2263" s="5" t="s">
        <v>11301</v>
      </c>
      <c r="C2263" t="s">
        <v>11509</v>
      </c>
      <c r="D2263">
        <v>2015</v>
      </c>
      <c r="E2263" t="s">
        <v>11193</v>
      </c>
      <c r="F2263" t="s">
        <v>11889</v>
      </c>
      <c r="G2263" s="5">
        <v>220</v>
      </c>
      <c r="H2263">
        <v>32640</v>
      </c>
      <c r="I2263" s="5" t="str">
        <f t="shared" si="70"/>
        <v>|n</v>
      </c>
      <c r="J2263" s="5" t="str">
        <f t="shared" si="71"/>
        <v>2262,Volkswagen,Golf GTI,2015,premium unleaded (recommended),AUTOMATED_MANUAL,220,32640,|n</v>
      </c>
    </row>
    <row r="2264" spans="1:10" x14ac:dyDescent="0.25">
      <c r="A2264" s="5">
        <v>2263</v>
      </c>
      <c r="B2264" s="5" t="s">
        <v>11301</v>
      </c>
      <c r="C2264" t="s">
        <v>11509</v>
      </c>
      <c r="D2264">
        <v>2015</v>
      </c>
      <c r="E2264" t="s">
        <v>11193</v>
      </c>
      <c r="F2264" t="s">
        <v>11887</v>
      </c>
      <c r="G2264" s="5">
        <v>220</v>
      </c>
      <c r="H2264">
        <v>31540</v>
      </c>
      <c r="I2264" s="5" t="str">
        <f t="shared" si="70"/>
        <v>|n</v>
      </c>
      <c r="J2264" s="5" t="str">
        <f t="shared" si="71"/>
        <v>2263,Volkswagen,Golf GTI,2015,premium unleaded (recommended),MANUAL,220,31540,|n</v>
      </c>
    </row>
    <row r="2265" spans="1:10" x14ac:dyDescent="0.25">
      <c r="A2265" s="5">
        <v>2264</v>
      </c>
      <c r="B2265" s="5" t="s">
        <v>11301</v>
      </c>
      <c r="C2265" t="s">
        <v>11509</v>
      </c>
      <c r="D2265">
        <v>2016</v>
      </c>
      <c r="E2265" t="s">
        <v>11193</v>
      </c>
      <c r="F2265" t="s">
        <v>11889</v>
      </c>
      <c r="G2265" s="5">
        <v>220</v>
      </c>
      <c r="H2265">
        <v>32730</v>
      </c>
      <c r="I2265" s="5" t="str">
        <f t="shared" si="70"/>
        <v>|n</v>
      </c>
      <c r="J2265" s="5" t="str">
        <f t="shared" si="71"/>
        <v>2264,Volkswagen,Golf GTI,2016,premium unleaded (recommended),AUTOMATED_MANUAL,220,32730,|n</v>
      </c>
    </row>
    <row r="2266" spans="1:10" x14ac:dyDescent="0.25">
      <c r="A2266" s="5">
        <v>2265</v>
      </c>
      <c r="B2266" s="5" t="s">
        <v>11301</v>
      </c>
      <c r="C2266" t="s">
        <v>11509</v>
      </c>
      <c r="D2266">
        <v>2016</v>
      </c>
      <c r="E2266" t="s">
        <v>11193</v>
      </c>
      <c r="F2266" t="s">
        <v>11887</v>
      </c>
      <c r="G2266" s="5">
        <v>220</v>
      </c>
      <c r="H2266">
        <v>31630</v>
      </c>
      <c r="I2266" s="5" t="str">
        <f t="shared" si="70"/>
        <v>|n</v>
      </c>
      <c r="J2266" s="5" t="str">
        <f t="shared" si="71"/>
        <v>2265,Volkswagen,Golf GTI,2016,premium unleaded (recommended),MANUAL,220,31630,|n</v>
      </c>
    </row>
    <row r="2267" spans="1:10" x14ac:dyDescent="0.25">
      <c r="A2267" s="5">
        <v>2266</v>
      </c>
      <c r="B2267" s="5" t="s">
        <v>11301</v>
      </c>
      <c r="C2267" t="s">
        <v>11509</v>
      </c>
      <c r="D2267">
        <v>2017</v>
      </c>
      <c r="E2267" t="s">
        <v>11193</v>
      </c>
      <c r="F2267" t="s">
        <v>11889</v>
      </c>
      <c r="G2267" s="5">
        <v>220</v>
      </c>
      <c r="H2267">
        <v>35195</v>
      </c>
      <c r="I2267" s="5" t="str">
        <f t="shared" si="70"/>
        <v>|n</v>
      </c>
      <c r="J2267" s="5" t="str">
        <f t="shared" si="71"/>
        <v>2266,Volkswagen,Golf GTI,2017,premium unleaded (recommended),AUTOMATED_MANUAL,220,35195,|n</v>
      </c>
    </row>
    <row r="2268" spans="1:10" x14ac:dyDescent="0.25">
      <c r="A2268" s="5">
        <v>2267</v>
      </c>
      <c r="B2268" s="5" t="s">
        <v>11301</v>
      </c>
      <c r="C2268" t="s">
        <v>11509</v>
      </c>
      <c r="D2268">
        <v>2017</v>
      </c>
      <c r="E2268" t="s">
        <v>11193</v>
      </c>
      <c r="F2268" t="s">
        <v>11887</v>
      </c>
      <c r="G2268" s="5">
        <v>220</v>
      </c>
      <c r="H2268">
        <v>34095</v>
      </c>
      <c r="I2268" s="5" t="str">
        <f t="shared" si="70"/>
        <v>|n</v>
      </c>
      <c r="J2268" s="5" t="str">
        <f t="shared" si="71"/>
        <v>2267,Volkswagen,Golf GTI,2017,premium unleaded (recommended),MANUAL,220,34095,|n</v>
      </c>
    </row>
    <row r="2269" spans="1:10" x14ac:dyDescent="0.25">
      <c r="A2269" s="5">
        <v>2268</v>
      </c>
      <c r="B2269" s="5" t="s">
        <v>11301</v>
      </c>
      <c r="C2269" t="s">
        <v>11510</v>
      </c>
      <c r="D2269">
        <v>2015</v>
      </c>
      <c r="E2269" t="s">
        <v>11193</v>
      </c>
      <c r="F2269" t="s">
        <v>11889</v>
      </c>
      <c r="G2269" s="5">
        <v>292</v>
      </c>
      <c r="H2269">
        <v>39090</v>
      </c>
      <c r="I2269" s="5" t="str">
        <f t="shared" si="70"/>
        <v>|n</v>
      </c>
      <c r="J2269" s="5" t="str">
        <f t="shared" si="71"/>
        <v>2268,Volkswagen,Golf R,2015,premium unleaded (recommended),AUTOMATED_MANUAL,292,39090,|n</v>
      </c>
    </row>
    <row r="2270" spans="1:10" x14ac:dyDescent="0.25">
      <c r="A2270" s="5">
        <v>2269</v>
      </c>
      <c r="B2270" s="5" t="s">
        <v>11301</v>
      </c>
      <c r="C2270" t="s">
        <v>11510</v>
      </c>
      <c r="D2270">
        <v>2016</v>
      </c>
      <c r="E2270" t="s">
        <v>11193</v>
      </c>
      <c r="F2270" t="s">
        <v>11889</v>
      </c>
      <c r="G2270" s="5">
        <v>292</v>
      </c>
      <c r="H2270">
        <v>38995</v>
      </c>
      <c r="I2270" s="5">
        <f t="shared" si="70"/>
        <v>2268</v>
      </c>
      <c r="J2270" s="5" t="str">
        <f t="shared" si="71"/>
        <v>2269,Volkswagen,Golf R,2016,premium unleaded (recommended),AUTOMATED_MANUAL,292,38995,2268</v>
      </c>
    </row>
    <row r="2271" spans="1:10" x14ac:dyDescent="0.25">
      <c r="A2271" s="5">
        <v>2270</v>
      </c>
      <c r="B2271" s="5" t="s">
        <v>11301</v>
      </c>
      <c r="C2271" t="s">
        <v>11510</v>
      </c>
      <c r="D2271">
        <v>2016</v>
      </c>
      <c r="E2271" t="s">
        <v>11193</v>
      </c>
      <c r="F2271" t="s">
        <v>11887</v>
      </c>
      <c r="G2271" s="5">
        <v>292</v>
      </c>
      <c r="H2271">
        <v>37895</v>
      </c>
      <c r="I2271" s="5" t="str">
        <f t="shared" si="70"/>
        <v>|n</v>
      </c>
      <c r="J2271" s="5" t="str">
        <f t="shared" si="71"/>
        <v>2270,Volkswagen,Golf R,2016,premium unleaded (recommended),MANUAL,292,37895,|n</v>
      </c>
    </row>
    <row r="2272" spans="1:10" x14ac:dyDescent="0.25">
      <c r="A2272" s="5">
        <v>2271</v>
      </c>
      <c r="B2272" s="5" t="s">
        <v>11301</v>
      </c>
      <c r="C2272" t="s">
        <v>11510</v>
      </c>
      <c r="D2272">
        <v>2017</v>
      </c>
      <c r="E2272" t="s">
        <v>11193</v>
      </c>
      <c r="F2272" t="s">
        <v>11889</v>
      </c>
      <c r="G2272" s="5">
        <v>292</v>
      </c>
      <c r="H2272">
        <v>40475</v>
      </c>
      <c r="I2272" s="5" t="str">
        <f t="shared" si="70"/>
        <v>|n</v>
      </c>
      <c r="J2272" s="5" t="str">
        <f t="shared" si="71"/>
        <v>2271,Volkswagen,Golf R,2017,premium unleaded (recommended),AUTOMATED_MANUAL,292,40475,|n</v>
      </c>
    </row>
    <row r="2273" spans="1:10" x14ac:dyDescent="0.25">
      <c r="A2273" s="5">
        <v>2272</v>
      </c>
      <c r="B2273" s="5" t="s">
        <v>11301</v>
      </c>
      <c r="C2273" t="s">
        <v>11510</v>
      </c>
      <c r="D2273">
        <v>2017</v>
      </c>
      <c r="E2273" t="s">
        <v>11193</v>
      </c>
      <c r="F2273" t="s">
        <v>11887</v>
      </c>
      <c r="G2273" s="5">
        <v>292</v>
      </c>
      <c r="H2273">
        <v>39375</v>
      </c>
      <c r="I2273" s="5" t="str">
        <f t="shared" si="70"/>
        <v>|n</v>
      </c>
      <c r="J2273" s="5" t="str">
        <f t="shared" si="71"/>
        <v>2272,Volkswagen,Golf R,2017,premium unleaded (recommended),MANUAL,292,39375,|n</v>
      </c>
    </row>
    <row r="2274" spans="1:10" x14ac:dyDescent="0.25">
      <c r="A2274" s="5">
        <v>2273</v>
      </c>
      <c r="B2274" s="5" t="s">
        <v>11301</v>
      </c>
      <c r="C2274" t="s">
        <v>11511</v>
      </c>
      <c r="D2274">
        <v>2015</v>
      </c>
      <c r="E2274" t="s">
        <v>11203</v>
      </c>
      <c r="F2274" t="s">
        <v>11889</v>
      </c>
      <c r="G2274" s="5">
        <v>150</v>
      </c>
      <c r="H2274">
        <v>31445</v>
      </c>
      <c r="I2274" s="5" t="str">
        <f t="shared" si="70"/>
        <v>|n</v>
      </c>
      <c r="J2274" s="5" t="str">
        <f t="shared" si="71"/>
        <v>2273,Volkswagen,Golf SportWagen,2015,diesel,AUTOMATED_MANUAL,150,31445,|n</v>
      </c>
    </row>
    <row r="2275" spans="1:10" x14ac:dyDescent="0.25">
      <c r="A2275" s="5">
        <v>2274</v>
      </c>
      <c r="B2275" s="5" t="s">
        <v>11301</v>
      </c>
      <c r="C2275" t="s">
        <v>11511</v>
      </c>
      <c r="D2275">
        <v>2015</v>
      </c>
      <c r="E2275" t="s">
        <v>11203</v>
      </c>
      <c r="F2275" t="s">
        <v>11887</v>
      </c>
      <c r="G2275" s="5">
        <v>150</v>
      </c>
      <c r="H2275">
        <v>30345</v>
      </c>
      <c r="I2275" s="5" t="str">
        <f t="shared" si="70"/>
        <v>|n</v>
      </c>
      <c r="J2275" s="5" t="str">
        <f t="shared" si="71"/>
        <v>2274,Volkswagen,Golf SportWagen,2015,diesel,MANUAL,150,30345,|n</v>
      </c>
    </row>
    <row r="2276" spans="1:10" x14ac:dyDescent="0.25">
      <c r="A2276" s="5">
        <v>2275</v>
      </c>
      <c r="B2276" s="5" t="s">
        <v>11301</v>
      </c>
      <c r="C2276" t="s">
        <v>11511</v>
      </c>
      <c r="D2276">
        <v>2015</v>
      </c>
      <c r="E2276" t="s">
        <v>11190</v>
      </c>
      <c r="F2276" t="s">
        <v>11888</v>
      </c>
      <c r="G2276" s="5">
        <v>170</v>
      </c>
      <c r="H2276">
        <v>29345</v>
      </c>
      <c r="I2276" s="5" t="str">
        <f t="shared" si="70"/>
        <v>|n</v>
      </c>
      <c r="J2276" s="5" t="str">
        <f t="shared" si="71"/>
        <v>2275,Volkswagen,Golf SportWagen,2015,regular unleaded,AUTOMATIC,170,29345,|n</v>
      </c>
    </row>
    <row r="2277" spans="1:10" x14ac:dyDescent="0.25">
      <c r="A2277" s="5">
        <v>2276</v>
      </c>
      <c r="B2277" s="5" t="s">
        <v>11301</v>
      </c>
      <c r="C2277" t="s">
        <v>11511</v>
      </c>
      <c r="D2277">
        <v>2015</v>
      </c>
      <c r="E2277" t="s">
        <v>11190</v>
      </c>
      <c r="F2277" t="s">
        <v>11887</v>
      </c>
      <c r="G2277" s="5">
        <v>170</v>
      </c>
      <c r="H2277">
        <v>21395</v>
      </c>
      <c r="I2277" s="5" t="str">
        <f t="shared" si="70"/>
        <v>|n</v>
      </c>
      <c r="J2277" s="5" t="str">
        <f t="shared" si="71"/>
        <v>2276,Volkswagen,Golf SportWagen,2015,regular unleaded,MANUAL,170,21395,|n</v>
      </c>
    </row>
    <row r="2278" spans="1:10" x14ac:dyDescent="0.25">
      <c r="A2278" s="5">
        <v>2277</v>
      </c>
      <c r="B2278" s="5" t="s">
        <v>11301</v>
      </c>
      <c r="C2278" t="s">
        <v>11511</v>
      </c>
      <c r="D2278">
        <v>2016</v>
      </c>
      <c r="E2278" t="s">
        <v>11190</v>
      </c>
      <c r="F2278" t="s">
        <v>11888</v>
      </c>
      <c r="G2278" s="5">
        <v>170</v>
      </c>
      <c r="H2278">
        <v>29385</v>
      </c>
      <c r="I2278" s="5" t="str">
        <f t="shared" si="70"/>
        <v>|n</v>
      </c>
      <c r="J2278" s="5" t="str">
        <f t="shared" si="71"/>
        <v>2277,Volkswagen,Golf SportWagen,2016,regular unleaded,AUTOMATIC,170,29385,|n</v>
      </c>
    </row>
    <row r="2279" spans="1:10" x14ac:dyDescent="0.25">
      <c r="A2279" s="5">
        <v>2278</v>
      </c>
      <c r="B2279" s="5" t="s">
        <v>11301</v>
      </c>
      <c r="C2279" t="s">
        <v>11511</v>
      </c>
      <c r="D2279">
        <v>2016</v>
      </c>
      <c r="E2279" t="s">
        <v>11190</v>
      </c>
      <c r="F2279" t="s">
        <v>11887</v>
      </c>
      <c r="G2279" s="5">
        <v>170</v>
      </c>
      <c r="H2279">
        <v>21625</v>
      </c>
      <c r="I2279" s="5" t="str">
        <f t="shared" si="70"/>
        <v>|n</v>
      </c>
      <c r="J2279" s="5" t="str">
        <f t="shared" si="71"/>
        <v>2278,Volkswagen,Golf SportWagen,2016,regular unleaded,MANUAL,170,21625,|n</v>
      </c>
    </row>
    <row r="2280" spans="1:10" x14ac:dyDescent="0.25">
      <c r="A2280" s="5">
        <v>2279</v>
      </c>
      <c r="B2280" s="5" t="s">
        <v>11301</v>
      </c>
      <c r="C2280" t="s">
        <v>11511</v>
      </c>
      <c r="D2280">
        <v>2017</v>
      </c>
      <c r="E2280" t="s">
        <v>11190</v>
      </c>
      <c r="F2280" t="s">
        <v>11888</v>
      </c>
      <c r="G2280" s="5">
        <v>170</v>
      </c>
      <c r="H2280">
        <v>29970</v>
      </c>
      <c r="I2280" s="5" t="str">
        <f t="shared" si="70"/>
        <v>|n</v>
      </c>
      <c r="J2280" s="5" t="str">
        <f t="shared" si="71"/>
        <v>2279,Volkswagen,Golf SportWagen,2017,regular unleaded,AUTOMATIC,170,29970,|n</v>
      </c>
    </row>
    <row r="2281" spans="1:10" x14ac:dyDescent="0.25">
      <c r="A2281" s="5">
        <v>2280</v>
      </c>
      <c r="B2281" s="5" t="s">
        <v>11301</v>
      </c>
      <c r="C2281" t="s">
        <v>11511</v>
      </c>
      <c r="D2281">
        <v>2017</v>
      </c>
      <c r="E2281" t="s">
        <v>11190</v>
      </c>
      <c r="F2281" t="s">
        <v>11887</v>
      </c>
      <c r="G2281" s="5">
        <v>170</v>
      </c>
      <c r="H2281">
        <v>21580</v>
      </c>
      <c r="I2281" s="5" t="str">
        <f t="shared" si="70"/>
        <v>|n</v>
      </c>
      <c r="J2281" s="5" t="str">
        <f t="shared" si="71"/>
        <v>2280,Volkswagen,Golf SportWagen,2017,regular unleaded,MANUAL,170,21580,|n</v>
      </c>
    </row>
    <row r="2282" spans="1:10" x14ac:dyDescent="0.25">
      <c r="A2282" s="5">
        <v>2281</v>
      </c>
      <c r="B2282" s="5" t="s">
        <v>11301</v>
      </c>
      <c r="C2282" t="s">
        <v>11529</v>
      </c>
      <c r="D2282">
        <v>2012</v>
      </c>
      <c r="E2282" t="s">
        <v>11193</v>
      </c>
      <c r="F2282" t="s">
        <v>11889</v>
      </c>
      <c r="G2282" s="5">
        <v>200</v>
      </c>
      <c r="H2282">
        <v>31695</v>
      </c>
      <c r="I2282" s="5" t="str">
        <f t="shared" si="70"/>
        <v>|n</v>
      </c>
      <c r="J2282" s="5" t="str">
        <f t="shared" si="71"/>
        <v>2281,Volkswagen,GTI,2012,premium unleaded (recommended),AUTOMATED_MANUAL,200,31695,|n</v>
      </c>
    </row>
    <row r="2283" spans="1:10" x14ac:dyDescent="0.25">
      <c r="A2283" s="5">
        <v>2282</v>
      </c>
      <c r="B2283" s="5" t="s">
        <v>11301</v>
      </c>
      <c r="C2283" t="s">
        <v>11529</v>
      </c>
      <c r="D2283">
        <v>2012</v>
      </c>
      <c r="E2283" t="s">
        <v>11193</v>
      </c>
      <c r="F2283" t="s">
        <v>11887</v>
      </c>
      <c r="G2283" s="5">
        <v>200</v>
      </c>
      <c r="H2283">
        <v>30595</v>
      </c>
      <c r="I2283" s="5" t="str">
        <f t="shared" si="70"/>
        <v>|n</v>
      </c>
      <c r="J2283" s="5" t="str">
        <f t="shared" si="71"/>
        <v>2282,Volkswagen,GTI,2012,premium unleaded (recommended),MANUAL,200,30595,|n</v>
      </c>
    </row>
    <row r="2284" spans="1:10" x14ac:dyDescent="0.25">
      <c r="A2284" s="5">
        <v>2283</v>
      </c>
      <c r="B2284" s="5" t="s">
        <v>11301</v>
      </c>
      <c r="C2284" t="s">
        <v>11529</v>
      </c>
      <c r="D2284">
        <v>2013</v>
      </c>
      <c r="E2284" t="s">
        <v>11193</v>
      </c>
      <c r="F2284" t="s">
        <v>11889</v>
      </c>
      <c r="G2284" s="5">
        <v>200</v>
      </c>
      <c r="H2284">
        <v>32095</v>
      </c>
      <c r="I2284" s="5" t="str">
        <f t="shared" si="70"/>
        <v>|n</v>
      </c>
      <c r="J2284" s="5" t="str">
        <f t="shared" si="71"/>
        <v>2283,Volkswagen,GTI,2013,premium unleaded (recommended),AUTOMATED_MANUAL,200,32095,|n</v>
      </c>
    </row>
    <row r="2285" spans="1:10" x14ac:dyDescent="0.25">
      <c r="A2285" s="5">
        <v>2284</v>
      </c>
      <c r="B2285" s="5" t="s">
        <v>11301</v>
      </c>
      <c r="C2285" t="s">
        <v>11529</v>
      </c>
      <c r="D2285">
        <v>2013</v>
      </c>
      <c r="E2285" t="s">
        <v>11193</v>
      </c>
      <c r="F2285" t="s">
        <v>11887</v>
      </c>
      <c r="G2285" s="5">
        <v>200</v>
      </c>
      <c r="H2285">
        <v>30995</v>
      </c>
      <c r="I2285" s="5" t="str">
        <f t="shared" si="70"/>
        <v>|n</v>
      </c>
      <c r="J2285" s="5" t="str">
        <f t="shared" si="71"/>
        <v>2284,Volkswagen,GTI,2013,premium unleaded (recommended),MANUAL,200,30995,|n</v>
      </c>
    </row>
    <row r="2286" spans="1:10" x14ac:dyDescent="0.25">
      <c r="A2286" s="5">
        <v>2285</v>
      </c>
      <c r="B2286" s="5" t="s">
        <v>11301</v>
      </c>
      <c r="C2286" t="s">
        <v>11529</v>
      </c>
      <c r="D2286">
        <v>2014</v>
      </c>
      <c r="E2286" t="s">
        <v>11193</v>
      </c>
      <c r="F2286" t="s">
        <v>11889</v>
      </c>
      <c r="G2286" s="5">
        <v>200</v>
      </c>
      <c r="H2286">
        <v>30795</v>
      </c>
      <c r="I2286" s="5" t="str">
        <f t="shared" si="70"/>
        <v>|n</v>
      </c>
      <c r="J2286" s="5" t="str">
        <f t="shared" si="71"/>
        <v>2285,Volkswagen,GTI,2014,premium unleaded (recommended),AUTOMATED_MANUAL,200,30795,|n</v>
      </c>
    </row>
    <row r="2287" spans="1:10" x14ac:dyDescent="0.25">
      <c r="A2287" s="5">
        <v>2286</v>
      </c>
      <c r="B2287" s="5" t="s">
        <v>11301</v>
      </c>
      <c r="C2287" t="s">
        <v>11529</v>
      </c>
      <c r="D2287">
        <v>2014</v>
      </c>
      <c r="E2287" t="s">
        <v>11193</v>
      </c>
      <c r="F2287" t="s">
        <v>11887</v>
      </c>
      <c r="G2287" s="5">
        <v>200</v>
      </c>
      <c r="H2287">
        <v>29695</v>
      </c>
      <c r="I2287" s="5" t="str">
        <f t="shared" si="70"/>
        <v>|n</v>
      </c>
      <c r="J2287" s="5" t="str">
        <f t="shared" si="71"/>
        <v>2286,Volkswagen,GTI,2014,premium unleaded (recommended),MANUAL,200,29695,|n</v>
      </c>
    </row>
    <row r="2288" spans="1:10" x14ac:dyDescent="0.25">
      <c r="A2288" s="5">
        <v>2287</v>
      </c>
      <c r="B2288" s="5" t="s">
        <v>11301</v>
      </c>
      <c r="C2288" t="s">
        <v>11564</v>
      </c>
      <c r="D2288">
        <v>2015</v>
      </c>
      <c r="E2288" t="s">
        <v>11203</v>
      </c>
      <c r="F2288" t="s">
        <v>11889</v>
      </c>
      <c r="G2288" s="5">
        <v>150</v>
      </c>
      <c r="H2288">
        <v>27510</v>
      </c>
      <c r="I2288" s="5" t="str">
        <f t="shared" si="70"/>
        <v>|n</v>
      </c>
      <c r="J2288" s="5" t="str">
        <f t="shared" si="71"/>
        <v>2287,Volkswagen,Jetta,2015,diesel,AUTOMATED_MANUAL,150,27510,|n</v>
      </c>
    </row>
    <row r="2289" spans="1:10" x14ac:dyDescent="0.25">
      <c r="A2289" s="5">
        <v>2288</v>
      </c>
      <c r="B2289" s="5" t="s">
        <v>11301</v>
      </c>
      <c r="C2289" t="s">
        <v>11564</v>
      </c>
      <c r="D2289">
        <v>2015</v>
      </c>
      <c r="E2289" t="s">
        <v>11203</v>
      </c>
      <c r="F2289" t="s">
        <v>11887</v>
      </c>
      <c r="G2289" s="5">
        <v>150</v>
      </c>
      <c r="H2289">
        <v>26410</v>
      </c>
      <c r="I2289" s="5" t="str">
        <f t="shared" si="70"/>
        <v>|n</v>
      </c>
      <c r="J2289" s="5" t="str">
        <f t="shared" si="71"/>
        <v>2288,Volkswagen,Jetta,2015,diesel,MANUAL,150,26410,|n</v>
      </c>
    </row>
    <row r="2290" spans="1:10" x14ac:dyDescent="0.25">
      <c r="A2290" s="5">
        <v>2289</v>
      </c>
      <c r="B2290" s="5" t="s">
        <v>11301</v>
      </c>
      <c r="C2290" t="s">
        <v>11564</v>
      </c>
      <c r="D2290">
        <v>2015</v>
      </c>
      <c r="E2290" t="s">
        <v>11193</v>
      </c>
      <c r="F2290" t="s">
        <v>11888</v>
      </c>
      <c r="G2290" s="5">
        <v>210</v>
      </c>
      <c r="H2290">
        <v>30380</v>
      </c>
      <c r="I2290" s="5" t="str">
        <f t="shared" si="70"/>
        <v>|n</v>
      </c>
      <c r="J2290" s="5" t="str">
        <f t="shared" si="71"/>
        <v>2289,Volkswagen,Jetta,2015,premium unleaded (recommended),AUTOMATIC,210,30380,|n</v>
      </c>
    </row>
    <row r="2291" spans="1:10" x14ac:dyDescent="0.25">
      <c r="A2291" s="5">
        <v>2290</v>
      </c>
      <c r="B2291" s="5" t="s">
        <v>11301</v>
      </c>
      <c r="C2291" t="s">
        <v>11564</v>
      </c>
      <c r="D2291">
        <v>2015</v>
      </c>
      <c r="E2291" t="s">
        <v>11193</v>
      </c>
      <c r="F2291" t="s">
        <v>11887</v>
      </c>
      <c r="G2291" s="5">
        <v>210</v>
      </c>
      <c r="H2291">
        <v>29280</v>
      </c>
      <c r="I2291" s="5" t="str">
        <f t="shared" si="70"/>
        <v>|n</v>
      </c>
      <c r="J2291" s="5" t="str">
        <f t="shared" si="71"/>
        <v>2290,Volkswagen,Jetta,2015,premium unleaded (recommended),MANUAL,210,29280,|n</v>
      </c>
    </row>
    <row r="2292" spans="1:10" x14ac:dyDescent="0.25">
      <c r="A2292" s="5">
        <v>2291</v>
      </c>
      <c r="B2292" s="5" t="s">
        <v>11301</v>
      </c>
      <c r="C2292" t="s">
        <v>11564</v>
      </c>
      <c r="D2292">
        <v>2015</v>
      </c>
      <c r="E2292" t="s">
        <v>11186</v>
      </c>
      <c r="F2292" t="s">
        <v>11889</v>
      </c>
      <c r="G2292" s="5">
        <v>170</v>
      </c>
      <c r="H2292">
        <v>31670</v>
      </c>
      <c r="I2292" s="5" t="str">
        <f t="shared" si="70"/>
        <v>|n</v>
      </c>
      <c r="J2292" s="5" t="str">
        <f t="shared" si="71"/>
        <v>2291,Volkswagen,Jetta,2015,premium unleaded (required),AUTOMATED_MANUAL,170,31670,|n</v>
      </c>
    </row>
    <row r="2293" spans="1:10" x14ac:dyDescent="0.25">
      <c r="A2293" s="5">
        <v>2292</v>
      </c>
      <c r="B2293" s="5" t="s">
        <v>11301</v>
      </c>
      <c r="C2293" t="s">
        <v>11564</v>
      </c>
      <c r="D2293">
        <v>2015</v>
      </c>
      <c r="E2293" t="s">
        <v>11190</v>
      </c>
      <c r="F2293" t="s">
        <v>11888</v>
      </c>
      <c r="G2293" s="5">
        <v>170</v>
      </c>
      <c r="H2293">
        <v>25380</v>
      </c>
      <c r="I2293" s="5" t="str">
        <f t="shared" si="70"/>
        <v>|n</v>
      </c>
      <c r="J2293" s="5" t="str">
        <f t="shared" si="71"/>
        <v>2292,Volkswagen,Jetta,2015,regular unleaded,AUTOMATIC,170,25380,|n</v>
      </c>
    </row>
    <row r="2294" spans="1:10" x14ac:dyDescent="0.25">
      <c r="A2294" s="5">
        <v>2293</v>
      </c>
      <c r="B2294" s="5" t="s">
        <v>11301</v>
      </c>
      <c r="C2294" t="s">
        <v>11564</v>
      </c>
      <c r="D2294">
        <v>2015</v>
      </c>
      <c r="E2294" t="s">
        <v>11190</v>
      </c>
      <c r="F2294" t="s">
        <v>11887</v>
      </c>
      <c r="G2294" s="5">
        <v>170</v>
      </c>
      <c r="H2294">
        <v>20895</v>
      </c>
      <c r="I2294" s="5" t="str">
        <f t="shared" si="70"/>
        <v>|n</v>
      </c>
      <c r="J2294" s="5" t="str">
        <f t="shared" si="71"/>
        <v>2293,Volkswagen,Jetta,2015,regular unleaded,MANUAL,170,20895,|n</v>
      </c>
    </row>
    <row r="2295" spans="1:10" x14ac:dyDescent="0.25">
      <c r="A2295" s="5">
        <v>2294</v>
      </c>
      <c r="B2295" s="5" t="s">
        <v>11301</v>
      </c>
      <c r="C2295" t="s">
        <v>11564</v>
      </c>
      <c r="D2295">
        <v>2016</v>
      </c>
      <c r="E2295" t="s">
        <v>11193</v>
      </c>
      <c r="F2295" t="s">
        <v>11888</v>
      </c>
      <c r="G2295" s="5">
        <v>210</v>
      </c>
      <c r="H2295">
        <v>30380</v>
      </c>
      <c r="I2295" s="5" t="str">
        <f t="shared" si="70"/>
        <v>|n</v>
      </c>
      <c r="J2295" s="5" t="str">
        <f t="shared" si="71"/>
        <v>2294,Volkswagen,Jetta,2016,premium unleaded (recommended),AUTOMATIC,210,30380,|n</v>
      </c>
    </row>
    <row r="2296" spans="1:10" x14ac:dyDescent="0.25">
      <c r="A2296" s="5">
        <v>2295</v>
      </c>
      <c r="B2296" s="5" t="s">
        <v>11301</v>
      </c>
      <c r="C2296" t="s">
        <v>11564</v>
      </c>
      <c r="D2296">
        <v>2016</v>
      </c>
      <c r="E2296" t="s">
        <v>11193</v>
      </c>
      <c r="F2296" t="s">
        <v>11887</v>
      </c>
      <c r="G2296" s="5">
        <v>210</v>
      </c>
      <c r="H2296">
        <v>29280</v>
      </c>
      <c r="I2296" s="5" t="str">
        <f t="shared" si="70"/>
        <v>|n</v>
      </c>
      <c r="J2296" s="5" t="str">
        <f t="shared" si="71"/>
        <v>2295,Volkswagen,Jetta,2016,premium unleaded (recommended),MANUAL,210,29280,|n</v>
      </c>
    </row>
    <row r="2297" spans="1:10" x14ac:dyDescent="0.25">
      <c r="A2297" s="5">
        <v>2296</v>
      </c>
      <c r="B2297" s="5" t="s">
        <v>11301</v>
      </c>
      <c r="C2297" t="s">
        <v>11564</v>
      </c>
      <c r="D2297">
        <v>2016</v>
      </c>
      <c r="E2297" t="s">
        <v>11186</v>
      </c>
      <c r="F2297" t="s">
        <v>11889</v>
      </c>
      <c r="G2297" s="5">
        <v>170</v>
      </c>
      <c r="H2297">
        <v>31120</v>
      </c>
      <c r="I2297" s="5" t="str">
        <f t="shared" si="70"/>
        <v>|n</v>
      </c>
      <c r="J2297" s="5" t="str">
        <f t="shared" si="71"/>
        <v>2296,Volkswagen,Jetta,2016,premium unleaded (required),AUTOMATED_MANUAL,170,31120,|n</v>
      </c>
    </row>
    <row r="2298" spans="1:10" x14ac:dyDescent="0.25">
      <c r="A2298" s="5">
        <v>2297</v>
      </c>
      <c r="B2298" s="5" t="s">
        <v>11301</v>
      </c>
      <c r="C2298" t="s">
        <v>11564</v>
      </c>
      <c r="D2298">
        <v>2016</v>
      </c>
      <c r="E2298" t="s">
        <v>11190</v>
      </c>
      <c r="F2298" t="s">
        <v>11888</v>
      </c>
      <c r="G2298" s="5">
        <v>170</v>
      </c>
      <c r="H2298">
        <v>25380</v>
      </c>
      <c r="I2298" s="5" t="str">
        <f t="shared" si="70"/>
        <v>|n</v>
      </c>
      <c r="J2298" s="5" t="str">
        <f t="shared" si="71"/>
        <v>2297,Volkswagen,Jetta,2016,regular unleaded,AUTOMATIC,170,25380,|n</v>
      </c>
    </row>
    <row r="2299" spans="1:10" x14ac:dyDescent="0.25">
      <c r="A2299" s="5">
        <v>2298</v>
      </c>
      <c r="B2299" s="5" t="s">
        <v>11301</v>
      </c>
      <c r="C2299" t="s">
        <v>11564</v>
      </c>
      <c r="D2299">
        <v>2016</v>
      </c>
      <c r="E2299" t="s">
        <v>11190</v>
      </c>
      <c r="F2299" t="s">
        <v>11887</v>
      </c>
      <c r="G2299" s="5">
        <v>170</v>
      </c>
      <c r="H2299">
        <v>20895</v>
      </c>
      <c r="I2299" s="5" t="str">
        <f t="shared" si="70"/>
        <v>|n</v>
      </c>
      <c r="J2299" s="5" t="str">
        <f t="shared" si="71"/>
        <v>2298,Volkswagen,Jetta,2016,regular unleaded,MANUAL,170,20895,|n</v>
      </c>
    </row>
    <row r="2300" spans="1:10" x14ac:dyDescent="0.25">
      <c r="A2300" s="5">
        <v>2299</v>
      </c>
      <c r="B2300" s="5" t="s">
        <v>11301</v>
      </c>
      <c r="C2300" t="s">
        <v>11564</v>
      </c>
      <c r="D2300">
        <v>2017</v>
      </c>
      <c r="E2300" t="s">
        <v>11193</v>
      </c>
      <c r="F2300" t="s">
        <v>11889</v>
      </c>
      <c r="G2300" s="5">
        <v>210</v>
      </c>
      <c r="H2300">
        <v>28995</v>
      </c>
      <c r="I2300" s="5" t="str">
        <f t="shared" si="70"/>
        <v>|n</v>
      </c>
      <c r="J2300" s="5" t="str">
        <f t="shared" si="71"/>
        <v>2299,Volkswagen,Jetta,2017,premium unleaded (recommended),AUTOMATED_MANUAL,210,28995,|n</v>
      </c>
    </row>
    <row r="2301" spans="1:10" x14ac:dyDescent="0.25">
      <c r="A2301" s="5">
        <v>2300</v>
      </c>
      <c r="B2301" s="5" t="s">
        <v>11301</v>
      </c>
      <c r="C2301" t="s">
        <v>11564</v>
      </c>
      <c r="D2301">
        <v>2017</v>
      </c>
      <c r="E2301" t="s">
        <v>11193</v>
      </c>
      <c r="F2301" t="s">
        <v>11888</v>
      </c>
      <c r="G2301" s="5">
        <v>170</v>
      </c>
      <c r="H2301">
        <v>24995</v>
      </c>
      <c r="I2301" s="5" t="str">
        <f t="shared" si="70"/>
        <v>|n</v>
      </c>
      <c r="J2301" s="5" t="str">
        <f t="shared" si="71"/>
        <v>2300,Volkswagen,Jetta,2017,premium unleaded (recommended),AUTOMATIC,170,24995,|n</v>
      </c>
    </row>
    <row r="2302" spans="1:10" x14ac:dyDescent="0.25">
      <c r="A2302" s="5">
        <v>2301</v>
      </c>
      <c r="B2302" s="5" t="s">
        <v>11301</v>
      </c>
      <c r="C2302" t="s">
        <v>11564</v>
      </c>
      <c r="D2302">
        <v>2017</v>
      </c>
      <c r="E2302" t="s">
        <v>11193</v>
      </c>
      <c r="F2302" t="s">
        <v>11887</v>
      </c>
      <c r="G2302" s="5">
        <v>210</v>
      </c>
      <c r="H2302">
        <v>27895</v>
      </c>
      <c r="I2302" s="5" t="str">
        <f t="shared" si="70"/>
        <v>|n</v>
      </c>
      <c r="J2302" s="5" t="str">
        <f t="shared" si="71"/>
        <v>2301,Volkswagen,Jetta,2017,premium unleaded (recommended),MANUAL,210,27895,|n</v>
      </c>
    </row>
    <row r="2303" spans="1:10" x14ac:dyDescent="0.25">
      <c r="A2303" s="5">
        <v>2302</v>
      </c>
      <c r="B2303" s="5" t="s">
        <v>11301</v>
      </c>
      <c r="C2303" t="s">
        <v>11564</v>
      </c>
      <c r="D2303">
        <v>2017</v>
      </c>
      <c r="E2303" t="s">
        <v>11190</v>
      </c>
      <c r="F2303" t="s">
        <v>11888</v>
      </c>
      <c r="G2303" s="5">
        <v>150</v>
      </c>
      <c r="H2303">
        <v>21995</v>
      </c>
      <c r="I2303" s="5" t="str">
        <f t="shared" si="70"/>
        <v>|n</v>
      </c>
      <c r="J2303" s="5" t="str">
        <f t="shared" si="71"/>
        <v>2302,Volkswagen,Jetta,2017,regular unleaded,AUTOMATIC,150,21995,|n</v>
      </c>
    </row>
    <row r="2304" spans="1:10" x14ac:dyDescent="0.25">
      <c r="A2304" s="5">
        <v>2303</v>
      </c>
      <c r="B2304" s="5" t="s">
        <v>11301</v>
      </c>
      <c r="C2304" t="s">
        <v>11564</v>
      </c>
      <c r="D2304">
        <v>2017</v>
      </c>
      <c r="E2304" t="s">
        <v>11190</v>
      </c>
      <c r="F2304" t="s">
        <v>11887</v>
      </c>
      <c r="G2304" s="5">
        <v>150</v>
      </c>
      <c r="H2304">
        <v>20895</v>
      </c>
      <c r="I2304" s="5" t="str">
        <f t="shared" si="70"/>
        <v>|n</v>
      </c>
      <c r="J2304" s="5" t="str">
        <f t="shared" si="71"/>
        <v>2303,Volkswagen,Jetta,2017,regular unleaded,MANUAL,150,20895,|n</v>
      </c>
    </row>
    <row r="2305" spans="1:10" x14ac:dyDescent="0.25">
      <c r="A2305" s="5">
        <v>2304</v>
      </c>
      <c r="B2305" s="5" t="s">
        <v>11301</v>
      </c>
      <c r="C2305" t="s">
        <v>11561</v>
      </c>
      <c r="D2305">
        <v>2013</v>
      </c>
      <c r="E2305" t="s">
        <v>11193</v>
      </c>
      <c r="F2305" t="s">
        <v>11889</v>
      </c>
      <c r="G2305" s="5">
        <v>210</v>
      </c>
      <c r="H2305">
        <v>29525</v>
      </c>
      <c r="I2305" s="5" t="str">
        <f t="shared" si="70"/>
        <v>|n</v>
      </c>
      <c r="J2305" s="5" t="str">
        <f t="shared" si="71"/>
        <v>2304,Volkswagen,Jetta GLI,2013,premium unleaded (recommended),AUTOMATED_MANUAL,210,29525,|n</v>
      </c>
    </row>
    <row r="2306" spans="1:10" x14ac:dyDescent="0.25">
      <c r="A2306" s="5">
        <v>2305</v>
      </c>
      <c r="B2306" s="5" t="s">
        <v>11301</v>
      </c>
      <c r="C2306" t="s">
        <v>11561</v>
      </c>
      <c r="D2306">
        <v>2013</v>
      </c>
      <c r="E2306" t="s">
        <v>11193</v>
      </c>
      <c r="F2306" t="s">
        <v>11887</v>
      </c>
      <c r="G2306" s="5">
        <v>210</v>
      </c>
      <c r="H2306">
        <v>28425</v>
      </c>
      <c r="I2306" s="5" t="str">
        <f t="shared" si="70"/>
        <v>|n</v>
      </c>
      <c r="J2306" s="5" t="str">
        <f t="shared" si="71"/>
        <v>2305,Volkswagen,Jetta GLI,2013,premium unleaded (recommended),MANUAL,210,28425,|n</v>
      </c>
    </row>
    <row r="2307" spans="1:10" x14ac:dyDescent="0.25">
      <c r="A2307" s="5">
        <v>2306</v>
      </c>
      <c r="B2307" s="5" t="s">
        <v>11301</v>
      </c>
      <c r="C2307" t="s">
        <v>11561</v>
      </c>
      <c r="D2307">
        <v>2014</v>
      </c>
      <c r="E2307" t="s">
        <v>11193</v>
      </c>
      <c r="F2307" t="s">
        <v>11889</v>
      </c>
      <c r="G2307" s="5">
        <v>210</v>
      </c>
      <c r="H2307">
        <v>30875</v>
      </c>
      <c r="I2307" s="5" t="str">
        <f t="shared" ref="I2307:I2370" si="72">IF(AND($B2306=$B2307,$C2306=$C2307,$E2306=$E2307,$F2306=$F2307),A2306,"|n")</f>
        <v>|n</v>
      </c>
      <c r="J2307" s="5" t="str">
        <f t="shared" ref="J2307:J2370" si="73">A2307&amp;","&amp;B2307&amp;","&amp;C2307&amp;","&amp;D2307&amp;","&amp;E2307&amp;","&amp;F2307&amp;","&amp;G2307&amp;","&amp;H2307&amp;","&amp;I2307</f>
        <v>2306,Volkswagen,Jetta GLI,2014,premium unleaded (recommended),AUTOMATED_MANUAL,210,30875,|n</v>
      </c>
    </row>
    <row r="2308" spans="1:10" x14ac:dyDescent="0.25">
      <c r="A2308" s="5">
        <v>2307</v>
      </c>
      <c r="B2308" s="5" t="s">
        <v>11301</v>
      </c>
      <c r="C2308" t="s">
        <v>11561</v>
      </c>
      <c r="D2308">
        <v>2014</v>
      </c>
      <c r="E2308" t="s">
        <v>11193</v>
      </c>
      <c r="F2308" t="s">
        <v>11887</v>
      </c>
      <c r="G2308" s="5">
        <v>210</v>
      </c>
      <c r="H2308">
        <v>29775</v>
      </c>
      <c r="I2308" s="5" t="str">
        <f t="shared" si="72"/>
        <v>|n</v>
      </c>
      <c r="J2308" s="5" t="str">
        <f t="shared" si="73"/>
        <v>2307,Volkswagen,Jetta GLI,2014,premium unleaded (recommended),MANUAL,210,29775,|n</v>
      </c>
    </row>
    <row r="2309" spans="1:10" x14ac:dyDescent="0.25">
      <c r="A2309" s="5">
        <v>2308</v>
      </c>
      <c r="B2309" s="5" t="s">
        <v>11301</v>
      </c>
      <c r="C2309" t="s">
        <v>11562</v>
      </c>
      <c r="D2309">
        <v>2013</v>
      </c>
      <c r="E2309" t="s">
        <v>11186</v>
      </c>
      <c r="F2309" t="s">
        <v>11889</v>
      </c>
      <c r="G2309" s="5">
        <v>170</v>
      </c>
      <c r="H2309">
        <v>31180</v>
      </c>
      <c r="I2309" s="5" t="str">
        <f t="shared" si="72"/>
        <v>|n</v>
      </c>
      <c r="J2309" s="5" t="str">
        <f t="shared" si="73"/>
        <v>2308,Volkswagen,Jetta Hybrid,2013,premium unleaded (required),AUTOMATED_MANUAL,170,31180,|n</v>
      </c>
    </row>
    <row r="2310" spans="1:10" x14ac:dyDescent="0.25">
      <c r="A2310" s="5">
        <v>2309</v>
      </c>
      <c r="B2310" s="5" t="s">
        <v>11301</v>
      </c>
      <c r="C2310" t="s">
        <v>11562</v>
      </c>
      <c r="D2310">
        <v>2014</v>
      </c>
      <c r="E2310" t="s">
        <v>11186</v>
      </c>
      <c r="F2310" t="s">
        <v>11889</v>
      </c>
      <c r="G2310" s="5">
        <v>170</v>
      </c>
      <c r="H2310">
        <v>31895</v>
      </c>
      <c r="I2310" s="5">
        <f t="shared" si="72"/>
        <v>2308</v>
      </c>
      <c r="J2310" s="5" t="str">
        <f t="shared" si="73"/>
        <v>2309,Volkswagen,Jetta Hybrid,2014,premium unleaded (required),AUTOMATED_MANUAL,170,31895,2308</v>
      </c>
    </row>
    <row r="2311" spans="1:10" x14ac:dyDescent="0.25">
      <c r="A2311" s="5">
        <v>2310</v>
      </c>
      <c r="B2311" s="5" t="s">
        <v>11301</v>
      </c>
      <c r="C2311" t="s">
        <v>11563</v>
      </c>
      <c r="D2311">
        <v>2012</v>
      </c>
      <c r="E2311" t="s">
        <v>11203</v>
      </c>
      <c r="F2311" t="s">
        <v>11889</v>
      </c>
      <c r="G2311" s="5">
        <v>140</v>
      </c>
      <c r="H2311">
        <v>29220</v>
      </c>
      <c r="I2311" s="5" t="str">
        <f t="shared" si="72"/>
        <v>|n</v>
      </c>
      <c r="J2311" s="5" t="str">
        <f t="shared" si="73"/>
        <v>2310,Volkswagen,Jetta SportWagen,2012,diesel,AUTOMATED_MANUAL,140,29220,|n</v>
      </c>
    </row>
    <row r="2312" spans="1:10" x14ac:dyDescent="0.25">
      <c r="A2312" s="5">
        <v>2311</v>
      </c>
      <c r="B2312" s="5" t="s">
        <v>11301</v>
      </c>
      <c r="C2312" t="s">
        <v>11563</v>
      </c>
      <c r="D2312">
        <v>2012</v>
      </c>
      <c r="E2312" t="s">
        <v>11203</v>
      </c>
      <c r="F2312" t="s">
        <v>11887</v>
      </c>
      <c r="G2312" s="5">
        <v>140</v>
      </c>
      <c r="H2312">
        <v>28120</v>
      </c>
      <c r="I2312" s="5" t="str">
        <f t="shared" si="72"/>
        <v>|n</v>
      </c>
      <c r="J2312" s="5" t="str">
        <f t="shared" si="73"/>
        <v>2311,Volkswagen,Jetta SportWagen,2012,diesel,MANUAL,140,28120,|n</v>
      </c>
    </row>
    <row r="2313" spans="1:10" x14ac:dyDescent="0.25">
      <c r="A2313" s="5">
        <v>2312</v>
      </c>
      <c r="B2313" s="5" t="s">
        <v>11301</v>
      </c>
      <c r="C2313" t="s">
        <v>11563</v>
      </c>
      <c r="D2313">
        <v>2012</v>
      </c>
      <c r="E2313" t="s">
        <v>11190</v>
      </c>
      <c r="F2313" t="s">
        <v>11888</v>
      </c>
      <c r="G2313" s="5">
        <v>170</v>
      </c>
      <c r="H2313">
        <v>25960</v>
      </c>
      <c r="I2313" s="5" t="str">
        <f t="shared" si="72"/>
        <v>|n</v>
      </c>
      <c r="J2313" s="5" t="str">
        <f t="shared" si="73"/>
        <v>2312,Volkswagen,Jetta SportWagen,2012,regular unleaded,AUTOMATIC,170,25960,|n</v>
      </c>
    </row>
    <row r="2314" spans="1:10" x14ac:dyDescent="0.25">
      <c r="A2314" s="5">
        <v>2313</v>
      </c>
      <c r="B2314" s="5" t="s">
        <v>11301</v>
      </c>
      <c r="C2314" t="s">
        <v>11563</v>
      </c>
      <c r="D2314">
        <v>2012</v>
      </c>
      <c r="E2314" t="s">
        <v>11190</v>
      </c>
      <c r="F2314" t="s">
        <v>11887</v>
      </c>
      <c r="G2314" s="5">
        <v>170</v>
      </c>
      <c r="H2314">
        <v>20195</v>
      </c>
      <c r="I2314" s="5" t="str">
        <f t="shared" si="72"/>
        <v>|n</v>
      </c>
      <c r="J2314" s="5" t="str">
        <f t="shared" si="73"/>
        <v>2313,Volkswagen,Jetta SportWagen,2012,regular unleaded,MANUAL,170,20195,|n</v>
      </c>
    </row>
    <row r="2315" spans="1:10" x14ac:dyDescent="0.25">
      <c r="A2315" s="5">
        <v>2314</v>
      </c>
      <c r="B2315" s="5" t="s">
        <v>11301</v>
      </c>
      <c r="C2315" t="s">
        <v>11563</v>
      </c>
      <c r="D2315">
        <v>2013</v>
      </c>
      <c r="E2315" t="s">
        <v>11203</v>
      </c>
      <c r="F2315" t="s">
        <v>11889</v>
      </c>
      <c r="G2315" s="5">
        <v>140</v>
      </c>
      <c r="H2315">
        <v>29495</v>
      </c>
      <c r="I2315" s="5" t="str">
        <f t="shared" si="72"/>
        <v>|n</v>
      </c>
      <c r="J2315" s="5" t="str">
        <f t="shared" si="73"/>
        <v>2314,Volkswagen,Jetta SportWagen,2013,diesel,AUTOMATED_MANUAL,140,29495,|n</v>
      </c>
    </row>
    <row r="2316" spans="1:10" x14ac:dyDescent="0.25">
      <c r="A2316" s="5">
        <v>2315</v>
      </c>
      <c r="B2316" s="5" t="s">
        <v>11301</v>
      </c>
      <c r="C2316" t="s">
        <v>11563</v>
      </c>
      <c r="D2316">
        <v>2013</v>
      </c>
      <c r="E2316" t="s">
        <v>11203</v>
      </c>
      <c r="F2316" t="s">
        <v>11887</v>
      </c>
      <c r="G2316" s="5">
        <v>140</v>
      </c>
      <c r="H2316">
        <v>28395</v>
      </c>
      <c r="I2316" s="5" t="str">
        <f t="shared" si="72"/>
        <v>|n</v>
      </c>
      <c r="J2316" s="5" t="str">
        <f t="shared" si="73"/>
        <v>2315,Volkswagen,Jetta SportWagen,2013,diesel,MANUAL,140,28395,|n</v>
      </c>
    </row>
    <row r="2317" spans="1:10" x14ac:dyDescent="0.25">
      <c r="A2317" s="5">
        <v>2316</v>
      </c>
      <c r="B2317" s="5" t="s">
        <v>11301</v>
      </c>
      <c r="C2317" t="s">
        <v>11563</v>
      </c>
      <c r="D2317">
        <v>2013</v>
      </c>
      <c r="E2317" t="s">
        <v>11190</v>
      </c>
      <c r="F2317" t="s">
        <v>11888</v>
      </c>
      <c r="G2317" s="5">
        <v>170</v>
      </c>
      <c r="H2317">
        <v>26195</v>
      </c>
      <c r="I2317" s="5" t="str">
        <f t="shared" si="72"/>
        <v>|n</v>
      </c>
      <c r="J2317" s="5" t="str">
        <f t="shared" si="73"/>
        <v>2316,Volkswagen,Jetta SportWagen,2013,regular unleaded,AUTOMATIC,170,26195,|n</v>
      </c>
    </row>
    <row r="2318" spans="1:10" x14ac:dyDescent="0.25">
      <c r="A2318" s="5">
        <v>2317</v>
      </c>
      <c r="B2318" s="5" t="s">
        <v>11301</v>
      </c>
      <c r="C2318" t="s">
        <v>11563</v>
      </c>
      <c r="D2318">
        <v>2013</v>
      </c>
      <c r="E2318" t="s">
        <v>11190</v>
      </c>
      <c r="F2318" t="s">
        <v>11887</v>
      </c>
      <c r="G2318" s="5">
        <v>170</v>
      </c>
      <c r="H2318">
        <v>20595</v>
      </c>
      <c r="I2318" s="5" t="str">
        <f t="shared" si="72"/>
        <v>|n</v>
      </c>
      <c r="J2318" s="5" t="str">
        <f t="shared" si="73"/>
        <v>2317,Volkswagen,Jetta SportWagen,2013,regular unleaded,MANUAL,170,20595,|n</v>
      </c>
    </row>
    <row r="2319" spans="1:10" x14ac:dyDescent="0.25">
      <c r="A2319" s="5">
        <v>2318</v>
      </c>
      <c r="B2319" s="5" t="s">
        <v>11301</v>
      </c>
      <c r="C2319" t="s">
        <v>11563</v>
      </c>
      <c r="D2319">
        <v>2014</v>
      </c>
      <c r="E2319" t="s">
        <v>11203</v>
      </c>
      <c r="F2319" t="s">
        <v>11889</v>
      </c>
      <c r="G2319" s="5">
        <v>140</v>
      </c>
      <c r="H2319">
        <v>30265</v>
      </c>
      <c r="I2319" s="5" t="str">
        <f t="shared" si="72"/>
        <v>|n</v>
      </c>
      <c r="J2319" s="5" t="str">
        <f t="shared" si="73"/>
        <v>2318,Volkswagen,Jetta SportWagen,2014,diesel,AUTOMATED_MANUAL,140,30265,|n</v>
      </c>
    </row>
    <row r="2320" spans="1:10" x14ac:dyDescent="0.25">
      <c r="A2320" s="5">
        <v>2319</v>
      </c>
      <c r="B2320" s="5" t="s">
        <v>11301</v>
      </c>
      <c r="C2320" t="s">
        <v>11563</v>
      </c>
      <c r="D2320">
        <v>2014</v>
      </c>
      <c r="E2320" t="s">
        <v>11203</v>
      </c>
      <c r="F2320" t="s">
        <v>11887</v>
      </c>
      <c r="G2320" s="5">
        <v>140</v>
      </c>
      <c r="H2320">
        <v>29165</v>
      </c>
      <c r="I2320" s="5" t="str">
        <f t="shared" si="72"/>
        <v>|n</v>
      </c>
      <c r="J2320" s="5" t="str">
        <f t="shared" si="73"/>
        <v>2319,Volkswagen,Jetta SportWagen,2014,diesel,MANUAL,140,29165,|n</v>
      </c>
    </row>
    <row r="2321" spans="1:10" x14ac:dyDescent="0.25">
      <c r="A2321" s="5">
        <v>2320</v>
      </c>
      <c r="B2321" s="5" t="s">
        <v>11301</v>
      </c>
      <c r="C2321" t="s">
        <v>11563</v>
      </c>
      <c r="D2321">
        <v>2014</v>
      </c>
      <c r="E2321" t="s">
        <v>11190</v>
      </c>
      <c r="F2321" t="s">
        <v>11888</v>
      </c>
      <c r="G2321" s="5">
        <v>170</v>
      </c>
      <c r="H2321">
        <v>26685</v>
      </c>
      <c r="I2321" s="5" t="str">
        <f t="shared" si="72"/>
        <v>|n</v>
      </c>
      <c r="J2321" s="5" t="str">
        <f t="shared" si="73"/>
        <v>2320,Volkswagen,Jetta SportWagen,2014,regular unleaded,AUTOMATIC,170,26685,|n</v>
      </c>
    </row>
    <row r="2322" spans="1:10" x14ac:dyDescent="0.25">
      <c r="A2322" s="5">
        <v>2321</v>
      </c>
      <c r="B2322" s="5" t="s">
        <v>11301</v>
      </c>
      <c r="C2322" t="s">
        <v>11563</v>
      </c>
      <c r="D2322">
        <v>2014</v>
      </c>
      <c r="E2322" t="s">
        <v>11190</v>
      </c>
      <c r="F2322" t="s">
        <v>11887</v>
      </c>
      <c r="G2322" s="5">
        <v>170</v>
      </c>
      <c r="H2322">
        <v>20995</v>
      </c>
      <c r="I2322" s="5" t="str">
        <f t="shared" si="72"/>
        <v>|n</v>
      </c>
      <c r="J2322" s="5" t="str">
        <f t="shared" si="73"/>
        <v>2321,Volkswagen,Jetta SportWagen,2014,regular unleaded,MANUAL,170,20995,|n</v>
      </c>
    </row>
    <row r="2323" spans="1:10" x14ac:dyDescent="0.25">
      <c r="A2323" s="5">
        <v>2322</v>
      </c>
      <c r="B2323" s="5" t="s">
        <v>11301</v>
      </c>
      <c r="C2323" t="s">
        <v>11644</v>
      </c>
      <c r="D2323">
        <v>2008</v>
      </c>
      <c r="E2323" t="s">
        <v>11190</v>
      </c>
      <c r="F2323" t="s">
        <v>11888</v>
      </c>
      <c r="G2323" s="5">
        <v>150</v>
      </c>
      <c r="H2323">
        <v>25740</v>
      </c>
      <c r="I2323" s="5" t="str">
        <f t="shared" si="72"/>
        <v>|n</v>
      </c>
      <c r="J2323" s="5" t="str">
        <f t="shared" si="73"/>
        <v>2322,Volkswagen,New Beetle,2008,regular unleaded,AUTOMATIC,150,25740,|n</v>
      </c>
    </row>
    <row r="2324" spans="1:10" x14ac:dyDescent="0.25">
      <c r="A2324" s="5">
        <v>2323</v>
      </c>
      <c r="B2324" s="5" t="s">
        <v>11301</v>
      </c>
      <c r="C2324" t="s">
        <v>11644</v>
      </c>
      <c r="D2324">
        <v>2008</v>
      </c>
      <c r="E2324" t="s">
        <v>11190</v>
      </c>
      <c r="F2324" t="s">
        <v>11887</v>
      </c>
      <c r="G2324" s="5">
        <v>150</v>
      </c>
      <c r="H2324">
        <v>23240</v>
      </c>
      <c r="I2324" s="5" t="str">
        <f t="shared" si="72"/>
        <v>|n</v>
      </c>
      <c r="J2324" s="5" t="str">
        <f t="shared" si="73"/>
        <v>2323,Volkswagen,New Beetle,2008,regular unleaded,MANUAL,150,23240,|n</v>
      </c>
    </row>
    <row r="2325" spans="1:10" x14ac:dyDescent="0.25">
      <c r="A2325" s="5">
        <v>2324</v>
      </c>
      <c r="B2325" s="5" t="s">
        <v>11301</v>
      </c>
      <c r="C2325" t="s">
        <v>11644</v>
      </c>
      <c r="D2325">
        <v>2009</v>
      </c>
      <c r="E2325" t="s">
        <v>11190</v>
      </c>
      <c r="F2325" t="s">
        <v>11888</v>
      </c>
      <c r="G2325" s="5">
        <v>150</v>
      </c>
      <c r="H2325">
        <v>26990</v>
      </c>
      <c r="I2325" s="5" t="str">
        <f t="shared" si="72"/>
        <v>|n</v>
      </c>
      <c r="J2325" s="5" t="str">
        <f t="shared" si="73"/>
        <v>2324,Volkswagen,New Beetle,2009,regular unleaded,AUTOMATIC,150,26990,|n</v>
      </c>
    </row>
    <row r="2326" spans="1:10" x14ac:dyDescent="0.25">
      <c r="A2326" s="5">
        <v>2325</v>
      </c>
      <c r="B2326" s="5" t="s">
        <v>11301</v>
      </c>
      <c r="C2326" t="s">
        <v>11644</v>
      </c>
      <c r="D2326">
        <v>2009</v>
      </c>
      <c r="E2326" t="s">
        <v>11190</v>
      </c>
      <c r="F2326" t="s">
        <v>11887</v>
      </c>
      <c r="G2326" s="5">
        <v>150</v>
      </c>
      <c r="H2326">
        <v>18290</v>
      </c>
      <c r="I2326" s="5" t="str">
        <f t="shared" si="72"/>
        <v>|n</v>
      </c>
      <c r="J2326" s="5" t="str">
        <f t="shared" si="73"/>
        <v>2325,Volkswagen,New Beetle,2009,regular unleaded,MANUAL,150,18290,|n</v>
      </c>
    </row>
    <row r="2327" spans="1:10" x14ac:dyDescent="0.25">
      <c r="A2327" s="5">
        <v>2326</v>
      </c>
      <c r="B2327" s="5" t="s">
        <v>11301</v>
      </c>
      <c r="C2327" t="s">
        <v>11644</v>
      </c>
      <c r="D2327">
        <v>2010</v>
      </c>
      <c r="E2327" t="s">
        <v>11190</v>
      </c>
      <c r="F2327" t="s">
        <v>11888</v>
      </c>
      <c r="G2327" s="5">
        <v>150</v>
      </c>
      <c r="H2327">
        <v>27390</v>
      </c>
      <c r="I2327" s="5" t="str">
        <f t="shared" si="72"/>
        <v>|n</v>
      </c>
      <c r="J2327" s="5" t="str">
        <f t="shared" si="73"/>
        <v>2326,Volkswagen,New Beetle,2010,regular unleaded,AUTOMATIC,150,27390,|n</v>
      </c>
    </row>
    <row r="2328" spans="1:10" x14ac:dyDescent="0.25">
      <c r="A2328" s="5">
        <v>2327</v>
      </c>
      <c r="B2328" s="5" t="s">
        <v>11301</v>
      </c>
      <c r="C2328" t="s">
        <v>11644</v>
      </c>
      <c r="D2328">
        <v>2010</v>
      </c>
      <c r="E2328" t="s">
        <v>11190</v>
      </c>
      <c r="F2328" t="s">
        <v>11887</v>
      </c>
      <c r="G2328" s="5">
        <v>150</v>
      </c>
      <c r="H2328">
        <v>18690</v>
      </c>
      <c r="I2328" s="5" t="str">
        <f t="shared" si="72"/>
        <v>|n</v>
      </c>
      <c r="J2328" s="5" t="str">
        <f t="shared" si="73"/>
        <v>2327,Volkswagen,New Beetle,2010,regular unleaded,MANUAL,150,18690,|n</v>
      </c>
    </row>
    <row r="2329" spans="1:10" x14ac:dyDescent="0.25">
      <c r="A2329" s="5">
        <v>2328</v>
      </c>
      <c r="B2329" s="5" t="s">
        <v>11301</v>
      </c>
      <c r="C2329" t="s">
        <v>11659</v>
      </c>
      <c r="D2329">
        <v>2015</v>
      </c>
      <c r="E2329" t="s">
        <v>11203</v>
      </c>
      <c r="F2329" t="s">
        <v>11889</v>
      </c>
      <c r="G2329" s="5">
        <v>150</v>
      </c>
      <c r="H2329">
        <v>33925</v>
      </c>
      <c r="I2329" s="5" t="str">
        <f t="shared" si="72"/>
        <v>|n</v>
      </c>
      <c r="J2329" s="5" t="str">
        <f t="shared" si="73"/>
        <v>2328,Volkswagen,Passat,2015,diesel,AUTOMATED_MANUAL,150,33925,|n</v>
      </c>
    </row>
    <row r="2330" spans="1:10" x14ac:dyDescent="0.25">
      <c r="A2330" s="5">
        <v>2329</v>
      </c>
      <c r="B2330" s="5" t="s">
        <v>11301</v>
      </c>
      <c r="C2330" t="s">
        <v>11659</v>
      </c>
      <c r="D2330">
        <v>2015</v>
      </c>
      <c r="E2330" t="s">
        <v>11203</v>
      </c>
      <c r="F2330" t="s">
        <v>11887</v>
      </c>
      <c r="G2330" s="5">
        <v>150</v>
      </c>
      <c r="H2330">
        <v>27095</v>
      </c>
      <c r="I2330" s="5" t="str">
        <f t="shared" si="72"/>
        <v>|n</v>
      </c>
      <c r="J2330" s="5" t="str">
        <f t="shared" si="73"/>
        <v>2329,Volkswagen,Passat,2015,diesel,MANUAL,150,27095,|n</v>
      </c>
    </row>
    <row r="2331" spans="1:10" x14ac:dyDescent="0.25">
      <c r="A2331" s="5">
        <v>2330</v>
      </c>
      <c r="B2331" s="5" t="s">
        <v>11301</v>
      </c>
      <c r="C2331" t="s">
        <v>11659</v>
      </c>
      <c r="D2331">
        <v>2015</v>
      </c>
      <c r="E2331" t="s">
        <v>11186</v>
      </c>
      <c r="F2331" t="s">
        <v>11888</v>
      </c>
      <c r="G2331" s="5">
        <v>280</v>
      </c>
      <c r="H2331">
        <v>35995</v>
      </c>
      <c r="I2331" s="5" t="str">
        <f t="shared" si="72"/>
        <v>|n</v>
      </c>
      <c r="J2331" s="5" t="str">
        <f t="shared" si="73"/>
        <v>2330,Volkswagen,Passat,2015,premium unleaded (required),AUTOMATIC,280,35995,|n</v>
      </c>
    </row>
    <row r="2332" spans="1:10" x14ac:dyDescent="0.25">
      <c r="A2332" s="5">
        <v>2331</v>
      </c>
      <c r="B2332" s="5" t="s">
        <v>11301</v>
      </c>
      <c r="C2332" t="s">
        <v>11659</v>
      </c>
      <c r="D2332">
        <v>2015</v>
      </c>
      <c r="E2332" t="s">
        <v>11190</v>
      </c>
      <c r="F2332" t="s">
        <v>11888</v>
      </c>
      <c r="G2332" s="5">
        <v>170</v>
      </c>
      <c r="H2332">
        <v>31790</v>
      </c>
      <c r="I2332" s="5" t="str">
        <f t="shared" si="72"/>
        <v>|n</v>
      </c>
      <c r="J2332" s="5" t="str">
        <f t="shared" si="73"/>
        <v>2331,Volkswagen,Passat,2015,regular unleaded,AUTOMATIC,170,31790,|n</v>
      </c>
    </row>
    <row r="2333" spans="1:10" x14ac:dyDescent="0.25">
      <c r="A2333" s="5">
        <v>2332</v>
      </c>
      <c r="B2333" s="5" t="s">
        <v>11301</v>
      </c>
      <c r="C2333" t="s">
        <v>11659</v>
      </c>
      <c r="D2333">
        <v>2015</v>
      </c>
      <c r="E2333" t="s">
        <v>11190</v>
      </c>
      <c r="F2333" t="s">
        <v>11887</v>
      </c>
      <c r="G2333" s="5">
        <v>170</v>
      </c>
      <c r="H2333">
        <v>26915</v>
      </c>
      <c r="I2333" s="5" t="str">
        <f t="shared" si="72"/>
        <v>|n</v>
      </c>
      <c r="J2333" s="5" t="str">
        <f t="shared" si="73"/>
        <v>2332,Volkswagen,Passat,2015,regular unleaded,MANUAL,170,26915,|n</v>
      </c>
    </row>
    <row r="2334" spans="1:10" x14ac:dyDescent="0.25">
      <c r="A2334" s="5">
        <v>2333</v>
      </c>
      <c r="B2334" s="5" t="s">
        <v>11301</v>
      </c>
      <c r="C2334" t="s">
        <v>11659</v>
      </c>
      <c r="D2334">
        <v>2016</v>
      </c>
      <c r="E2334" t="s">
        <v>11186</v>
      </c>
      <c r="F2334" t="s">
        <v>11889</v>
      </c>
      <c r="G2334" s="5">
        <v>280</v>
      </c>
      <c r="H2334">
        <v>36835</v>
      </c>
      <c r="I2334" s="5" t="str">
        <f t="shared" si="72"/>
        <v>|n</v>
      </c>
      <c r="J2334" s="5" t="str">
        <f t="shared" si="73"/>
        <v>2333,Volkswagen,Passat,2016,premium unleaded (required),AUTOMATED_MANUAL,280,36835,|n</v>
      </c>
    </row>
    <row r="2335" spans="1:10" x14ac:dyDescent="0.25">
      <c r="A2335" s="5">
        <v>2334</v>
      </c>
      <c r="B2335" s="5" t="s">
        <v>11301</v>
      </c>
      <c r="C2335" t="s">
        <v>11659</v>
      </c>
      <c r="D2335">
        <v>2016</v>
      </c>
      <c r="E2335" t="s">
        <v>11190</v>
      </c>
      <c r="F2335" t="s">
        <v>11888</v>
      </c>
      <c r="G2335" s="5">
        <v>170</v>
      </c>
      <c r="H2335">
        <v>34270</v>
      </c>
      <c r="I2335" s="5" t="str">
        <f t="shared" si="72"/>
        <v>|n</v>
      </c>
      <c r="J2335" s="5" t="str">
        <f t="shared" si="73"/>
        <v>2334,Volkswagen,Passat,2016,regular unleaded,AUTOMATIC,170,34270,|n</v>
      </c>
    </row>
    <row r="2336" spans="1:10" x14ac:dyDescent="0.25">
      <c r="A2336" s="5">
        <v>2335</v>
      </c>
      <c r="B2336" s="5" t="s">
        <v>11301</v>
      </c>
      <c r="C2336" t="s">
        <v>11659</v>
      </c>
      <c r="D2336">
        <v>2017</v>
      </c>
      <c r="E2336" t="s">
        <v>11186</v>
      </c>
      <c r="F2336" t="s">
        <v>11889</v>
      </c>
      <c r="G2336" s="5">
        <v>280</v>
      </c>
      <c r="H2336">
        <v>33995</v>
      </c>
      <c r="I2336" s="5" t="str">
        <f t="shared" si="72"/>
        <v>|n</v>
      </c>
      <c r="J2336" s="5" t="str">
        <f t="shared" si="73"/>
        <v>2335,Volkswagen,Passat,2017,premium unleaded (required),AUTOMATED_MANUAL,280,33995,|n</v>
      </c>
    </row>
    <row r="2337" spans="1:10" x14ac:dyDescent="0.25">
      <c r="A2337" s="5">
        <v>2336</v>
      </c>
      <c r="B2337" s="5" t="s">
        <v>11301</v>
      </c>
      <c r="C2337" t="s">
        <v>11659</v>
      </c>
      <c r="D2337">
        <v>2017</v>
      </c>
      <c r="E2337" t="s">
        <v>11190</v>
      </c>
      <c r="F2337" t="s">
        <v>11888</v>
      </c>
      <c r="G2337" s="5">
        <v>170</v>
      </c>
      <c r="H2337">
        <v>30995</v>
      </c>
      <c r="I2337" s="5" t="str">
        <f t="shared" si="72"/>
        <v>|n</v>
      </c>
      <c r="J2337" s="5" t="str">
        <f t="shared" si="73"/>
        <v>2336,Volkswagen,Passat,2017,regular unleaded,AUTOMATIC,170,30995,|n</v>
      </c>
    </row>
    <row r="2338" spans="1:10" x14ac:dyDescent="0.25">
      <c r="A2338" s="5">
        <v>2337</v>
      </c>
      <c r="B2338" s="5" t="s">
        <v>11301</v>
      </c>
      <c r="C2338" t="s">
        <v>11661</v>
      </c>
      <c r="D2338">
        <v>2005</v>
      </c>
      <c r="E2338" t="s">
        <v>11193</v>
      </c>
      <c r="F2338" t="s">
        <v>11888</v>
      </c>
      <c r="G2338" s="5">
        <v>420</v>
      </c>
      <c r="H2338">
        <v>100800</v>
      </c>
      <c r="I2338" s="5" t="str">
        <f t="shared" si="72"/>
        <v>|n</v>
      </c>
      <c r="J2338" s="5" t="str">
        <f t="shared" si="73"/>
        <v>2337,Volkswagen,Phaeton,2005,premium unleaded (recommended),AUTOMATIC,420,100800,|n</v>
      </c>
    </row>
    <row r="2339" spans="1:10" x14ac:dyDescent="0.25">
      <c r="A2339" s="5">
        <v>2338</v>
      </c>
      <c r="B2339" s="5" t="s">
        <v>11301</v>
      </c>
      <c r="C2339" t="s">
        <v>11661</v>
      </c>
      <c r="D2339">
        <v>2006</v>
      </c>
      <c r="E2339" t="s">
        <v>11186</v>
      </c>
      <c r="F2339" t="s">
        <v>11888</v>
      </c>
      <c r="G2339" s="5">
        <v>444</v>
      </c>
      <c r="H2339">
        <v>101300</v>
      </c>
      <c r="I2339" s="5" t="str">
        <f t="shared" si="72"/>
        <v>|n</v>
      </c>
      <c r="J2339" s="5" t="str">
        <f t="shared" si="73"/>
        <v>2338,Volkswagen,Phaeton,2006,premium unleaded (required),AUTOMATIC,444,101300,|n</v>
      </c>
    </row>
    <row r="2340" spans="1:10" x14ac:dyDescent="0.25">
      <c r="A2340" s="5">
        <v>2339</v>
      </c>
      <c r="B2340" s="5" t="s">
        <v>11301</v>
      </c>
      <c r="C2340" t="s">
        <v>11689</v>
      </c>
      <c r="D2340">
        <v>2008</v>
      </c>
      <c r="E2340" t="s">
        <v>11186</v>
      </c>
      <c r="F2340" t="s">
        <v>11889</v>
      </c>
      <c r="G2340" s="5">
        <v>250</v>
      </c>
      <c r="H2340">
        <v>32990</v>
      </c>
      <c r="I2340" s="5" t="str">
        <f t="shared" si="72"/>
        <v>|n</v>
      </c>
      <c r="J2340" s="5" t="str">
        <f t="shared" si="73"/>
        <v>2339,Volkswagen,R32,2008,premium unleaded (required),AUTOMATED_MANUAL,250,32990,|n</v>
      </c>
    </row>
    <row r="2341" spans="1:10" x14ac:dyDescent="0.25">
      <c r="A2341" s="5">
        <v>2340</v>
      </c>
      <c r="B2341" s="5" t="s">
        <v>11301</v>
      </c>
      <c r="C2341" t="s">
        <v>11691</v>
      </c>
      <c r="D2341">
        <v>2007</v>
      </c>
      <c r="E2341" t="s">
        <v>11190</v>
      </c>
      <c r="F2341" t="s">
        <v>11888</v>
      </c>
      <c r="G2341" s="5">
        <v>150</v>
      </c>
      <c r="H2341">
        <v>18185</v>
      </c>
      <c r="I2341" s="5" t="str">
        <f t="shared" si="72"/>
        <v>|n</v>
      </c>
      <c r="J2341" s="5" t="str">
        <f t="shared" si="73"/>
        <v>2340,Volkswagen,Rabbit,2007,regular unleaded,AUTOMATIC,150,18185,|n</v>
      </c>
    </row>
    <row r="2342" spans="1:10" x14ac:dyDescent="0.25">
      <c r="A2342" s="5">
        <v>2341</v>
      </c>
      <c r="B2342" s="5" t="s">
        <v>11301</v>
      </c>
      <c r="C2342" t="s">
        <v>11691</v>
      </c>
      <c r="D2342">
        <v>2007</v>
      </c>
      <c r="E2342" t="s">
        <v>11190</v>
      </c>
      <c r="F2342" t="s">
        <v>11887</v>
      </c>
      <c r="G2342" s="5">
        <v>150</v>
      </c>
      <c r="H2342">
        <v>17110</v>
      </c>
      <c r="I2342" s="5" t="str">
        <f t="shared" si="72"/>
        <v>|n</v>
      </c>
      <c r="J2342" s="5" t="str">
        <f t="shared" si="73"/>
        <v>2341,Volkswagen,Rabbit,2007,regular unleaded,MANUAL,150,17110,|n</v>
      </c>
    </row>
    <row r="2343" spans="1:10" x14ac:dyDescent="0.25">
      <c r="A2343" s="5">
        <v>2342</v>
      </c>
      <c r="B2343" s="5" t="s">
        <v>11301</v>
      </c>
      <c r="C2343" t="s">
        <v>11691</v>
      </c>
      <c r="D2343">
        <v>2008</v>
      </c>
      <c r="E2343" t="s">
        <v>11190</v>
      </c>
      <c r="F2343" t="s">
        <v>11888</v>
      </c>
      <c r="G2343" s="5">
        <v>170</v>
      </c>
      <c r="H2343">
        <v>18650</v>
      </c>
      <c r="I2343" s="5" t="str">
        <f t="shared" si="72"/>
        <v>|n</v>
      </c>
      <c r="J2343" s="5" t="str">
        <f t="shared" si="73"/>
        <v>2342,Volkswagen,Rabbit,2008,regular unleaded,AUTOMATIC,170,18650,|n</v>
      </c>
    </row>
    <row r="2344" spans="1:10" x14ac:dyDescent="0.25">
      <c r="A2344" s="5">
        <v>2343</v>
      </c>
      <c r="B2344" s="5" t="s">
        <v>11301</v>
      </c>
      <c r="C2344" t="s">
        <v>11691</v>
      </c>
      <c r="D2344">
        <v>2008</v>
      </c>
      <c r="E2344" t="s">
        <v>11190</v>
      </c>
      <c r="F2344" t="s">
        <v>11887</v>
      </c>
      <c r="G2344" s="5">
        <v>170</v>
      </c>
      <c r="H2344">
        <v>17575</v>
      </c>
      <c r="I2344" s="5" t="str">
        <f t="shared" si="72"/>
        <v>|n</v>
      </c>
      <c r="J2344" s="5" t="str">
        <f t="shared" si="73"/>
        <v>2343,Volkswagen,Rabbit,2008,regular unleaded,MANUAL,170,17575,|n</v>
      </c>
    </row>
    <row r="2345" spans="1:10" x14ac:dyDescent="0.25">
      <c r="A2345" s="5">
        <v>2344</v>
      </c>
      <c r="B2345" s="5" t="s">
        <v>11301</v>
      </c>
      <c r="C2345" t="s">
        <v>11691</v>
      </c>
      <c r="D2345">
        <v>2009</v>
      </c>
      <c r="E2345" t="s">
        <v>11190</v>
      </c>
      <c r="F2345" t="s">
        <v>11888</v>
      </c>
      <c r="G2345" s="5">
        <v>170</v>
      </c>
      <c r="H2345">
        <v>19340</v>
      </c>
      <c r="I2345" s="5" t="str">
        <f t="shared" si="72"/>
        <v>|n</v>
      </c>
      <c r="J2345" s="5" t="str">
        <f t="shared" si="73"/>
        <v>2344,Volkswagen,Rabbit,2009,regular unleaded,AUTOMATIC,170,19340,|n</v>
      </c>
    </row>
    <row r="2346" spans="1:10" x14ac:dyDescent="0.25">
      <c r="A2346" s="5">
        <v>2345</v>
      </c>
      <c r="B2346" s="5" t="s">
        <v>11301</v>
      </c>
      <c r="C2346" t="s">
        <v>11691</v>
      </c>
      <c r="D2346">
        <v>2009</v>
      </c>
      <c r="E2346" t="s">
        <v>11190</v>
      </c>
      <c r="F2346" t="s">
        <v>11887</v>
      </c>
      <c r="G2346" s="5">
        <v>170</v>
      </c>
      <c r="H2346">
        <v>16300</v>
      </c>
      <c r="I2346" s="5" t="str">
        <f t="shared" si="72"/>
        <v>|n</v>
      </c>
      <c r="J2346" s="5" t="str">
        <f t="shared" si="73"/>
        <v>2345,Volkswagen,Rabbit,2009,regular unleaded,MANUAL,170,16300,|n</v>
      </c>
    </row>
    <row r="2347" spans="1:10" x14ac:dyDescent="0.25">
      <c r="A2347" s="5">
        <v>2346</v>
      </c>
      <c r="B2347" s="5" t="s">
        <v>11301</v>
      </c>
      <c r="C2347" t="s">
        <v>11720</v>
      </c>
      <c r="D2347">
        <v>2010</v>
      </c>
      <c r="E2347" t="s">
        <v>11190</v>
      </c>
      <c r="F2347" t="s">
        <v>11888</v>
      </c>
      <c r="G2347" s="5">
        <v>251</v>
      </c>
      <c r="H2347">
        <v>42500</v>
      </c>
      <c r="I2347" s="5" t="str">
        <f t="shared" si="72"/>
        <v>|n</v>
      </c>
      <c r="J2347" s="5" t="str">
        <f t="shared" si="73"/>
        <v>2346,Volkswagen,Routan,2010,regular unleaded,AUTOMATIC,251,42500,|n</v>
      </c>
    </row>
    <row r="2348" spans="1:10" x14ac:dyDescent="0.25">
      <c r="A2348" s="5">
        <v>2347</v>
      </c>
      <c r="B2348" s="5" t="s">
        <v>11301</v>
      </c>
      <c r="C2348" t="s">
        <v>11720</v>
      </c>
      <c r="D2348">
        <v>2011</v>
      </c>
      <c r="E2348" t="s">
        <v>11190</v>
      </c>
      <c r="F2348" t="s">
        <v>11888</v>
      </c>
      <c r="G2348" s="5">
        <v>283</v>
      </c>
      <c r="H2348">
        <v>43240</v>
      </c>
      <c r="I2348" s="5">
        <f t="shared" si="72"/>
        <v>2346</v>
      </c>
      <c r="J2348" s="5" t="str">
        <f t="shared" si="73"/>
        <v>2347,Volkswagen,Routan,2011,regular unleaded,AUTOMATIC,283,43240,2346</v>
      </c>
    </row>
    <row r="2349" spans="1:10" x14ac:dyDescent="0.25">
      <c r="A2349" s="5">
        <v>2348</v>
      </c>
      <c r="B2349" s="5" t="s">
        <v>11301</v>
      </c>
      <c r="C2349" t="s">
        <v>11720</v>
      </c>
      <c r="D2349">
        <v>2012</v>
      </c>
      <c r="E2349" t="s">
        <v>11197</v>
      </c>
      <c r="F2349" t="s">
        <v>11888</v>
      </c>
      <c r="G2349" s="5">
        <v>283</v>
      </c>
      <c r="H2349">
        <v>44280</v>
      </c>
      <c r="I2349" s="5" t="str">
        <f t="shared" si="72"/>
        <v>|n</v>
      </c>
      <c r="J2349" s="5" t="str">
        <f t="shared" si="73"/>
        <v>2348,Volkswagen,Routan,2012,flex-fuel (unleaded/E85),AUTOMATIC,283,44280,|n</v>
      </c>
    </row>
    <row r="2350" spans="1:10" x14ac:dyDescent="0.25">
      <c r="A2350" s="5">
        <v>2349</v>
      </c>
      <c r="B2350" s="5" t="s">
        <v>11301</v>
      </c>
      <c r="C2350" t="s">
        <v>11806</v>
      </c>
      <c r="D2350">
        <v>2015</v>
      </c>
      <c r="E2350" t="s">
        <v>11193</v>
      </c>
      <c r="F2350" t="s">
        <v>11888</v>
      </c>
      <c r="G2350" s="5">
        <v>200</v>
      </c>
      <c r="H2350">
        <v>39625</v>
      </c>
      <c r="I2350" s="5" t="str">
        <f t="shared" si="72"/>
        <v>|n</v>
      </c>
      <c r="J2350" s="5" t="str">
        <f t="shared" si="73"/>
        <v>2349,Volkswagen,Tiguan,2015,premium unleaded (recommended),AUTOMATIC,200,39625,|n</v>
      </c>
    </row>
    <row r="2351" spans="1:10" x14ac:dyDescent="0.25">
      <c r="A2351" s="5">
        <v>2350</v>
      </c>
      <c r="B2351" s="5" t="s">
        <v>11301</v>
      </c>
      <c r="C2351" t="s">
        <v>11806</v>
      </c>
      <c r="D2351">
        <v>2016</v>
      </c>
      <c r="E2351" t="s">
        <v>11193</v>
      </c>
      <c r="F2351" t="s">
        <v>11888</v>
      </c>
      <c r="G2351" s="5">
        <v>200</v>
      </c>
      <c r="H2351">
        <v>36420</v>
      </c>
      <c r="I2351" s="5">
        <f t="shared" si="72"/>
        <v>2349</v>
      </c>
      <c r="J2351" s="5" t="str">
        <f t="shared" si="73"/>
        <v>2350,Volkswagen,Tiguan,2016,premium unleaded (recommended),AUTOMATIC,200,36420,2349</v>
      </c>
    </row>
    <row r="2352" spans="1:10" x14ac:dyDescent="0.25">
      <c r="A2352" s="5">
        <v>2351</v>
      </c>
      <c r="B2352" s="5" t="s">
        <v>11301</v>
      </c>
      <c r="C2352" t="s">
        <v>11806</v>
      </c>
      <c r="D2352">
        <v>2017</v>
      </c>
      <c r="E2352" t="s">
        <v>11193</v>
      </c>
      <c r="F2352" t="s">
        <v>11888</v>
      </c>
      <c r="G2352" s="5">
        <v>200</v>
      </c>
      <c r="H2352">
        <v>36475</v>
      </c>
      <c r="I2352" s="5">
        <f t="shared" si="72"/>
        <v>2350</v>
      </c>
      <c r="J2352" s="5" t="str">
        <f t="shared" si="73"/>
        <v>2351,Volkswagen,Tiguan,2017,premium unleaded (recommended),AUTOMATIC,200,36475,2350</v>
      </c>
    </row>
    <row r="2353" spans="1:10" x14ac:dyDescent="0.25">
      <c r="A2353" s="5">
        <v>2352</v>
      </c>
      <c r="B2353" s="5" t="s">
        <v>11301</v>
      </c>
      <c r="C2353" t="s">
        <v>11812</v>
      </c>
      <c r="D2353">
        <v>2015</v>
      </c>
      <c r="E2353" t="s">
        <v>11203</v>
      </c>
      <c r="F2353" t="s">
        <v>11888</v>
      </c>
      <c r="G2353" s="5">
        <v>240</v>
      </c>
      <c r="H2353">
        <v>62200</v>
      </c>
      <c r="I2353" s="5" t="str">
        <f t="shared" si="72"/>
        <v>|n</v>
      </c>
      <c r="J2353" s="5" t="str">
        <f t="shared" si="73"/>
        <v>2352,Volkswagen,Touareg,2015,diesel,AUTOMATIC,240,62200,|n</v>
      </c>
    </row>
    <row r="2354" spans="1:10" x14ac:dyDescent="0.25">
      <c r="A2354" s="5">
        <v>2353</v>
      </c>
      <c r="B2354" s="5" t="s">
        <v>11301</v>
      </c>
      <c r="C2354" t="s">
        <v>11812</v>
      </c>
      <c r="D2354">
        <v>2015</v>
      </c>
      <c r="E2354" t="s">
        <v>11193</v>
      </c>
      <c r="F2354" t="s">
        <v>11888</v>
      </c>
      <c r="G2354" s="5">
        <v>380</v>
      </c>
      <c r="H2354">
        <v>66995</v>
      </c>
      <c r="I2354" s="5" t="str">
        <f t="shared" si="72"/>
        <v>|n</v>
      </c>
      <c r="J2354" s="5" t="str">
        <f t="shared" si="73"/>
        <v>2353,Volkswagen,Touareg,2015,premium unleaded (recommended),AUTOMATIC,380,66995,|n</v>
      </c>
    </row>
    <row r="2355" spans="1:10" x14ac:dyDescent="0.25">
      <c r="A2355" s="5">
        <v>2354</v>
      </c>
      <c r="B2355" s="5" t="s">
        <v>11301</v>
      </c>
      <c r="C2355" t="s">
        <v>11812</v>
      </c>
      <c r="D2355">
        <v>2016</v>
      </c>
      <c r="E2355" t="s">
        <v>11203</v>
      </c>
      <c r="F2355" t="s">
        <v>11888</v>
      </c>
      <c r="G2355" s="5">
        <v>240</v>
      </c>
      <c r="H2355">
        <v>63245</v>
      </c>
      <c r="I2355" s="5" t="str">
        <f t="shared" si="72"/>
        <v>|n</v>
      </c>
      <c r="J2355" s="5" t="str">
        <f t="shared" si="73"/>
        <v>2354,Volkswagen,Touareg,2016,diesel,AUTOMATIC,240,63245,|n</v>
      </c>
    </row>
    <row r="2356" spans="1:10" x14ac:dyDescent="0.25">
      <c r="A2356" s="5">
        <v>2355</v>
      </c>
      <c r="B2356" s="5" t="s">
        <v>11301</v>
      </c>
      <c r="C2356" t="s">
        <v>11812</v>
      </c>
      <c r="D2356">
        <v>2016</v>
      </c>
      <c r="E2356" t="s">
        <v>11193</v>
      </c>
      <c r="F2356" t="s">
        <v>11888</v>
      </c>
      <c r="G2356" s="5">
        <v>280</v>
      </c>
      <c r="H2356">
        <v>59745</v>
      </c>
      <c r="I2356" s="5" t="str">
        <f t="shared" si="72"/>
        <v>|n</v>
      </c>
      <c r="J2356" s="5" t="str">
        <f t="shared" si="73"/>
        <v>2355,Volkswagen,Touareg,2016,premium unleaded (recommended),AUTOMATIC,280,59745,|n</v>
      </c>
    </row>
    <row r="2357" spans="1:10" x14ac:dyDescent="0.25">
      <c r="A2357" s="5">
        <v>2356</v>
      </c>
      <c r="B2357" s="5" t="s">
        <v>11301</v>
      </c>
      <c r="C2357" t="s">
        <v>11812</v>
      </c>
      <c r="D2357">
        <v>2017</v>
      </c>
      <c r="E2357" t="s">
        <v>11193</v>
      </c>
      <c r="F2357" t="s">
        <v>11888</v>
      </c>
      <c r="G2357" s="5">
        <v>280</v>
      </c>
      <c r="H2357">
        <v>60195</v>
      </c>
      <c r="I2357" s="5">
        <f t="shared" si="72"/>
        <v>2355</v>
      </c>
      <c r="J2357" s="5" t="str">
        <f t="shared" si="73"/>
        <v>2356,Volkswagen,Touareg,2017,premium unleaded (recommended),AUTOMATIC,280,60195,2355</v>
      </c>
    </row>
    <row r="2358" spans="1:10" x14ac:dyDescent="0.25">
      <c r="A2358" s="5">
        <v>2357</v>
      </c>
      <c r="B2358" s="5" t="s">
        <v>11301</v>
      </c>
      <c r="C2358" t="s">
        <v>11811</v>
      </c>
      <c r="D2358">
        <v>2008</v>
      </c>
      <c r="E2358" t="s">
        <v>11203</v>
      </c>
      <c r="F2358" t="s">
        <v>11888</v>
      </c>
      <c r="G2358" s="5">
        <v>310</v>
      </c>
      <c r="H2358">
        <v>68340</v>
      </c>
      <c r="I2358" s="5" t="str">
        <f t="shared" si="72"/>
        <v>|n</v>
      </c>
      <c r="J2358" s="5" t="str">
        <f t="shared" si="73"/>
        <v>2357,Volkswagen,Touareg 2,2008,diesel,AUTOMATIC,310,68340,|n</v>
      </c>
    </row>
    <row r="2359" spans="1:10" x14ac:dyDescent="0.25">
      <c r="A2359" s="5">
        <v>2358</v>
      </c>
      <c r="B2359" s="5" t="s">
        <v>11301</v>
      </c>
      <c r="C2359" t="s">
        <v>11811</v>
      </c>
      <c r="D2359">
        <v>2008</v>
      </c>
      <c r="E2359" t="s">
        <v>11186</v>
      </c>
      <c r="F2359" t="s">
        <v>11888</v>
      </c>
      <c r="G2359" s="5">
        <v>350</v>
      </c>
      <c r="H2359">
        <v>48390</v>
      </c>
      <c r="I2359" s="5" t="str">
        <f t="shared" si="72"/>
        <v>|n</v>
      </c>
      <c r="J2359" s="5" t="str">
        <f t="shared" si="73"/>
        <v>2358,Volkswagen,Touareg 2,2008,premium unleaded (required),AUTOMATIC,350,48390,|n</v>
      </c>
    </row>
    <row r="2360" spans="1:10" x14ac:dyDescent="0.25">
      <c r="A2360" s="5">
        <v>2359</v>
      </c>
      <c r="B2360" s="5" t="s">
        <v>11301</v>
      </c>
      <c r="C2360" t="s">
        <v>11811</v>
      </c>
      <c r="D2360">
        <v>2009</v>
      </c>
      <c r="E2360" t="s">
        <v>11203</v>
      </c>
      <c r="F2360" t="s">
        <v>11888</v>
      </c>
      <c r="G2360" s="5">
        <v>221</v>
      </c>
      <c r="H2360">
        <v>42800</v>
      </c>
      <c r="I2360" s="5" t="str">
        <f t="shared" si="72"/>
        <v>|n</v>
      </c>
      <c r="J2360" s="5" t="str">
        <f t="shared" si="73"/>
        <v>2359,Volkswagen,Touareg 2,2009,diesel,AUTOMATIC,221,42800,|n</v>
      </c>
    </row>
    <row r="2361" spans="1:10" x14ac:dyDescent="0.25">
      <c r="A2361" s="5">
        <v>2360</v>
      </c>
      <c r="B2361" s="5" t="s">
        <v>11301</v>
      </c>
      <c r="C2361" t="s">
        <v>11811</v>
      </c>
      <c r="D2361">
        <v>2009</v>
      </c>
      <c r="E2361" t="s">
        <v>11193</v>
      </c>
      <c r="F2361" t="s">
        <v>11888</v>
      </c>
      <c r="G2361" s="5">
        <v>350</v>
      </c>
      <c r="H2361">
        <v>48900</v>
      </c>
      <c r="I2361" s="5" t="str">
        <f t="shared" si="72"/>
        <v>|n</v>
      </c>
      <c r="J2361" s="5" t="str">
        <f t="shared" si="73"/>
        <v>2360,Volkswagen,Touareg 2,2009,premium unleaded (recommended),AUTOMATIC,350,48900,|n</v>
      </c>
    </row>
    <row r="2362" spans="1:10" x14ac:dyDescent="0.25">
      <c r="A2362" s="5">
        <v>2361</v>
      </c>
      <c r="B2362" s="5" t="s">
        <v>11199</v>
      </c>
      <c r="C2362" t="s">
        <v>11314</v>
      </c>
      <c r="D2362">
        <v>2011</v>
      </c>
      <c r="E2362" t="s">
        <v>11193</v>
      </c>
      <c r="F2362" t="s">
        <v>11887</v>
      </c>
      <c r="G2362" s="5">
        <v>227</v>
      </c>
      <c r="H2362">
        <v>27100</v>
      </c>
      <c r="I2362" s="5" t="str">
        <f t="shared" si="72"/>
        <v>|n</v>
      </c>
      <c r="J2362" s="5" t="str">
        <f t="shared" si="73"/>
        <v>2361,Volvo,C30,2011,premium unleaded (recommended),MANUAL,227,27100,|n</v>
      </c>
    </row>
    <row r="2363" spans="1:10" x14ac:dyDescent="0.25">
      <c r="A2363" s="5">
        <v>2362</v>
      </c>
      <c r="B2363" s="5" t="s">
        <v>11199</v>
      </c>
      <c r="C2363" t="s">
        <v>11314</v>
      </c>
      <c r="D2363">
        <v>2012</v>
      </c>
      <c r="E2363" t="s">
        <v>11193</v>
      </c>
      <c r="F2363" t="s">
        <v>11887</v>
      </c>
      <c r="G2363" s="5">
        <v>227</v>
      </c>
      <c r="H2363">
        <v>27450</v>
      </c>
      <c r="I2363" s="5">
        <f t="shared" si="72"/>
        <v>2361</v>
      </c>
      <c r="J2363" s="5" t="str">
        <f t="shared" si="73"/>
        <v>2362,Volvo,C30,2012,premium unleaded (recommended),MANUAL,227,27450,2361</v>
      </c>
    </row>
    <row r="2364" spans="1:10" x14ac:dyDescent="0.25">
      <c r="A2364" s="5">
        <v>2363</v>
      </c>
      <c r="B2364" s="5" t="s">
        <v>11199</v>
      </c>
      <c r="C2364" t="s">
        <v>11314</v>
      </c>
      <c r="D2364">
        <v>2013</v>
      </c>
      <c r="E2364" t="s">
        <v>11190</v>
      </c>
      <c r="F2364" t="s">
        <v>11887</v>
      </c>
      <c r="G2364" s="5">
        <v>227</v>
      </c>
      <c r="H2364">
        <v>27850</v>
      </c>
      <c r="I2364" s="5" t="str">
        <f t="shared" si="72"/>
        <v>|n</v>
      </c>
      <c r="J2364" s="5" t="str">
        <f t="shared" si="73"/>
        <v>2363,Volvo,C30,2013,regular unleaded,MANUAL,227,27850,|n</v>
      </c>
    </row>
    <row r="2365" spans="1:10" x14ac:dyDescent="0.25">
      <c r="A2365" s="5">
        <v>2364</v>
      </c>
      <c r="B2365" s="5" t="s">
        <v>11199</v>
      </c>
      <c r="C2365" t="s">
        <v>11315</v>
      </c>
      <c r="D2365">
        <v>2011</v>
      </c>
      <c r="E2365" t="s">
        <v>11193</v>
      </c>
      <c r="F2365" t="s">
        <v>11888</v>
      </c>
      <c r="G2365" s="5">
        <v>227</v>
      </c>
      <c r="H2365">
        <v>39950</v>
      </c>
      <c r="I2365" s="5" t="str">
        <f t="shared" si="72"/>
        <v>|n</v>
      </c>
      <c r="J2365" s="5" t="str">
        <f t="shared" si="73"/>
        <v>2364,Volvo,C70,2011,premium unleaded (recommended),AUTOMATIC,227,39950,|n</v>
      </c>
    </row>
    <row r="2366" spans="1:10" x14ac:dyDescent="0.25">
      <c r="A2366" s="5">
        <v>2365</v>
      </c>
      <c r="B2366" s="5" t="s">
        <v>11199</v>
      </c>
      <c r="C2366" t="s">
        <v>11315</v>
      </c>
      <c r="D2366">
        <v>2012</v>
      </c>
      <c r="E2366" t="s">
        <v>11193</v>
      </c>
      <c r="F2366" t="s">
        <v>11888</v>
      </c>
      <c r="G2366" s="5">
        <v>227</v>
      </c>
      <c r="H2366">
        <v>40450</v>
      </c>
      <c r="I2366" s="5">
        <f t="shared" si="72"/>
        <v>2364</v>
      </c>
      <c r="J2366" s="5" t="str">
        <f t="shared" si="73"/>
        <v>2365,Volvo,C70,2012,premium unleaded (recommended),AUTOMATIC,227,40450,2364</v>
      </c>
    </row>
    <row r="2367" spans="1:10" x14ac:dyDescent="0.25">
      <c r="A2367" s="5">
        <v>2366</v>
      </c>
      <c r="B2367" s="5" t="s">
        <v>11199</v>
      </c>
      <c r="C2367" t="s">
        <v>11315</v>
      </c>
      <c r="D2367">
        <v>2013</v>
      </c>
      <c r="E2367" t="s">
        <v>11190</v>
      </c>
      <c r="F2367" t="s">
        <v>11888</v>
      </c>
      <c r="G2367" s="5">
        <v>227</v>
      </c>
      <c r="H2367">
        <v>41200</v>
      </c>
      <c r="I2367" s="5" t="str">
        <f t="shared" si="72"/>
        <v>|n</v>
      </c>
      <c r="J2367" s="5" t="str">
        <f t="shared" si="73"/>
        <v>2366,Volvo,C70,2013,regular unleaded,AUTOMATIC,227,41200,|n</v>
      </c>
    </row>
    <row r="2368" spans="1:10" x14ac:dyDescent="0.25">
      <c r="A2368" s="5">
        <v>2367</v>
      </c>
      <c r="B2368" s="5" t="s">
        <v>11199</v>
      </c>
      <c r="C2368" t="s">
        <v>11733</v>
      </c>
      <c r="D2368">
        <v>2009</v>
      </c>
      <c r="E2368" t="s">
        <v>11193</v>
      </c>
      <c r="F2368" t="s">
        <v>11888</v>
      </c>
      <c r="G2368" s="5">
        <v>227</v>
      </c>
      <c r="H2368">
        <v>33800</v>
      </c>
      <c r="I2368" s="5" t="str">
        <f t="shared" si="72"/>
        <v>|n</v>
      </c>
      <c r="J2368" s="5" t="str">
        <f t="shared" si="73"/>
        <v>2367,Volvo,S40,2009,premium unleaded (recommended),AUTOMATIC,227,33800,|n</v>
      </c>
    </row>
    <row r="2369" spans="1:10" x14ac:dyDescent="0.25">
      <c r="A2369" s="5">
        <v>2368</v>
      </c>
      <c r="B2369" s="5" t="s">
        <v>11199</v>
      </c>
      <c r="C2369" t="s">
        <v>11733</v>
      </c>
      <c r="D2369">
        <v>2010</v>
      </c>
      <c r="E2369" t="s">
        <v>11193</v>
      </c>
      <c r="F2369" t="s">
        <v>11888</v>
      </c>
      <c r="G2369" s="5">
        <v>227</v>
      </c>
      <c r="H2369">
        <v>31150</v>
      </c>
      <c r="I2369" s="5">
        <f t="shared" si="72"/>
        <v>2367</v>
      </c>
      <c r="J2369" s="5" t="str">
        <f t="shared" si="73"/>
        <v>2368,Volvo,S40,2010,premium unleaded (recommended),AUTOMATIC,227,31150,2367</v>
      </c>
    </row>
    <row r="2370" spans="1:10" x14ac:dyDescent="0.25">
      <c r="A2370" s="5">
        <v>2369</v>
      </c>
      <c r="B2370" s="5" t="s">
        <v>11199</v>
      </c>
      <c r="C2370" t="s">
        <v>11733</v>
      </c>
      <c r="D2370">
        <v>2010</v>
      </c>
      <c r="E2370" t="s">
        <v>11193</v>
      </c>
      <c r="F2370" t="s">
        <v>11887</v>
      </c>
      <c r="G2370" s="5">
        <v>227</v>
      </c>
      <c r="H2370">
        <v>31350</v>
      </c>
      <c r="I2370" s="5" t="str">
        <f t="shared" si="72"/>
        <v>|n</v>
      </c>
      <c r="J2370" s="5" t="str">
        <f t="shared" si="73"/>
        <v>2369,Volvo,S40,2010,premium unleaded (recommended),MANUAL,227,31350,|n</v>
      </c>
    </row>
    <row r="2371" spans="1:10" x14ac:dyDescent="0.25">
      <c r="A2371" s="5">
        <v>2370</v>
      </c>
      <c r="B2371" s="5" t="s">
        <v>11199</v>
      </c>
      <c r="C2371" t="s">
        <v>11733</v>
      </c>
      <c r="D2371">
        <v>2011</v>
      </c>
      <c r="E2371" t="s">
        <v>11190</v>
      </c>
      <c r="F2371" t="s">
        <v>11888</v>
      </c>
      <c r="G2371" s="5">
        <v>227</v>
      </c>
      <c r="H2371">
        <v>31150</v>
      </c>
      <c r="I2371" s="5" t="str">
        <f t="shared" ref="I2371:I2401" si="74">IF(AND($B2370=$B2371,$C2370=$C2371,$E2370=$E2371,$F2370=$F2371),A2370,"|n")</f>
        <v>|n</v>
      </c>
      <c r="J2371" s="5" t="str">
        <f t="shared" ref="J2371:J2401" si="75">A2371&amp;","&amp;B2371&amp;","&amp;C2371&amp;","&amp;D2371&amp;","&amp;E2371&amp;","&amp;F2371&amp;","&amp;G2371&amp;","&amp;H2371&amp;","&amp;I2371</f>
        <v>2370,Volvo,S40,2011,regular unleaded,AUTOMATIC,227,31150,|n</v>
      </c>
    </row>
    <row r="2372" spans="1:10" x14ac:dyDescent="0.25">
      <c r="A2372" s="5">
        <v>2371</v>
      </c>
      <c r="B2372" s="5" t="s">
        <v>11199</v>
      </c>
      <c r="C2372" t="s">
        <v>11737</v>
      </c>
      <c r="D2372">
        <v>2015</v>
      </c>
      <c r="E2372" t="s">
        <v>11190</v>
      </c>
      <c r="F2372" t="s">
        <v>11888</v>
      </c>
      <c r="G2372" s="5">
        <v>325</v>
      </c>
      <c r="H2372">
        <v>43800</v>
      </c>
      <c r="I2372" s="5" t="str">
        <f t="shared" si="74"/>
        <v>|n</v>
      </c>
      <c r="J2372" s="5" t="str">
        <f t="shared" si="75"/>
        <v>2371,Volvo,S60,2015,regular unleaded,AUTOMATIC,325,43800,|n</v>
      </c>
    </row>
    <row r="2373" spans="1:10" x14ac:dyDescent="0.25">
      <c r="A2373" s="5">
        <v>2372</v>
      </c>
      <c r="B2373" s="5" t="s">
        <v>11199</v>
      </c>
      <c r="C2373" t="s">
        <v>11737</v>
      </c>
      <c r="D2373">
        <v>2016</v>
      </c>
      <c r="E2373" t="s">
        <v>11190</v>
      </c>
      <c r="F2373" t="s">
        <v>11888</v>
      </c>
      <c r="G2373" s="5">
        <v>345</v>
      </c>
      <c r="H2373">
        <v>59700</v>
      </c>
      <c r="I2373" s="5">
        <f t="shared" si="74"/>
        <v>2371</v>
      </c>
      <c r="J2373" s="5" t="str">
        <f t="shared" si="75"/>
        <v>2372,Volvo,S60,2016,regular unleaded,AUTOMATIC,345,59700,2371</v>
      </c>
    </row>
    <row r="2374" spans="1:10" x14ac:dyDescent="0.25">
      <c r="A2374" s="5">
        <v>2373</v>
      </c>
      <c r="B2374" s="5" t="s">
        <v>11199</v>
      </c>
      <c r="C2374" t="s">
        <v>11737</v>
      </c>
      <c r="D2374">
        <v>2017</v>
      </c>
      <c r="E2374" t="s">
        <v>11190</v>
      </c>
      <c r="F2374" t="s">
        <v>11888</v>
      </c>
      <c r="G2374" s="5">
        <v>302</v>
      </c>
      <c r="H2374">
        <v>47400</v>
      </c>
      <c r="I2374" s="5">
        <f t="shared" si="74"/>
        <v>2372</v>
      </c>
      <c r="J2374" s="5" t="str">
        <f t="shared" si="75"/>
        <v>2373,Volvo,S60,2017,regular unleaded,AUTOMATIC,302,47400,2372</v>
      </c>
    </row>
    <row r="2375" spans="1:10" x14ac:dyDescent="0.25">
      <c r="A2375" s="5">
        <v>2374</v>
      </c>
      <c r="B2375" s="5" t="s">
        <v>11199</v>
      </c>
      <c r="C2375" t="s">
        <v>11736</v>
      </c>
      <c r="D2375">
        <v>2017</v>
      </c>
      <c r="E2375" t="s">
        <v>11190</v>
      </c>
      <c r="F2375" t="s">
        <v>11888</v>
      </c>
      <c r="G2375" s="5">
        <v>240</v>
      </c>
      <c r="H2375">
        <v>44200</v>
      </c>
      <c r="I2375" s="5" t="str">
        <f t="shared" si="74"/>
        <v>|n</v>
      </c>
      <c r="J2375" s="5" t="str">
        <f t="shared" si="75"/>
        <v>2374,Volvo,S60 Cross Country,2017,regular unleaded,AUTOMATIC,240,44200,|n</v>
      </c>
    </row>
    <row r="2376" spans="1:10" x14ac:dyDescent="0.25">
      <c r="A2376" s="5">
        <v>2375</v>
      </c>
      <c r="B2376" s="5" t="s">
        <v>11199</v>
      </c>
      <c r="C2376" t="s">
        <v>11740</v>
      </c>
      <c r="D2376">
        <v>2014</v>
      </c>
      <c r="E2376" t="s">
        <v>11190</v>
      </c>
      <c r="F2376" t="s">
        <v>11888</v>
      </c>
      <c r="G2376" s="5">
        <v>300</v>
      </c>
      <c r="H2376">
        <v>43950</v>
      </c>
      <c r="I2376" s="5" t="str">
        <f t="shared" si="74"/>
        <v>|n</v>
      </c>
      <c r="J2376" s="5" t="str">
        <f t="shared" si="75"/>
        <v>2375,Volvo,S80,2014,regular unleaded,AUTOMATIC,300,43950,|n</v>
      </c>
    </row>
    <row r="2377" spans="1:10" x14ac:dyDescent="0.25">
      <c r="A2377" s="5">
        <v>2376</v>
      </c>
      <c r="B2377" s="5" t="s">
        <v>11199</v>
      </c>
      <c r="C2377" t="s">
        <v>11740</v>
      </c>
      <c r="D2377">
        <v>2015</v>
      </c>
      <c r="E2377" t="s">
        <v>11190</v>
      </c>
      <c r="F2377" t="s">
        <v>11888</v>
      </c>
      <c r="G2377" s="5">
        <v>300</v>
      </c>
      <c r="H2377">
        <v>45100</v>
      </c>
      <c r="I2377" s="5">
        <f t="shared" si="74"/>
        <v>2375</v>
      </c>
      <c r="J2377" s="5" t="str">
        <f t="shared" si="75"/>
        <v>2376,Volvo,S80,2015,regular unleaded,AUTOMATIC,300,45100,2375</v>
      </c>
    </row>
    <row r="2378" spans="1:10" x14ac:dyDescent="0.25">
      <c r="A2378" s="5">
        <v>2377</v>
      </c>
      <c r="B2378" s="5" t="s">
        <v>11199</v>
      </c>
      <c r="C2378" t="s">
        <v>11740</v>
      </c>
      <c r="D2378">
        <v>2016</v>
      </c>
      <c r="E2378" t="s">
        <v>11190</v>
      </c>
      <c r="F2378" t="s">
        <v>11888</v>
      </c>
      <c r="G2378" s="5">
        <v>240</v>
      </c>
      <c r="H2378">
        <v>48375</v>
      </c>
      <c r="I2378" s="5">
        <f t="shared" si="74"/>
        <v>2376</v>
      </c>
      <c r="J2378" s="5" t="str">
        <f t="shared" si="75"/>
        <v>2377,Volvo,S80,2016,regular unleaded,AUTOMATIC,240,48375,2376</v>
      </c>
    </row>
    <row r="2379" spans="1:10" x14ac:dyDescent="0.25">
      <c r="A2379" s="5">
        <v>2378</v>
      </c>
      <c r="B2379" s="5" t="s">
        <v>11199</v>
      </c>
      <c r="C2379" t="s">
        <v>11742</v>
      </c>
      <c r="D2379">
        <v>2017</v>
      </c>
      <c r="E2379" t="s">
        <v>11193</v>
      </c>
      <c r="F2379" t="s">
        <v>11888</v>
      </c>
      <c r="G2379" s="5">
        <v>316</v>
      </c>
      <c r="H2379">
        <v>56250</v>
      </c>
      <c r="I2379" s="5" t="str">
        <f t="shared" si="74"/>
        <v>|n</v>
      </c>
      <c r="J2379" s="5" t="str">
        <f t="shared" si="75"/>
        <v>2378,Volvo,S90,2017,premium unleaded (recommended),AUTOMATIC,316,56250,|n</v>
      </c>
    </row>
    <row r="2380" spans="1:10" x14ac:dyDescent="0.25">
      <c r="A2380" s="5">
        <v>2379</v>
      </c>
      <c r="B2380" s="5" t="s">
        <v>11199</v>
      </c>
      <c r="C2380" t="s">
        <v>11835</v>
      </c>
      <c r="D2380">
        <v>2009</v>
      </c>
      <c r="E2380" t="s">
        <v>11193</v>
      </c>
      <c r="F2380" t="s">
        <v>11888</v>
      </c>
      <c r="G2380" s="5">
        <v>227</v>
      </c>
      <c r="H2380">
        <v>35500</v>
      </c>
      <c r="I2380" s="5" t="str">
        <f t="shared" si="74"/>
        <v>|n</v>
      </c>
      <c r="J2380" s="5" t="str">
        <f t="shared" si="75"/>
        <v>2379,Volvo,V50,2009,premium unleaded (recommended),AUTOMATIC,227,35500,|n</v>
      </c>
    </row>
    <row r="2381" spans="1:10" x14ac:dyDescent="0.25">
      <c r="A2381" s="5">
        <v>2380</v>
      </c>
      <c r="B2381" s="5" t="s">
        <v>11199</v>
      </c>
      <c r="C2381" t="s">
        <v>11835</v>
      </c>
      <c r="D2381">
        <v>2010</v>
      </c>
      <c r="E2381" t="s">
        <v>11193</v>
      </c>
      <c r="F2381" t="s">
        <v>11888</v>
      </c>
      <c r="G2381" s="5">
        <v>168</v>
      </c>
      <c r="H2381">
        <v>28700</v>
      </c>
      <c r="I2381" s="5">
        <f t="shared" si="74"/>
        <v>2379</v>
      </c>
      <c r="J2381" s="5" t="str">
        <f t="shared" si="75"/>
        <v>2380,Volvo,V50,2010,premium unleaded (recommended),AUTOMATIC,168,28700,2379</v>
      </c>
    </row>
    <row r="2382" spans="1:10" x14ac:dyDescent="0.25">
      <c r="A2382" s="5">
        <v>2381</v>
      </c>
      <c r="B2382" s="5" t="s">
        <v>11199</v>
      </c>
      <c r="C2382" t="s">
        <v>11835</v>
      </c>
      <c r="D2382">
        <v>2010</v>
      </c>
      <c r="E2382" t="s">
        <v>11193</v>
      </c>
      <c r="F2382" t="s">
        <v>11887</v>
      </c>
      <c r="G2382" s="5">
        <v>227</v>
      </c>
      <c r="H2382">
        <v>33050</v>
      </c>
      <c r="I2382" s="5" t="str">
        <f t="shared" si="74"/>
        <v>|n</v>
      </c>
      <c r="J2382" s="5" t="str">
        <f t="shared" si="75"/>
        <v>2381,Volvo,V50,2010,premium unleaded (recommended),MANUAL,227,33050,|n</v>
      </c>
    </row>
    <row r="2383" spans="1:10" x14ac:dyDescent="0.25">
      <c r="A2383" s="5">
        <v>2382</v>
      </c>
      <c r="B2383" s="5" t="s">
        <v>11199</v>
      </c>
      <c r="C2383" t="s">
        <v>11835</v>
      </c>
      <c r="D2383">
        <v>2011</v>
      </c>
      <c r="E2383" t="s">
        <v>11190</v>
      </c>
      <c r="F2383" t="s">
        <v>11888</v>
      </c>
      <c r="G2383" s="5">
        <v>227</v>
      </c>
      <c r="H2383">
        <v>32850</v>
      </c>
      <c r="I2383" s="5" t="str">
        <f t="shared" si="74"/>
        <v>|n</v>
      </c>
      <c r="J2383" s="5" t="str">
        <f t="shared" si="75"/>
        <v>2382,Volvo,V50,2011,regular unleaded,AUTOMATIC,227,32850,|n</v>
      </c>
    </row>
    <row r="2384" spans="1:10" x14ac:dyDescent="0.25">
      <c r="A2384" s="5">
        <v>2383</v>
      </c>
      <c r="B2384" s="5" t="s">
        <v>11199</v>
      </c>
      <c r="C2384" t="s">
        <v>11837</v>
      </c>
      <c r="D2384">
        <v>2015</v>
      </c>
      <c r="E2384" t="s">
        <v>11190</v>
      </c>
      <c r="F2384" t="s">
        <v>11888</v>
      </c>
      <c r="G2384" s="5">
        <v>325</v>
      </c>
      <c r="H2384">
        <v>45400</v>
      </c>
      <c r="I2384" s="5" t="str">
        <f t="shared" si="74"/>
        <v>|n</v>
      </c>
      <c r="J2384" s="5" t="str">
        <f t="shared" si="75"/>
        <v>2383,Volvo,V60,2015,regular unleaded,AUTOMATIC,325,45400,|n</v>
      </c>
    </row>
    <row r="2385" spans="1:10" x14ac:dyDescent="0.25">
      <c r="A2385" s="5">
        <v>2384</v>
      </c>
      <c r="B2385" s="5" t="s">
        <v>11199</v>
      </c>
      <c r="C2385" t="s">
        <v>11837</v>
      </c>
      <c r="D2385">
        <v>2016</v>
      </c>
      <c r="E2385" t="s">
        <v>11190</v>
      </c>
      <c r="F2385" t="s">
        <v>11888</v>
      </c>
      <c r="G2385" s="5">
        <v>345</v>
      </c>
      <c r="H2385">
        <v>61300</v>
      </c>
      <c r="I2385" s="5">
        <f t="shared" si="74"/>
        <v>2383</v>
      </c>
      <c r="J2385" s="5" t="str">
        <f t="shared" si="75"/>
        <v>2384,Volvo,V60,2016,regular unleaded,AUTOMATIC,345,61300,2383</v>
      </c>
    </row>
    <row r="2386" spans="1:10" x14ac:dyDescent="0.25">
      <c r="A2386" s="5">
        <v>2385</v>
      </c>
      <c r="B2386" s="5" t="s">
        <v>11199</v>
      </c>
      <c r="C2386" t="s">
        <v>11837</v>
      </c>
      <c r="D2386">
        <v>2017</v>
      </c>
      <c r="E2386" t="s">
        <v>11190</v>
      </c>
      <c r="F2386" t="s">
        <v>11888</v>
      </c>
      <c r="G2386" s="5">
        <v>302</v>
      </c>
      <c r="H2386">
        <v>48950</v>
      </c>
      <c r="I2386" s="5">
        <f t="shared" si="74"/>
        <v>2384</v>
      </c>
      <c r="J2386" s="5" t="str">
        <f t="shared" si="75"/>
        <v>2385,Volvo,V60,2017,regular unleaded,AUTOMATIC,302,48950,2384</v>
      </c>
    </row>
    <row r="2387" spans="1:10" x14ac:dyDescent="0.25">
      <c r="A2387" s="5">
        <v>2386</v>
      </c>
      <c r="B2387" s="5" t="s">
        <v>11199</v>
      </c>
      <c r="C2387" t="s">
        <v>11836</v>
      </c>
      <c r="D2387">
        <v>2015</v>
      </c>
      <c r="E2387" t="s">
        <v>11190</v>
      </c>
      <c r="F2387" t="s">
        <v>11888</v>
      </c>
      <c r="G2387" s="5">
        <v>250</v>
      </c>
      <c r="H2387">
        <v>44650</v>
      </c>
      <c r="I2387" s="5" t="str">
        <f t="shared" si="74"/>
        <v>|n</v>
      </c>
      <c r="J2387" s="5" t="str">
        <f t="shared" si="75"/>
        <v>2386,Volvo,V60 Cross Country,2015,regular unleaded,AUTOMATIC,250,44650,|n</v>
      </c>
    </row>
    <row r="2388" spans="1:10" x14ac:dyDescent="0.25">
      <c r="A2388" s="5">
        <v>2387</v>
      </c>
      <c r="B2388" s="5" t="s">
        <v>11199</v>
      </c>
      <c r="C2388" t="s">
        <v>11836</v>
      </c>
      <c r="D2388">
        <v>2016</v>
      </c>
      <c r="E2388" t="s">
        <v>11190</v>
      </c>
      <c r="F2388" t="s">
        <v>11888</v>
      </c>
      <c r="G2388" s="5">
        <v>250</v>
      </c>
      <c r="H2388">
        <v>44850</v>
      </c>
      <c r="I2388" s="5">
        <f t="shared" si="74"/>
        <v>2386</v>
      </c>
      <c r="J2388" s="5" t="str">
        <f t="shared" si="75"/>
        <v>2387,Volvo,V60 Cross Country,2016,regular unleaded,AUTOMATIC,250,44850,2386</v>
      </c>
    </row>
    <row r="2389" spans="1:10" x14ac:dyDescent="0.25">
      <c r="A2389" s="5">
        <v>2388</v>
      </c>
      <c r="B2389" s="5" t="s">
        <v>11199</v>
      </c>
      <c r="C2389" t="s">
        <v>11836</v>
      </c>
      <c r="D2389">
        <v>2017</v>
      </c>
      <c r="E2389" t="s">
        <v>11190</v>
      </c>
      <c r="F2389" t="s">
        <v>11888</v>
      </c>
      <c r="G2389" s="5">
        <v>240</v>
      </c>
      <c r="H2389">
        <v>45350</v>
      </c>
      <c r="I2389" s="5">
        <f t="shared" si="74"/>
        <v>2387</v>
      </c>
      <c r="J2389" s="5" t="str">
        <f t="shared" si="75"/>
        <v>2388,Volvo,V60 Cross Country,2017,regular unleaded,AUTOMATIC,240,45350,2387</v>
      </c>
    </row>
    <row r="2390" spans="1:10" x14ac:dyDescent="0.25">
      <c r="A2390" s="5">
        <v>2389</v>
      </c>
      <c r="B2390" s="5" t="s">
        <v>11199</v>
      </c>
      <c r="C2390" t="s">
        <v>11838</v>
      </c>
      <c r="D2390">
        <v>2008</v>
      </c>
      <c r="E2390" t="s">
        <v>11193</v>
      </c>
      <c r="F2390" t="s">
        <v>11888</v>
      </c>
      <c r="G2390" s="5">
        <v>235</v>
      </c>
      <c r="H2390">
        <v>32465</v>
      </c>
      <c r="I2390" s="5" t="str">
        <f t="shared" si="74"/>
        <v>|n</v>
      </c>
      <c r="J2390" s="5" t="str">
        <f t="shared" si="75"/>
        <v>2389,Volvo,V70,2008,premium unleaded (recommended),AUTOMATIC,235,32465,|n</v>
      </c>
    </row>
    <row r="2391" spans="1:10" x14ac:dyDescent="0.25">
      <c r="A2391" s="5">
        <v>2390</v>
      </c>
      <c r="B2391" s="5" t="s">
        <v>11199</v>
      </c>
      <c r="C2391" t="s">
        <v>11838</v>
      </c>
      <c r="D2391">
        <v>2009</v>
      </c>
      <c r="E2391" t="s">
        <v>11193</v>
      </c>
      <c r="F2391" t="s">
        <v>11888</v>
      </c>
      <c r="G2391" s="5">
        <v>235</v>
      </c>
      <c r="H2391">
        <v>32900</v>
      </c>
      <c r="I2391" s="5">
        <f t="shared" si="74"/>
        <v>2389</v>
      </c>
      <c r="J2391" s="5" t="str">
        <f t="shared" si="75"/>
        <v>2390,Volvo,V70,2009,premium unleaded (recommended),AUTOMATIC,235,32900,2389</v>
      </c>
    </row>
    <row r="2392" spans="1:10" x14ac:dyDescent="0.25">
      <c r="A2392" s="5">
        <v>2391</v>
      </c>
      <c r="B2392" s="5" t="s">
        <v>11199</v>
      </c>
      <c r="C2392" t="s">
        <v>11838</v>
      </c>
      <c r="D2392">
        <v>2010</v>
      </c>
      <c r="E2392" t="s">
        <v>11193</v>
      </c>
      <c r="F2392" t="s">
        <v>11888</v>
      </c>
      <c r="G2392" s="5">
        <v>235</v>
      </c>
      <c r="H2392">
        <v>38000</v>
      </c>
      <c r="I2392" s="5">
        <f t="shared" si="74"/>
        <v>2390</v>
      </c>
      <c r="J2392" s="5" t="str">
        <f t="shared" si="75"/>
        <v>2391,Volvo,V70,2010,premium unleaded (recommended),AUTOMATIC,235,38000,2390</v>
      </c>
    </row>
    <row r="2393" spans="1:10" x14ac:dyDescent="0.25">
      <c r="A2393" s="5">
        <v>2392</v>
      </c>
      <c r="B2393" s="5" t="s">
        <v>11199</v>
      </c>
      <c r="C2393" t="s">
        <v>11865</v>
      </c>
      <c r="D2393">
        <v>2015</v>
      </c>
      <c r="E2393" t="s">
        <v>11190</v>
      </c>
      <c r="F2393" t="s">
        <v>11888</v>
      </c>
      <c r="G2393" s="5">
        <v>325</v>
      </c>
      <c r="H2393">
        <v>51050</v>
      </c>
      <c r="I2393" s="5" t="str">
        <f t="shared" si="74"/>
        <v>|n</v>
      </c>
      <c r="J2393" s="5" t="str">
        <f t="shared" si="75"/>
        <v>2392,Volvo,XC60,2015,regular unleaded,AUTOMATIC,325,51050,|n</v>
      </c>
    </row>
    <row r="2394" spans="1:10" x14ac:dyDescent="0.25">
      <c r="A2394" s="5">
        <v>2393</v>
      </c>
      <c r="B2394" s="5" t="s">
        <v>11199</v>
      </c>
      <c r="C2394" t="s">
        <v>11865</v>
      </c>
      <c r="D2394">
        <v>2016</v>
      </c>
      <c r="E2394" t="s">
        <v>11190</v>
      </c>
      <c r="F2394" t="s">
        <v>11888</v>
      </c>
      <c r="G2394" s="5">
        <v>302</v>
      </c>
      <c r="H2394">
        <v>51300</v>
      </c>
      <c r="I2394" s="5">
        <f t="shared" si="74"/>
        <v>2392</v>
      </c>
      <c r="J2394" s="5" t="str">
        <f t="shared" si="75"/>
        <v>2393,Volvo,XC60,2016,regular unleaded,AUTOMATIC,302,51300,2392</v>
      </c>
    </row>
    <row r="2395" spans="1:10" x14ac:dyDescent="0.25">
      <c r="A2395" s="5">
        <v>2394</v>
      </c>
      <c r="B2395" s="5" t="s">
        <v>11199</v>
      </c>
      <c r="C2395" t="s">
        <v>11865</v>
      </c>
      <c r="D2395">
        <v>2017</v>
      </c>
      <c r="E2395" t="s">
        <v>11190</v>
      </c>
      <c r="F2395" t="s">
        <v>11888</v>
      </c>
      <c r="G2395" s="5">
        <v>302</v>
      </c>
      <c r="H2395">
        <v>51000</v>
      </c>
      <c r="I2395" s="5">
        <f t="shared" si="74"/>
        <v>2393</v>
      </c>
      <c r="J2395" s="5" t="str">
        <f t="shared" si="75"/>
        <v>2394,Volvo,XC60,2017,regular unleaded,AUTOMATIC,302,51000,2393</v>
      </c>
    </row>
    <row r="2396" spans="1:10" x14ac:dyDescent="0.25">
      <c r="A2396" s="5">
        <v>2395</v>
      </c>
      <c r="B2396" s="5" t="s">
        <v>11199</v>
      </c>
      <c r="C2396" t="s">
        <v>11866</v>
      </c>
      <c r="D2396">
        <v>2014</v>
      </c>
      <c r="E2396" t="s">
        <v>11190</v>
      </c>
      <c r="F2396" t="s">
        <v>11888</v>
      </c>
      <c r="G2396" s="5">
        <v>300</v>
      </c>
      <c r="H2396">
        <v>40950</v>
      </c>
      <c r="I2396" s="5" t="str">
        <f t="shared" si="74"/>
        <v>|n</v>
      </c>
      <c r="J2396" s="5" t="str">
        <f>A2396&amp;","&amp;B2396&amp;","&amp;C2396&amp;","&amp;D2396&amp;","&amp;E2396&amp;","&amp;F2396&amp;","&amp;G2396&amp;","&amp;H2396&amp;","&amp;I2396</f>
        <v>2395,Volvo,XC70,2014,regular unleaded,AUTOMATIC,300,40950,|n</v>
      </c>
    </row>
    <row r="2397" spans="1:10" x14ac:dyDescent="0.25">
      <c r="A2397" s="5">
        <v>2396</v>
      </c>
      <c r="B2397" s="5" t="s">
        <v>11199</v>
      </c>
      <c r="C2397" t="s">
        <v>11866</v>
      </c>
      <c r="D2397">
        <v>2015</v>
      </c>
      <c r="E2397" t="s">
        <v>11190</v>
      </c>
      <c r="F2397" t="s">
        <v>11888</v>
      </c>
      <c r="G2397" s="5">
        <v>300</v>
      </c>
      <c r="H2397">
        <v>42050</v>
      </c>
      <c r="I2397" s="5">
        <f t="shared" si="74"/>
        <v>2395</v>
      </c>
      <c r="J2397" s="5" t="str">
        <f t="shared" si="75"/>
        <v>2396,Volvo,XC70,2015,regular unleaded,AUTOMATIC,300,42050,2395</v>
      </c>
    </row>
    <row r="2398" spans="1:10" x14ac:dyDescent="0.25">
      <c r="A2398" s="5">
        <v>2397</v>
      </c>
      <c r="B2398" s="5" t="s">
        <v>11199</v>
      </c>
      <c r="C2398" t="s">
        <v>11866</v>
      </c>
      <c r="D2398">
        <v>2016</v>
      </c>
      <c r="E2398" t="s">
        <v>11190</v>
      </c>
      <c r="F2398" t="s">
        <v>11888</v>
      </c>
      <c r="G2398" s="5">
        <v>250</v>
      </c>
      <c r="H2398">
        <v>48175</v>
      </c>
      <c r="I2398" s="5">
        <f t="shared" si="74"/>
        <v>2396</v>
      </c>
      <c r="J2398" s="5" t="str">
        <f t="shared" si="75"/>
        <v>2397,Volvo,XC70,2016,regular unleaded,AUTOMATIC,250,48175,2396</v>
      </c>
    </row>
    <row r="2399" spans="1:10" x14ac:dyDescent="0.25">
      <c r="A2399" s="5">
        <v>2398</v>
      </c>
      <c r="B2399" s="5" t="s">
        <v>11199</v>
      </c>
      <c r="C2399" t="s">
        <v>11867</v>
      </c>
      <c r="D2399">
        <v>2014</v>
      </c>
      <c r="E2399" t="s">
        <v>11190</v>
      </c>
      <c r="F2399" t="s">
        <v>11888</v>
      </c>
      <c r="G2399" s="5">
        <v>240</v>
      </c>
      <c r="H2399">
        <v>42700</v>
      </c>
      <c r="I2399" s="5" t="str">
        <f t="shared" si="74"/>
        <v>|n</v>
      </c>
      <c r="J2399" s="5" t="str">
        <f t="shared" si="75"/>
        <v>2398,Volvo,XC90,2014,regular unleaded,AUTOMATIC,240,42700,|n</v>
      </c>
    </row>
    <row r="2400" spans="1:10" x14ac:dyDescent="0.25">
      <c r="A2400" s="5">
        <v>2399</v>
      </c>
      <c r="B2400" s="5" t="s">
        <v>11199</v>
      </c>
      <c r="C2400" t="s">
        <v>11867</v>
      </c>
      <c r="D2400">
        <v>2016</v>
      </c>
      <c r="E2400" t="s">
        <v>11193</v>
      </c>
      <c r="F2400" t="s">
        <v>11888</v>
      </c>
      <c r="G2400" s="5">
        <v>316</v>
      </c>
      <c r="H2400">
        <v>65700</v>
      </c>
      <c r="I2400" s="5" t="str">
        <f t="shared" si="74"/>
        <v>|n</v>
      </c>
      <c r="J2400" s="5" t="str">
        <f t="shared" si="75"/>
        <v>2399,Volvo,XC90,2016,premium unleaded (recommended),AUTOMATIC,316,65700,|n</v>
      </c>
    </row>
    <row r="2401" spans="1:10" x14ac:dyDescent="0.25">
      <c r="A2401" s="5">
        <v>2400</v>
      </c>
      <c r="B2401" s="5" t="s">
        <v>11199</v>
      </c>
      <c r="C2401" t="s">
        <v>11867</v>
      </c>
      <c r="D2401">
        <v>2017</v>
      </c>
      <c r="E2401" t="s">
        <v>11193</v>
      </c>
      <c r="F2401" t="s">
        <v>11888</v>
      </c>
      <c r="G2401" s="5">
        <v>316</v>
      </c>
      <c r="H2401">
        <v>57200</v>
      </c>
      <c r="I2401" s="5">
        <f t="shared" si="74"/>
        <v>2399</v>
      </c>
      <c r="J2401" s="5" t="str">
        <f t="shared" si="75"/>
        <v>2400,Volvo,XC90,2017,premium unleaded (recommended),AUTOMATIC,316,57200,2399</v>
      </c>
    </row>
  </sheetData>
  <autoFilter ref="B1:H2401" xr:uid="{5A26F710-B729-44E4-9568-7B64FBE74B6A}">
    <sortState xmlns:xlrd2="http://schemas.microsoft.com/office/spreadsheetml/2017/richdata2" ref="B2:H2401">
      <sortCondition ref="B1:B2401"/>
    </sortState>
  </autoFilter>
  <pageMargins left="0.7" right="0.7" top="0.75" bottom="0.75" header="0.3" footer="0.3"/>
  <pageSetup orientation="portrait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3265-3901-43D6-BD96-7E0D14FDE083}">
  <dimension ref="A1:AF351"/>
  <sheetViews>
    <sheetView workbookViewId="0"/>
  </sheetViews>
  <sheetFormatPr defaultRowHeight="15.75" x14ac:dyDescent="0.3"/>
  <cols>
    <col min="1" max="1" width="14" style="11" bestFit="1" customWidth="1"/>
    <col min="2" max="2" width="12.7109375" style="11" bestFit="1" customWidth="1"/>
    <col min="3" max="3" width="7" style="11" bestFit="1" customWidth="1"/>
    <col min="4" max="4" width="11.28515625" style="11" bestFit="1" customWidth="1"/>
    <col min="5" max="5" width="6.42578125" style="11" bestFit="1" customWidth="1"/>
    <col min="6" max="6" width="4.140625" style="11" bestFit="1" customWidth="1"/>
    <col min="7" max="7" width="12.7109375" style="11" bestFit="1" customWidth="1"/>
    <col min="8" max="8" width="12.5703125" style="11" customWidth="1"/>
    <col min="9" max="9" width="7.5703125" style="11" customWidth="1"/>
    <col min="10" max="10" width="20.42578125" style="11" customWidth="1"/>
    <col min="11" max="11" width="8.140625" style="13" customWidth="1"/>
    <col min="12" max="12" width="7.5703125" style="11" customWidth="1"/>
    <col min="13" max="13" width="7.28515625" style="11" customWidth="1"/>
    <col min="14" max="14" width="11.28515625" style="11" bestFit="1" customWidth="1"/>
    <col min="15" max="15" width="11" style="11" customWidth="1"/>
    <col min="16" max="16" width="8.7109375" style="11" customWidth="1"/>
    <col min="17" max="17" width="6.28515625" style="11" customWidth="1"/>
    <col min="18" max="18" width="6.85546875" style="11" customWidth="1"/>
    <col min="19" max="19" width="7.5703125" style="11" bestFit="1" customWidth="1"/>
    <col min="20" max="20" width="6.42578125" style="11" bestFit="1" customWidth="1"/>
    <col min="21" max="21" width="10.7109375" style="11" bestFit="1" customWidth="1"/>
    <col min="22" max="22" width="4.140625" style="11" bestFit="1" customWidth="1"/>
    <col min="23" max="24" width="12.7109375" style="11" bestFit="1" customWidth="1"/>
    <col min="25" max="25" width="14.28515625" style="11" bestFit="1" customWidth="1"/>
    <col min="26" max="26" width="12.7109375" style="11" bestFit="1" customWidth="1"/>
    <col min="27" max="27" width="5.5703125" style="11" bestFit="1" customWidth="1"/>
    <col min="28" max="28" width="9.85546875" style="11" bestFit="1" customWidth="1"/>
    <col min="29" max="29" width="6.5703125" style="11" customWidth="1"/>
    <col min="30" max="30" width="4.140625" style="11" bestFit="1" customWidth="1"/>
    <col min="31" max="31" width="212.5703125" style="11" bestFit="1" customWidth="1"/>
    <col min="32" max="32" width="80.85546875" style="11" bestFit="1" customWidth="1"/>
    <col min="33" max="33" width="9.140625" style="11" customWidth="1"/>
    <col min="34" max="16384" width="9.140625" style="11"/>
  </cols>
  <sheetData>
    <row r="1" spans="1:32" ht="91.5" thickTop="1" thickBot="1" x14ac:dyDescent="0.35">
      <c r="A1" s="16" t="s">
        <v>11900</v>
      </c>
      <c r="B1" s="17" t="s">
        <v>11911</v>
      </c>
      <c r="C1" s="18" t="s">
        <v>11901</v>
      </c>
      <c r="D1" s="18" t="s">
        <v>11903</v>
      </c>
      <c r="E1" s="16" t="s">
        <v>11901</v>
      </c>
      <c r="F1" s="19" t="s">
        <v>11904</v>
      </c>
      <c r="G1" s="20" t="s">
        <v>11911</v>
      </c>
      <c r="H1" s="18" t="s">
        <v>11910</v>
      </c>
      <c r="I1" s="18" t="s">
        <v>11905</v>
      </c>
      <c r="J1" s="18" t="s">
        <v>11952</v>
      </c>
      <c r="K1" s="18" t="s">
        <v>11906</v>
      </c>
      <c r="L1" s="18" t="s">
        <v>11907</v>
      </c>
      <c r="M1" s="18" t="s">
        <v>11908</v>
      </c>
      <c r="N1" s="18" t="s">
        <v>11912</v>
      </c>
      <c r="O1" s="16" t="s">
        <v>11951</v>
      </c>
      <c r="P1" s="16" t="s">
        <v>11909</v>
      </c>
      <c r="Q1" s="16" t="s">
        <v>11949</v>
      </c>
      <c r="R1" s="16" t="s">
        <v>11907</v>
      </c>
      <c r="S1" s="16" t="s">
        <v>11908</v>
      </c>
      <c r="T1" s="16" t="s">
        <v>11901</v>
      </c>
      <c r="U1" s="16" t="s">
        <v>11902</v>
      </c>
      <c r="V1" s="19" t="s">
        <v>11922</v>
      </c>
      <c r="W1" s="20" t="s">
        <v>11911</v>
      </c>
      <c r="X1" s="18" t="s">
        <v>11910</v>
      </c>
      <c r="Y1" s="18" t="s">
        <v>11923</v>
      </c>
      <c r="Z1" s="18" t="s">
        <v>11926</v>
      </c>
      <c r="AA1" s="18" t="s">
        <v>11924</v>
      </c>
      <c r="AB1" s="18" t="s">
        <v>11927</v>
      </c>
      <c r="AC1" s="16" t="s">
        <v>11902</v>
      </c>
      <c r="AD1" s="19" t="s">
        <v>11929</v>
      </c>
      <c r="AE1" s="21" t="s">
        <v>11904</v>
      </c>
      <c r="AF1" s="21" t="s">
        <v>11218</v>
      </c>
    </row>
    <row r="2" spans="1:32" ht="16.5" thickTop="1" x14ac:dyDescent="0.3">
      <c r="A2" s="12">
        <v>7</v>
      </c>
      <c r="B2" s="11" t="str">
        <f t="shared" ref="B2:B65" si="0">IF(H2&lt;&gt;"",CONCATENATE(A2,RIGHT("0000"&amp;C2,4),RIGHT("00"&amp;I2,2),Q2),CONCATENATE(A2,RIGHT("0000"&amp;C2,4),ROUND(AB2*100,0)))</f>
        <v>70622544</v>
      </c>
      <c r="C2" s="11">
        <f>ROUND(IF(A2=7,E2,T2),0)</f>
        <v>622</v>
      </c>
      <c r="D2" s="13">
        <f t="shared" ref="D2:D65" si="1">ROUND(IF(U2&lt;&gt;"",U2,AC2),0)</f>
        <v>932</v>
      </c>
      <c r="E2" s="12">
        <v>622</v>
      </c>
      <c r="F2" s="14"/>
      <c r="G2" s="11" t="str">
        <f t="shared" ref="G2" si="2">IF(H2="","",B2)</f>
        <v/>
      </c>
      <c r="H2" s="11" t="str">
        <f>IF(A2=7,"",VLOOKUP(engines!$A2,tables!$A$2:$B$9,2,FALSE))</f>
        <v/>
      </c>
      <c r="I2" s="11" t="str" cm="1">
        <f t="array" aca="1" ref="I2" ca="1">IF(H2="","",_xlfn.XLOOKUP(K2*1.2,INDIRECT("tables!r14c"&amp;Q2+2&amp;":"&amp;"r21c"&amp;Q2+2,FALSE),tables!$A$14:$A$21,"err",-1,1))</f>
        <v/>
      </c>
      <c r="J2" s="11" t="str" cm="1">
        <f t="array" ref="J2">IF(H2="","",_xlfn.XLOOKUP(Q2,tables!$B$26:$B$30,_xlfn.ANCHORARRAY(tables!$A$26),tables!$A$26,0,1))</f>
        <v/>
      </c>
      <c r="K2" s="13" t="str">
        <f>IF(H2="","",ROUND((T2/P2)*1000,0))</f>
        <v/>
      </c>
      <c r="L2" s="13" t="str">
        <f>IF(H2="","",ROUND(IF(H2="diesel",4500+R2,6000+R2)*IF(Q2&lt;&gt;0,1 + 0.05*Q2,1),0))</f>
        <v/>
      </c>
      <c r="M2" s="13" t="str">
        <f t="shared" ref="M2" si="3">IF(H2="","",L2-S2)</f>
        <v/>
      </c>
      <c r="N2" s="15" t="str">
        <f>IF(H2="","",ROUND((4.966747+(23.27979-4.966747)/(1+(E2/463.6174)))*_xlfn.XLOOKUP(engines!H2,tables!$B$2:$B$9,tables!$C$2:$C$9,0,0,1)*IF(Q2=0,1,1.2)*(1-0.01*I2)*(1-K2/1000000),2))</f>
        <v/>
      </c>
      <c r="O2" s="11" t="str">
        <f t="shared" ref="O2:O65" si="4">IF(H2="","",ROUND((E2/(127+(0.1*E2))*1000),0))</f>
        <v/>
      </c>
      <c r="P2" s="11" t="str">
        <f t="shared" ref="P2:P65" si="5">IF(H2="","",(127+(0.1*T2))*IF(Q2&lt;&gt;0,1 + 0.05*Q2,1))</f>
        <v/>
      </c>
      <c r="Q2" s="11" t="str">
        <f>IF(H2="","",MOD(O2,(_xlfn.XLOOKUP(O2,tables!$C$26:$C$30,tables!$B$26:$B$30,-1,-1,-1)+1)))</f>
        <v/>
      </c>
      <c r="R2" s="12">
        <v>638</v>
      </c>
      <c r="S2" s="12">
        <v>527</v>
      </c>
      <c r="T2" s="12" t="str">
        <f t="shared" ref="T2:T65" si="6">IF(H2="","",ROUND(E2*(1+0.05*Q2),0))</f>
        <v/>
      </c>
      <c r="U2" s="13" t="str">
        <f t="shared" ref="U2:U65" si="7">IF(H2="","",((E2*5252)/M2)/0.73756)</f>
        <v/>
      </c>
      <c r="V2" s="14"/>
      <c r="W2" s="11" t="str">
        <f t="shared" ref="W2:W65" si="8">IF(X2="","",B2)</f>
        <v>70622544</v>
      </c>
      <c r="X2" s="11" t="str">
        <f>IF(A2&lt;&gt;7,"",VLOOKUP(engines!$A2,tables!$A$2:$B$9,2,FALSE))</f>
        <v>electric</v>
      </c>
      <c r="Y2" s="13">
        <f>IF(X2="","",ROUND(3669.741+(-11726.07-3669.741)/(1+(AA2/0.00007159594)^0.09225318),0))</f>
        <v>400</v>
      </c>
      <c r="Z2" s="13">
        <f>IF(X2="","",ROUND(E2*745.699872/Y2,0))</f>
        <v>1160</v>
      </c>
      <c r="AA2" s="13">
        <f>IF(X2="","",ROUND(124.3065+(61.25141-124.3065)/(1+(E2/390.72)^1.907076),0))</f>
        <v>106</v>
      </c>
      <c r="AB2" s="15">
        <f>IF(X2="","",ROUND((4.966747+(23.27979-4.966747)/(1+(E2/463.6174)))/2.35,2))</f>
        <v>5.44</v>
      </c>
      <c r="AC2" s="13">
        <f>IF(X2="","",ROUND(((E2*5252)/4750)/0.73756,0))</f>
        <v>932</v>
      </c>
      <c r="AD2" s="14"/>
      <c r="AE2" s="11" t="str">
        <f>IF(G2&lt;&gt;"",B2&amp;","&amp;C2&amp;","&amp;D2&amp;","&amp;G2&amp;","&amp;H2&amp;","&amp;I2&amp;","&amp;J2&amp;","&amp;K2&amp;","&amp;L2&amp;","&amp;M2&amp;","&amp;N2,"")</f>
        <v/>
      </c>
      <c r="AF2" s="11" t="str">
        <f t="shared" ref="AF2:AF65" si="9">IF(W2&lt;&gt;"",B2&amp;","&amp;E2&amp;","&amp;D2&amp;","&amp;W2&amp;","&amp;X2&amp;","&amp;Y2&amp;","&amp;Z2&amp;","&amp;AA2&amp;","&amp;AB2,"")</f>
        <v>70622544,622,932,70622544,electric,400,1160,106,5.44</v>
      </c>
    </row>
    <row r="3" spans="1:32" ht="16.5" thickTop="1" x14ac:dyDescent="0.3">
      <c r="A3" s="12">
        <v>5</v>
      </c>
      <c r="B3" s="11" t="str">
        <f t="shared" ca="1" si="0"/>
        <v>51224083</v>
      </c>
      <c r="C3" s="11">
        <f>ROUND(IF(A3=7,E3,T3),0)</f>
        <v>1224</v>
      </c>
      <c r="D3" s="13">
        <f t="shared" si="1"/>
        <v>1088</v>
      </c>
      <c r="E3" s="12">
        <v>1064</v>
      </c>
      <c r="F3" s="14"/>
      <c r="G3" s="11" t="str">
        <f t="shared" ref="G3:G66" ca="1" si="10">IF(H3="","",B3)</f>
        <v>51224083</v>
      </c>
      <c r="H3" s="11" t="str">
        <f>IF(A3=7,"",VLOOKUP(engines!$A3,tables!$A$2:$B$9,2,FALSE))</f>
        <v>flex-fuel (premium unleaded recommended/E85)</v>
      </c>
      <c r="I3" s="11" cm="1">
        <f t="array" aca="1" ref="I3" ca="1">IF(H3="","",_xlfn.XLOOKUP(K3*(1+ 0.05*Q3),INDIRECT("tables!r14c"&amp;Q3+2&amp;":"&amp;"r21c"&amp;Q3+2,FALSE),tables!$A$14:$A$21,"err",-1,1))</f>
        <v>8</v>
      </c>
      <c r="J3" s="11" t="str" cm="1">
        <f t="array" ref="J3">IF(H3="","",_xlfn.XLOOKUP(Q3,tables!$B$26:$B$30,_xlfn.ANCHORARRAY(tables!$A$26),tables!$A$26,0,1))</f>
        <v>twin turbo</v>
      </c>
      <c r="K3" s="13">
        <f>IF(H3="","",ROUND((T3/P3)*1000,0))</f>
        <v>4268</v>
      </c>
      <c r="L3" s="13">
        <f t="shared" ref="L3:L66" si="11">IF(H3="","",ROUND(IF(H3="diesel",4500+R3,6000+R3)*IF(Q3&lt;&gt;0,1 + 0.05*Q3,1),0))</f>
        <v>7559</v>
      </c>
      <c r="M3" s="13">
        <f t="shared" ref="M3:M66" si="12">IF(H3="","",L3-S3)</f>
        <v>6966</v>
      </c>
      <c r="N3" s="15">
        <f ca="1">IF(H3="","",ROUND((4.966747+(23.27979-4.966747)/(1+(E3/463.6174)))*_xlfn.XLOOKUP(engines!H3,tables!$B$2:$B$9,tables!$C$2:$C$9,0,0,1)*IF(Q3=0,1,1.2)*(1-0.01*I3)*(1-K3/1000000),2))</f>
        <v>12.5</v>
      </c>
      <c r="O3" s="11">
        <f t="shared" si="4"/>
        <v>4559</v>
      </c>
      <c r="P3" s="11">
        <f t="shared" si="5"/>
        <v>286.81</v>
      </c>
      <c r="Q3" s="11">
        <f>IF(H3="","",MOD(O3,(_xlfn.XLOOKUP(O3,tables!$C$26:$C$30,tables!$B$26:$B$30,-1,-1,-1)+1)))</f>
        <v>3</v>
      </c>
      <c r="R3" s="12">
        <v>573</v>
      </c>
      <c r="S3" s="12">
        <v>593</v>
      </c>
      <c r="T3" s="12">
        <f t="shared" si="6"/>
        <v>1224</v>
      </c>
      <c r="U3" s="13">
        <f t="shared" si="7"/>
        <v>1087.6408725423557</v>
      </c>
      <c r="V3" s="14"/>
      <c r="W3" s="11" t="str">
        <f t="shared" ref="W3:W66" si="13">IF(X3="","",B3)</f>
        <v/>
      </c>
      <c r="X3" s="11" t="str">
        <f>IF(A3&lt;&gt;7,"",VLOOKUP(engines!$A3,tables!$A$2:$B$9,2,FALSE))</f>
        <v/>
      </c>
      <c r="Y3" s="13" t="str">
        <f t="shared" ref="Y3:Y66" si="14">IF(X3="","",ROUND(3669.741+(-11726.07-3669.741)/(1+(AA3/0.00007159594)^0.09225318),0))</f>
        <v/>
      </c>
      <c r="Z3" s="13" t="str">
        <f t="shared" ref="Z3:Z66" si="15">IF(X3="","",ROUND(E3*745.699872/Y3,0))</f>
        <v/>
      </c>
      <c r="AA3" s="13" t="str">
        <f t="shared" ref="AA3:AA66" si="16">IF(X3="","",ROUND(124.3065+(61.25141-124.3065)/(1+(E3/390.72)^1.907076),0))</f>
        <v/>
      </c>
      <c r="AB3" s="15" t="str">
        <f t="shared" ref="AB3:AB66" si="17">IF(X3="","",ROUND((4.966747+(23.27979-4.966747)/(1+(E3/463.6174)))/2.35,2))</f>
        <v/>
      </c>
      <c r="AC3" s="13" t="str">
        <f t="shared" ref="AC3:AC66" si="18">IF(X3="","",ROUND(((E3*5252)/4750)/0.73756,0))</f>
        <v/>
      </c>
      <c r="AD3" s="14"/>
      <c r="AE3" s="11" t="str">
        <f t="shared" ref="AE3:AE66" ca="1" si="19">IF(G3&lt;&gt;"",B3&amp;","&amp;C3&amp;","&amp;D3&amp;","&amp;G3&amp;","&amp;H3&amp;","&amp;I3&amp;","&amp;J3&amp;","&amp;K3&amp;","&amp;L3&amp;","&amp;M3&amp;","&amp;N3,"")</f>
        <v>51224083,1224,1088,51224083,flex-fuel (premium unleaded recommended/E85),8,twin turbo,4268,7559,6966,12.5</v>
      </c>
      <c r="AF3" s="11" t="str">
        <f t="shared" si="9"/>
        <v/>
      </c>
    </row>
    <row r="4" spans="1:32" x14ac:dyDescent="0.3">
      <c r="A4" s="12">
        <v>8</v>
      </c>
      <c r="B4" s="11" t="str">
        <f t="shared" ca="1" si="0"/>
        <v>80576062</v>
      </c>
      <c r="C4" s="11">
        <f t="shared" ref="C4:C67" si="20">ROUND(IF(A4=7,E4,T4),0)</f>
        <v>576</v>
      </c>
      <c r="D4" s="13">
        <f t="shared" si="1"/>
        <v>568</v>
      </c>
      <c r="E4" s="12">
        <v>524</v>
      </c>
      <c r="F4" s="14"/>
      <c r="G4" s="11" t="str">
        <f t="shared" ca="1" si="10"/>
        <v>80576062</v>
      </c>
      <c r="H4" s="11" t="str">
        <f>IF(A4=7,"",VLOOKUP(engines!$A4,tables!$A$2:$B$9,2,FALSE))</f>
        <v>flex-fuel (unleaded/E85)</v>
      </c>
      <c r="I4" s="11" cm="1">
        <f t="array" aca="1" ref="I4" ca="1">IF(H4="","",_xlfn.XLOOKUP(K4*(1+ 0.05*Q4),INDIRECT("tables!r14c"&amp;Q4+2&amp;":"&amp;"r21c"&amp;Q4+2,FALSE),tables!$A$14:$A$21,"err",-1,1))</f>
        <v>6</v>
      </c>
      <c r="J4" s="11" t="str" cm="1">
        <f t="array" ref="J4">IF(H4="","",_xlfn.XLOOKUP(Q4,tables!$B$26:$B$30,_xlfn.ANCHORARRAY(tables!$A$26),tables!$A$26,0,1))</f>
        <v>bi-turbo</v>
      </c>
      <c r="K4" s="13">
        <f t="shared" ref="K3:K66" si="21">IF(H4="","",ROUND((T4/P4)*1000,0))</f>
        <v>2837</v>
      </c>
      <c r="L4" s="13">
        <f t="shared" si="11"/>
        <v>7128</v>
      </c>
      <c r="M4" s="13">
        <f t="shared" si="12"/>
        <v>6574</v>
      </c>
      <c r="N4" s="15">
        <f ca="1">IF(H4="","",ROUND((4.966747+(23.27979-4.966747)/(1+(E4/463.6174)))*_xlfn.XLOOKUP(engines!H4,tables!$B$2:$B$9,tables!$C$2:$C$9,0,0,1)*IF(Q4=0,1,1.2)*(1-0.01*I4)*(1-K4/1000000),2))</f>
        <v>16.32</v>
      </c>
      <c r="O4" s="11">
        <f t="shared" si="4"/>
        <v>2921</v>
      </c>
      <c r="P4" s="11">
        <f t="shared" si="5"/>
        <v>203.06</v>
      </c>
      <c r="Q4" s="11">
        <f>IF(H4="","",MOD(O4,(_xlfn.XLOOKUP(O4,tables!$C$26:$C$30,tables!$B$26:$B$30,-1,-1,-1)+1)))</f>
        <v>2</v>
      </c>
      <c r="R4" s="12">
        <v>480</v>
      </c>
      <c r="S4" s="12">
        <v>554</v>
      </c>
      <c r="T4" s="12">
        <f t="shared" si="6"/>
        <v>576</v>
      </c>
      <c r="U4" s="13">
        <f t="shared" si="7"/>
        <v>567.58243780753787</v>
      </c>
      <c r="V4" s="14"/>
      <c r="W4" s="11" t="str">
        <f t="shared" si="13"/>
        <v/>
      </c>
      <c r="X4" s="11" t="str">
        <f>IF(A4&lt;&gt;7,"",VLOOKUP(engines!$A4,tables!$A$2:$B$9,2,FALSE))</f>
        <v/>
      </c>
      <c r="Y4" s="13" t="str">
        <f t="shared" si="14"/>
        <v/>
      </c>
      <c r="Z4" s="13" t="str">
        <f t="shared" si="15"/>
        <v/>
      </c>
      <c r="AA4" s="13" t="str">
        <f t="shared" si="16"/>
        <v/>
      </c>
      <c r="AB4" s="15" t="str">
        <f t="shared" si="17"/>
        <v/>
      </c>
      <c r="AC4" s="13" t="str">
        <f t="shared" si="18"/>
        <v/>
      </c>
      <c r="AD4" s="14"/>
      <c r="AE4" s="11" t="str">
        <f t="shared" ca="1" si="19"/>
        <v>80576062,576,568,80576062,flex-fuel (unleaded/E85),6,bi-turbo,2837,7128,6574,16.32</v>
      </c>
      <c r="AF4" s="11" t="str">
        <f t="shared" si="9"/>
        <v/>
      </c>
    </row>
    <row r="5" spans="1:32" x14ac:dyDescent="0.3">
      <c r="A5" s="12">
        <v>3</v>
      </c>
      <c r="B5" s="11" t="str">
        <f t="shared" ca="1" si="0"/>
        <v>30571060</v>
      </c>
      <c r="C5" s="11">
        <f t="shared" si="20"/>
        <v>571</v>
      </c>
      <c r="D5" s="13">
        <f t="shared" si="1"/>
        <v>751</v>
      </c>
      <c r="E5" s="12">
        <v>571</v>
      </c>
      <c r="F5" s="14"/>
      <c r="G5" s="11" t="str">
        <f t="shared" ca="1" si="10"/>
        <v>30571060</v>
      </c>
      <c r="H5" s="11" t="str">
        <f>IF(A5=7,"",VLOOKUP(engines!$A5,tables!$A$2:$B$9,2,FALSE))</f>
        <v>premium unleaded (required)</v>
      </c>
      <c r="I5" s="11" cm="1">
        <f t="array" aca="1" ref="I5" ca="1">IF(H5="","",_xlfn.XLOOKUP(K5*(1+ 0.05*Q5),INDIRECT("tables!r14c"&amp;Q5+2&amp;":"&amp;"r21c"&amp;Q5+2,FALSE),tables!$A$14:$A$21,"err",-1,1))</f>
        <v>6</v>
      </c>
      <c r="J5" s="11" t="str" cm="1">
        <f t="array" ref="J5">IF(H5="","",_xlfn.XLOOKUP(Q5,tables!$B$26:$B$30,_xlfn.ANCHORARRAY(tables!$A$26),tables!$A$26,0,1))</f>
        <v>natrually aspirated</v>
      </c>
      <c r="K5" s="13">
        <f t="shared" si="21"/>
        <v>3102</v>
      </c>
      <c r="L5" s="13">
        <f t="shared" si="11"/>
        <v>6135</v>
      </c>
      <c r="M5" s="13">
        <f t="shared" si="12"/>
        <v>5415</v>
      </c>
      <c r="N5" s="15">
        <f ca="1">IF(H5="","",ROUND((4.966747+(23.27979-4.966747)/(1+(E5/463.6174)))*_xlfn.XLOOKUP(engines!H5,tables!$B$2:$B$9,tables!$C$2:$C$9,0,0,1)*IF(Q5=0,1,1.2)*(1-0.01*I5)*(1-K5/1000000),2))</f>
        <v>12.71</v>
      </c>
      <c r="O5" s="11">
        <f t="shared" si="4"/>
        <v>3102</v>
      </c>
      <c r="P5" s="11">
        <f t="shared" si="5"/>
        <v>184.1</v>
      </c>
      <c r="Q5" s="11">
        <f>IF(H5="","",MOD(O5,(_xlfn.XLOOKUP(O5,tables!$C$26:$C$30,tables!$B$26:$B$30,-1,-1,-1)+1)))</f>
        <v>0</v>
      </c>
      <c r="R5" s="12">
        <v>135</v>
      </c>
      <c r="S5" s="12">
        <v>720</v>
      </c>
      <c r="T5" s="12">
        <f t="shared" si="6"/>
        <v>571</v>
      </c>
      <c r="U5" s="13">
        <f t="shared" si="7"/>
        <v>750.87044266696148</v>
      </c>
      <c r="V5" s="14"/>
      <c r="W5" s="11" t="str">
        <f t="shared" si="13"/>
        <v/>
      </c>
      <c r="X5" s="11" t="str">
        <f>IF(A5&lt;&gt;7,"",VLOOKUP(engines!$A5,tables!$A$2:$B$9,2,FALSE))</f>
        <v/>
      </c>
      <c r="Y5" s="13" t="str">
        <f t="shared" si="14"/>
        <v/>
      </c>
      <c r="Z5" s="13" t="str">
        <f t="shared" si="15"/>
        <v/>
      </c>
      <c r="AA5" s="13" t="str">
        <f t="shared" si="16"/>
        <v/>
      </c>
      <c r="AB5" s="15" t="str">
        <f t="shared" si="17"/>
        <v/>
      </c>
      <c r="AC5" s="13" t="str">
        <f t="shared" si="18"/>
        <v/>
      </c>
      <c r="AD5" s="14"/>
      <c r="AE5" s="11" t="str">
        <f t="shared" ca="1" si="19"/>
        <v>30571060,571,751,30571060,premium unleaded (required),6,natrually aspirated,3102,6135,5415,12.71</v>
      </c>
      <c r="AF5" s="11" t="str">
        <f t="shared" si="9"/>
        <v/>
      </c>
    </row>
    <row r="6" spans="1:32" x14ac:dyDescent="0.3">
      <c r="A6" s="12">
        <v>5</v>
      </c>
      <c r="B6" s="11" t="str">
        <f t="shared" ca="1" si="0"/>
        <v>51214101</v>
      </c>
      <c r="C6" s="11">
        <f t="shared" si="20"/>
        <v>1214</v>
      </c>
      <c r="D6" s="13">
        <f t="shared" si="1"/>
        <v>1400</v>
      </c>
      <c r="E6" s="12">
        <v>1156</v>
      </c>
      <c r="F6" s="14"/>
      <c r="G6" s="11" t="str">
        <f t="shared" ca="1" si="10"/>
        <v>51214101</v>
      </c>
      <c r="H6" s="11" t="str">
        <f>IF(A6=7,"",VLOOKUP(engines!$A6,tables!$A$2:$B$9,2,FALSE))</f>
        <v>flex-fuel (premium unleaded recommended/E85)</v>
      </c>
      <c r="I6" s="11" cm="1">
        <f t="array" aca="1" ref="I6" ca="1">IF(H6="","",_xlfn.XLOOKUP(K6*(1+ 0.05*Q6),INDIRECT("tables!r14c"&amp;Q6+2&amp;":"&amp;"r21c"&amp;Q6+2,FALSE),tables!$A$14:$A$21,"err",-1,1))</f>
        <v>10</v>
      </c>
      <c r="J6" s="11" t="str" cm="1">
        <f t="array" ref="J6">IF(H6="","",_xlfn.XLOOKUP(Q6,tables!$B$26:$B$30,_xlfn.ANCHORARRAY(tables!$A$26),tables!$A$26,0,1))</f>
        <v>single turbo</v>
      </c>
      <c r="K6" s="13">
        <f t="shared" si="21"/>
        <v>4655</v>
      </c>
      <c r="L6" s="13">
        <f t="shared" si="11"/>
        <v>6681</v>
      </c>
      <c r="M6" s="13">
        <f t="shared" si="12"/>
        <v>5879</v>
      </c>
      <c r="N6" s="15">
        <f ca="1">IF(H6="","",ROUND((4.966747+(23.27979-4.966747)/(1+(E6/463.6174)))*_xlfn.XLOOKUP(engines!H6,tables!$B$2:$B$9,tables!$C$2:$C$9,0,0,1)*IF(Q6=0,1,1.2)*(1-0.01*I6)*(1-K6/1000000),2))</f>
        <v>11.85</v>
      </c>
      <c r="O6" s="11">
        <f t="shared" si="4"/>
        <v>4765</v>
      </c>
      <c r="P6" s="11">
        <f t="shared" si="5"/>
        <v>260.82</v>
      </c>
      <c r="Q6" s="11">
        <f>IF(H6="","",MOD(O6,(_xlfn.XLOOKUP(O6,tables!$C$26:$C$30,tables!$B$26:$B$30,-1,-1,-1)+1)))</f>
        <v>1</v>
      </c>
      <c r="R6" s="12">
        <v>363</v>
      </c>
      <c r="S6" s="12">
        <v>802</v>
      </c>
      <c r="T6" s="12">
        <f t="shared" si="6"/>
        <v>1214</v>
      </c>
      <c r="U6" s="13">
        <f t="shared" si="7"/>
        <v>1400.173119015167</v>
      </c>
      <c r="V6" s="14"/>
      <c r="W6" s="11" t="str">
        <f t="shared" si="13"/>
        <v/>
      </c>
      <c r="X6" s="11" t="str">
        <f>IF(A6&lt;&gt;7,"",VLOOKUP(engines!$A6,tables!$A$2:$B$9,2,FALSE))</f>
        <v/>
      </c>
      <c r="Y6" s="13" t="str">
        <f t="shared" si="14"/>
        <v/>
      </c>
      <c r="Z6" s="13" t="str">
        <f t="shared" si="15"/>
        <v/>
      </c>
      <c r="AA6" s="13" t="str">
        <f t="shared" si="16"/>
        <v/>
      </c>
      <c r="AB6" s="15" t="str">
        <f t="shared" si="17"/>
        <v/>
      </c>
      <c r="AC6" s="13" t="str">
        <f t="shared" si="18"/>
        <v/>
      </c>
      <c r="AD6" s="14"/>
      <c r="AE6" s="11" t="str">
        <f t="shared" ca="1" si="19"/>
        <v>51214101,1214,1400,51214101,flex-fuel (premium unleaded recommended/E85),10,single turbo,4655,6681,5879,11.85</v>
      </c>
      <c r="AF6" s="11" t="str">
        <f t="shared" si="9"/>
        <v/>
      </c>
    </row>
    <row r="7" spans="1:32" x14ac:dyDescent="0.3">
      <c r="A7" s="12">
        <v>7</v>
      </c>
      <c r="B7" s="11" t="str">
        <f t="shared" si="0"/>
        <v>70402629</v>
      </c>
      <c r="C7" s="11">
        <f t="shared" si="20"/>
        <v>402</v>
      </c>
      <c r="D7" s="13">
        <f t="shared" si="1"/>
        <v>603</v>
      </c>
      <c r="E7" s="12">
        <v>402</v>
      </c>
      <c r="F7" s="14"/>
      <c r="G7" s="11" t="str">
        <f t="shared" si="10"/>
        <v/>
      </c>
      <c r="H7" s="11" t="str">
        <f>IF(A7=7,"",VLOOKUP(engines!$A7,tables!$A$2:$B$9,2,FALSE))</f>
        <v/>
      </c>
      <c r="I7" s="11" t="str" cm="1">
        <f t="array" aca="1" ref="I7" ca="1">IF(H7="","",_xlfn.XLOOKUP(K7*(1+ 0.05*Q7),INDIRECT("tables!r14c"&amp;Q7+2&amp;":"&amp;"r21c"&amp;Q7+2,FALSE),tables!$A$14:$A$21,"err",-1,1))</f>
        <v/>
      </c>
      <c r="J7" s="11" t="str" cm="1">
        <f t="array" ref="J7">IF(H7="","",_xlfn.XLOOKUP(Q7,tables!$B$26:$B$30,_xlfn.ANCHORARRAY(tables!$A$26),tables!$A$26,0,1))</f>
        <v/>
      </c>
      <c r="K7" s="13" t="str">
        <f t="shared" si="21"/>
        <v/>
      </c>
      <c r="L7" s="13" t="str">
        <f t="shared" si="11"/>
        <v/>
      </c>
      <c r="M7" s="13" t="str">
        <f t="shared" si="12"/>
        <v/>
      </c>
      <c r="N7" s="15" t="str">
        <f>IF(H7="","",ROUND((4.966747+(23.27979-4.966747)/(1+(E7/463.6174)))*_xlfn.XLOOKUP(engines!H7,tables!$B$2:$B$9,tables!$C$2:$C$9,0,0,1)*IF(Q7=0,1,1.2)*(1-0.01*I7)*(1-K7/1000000),2))</f>
        <v/>
      </c>
      <c r="O7" s="11" t="str">
        <f t="shared" si="4"/>
        <v/>
      </c>
      <c r="P7" s="11" t="str">
        <f t="shared" si="5"/>
        <v/>
      </c>
      <c r="Q7" s="11" t="str">
        <f>IF(H7="","",MOD(O7,(_xlfn.XLOOKUP(O7,tables!$C$26:$C$30,tables!$B$26:$B$30,-1,-1,-1)+1)))</f>
        <v/>
      </c>
      <c r="R7" s="12">
        <v>948</v>
      </c>
      <c r="S7" s="12">
        <v>775</v>
      </c>
      <c r="T7" s="12" t="str">
        <f t="shared" si="6"/>
        <v/>
      </c>
      <c r="U7" s="13" t="str">
        <f t="shared" si="7"/>
        <v/>
      </c>
      <c r="V7" s="14"/>
      <c r="W7" s="11" t="str">
        <f t="shared" si="13"/>
        <v>70402629</v>
      </c>
      <c r="X7" s="11" t="str">
        <f>IF(A7&lt;&gt;7,"",VLOOKUP(engines!$A7,tables!$A$2:$B$9,2,FALSE))</f>
        <v>electric</v>
      </c>
      <c r="Y7" s="13">
        <f t="shared" si="14"/>
        <v>372</v>
      </c>
      <c r="Z7" s="13">
        <f t="shared" si="15"/>
        <v>806</v>
      </c>
      <c r="AA7" s="13">
        <f t="shared" si="16"/>
        <v>94</v>
      </c>
      <c r="AB7" s="15">
        <f t="shared" si="17"/>
        <v>6.29</v>
      </c>
      <c r="AC7" s="13">
        <f t="shared" si="18"/>
        <v>603</v>
      </c>
      <c r="AD7" s="14"/>
      <c r="AE7" s="11" t="str">
        <f t="shared" si="19"/>
        <v/>
      </c>
      <c r="AF7" s="11" t="str">
        <f t="shared" si="9"/>
        <v>70402629,402,603,70402629,electric,372,806,94,6.29</v>
      </c>
    </row>
    <row r="8" spans="1:32" x14ac:dyDescent="0.3">
      <c r="A8" s="12">
        <v>4</v>
      </c>
      <c r="B8" s="11" t="str">
        <f t="shared" ca="1" si="0"/>
        <v>40349050</v>
      </c>
      <c r="C8" s="11">
        <f t="shared" si="20"/>
        <v>349</v>
      </c>
      <c r="D8" s="13">
        <f t="shared" si="1"/>
        <v>688</v>
      </c>
      <c r="E8" s="12">
        <v>349</v>
      </c>
      <c r="F8" s="14"/>
      <c r="G8" s="11" t="str">
        <f t="shared" ca="1" si="10"/>
        <v>40349050</v>
      </c>
      <c r="H8" s="11" t="str">
        <f>IF(A8=7,"",VLOOKUP(engines!$A8,tables!$A$2:$B$9,2,FALSE))</f>
        <v>diesel</v>
      </c>
      <c r="I8" s="11" cm="1">
        <f t="array" aca="1" ref="I8" ca="1">IF(H8="","",_xlfn.XLOOKUP(K8*(1+ 0.05*Q8),INDIRECT("tables!r14c"&amp;Q8+2&amp;":"&amp;"r21c"&amp;Q8+2,FALSE),tables!$A$14:$A$21,"err",-1,1))</f>
        <v>5</v>
      </c>
      <c r="J8" s="11" t="str" cm="1">
        <f t="array" ref="J8">IF(H8="","",_xlfn.XLOOKUP(Q8,tables!$B$26:$B$30,_xlfn.ANCHORARRAY(tables!$A$26),tables!$A$26,0,1))</f>
        <v>natrually aspirated</v>
      </c>
      <c r="K8" s="13">
        <f t="shared" si="21"/>
        <v>2156</v>
      </c>
      <c r="L8" s="13">
        <f t="shared" si="11"/>
        <v>4522</v>
      </c>
      <c r="M8" s="13">
        <f t="shared" si="12"/>
        <v>3612</v>
      </c>
      <c r="N8" s="15">
        <f ca="1">IF(H8="","",ROUND((4.966747+(23.27979-4.966747)/(1+(E8/463.6174)))*_xlfn.XLOOKUP(engines!H8,tables!$B$2:$B$9,tables!$C$2:$C$9,0,0,1)*IF(Q8=0,1,1.2)*(1-0.01*I8)*(1-K8/1000000),2))</f>
        <v>17.53</v>
      </c>
      <c r="O8" s="11">
        <f t="shared" si="4"/>
        <v>2156</v>
      </c>
      <c r="P8" s="11">
        <f t="shared" si="5"/>
        <v>161.9</v>
      </c>
      <c r="Q8" s="11">
        <f>IF(H8="","",MOD(O8,(_xlfn.XLOOKUP(O8,tables!$C$26:$C$30,tables!$B$26:$B$30,-1,-1,-1)+1)))</f>
        <v>0</v>
      </c>
      <c r="R8" s="12">
        <v>22</v>
      </c>
      <c r="S8" s="12">
        <v>910</v>
      </c>
      <c r="T8" s="12">
        <f t="shared" si="6"/>
        <v>349</v>
      </c>
      <c r="U8" s="13">
        <f t="shared" si="7"/>
        <v>688.02631189356998</v>
      </c>
      <c r="V8" s="14"/>
      <c r="W8" s="11" t="str">
        <f t="shared" si="13"/>
        <v/>
      </c>
      <c r="X8" s="11" t="str">
        <f>IF(A8&lt;&gt;7,"",VLOOKUP(engines!$A8,tables!$A$2:$B$9,2,FALSE))</f>
        <v/>
      </c>
      <c r="Y8" s="13" t="str">
        <f t="shared" si="14"/>
        <v/>
      </c>
      <c r="Z8" s="13" t="str">
        <f t="shared" si="15"/>
        <v/>
      </c>
      <c r="AA8" s="13" t="str">
        <f t="shared" si="16"/>
        <v/>
      </c>
      <c r="AB8" s="15" t="str">
        <f t="shared" si="17"/>
        <v/>
      </c>
      <c r="AC8" s="13" t="str">
        <f t="shared" si="18"/>
        <v/>
      </c>
      <c r="AD8" s="14"/>
      <c r="AE8" s="11" t="str">
        <f t="shared" ca="1" si="19"/>
        <v>40349050,349,688,40349050,diesel,5,natrually aspirated,2156,4522,3612,17.53</v>
      </c>
      <c r="AF8" s="11" t="str">
        <f t="shared" si="9"/>
        <v/>
      </c>
    </row>
    <row r="9" spans="1:32" x14ac:dyDescent="0.3">
      <c r="A9" s="12">
        <v>3</v>
      </c>
      <c r="B9" s="11" t="str">
        <f t="shared" ca="1" si="0"/>
        <v>30723061</v>
      </c>
      <c r="C9" s="11">
        <f t="shared" si="20"/>
        <v>723</v>
      </c>
      <c r="D9" s="13">
        <f t="shared" si="1"/>
        <v>851</v>
      </c>
      <c r="E9" s="12">
        <v>689</v>
      </c>
      <c r="F9" s="14"/>
      <c r="G9" s="11" t="str">
        <f t="shared" ca="1" si="10"/>
        <v>30723061</v>
      </c>
      <c r="H9" s="11" t="str">
        <f>IF(A9=7,"",VLOOKUP(engines!$A9,tables!$A$2:$B$9,2,FALSE))</f>
        <v>premium unleaded (required)</v>
      </c>
      <c r="I9" s="11" cm="1">
        <f t="array" aca="1" ref="I9" ca="1">IF(H9="","",_xlfn.XLOOKUP(K9*(1+ 0.05*Q9),INDIRECT("tables!r14c"&amp;Q9+2&amp;":"&amp;"r21c"&amp;Q9+2,FALSE),tables!$A$14:$A$21,"err",-1,1))</f>
        <v>6</v>
      </c>
      <c r="J9" s="11" t="str" cm="1">
        <f t="array" ref="J9">IF(H9="","",_xlfn.XLOOKUP(Q9,tables!$B$26:$B$30,_xlfn.ANCHORARRAY(tables!$A$26),tables!$A$26,0,1))</f>
        <v>single turbo</v>
      </c>
      <c r="K9" s="13">
        <f t="shared" si="21"/>
        <v>3455</v>
      </c>
      <c r="L9" s="13">
        <f t="shared" si="11"/>
        <v>6447</v>
      </c>
      <c r="M9" s="13">
        <f t="shared" si="12"/>
        <v>5768</v>
      </c>
      <c r="N9" s="15">
        <f ca="1">IF(H9="","",ROUND((4.966747+(23.27979-4.966747)/(1+(E9/463.6174)))*_xlfn.XLOOKUP(engines!H9,tables!$B$2:$B$9,tables!$C$2:$C$9,0,0,1)*IF(Q9=0,1,1.2)*(1-0.01*I9)*(1-K9/1000000),2))</f>
        <v>14.28</v>
      </c>
      <c r="O9" s="11">
        <f t="shared" si="4"/>
        <v>3517</v>
      </c>
      <c r="P9" s="11">
        <f t="shared" si="5"/>
        <v>209.26500000000001</v>
      </c>
      <c r="Q9" s="11">
        <f>IF(H9="","",MOD(O9,(_xlfn.XLOOKUP(O9,tables!$C$26:$C$30,tables!$B$26:$B$30,-1,-1,-1)+1)))</f>
        <v>1</v>
      </c>
      <c r="R9" s="12">
        <v>140</v>
      </c>
      <c r="S9" s="12">
        <v>679</v>
      </c>
      <c r="T9" s="12">
        <f t="shared" si="6"/>
        <v>723</v>
      </c>
      <c r="U9" s="13">
        <f t="shared" si="7"/>
        <v>850.59207482421891</v>
      </c>
      <c r="V9" s="14"/>
      <c r="W9" s="11" t="str">
        <f t="shared" si="13"/>
        <v/>
      </c>
      <c r="X9" s="11" t="str">
        <f>IF(A9&lt;&gt;7,"",VLOOKUP(engines!$A9,tables!$A$2:$B$9,2,FALSE))</f>
        <v/>
      </c>
      <c r="Y9" s="13" t="str">
        <f t="shared" si="14"/>
        <v/>
      </c>
      <c r="Z9" s="13" t="str">
        <f t="shared" si="15"/>
        <v/>
      </c>
      <c r="AA9" s="13" t="str">
        <f t="shared" si="16"/>
        <v/>
      </c>
      <c r="AB9" s="15" t="str">
        <f t="shared" si="17"/>
        <v/>
      </c>
      <c r="AC9" s="13" t="str">
        <f t="shared" si="18"/>
        <v/>
      </c>
      <c r="AD9" s="14"/>
      <c r="AE9" s="11" t="str">
        <f t="shared" ca="1" si="19"/>
        <v>30723061,723,851,30723061,premium unleaded (required),6,single turbo,3455,6447,5768,14.28</v>
      </c>
      <c r="AF9" s="11" t="str">
        <f t="shared" si="9"/>
        <v/>
      </c>
    </row>
    <row r="10" spans="1:32" x14ac:dyDescent="0.3">
      <c r="A10" s="12">
        <v>6</v>
      </c>
      <c r="B10" s="11" t="str">
        <f t="shared" ca="1" si="0"/>
        <v>61272083</v>
      </c>
      <c r="C10" s="11">
        <f t="shared" si="20"/>
        <v>1272</v>
      </c>
      <c r="D10" s="13">
        <f t="shared" si="1"/>
        <v>1141</v>
      </c>
      <c r="E10" s="12">
        <v>1106</v>
      </c>
      <c r="F10" s="14"/>
      <c r="G10" s="11" t="str">
        <f t="shared" ca="1" si="10"/>
        <v>61272083</v>
      </c>
      <c r="H10" s="11" t="str">
        <f>IF(A10=7,"",VLOOKUP(engines!$A10,tables!$A$2:$B$9,2,FALSE))</f>
        <v>flex-fuel (premium unleaded required/E85)</v>
      </c>
      <c r="I10" s="11" cm="1">
        <f t="array" aca="1" ref="I10" ca="1">IF(H10="","",_xlfn.XLOOKUP(K10*(1+ 0.05*Q10),INDIRECT("tables!r14c"&amp;Q10+2&amp;":"&amp;"r21c"&amp;Q10+2,FALSE),tables!$A$14:$A$21,"err",-1,1))</f>
        <v>8</v>
      </c>
      <c r="J10" s="11" t="str" cm="1">
        <f t="array" ref="J10">IF(H10="","",_xlfn.XLOOKUP(Q10,tables!$B$26:$B$30,_xlfn.ANCHORARRAY(tables!$A$26),tables!$A$26,0,1))</f>
        <v>twin turbo</v>
      </c>
      <c r="K10" s="13">
        <f t="shared" si="21"/>
        <v>4351</v>
      </c>
      <c r="L10" s="13">
        <f t="shared" si="11"/>
        <v>7498</v>
      </c>
      <c r="M10" s="13">
        <f t="shared" si="12"/>
        <v>6904</v>
      </c>
      <c r="N10" s="15">
        <f ca="1">IF(H10="","",ROUND((4.966747+(23.27979-4.966747)/(1+(E10/463.6174)))*_xlfn.XLOOKUP(engines!H10,tables!$B$2:$B$9,tables!$C$2:$C$9,0,0,1)*IF(Q10=0,1,1.2)*(1-0.01*I10)*(1-K10/1000000),2))</f>
        <v>12.66</v>
      </c>
      <c r="O10" s="11">
        <f t="shared" si="4"/>
        <v>4655</v>
      </c>
      <c r="P10" s="11">
        <f t="shared" si="5"/>
        <v>292.33</v>
      </c>
      <c r="Q10" s="11">
        <f>IF(H10="","",MOD(O10,(_xlfn.XLOOKUP(O10,tables!$C$26:$C$30,tables!$B$26:$B$30,-1,-1,-1)+1)))</f>
        <v>3</v>
      </c>
      <c r="R10" s="12">
        <v>520</v>
      </c>
      <c r="S10" s="12">
        <v>594</v>
      </c>
      <c r="T10" s="12">
        <f t="shared" si="6"/>
        <v>1272</v>
      </c>
      <c r="U10" s="13">
        <f t="shared" si="7"/>
        <v>1140.7269605954482</v>
      </c>
      <c r="V10" s="14"/>
      <c r="W10" s="11" t="str">
        <f t="shared" si="13"/>
        <v/>
      </c>
      <c r="X10" s="11" t="str">
        <f>IF(A10&lt;&gt;7,"",VLOOKUP(engines!$A10,tables!$A$2:$B$9,2,FALSE))</f>
        <v/>
      </c>
      <c r="Y10" s="13" t="str">
        <f t="shared" si="14"/>
        <v/>
      </c>
      <c r="Z10" s="13" t="str">
        <f t="shared" si="15"/>
        <v/>
      </c>
      <c r="AA10" s="13" t="str">
        <f t="shared" si="16"/>
        <v/>
      </c>
      <c r="AB10" s="15" t="str">
        <f t="shared" si="17"/>
        <v/>
      </c>
      <c r="AC10" s="13" t="str">
        <f t="shared" si="18"/>
        <v/>
      </c>
      <c r="AD10" s="14"/>
      <c r="AE10" s="11" t="str">
        <f t="shared" ca="1" si="19"/>
        <v>61272083,1272,1141,61272083,flex-fuel (premium unleaded required/E85),8,twin turbo,4351,7498,6904,12.66</v>
      </c>
      <c r="AF10" s="11" t="str">
        <f t="shared" si="9"/>
        <v/>
      </c>
    </row>
    <row r="11" spans="1:32" x14ac:dyDescent="0.3">
      <c r="A11" s="12">
        <v>1</v>
      </c>
      <c r="B11" s="11" t="str">
        <f t="shared" ca="1" si="0"/>
        <v>11322100</v>
      </c>
      <c r="C11" s="11">
        <f t="shared" si="20"/>
        <v>1322</v>
      </c>
      <c r="D11" s="13">
        <f t="shared" si="1"/>
        <v>1624</v>
      </c>
      <c r="E11" s="12">
        <v>1322</v>
      </c>
      <c r="F11" s="14"/>
      <c r="G11" s="11" t="str">
        <f t="shared" ca="1" si="10"/>
        <v>11322100</v>
      </c>
      <c r="H11" s="11" t="str">
        <f>IF(A11=7,"",VLOOKUP(engines!$A11,tables!$A$2:$B$9,2,FALSE))</f>
        <v>premium unleaded (recommended)</v>
      </c>
      <c r="I11" s="11" cm="1">
        <f t="array" aca="1" ref="I11" ca="1">IF(H11="","",_xlfn.XLOOKUP(K11*(1+ 0.05*Q11),INDIRECT("tables!r14c"&amp;Q11+2&amp;":"&amp;"r21c"&amp;Q11+2,FALSE),tables!$A$14:$A$21,"err",-1,1))</f>
        <v>10</v>
      </c>
      <c r="J11" s="11" t="str" cm="1">
        <f t="array" ref="J11">IF(H11="","",_xlfn.XLOOKUP(Q11,tables!$B$26:$B$30,_xlfn.ANCHORARRAY(tables!$A$26),tables!$A$26,0,1))</f>
        <v>natrually aspirated</v>
      </c>
      <c r="K11" s="13">
        <f t="shared" si="21"/>
        <v>5100</v>
      </c>
      <c r="L11" s="13">
        <f t="shared" si="11"/>
        <v>6639</v>
      </c>
      <c r="M11" s="13">
        <f t="shared" si="12"/>
        <v>5795</v>
      </c>
      <c r="N11" s="15">
        <f ca="1">IF(H11="","",ROUND((4.966747+(23.27979-4.966747)/(1+(E11/463.6174)))*_xlfn.XLOOKUP(engines!H11,tables!$B$2:$B$9,tables!$C$2:$C$9,0,0,1)*IF(Q11=0,1,1.2)*(1-0.01*I11)*(1-K11/1000000),2))</f>
        <v>8.7899999999999991</v>
      </c>
      <c r="O11" s="11">
        <f t="shared" si="4"/>
        <v>5100</v>
      </c>
      <c r="P11" s="11">
        <f t="shared" si="5"/>
        <v>259.20000000000005</v>
      </c>
      <c r="Q11" s="11">
        <f>IF(H11="","",MOD(O11,(_xlfn.XLOOKUP(O11,tables!$C$26:$C$30,tables!$B$26:$B$30,-1,-1,-1)+1)))</f>
        <v>0</v>
      </c>
      <c r="R11" s="12">
        <v>639</v>
      </c>
      <c r="S11" s="12">
        <v>844</v>
      </c>
      <c r="T11" s="12">
        <f t="shared" si="6"/>
        <v>1322</v>
      </c>
      <c r="U11" s="13">
        <f t="shared" si="7"/>
        <v>1624.4463649256761</v>
      </c>
      <c r="V11" s="14"/>
      <c r="W11" s="11" t="str">
        <f t="shared" si="13"/>
        <v/>
      </c>
      <c r="X11" s="11" t="str">
        <f>IF(A11&lt;&gt;7,"",VLOOKUP(engines!$A11,tables!$A$2:$B$9,2,FALSE))</f>
        <v/>
      </c>
      <c r="Y11" s="13" t="str">
        <f t="shared" si="14"/>
        <v/>
      </c>
      <c r="Z11" s="13" t="str">
        <f t="shared" si="15"/>
        <v/>
      </c>
      <c r="AA11" s="13" t="str">
        <f t="shared" si="16"/>
        <v/>
      </c>
      <c r="AB11" s="15" t="str">
        <f t="shared" si="17"/>
        <v/>
      </c>
      <c r="AC11" s="13" t="str">
        <f t="shared" si="18"/>
        <v/>
      </c>
      <c r="AD11" s="14"/>
      <c r="AE11" s="11" t="str">
        <f t="shared" ca="1" si="19"/>
        <v>11322100,1322,1624,11322100,premium unleaded (recommended),10,natrually aspirated,5100,6639,5795,8.79</v>
      </c>
      <c r="AF11" s="11" t="str">
        <f t="shared" si="9"/>
        <v/>
      </c>
    </row>
    <row r="12" spans="1:32" x14ac:dyDescent="0.3">
      <c r="A12" s="12">
        <v>4</v>
      </c>
      <c r="B12" s="11" t="str">
        <f t="shared" ca="1" si="0"/>
        <v>41161082</v>
      </c>
      <c r="C12" s="11">
        <f t="shared" si="20"/>
        <v>1161</v>
      </c>
      <c r="D12" s="13">
        <f t="shared" si="1"/>
        <v>1455</v>
      </c>
      <c r="E12" s="12">
        <v>1055</v>
      </c>
      <c r="F12" s="14"/>
      <c r="G12" s="11" t="str">
        <f t="shared" ca="1" si="10"/>
        <v>41161082</v>
      </c>
      <c r="H12" s="11" t="str">
        <f>IF(A12=7,"",VLOOKUP(engines!$A12,tables!$A$2:$B$9,2,FALSE))</f>
        <v>diesel</v>
      </c>
      <c r="I12" s="11" cm="1">
        <f t="array" aca="1" ref="I12" ca="1">IF(H12="","",_xlfn.XLOOKUP(K12*(1+ 0.05*Q12),INDIRECT("tables!r14c"&amp;Q12+2&amp;":"&amp;"r21c"&amp;Q12+2,FALSE),tables!$A$14:$A$21,"err",-1,1))</f>
        <v>8</v>
      </c>
      <c r="J12" s="11" t="str" cm="1">
        <f t="array" ref="J12">IF(H12="","",_xlfn.XLOOKUP(Q12,tables!$B$26:$B$30,_xlfn.ANCHORARRAY(tables!$A$26),tables!$A$26,0,1))</f>
        <v>bi-turbo</v>
      </c>
      <c r="K12" s="13">
        <f t="shared" si="21"/>
        <v>4342</v>
      </c>
      <c r="L12" s="13">
        <f t="shared" si="11"/>
        <v>5910</v>
      </c>
      <c r="M12" s="13">
        <f t="shared" si="12"/>
        <v>5163</v>
      </c>
      <c r="N12" s="15">
        <f ca="1">IF(H12="","",ROUND((4.966747+(23.27979-4.966747)/(1+(E12/463.6174)))*_xlfn.XLOOKUP(engines!H12,tables!$B$2:$B$9,tables!$C$2:$C$9,0,0,1)*IF(Q12=0,1,1.2)*(1-0.01*I12)*(1-K12/1000000),2))</f>
        <v>13.93</v>
      </c>
      <c r="O12" s="11">
        <f t="shared" si="4"/>
        <v>4538</v>
      </c>
      <c r="P12" s="11">
        <f t="shared" si="5"/>
        <v>267.41000000000003</v>
      </c>
      <c r="Q12" s="11">
        <f>IF(H12="","",MOD(O12,(_xlfn.XLOOKUP(O12,tables!$C$26:$C$30,tables!$B$26:$B$30,-1,-1,-1)+1)))</f>
        <v>2</v>
      </c>
      <c r="R12" s="12">
        <v>873</v>
      </c>
      <c r="S12" s="12">
        <v>747</v>
      </c>
      <c r="T12" s="12">
        <f t="shared" si="6"/>
        <v>1161</v>
      </c>
      <c r="U12" s="13">
        <f t="shared" si="7"/>
        <v>1455.0492598483431</v>
      </c>
      <c r="V12" s="14"/>
      <c r="W12" s="11" t="str">
        <f t="shared" si="13"/>
        <v/>
      </c>
      <c r="X12" s="11" t="str">
        <f>IF(A12&lt;&gt;7,"",VLOOKUP(engines!$A12,tables!$A$2:$B$9,2,FALSE))</f>
        <v/>
      </c>
      <c r="Y12" s="13" t="str">
        <f t="shared" si="14"/>
        <v/>
      </c>
      <c r="Z12" s="13" t="str">
        <f t="shared" si="15"/>
        <v/>
      </c>
      <c r="AA12" s="13" t="str">
        <f t="shared" si="16"/>
        <v/>
      </c>
      <c r="AB12" s="15" t="str">
        <f t="shared" si="17"/>
        <v/>
      </c>
      <c r="AC12" s="13" t="str">
        <f t="shared" si="18"/>
        <v/>
      </c>
      <c r="AD12" s="14"/>
      <c r="AE12" s="11" t="str">
        <f t="shared" ca="1" si="19"/>
        <v>41161082,1161,1455,41161082,diesel,8,bi-turbo,4342,5910,5163,13.93</v>
      </c>
      <c r="AF12" s="11" t="str">
        <f t="shared" si="9"/>
        <v/>
      </c>
    </row>
    <row r="13" spans="1:32" x14ac:dyDescent="0.3">
      <c r="A13" s="12">
        <v>2</v>
      </c>
      <c r="B13" s="11" t="str">
        <f t="shared" ca="1" si="0"/>
        <v>20830081</v>
      </c>
      <c r="C13" s="11">
        <f t="shared" si="20"/>
        <v>830</v>
      </c>
      <c r="D13" s="13">
        <f t="shared" si="1"/>
        <v>820</v>
      </c>
      <c r="E13" s="12">
        <v>790</v>
      </c>
      <c r="F13" s="14"/>
      <c r="G13" s="11" t="str">
        <f t="shared" ca="1" si="10"/>
        <v>20830081</v>
      </c>
      <c r="H13" s="11" t="str">
        <f>IF(A13=7,"",VLOOKUP(engines!$A13,tables!$A$2:$B$9,2,FALSE))</f>
        <v>regular unleaded</v>
      </c>
      <c r="I13" s="11" cm="1">
        <f t="array" aca="1" ref="I13" ca="1">IF(H13="","",_xlfn.XLOOKUP(K13*(1+ 0.05*Q13),INDIRECT("tables!r14c"&amp;Q13+2&amp;":"&amp;"r21c"&amp;Q13+2,FALSE),tables!$A$14:$A$21,"err",-1,1))</f>
        <v>8</v>
      </c>
      <c r="J13" s="11" t="str" cm="1">
        <f t="array" ref="J13">IF(H13="","",_xlfn.XLOOKUP(Q13,tables!$B$26:$B$30,_xlfn.ANCHORARRAY(tables!$A$26),tables!$A$26,0,1))</f>
        <v>single turbo</v>
      </c>
      <c r="K13" s="13">
        <f t="shared" si="21"/>
        <v>3764</v>
      </c>
      <c r="L13" s="13">
        <f t="shared" si="11"/>
        <v>7629</v>
      </c>
      <c r="M13" s="13">
        <f t="shared" si="12"/>
        <v>6859</v>
      </c>
      <c r="N13" s="15">
        <f ca="1">IF(H13="","",ROUND((4.966747+(23.27979-4.966747)/(1+(E13/463.6174)))*_xlfn.XLOOKUP(engines!H13,tables!$B$2:$B$9,tables!$C$2:$C$9,0,0,1)*IF(Q13=0,1,1.2)*(1-0.01*I13)*(1-K13/1000000),2))</f>
        <v>12.91</v>
      </c>
      <c r="O13" s="11">
        <f t="shared" si="4"/>
        <v>3835</v>
      </c>
      <c r="P13" s="11">
        <f t="shared" si="5"/>
        <v>220.5</v>
      </c>
      <c r="Q13" s="11">
        <f>IF(H13="","",MOD(O13,(_xlfn.XLOOKUP(O13,tables!$C$26:$C$30,tables!$B$26:$B$30,-1,-1,-1)+1)))</f>
        <v>1</v>
      </c>
      <c r="R13" s="12">
        <v>1266</v>
      </c>
      <c r="S13" s="12">
        <v>770</v>
      </c>
      <c r="T13" s="12">
        <f t="shared" si="6"/>
        <v>830</v>
      </c>
      <c r="U13" s="13">
        <f t="shared" si="7"/>
        <v>820.15068168526989</v>
      </c>
      <c r="V13" s="14"/>
      <c r="W13" s="11" t="str">
        <f t="shared" si="13"/>
        <v/>
      </c>
      <c r="X13" s="11" t="str">
        <f>IF(A13&lt;&gt;7,"",VLOOKUP(engines!$A13,tables!$A$2:$B$9,2,FALSE))</f>
        <v/>
      </c>
      <c r="Y13" s="13" t="str">
        <f t="shared" si="14"/>
        <v/>
      </c>
      <c r="Z13" s="13" t="str">
        <f t="shared" si="15"/>
        <v/>
      </c>
      <c r="AA13" s="13" t="str">
        <f t="shared" si="16"/>
        <v/>
      </c>
      <c r="AB13" s="15" t="str">
        <f t="shared" si="17"/>
        <v/>
      </c>
      <c r="AC13" s="13" t="str">
        <f t="shared" si="18"/>
        <v/>
      </c>
      <c r="AD13" s="14"/>
      <c r="AE13" s="11" t="str">
        <f t="shared" ca="1" si="19"/>
        <v>20830081,830,820,20830081,regular unleaded,8,single turbo,3764,7629,6859,12.91</v>
      </c>
      <c r="AF13" s="11" t="str">
        <f t="shared" si="9"/>
        <v/>
      </c>
    </row>
    <row r="14" spans="1:32" x14ac:dyDescent="0.3">
      <c r="A14" s="12">
        <v>1</v>
      </c>
      <c r="B14" s="11" t="str">
        <f t="shared" ca="1" si="0"/>
        <v>10910081</v>
      </c>
      <c r="C14" s="11">
        <f t="shared" si="20"/>
        <v>910</v>
      </c>
      <c r="D14" s="13">
        <f t="shared" si="1"/>
        <v>1119</v>
      </c>
      <c r="E14" s="12">
        <v>867</v>
      </c>
      <c r="F14" s="14"/>
      <c r="G14" s="11" t="str">
        <f t="shared" ca="1" si="10"/>
        <v>10910081</v>
      </c>
      <c r="H14" s="11" t="str">
        <f>IF(A14=7,"",VLOOKUP(engines!$A14,tables!$A$2:$B$9,2,FALSE))</f>
        <v>premium unleaded (recommended)</v>
      </c>
      <c r="I14" s="11" cm="1">
        <f t="array" aca="1" ref="I14" ca="1">IF(H14="","",_xlfn.XLOOKUP(K14*(1+ 0.05*Q14),INDIRECT("tables!r14c"&amp;Q14+2&amp;":"&amp;"r21c"&amp;Q14+2,FALSE),tables!$A$14:$A$21,"err",-1,1))</f>
        <v>8</v>
      </c>
      <c r="J14" s="11" t="str" cm="1">
        <f t="array" ref="J14">IF(H14="","",_xlfn.XLOOKUP(Q14,tables!$B$26:$B$30,_xlfn.ANCHORARRAY(tables!$A$26),tables!$A$26,0,1))</f>
        <v>single turbo</v>
      </c>
      <c r="K14" s="13">
        <f t="shared" si="21"/>
        <v>3976</v>
      </c>
      <c r="L14" s="13">
        <f t="shared" si="11"/>
        <v>6494</v>
      </c>
      <c r="M14" s="13">
        <f t="shared" si="12"/>
        <v>5516</v>
      </c>
      <c r="N14" s="15">
        <f ca="1">IF(H14="","",ROUND((4.966747+(23.27979-4.966747)/(1+(E14/463.6174)))*_xlfn.XLOOKUP(engines!H14,tables!$B$2:$B$9,tables!$C$2:$C$9,0,0,1)*IF(Q14=0,1,1.2)*(1-0.01*I14)*(1-K14/1000000),2))</f>
        <v>12.6</v>
      </c>
      <c r="O14" s="11">
        <f t="shared" si="4"/>
        <v>4057</v>
      </c>
      <c r="P14" s="11">
        <f t="shared" si="5"/>
        <v>228.9</v>
      </c>
      <c r="Q14" s="11">
        <f>IF(H14="","",MOD(O14,(_xlfn.XLOOKUP(O14,tables!$C$26:$C$30,tables!$B$26:$B$30,-1,-1,-1)+1)))</f>
        <v>1</v>
      </c>
      <c r="R14" s="12">
        <v>185</v>
      </c>
      <c r="S14" s="12">
        <v>978</v>
      </c>
      <c r="T14" s="12">
        <f t="shared" si="6"/>
        <v>910</v>
      </c>
      <c r="U14" s="13">
        <f t="shared" si="7"/>
        <v>1119.2373685673722</v>
      </c>
      <c r="V14" s="14"/>
      <c r="W14" s="11" t="str">
        <f t="shared" si="13"/>
        <v/>
      </c>
      <c r="X14" s="11" t="str">
        <f>IF(A14&lt;&gt;7,"",VLOOKUP(engines!$A14,tables!$A$2:$B$9,2,FALSE))</f>
        <v/>
      </c>
      <c r="Y14" s="13" t="str">
        <f t="shared" si="14"/>
        <v/>
      </c>
      <c r="Z14" s="13" t="str">
        <f t="shared" si="15"/>
        <v/>
      </c>
      <c r="AA14" s="13" t="str">
        <f t="shared" si="16"/>
        <v/>
      </c>
      <c r="AB14" s="15" t="str">
        <f t="shared" si="17"/>
        <v/>
      </c>
      <c r="AC14" s="13" t="str">
        <f t="shared" si="18"/>
        <v/>
      </c>
      <c r="AD14" s="14"/>
      <c r="AE14" s="11" t="str">
        <f t="shared" ca="1" si="19"/>
        <v>10910081,910,1119,10910081,premium unleaded (recommended),8,single turbo,3976,6494,5516,12.6</v>
      </c>
      <c r="AF14" s="11" t="str">
        <f t="shared" si="9"/>
        <v/>
      </c>
    </row>
    <row r="15" spans="1:32" x14ac:dyDescent="0.3">
      <c r="A15" s="12">
        <v>7</v>
      </c>
      <c r="B15" s="11" t="str">
        <f t="shared" si="0"/>
        <v>70974463</v>
      </c>
      <c r="C15" s="11">
        <f t="shared" si="20"/>
        <v>974</v>
      </c>
      <c r="D15" s="13">
        <f t="shared" si="1"/>
        <v>1460</v>
      </c>
      <c r="E15" s="12">
        <v>974</v>
      </c>
      <c r="F15" s="14"/>
      <c r="G15" s="11" t="str">
        <f t="shared" si="10"/>
        <v/>
      </c>
      <c r="H15" s="11" t="str">
        <f>IF(A15=7,"",VLOOKUP(engines!$A15,tables!$A$2:$B$9,2,FALSE))</f>
        <v/>
      </c>
      <c r="I15" s="11" t="str" cm="1">
        <f t="array" aca="1" ref="I15" ca="1">IF(H15="","",_xlfn.XLOOKUP(K15*(1+ 0.05*Q15),INDIRECT("tables!r14c"&amp;Q15+2&amp;":"&amp;"r21c"&amp;Q15+2,FALSE),tables!$A$14:$A$21,"err",-1,1))</f>
        <v/>
      </c>
      <c r="J15" s="11" t="str" cm="1">
        <f t="array" ref="J15">IF(H15="","",_xlfn.XLOOKUP(Q15,tables!$B$26:$B$30,_xlfn.ANCHORARRAY(tables!$A$26),tables!$A$26,0,1))</f>
        <v/>
      </c>
      <c r="K15" s="13" t="str">
        <f t="shared" si="21"/>
        <v/>
      </c>
      <c r="L15" s="13" t="str">
        <f t="shared" si="11"/>
        <v/>
      </c>
      <c r="M15" s="13" t="str">
        <f t="shared" si="12"/>
        <v/>
      </c>
      <c r="N15" s="15" t="str">
        <f>IF(H15="","",ROUND((4.966747+(23.27979-4.966747)/(1+(E15/463.6174)))*_xlfn.XLOOKUP(engines!H15,tables!$B$2:$B$9,tables!$C$2:$C$9,0,0,1)*IF(Q15=0,1,1.2)*(1-0.01*I15)*(1-K15/1000000),2))</f>
        <v/>
      </c>
      <c r="O15" s="11" t="str">
        <f t="shared" si="4"/>
        <v/>
      </c>
      <c r="P15" s="11" t="str">
        <f t="shared" si="5"/>
        <v/>
      </c>
      <c r="Q15" s="11" t="str">
        <f>IF(H15="","",MOD(O15,(_xlfn.XLOOKUP(O15,tables!$C$26:$C$30,tables!$B$26:$B$30,-1,-1,-1)+1)))</f>
        <v/>
      </c>
      <c r="R15" s="12">
        <v>1180</v>
      </c>
      <c r="S15" s="12">
        <v>529</v>
      </c>
      <c r="T15" s="12" t="str">
        <f t="shared" si="6"/>
        <v/>
      </c>
      <c r="U15" s="13" t="str">
        <f t="shared" si="7"/>
        <v/>
      </c>
      <c r="V15" s="14"/>
      <c r="W15" s="11" t="str">
        <f t="shared" si="13"/>
        <v>70974463</v>
      </c>
      <c r="X15" s="11" t="str">
        <f>IF(A15&lt;&gt;7,"",VLOOKUP(engines!$A15,tables!$A$2:$B$9,2,FALSE))</f>
        <v>electric</v>
      </c>
      <c r="Y15" s="13">
        <f t="shared" si="14"/>
        <v>420</v>
      </c>
      <c r="Z15" s="13">
        <f t="shared" si="15"/>
        <v>1729</v>
      </c>
      <c r="AA15" s="13">
        <f t="shared" si="16"/>
        <v>115</v>
      </c>
      <c r="AB15" s="15">
        <f t="shared" si="17"/>
        <v>4.63</v>
      </c>
      <c r="AC15" s="13">
        <f t="shared" si="18"/>
        <v>1460</v>
      </c>
      <c r="AD15" s="14"/>
      <c r="AE15" s="11" t="str">
        <f t="shared" si="19"/>
        <v/>
      </c>
      <c r="AF15" s="11" t="str">
        <f t="shared" si="9"/>
        <v>70974463,974,1460,70974463,electric,420,1729,115,4.63</v>
      </c>
    </row>
    <row r="16" spans="1:32" x14ac:dyDescent="0.3">
      <c r="A16" s="12">
        <v>3</v>
      </c>
      <c r="B16" s="11" t="str">
        <f t="shared" ca="1" si="0"/>
        <v>30117030</v>
      </c>
      <c r="C16" s="11">
        <f t="shared" si="20"/>
        <v>117</v>
      </c>
      <c r="D16" s="13">
        <f t="shared" si="1"/>
        <v>146</v>
      </c>
      <c r="E16" s="12">
        <v>117</v>
      </c>
      <c r="F16" s="14"/>
      <c r="G16" s="11" t="str">
        <f t="shared" ca="1" si="10"/>
        <v>30117030</v>
      </c>
      <c r="H16" s="11" t="str">
        <f>IF(A16=7,"",VLOOKUP(engines!$A16,tables!$A$2:$B$9,2,FALSE))</f>
        <v>premium unleaded (required)</v>
      </c>
      <c r="I16" s="11" cm="1">
        <f t="array" aca="1" ref="I16" ca="1">IF(H16="","",_xlfn.XLOOKUP(K16*(1+ 0.05*Q16),INDIRECT("tables!r14c"&amp;Q16+2&amp;":"&amp;"r21c"&amp;Q16+2,FALSE),tables!$A$14:$A$21,"err",-1,1))</f>
        <v>3</v>
      </c>
      <c r="J16" s="11" t="str" cm="1">
        <f t="array" ref="J16">IF(H16="","",_xlfn.XLOOKUP(Q16,tables!$B$26:$B$30,_xlfn.ANCHORARRAY(tables!$A$26),tables!$A$26,0,1))</f>
        <v>natrually aspirated</v>
      </c>
      <c r="K16" s="13">
        <f t="shared" si="21"/>
        <v>844</v>
      </c>
      <c r="L16" s="13">
        <f t="shared" si="11"/>
        <v>6565</v>
      </c>
      <c r="M16" s="13">
        <f t="shared" si="12"/>
        <v>5714</v>
      </c>
      <c r="N16" s="15">
        <f ca="1">IF(H16="","",ROUND((4.966747+(23.27979-4.966747)/(1+(E16/463.6174)))*_xlfn.XLOOKUP(engines!H16,tables!$B$2:$B$9,tables!$C$2:$C$9,0,0,1)*IF(Q16=0,1,1.2)*(1-0.01*I16)*(1-K16/1000000),2))</f>
        <v>19.559999999999999</v>
      </c>
      <c r="O16" s="11">
        <f t="shared" si="4"/>
        <v>844</v>
      </c>
      <c r="P16" s="11">
        <f t="shared" si="5"/>
        <v>138.69999999999999</v>
      </c>
      <c r="Q16" s="11">
        <f>IF(H16="","",MOD(O16,(_xlfn.XLOOKUP(O16,tables!$C$26:$C$30,tables!$B$26:$B$30,-1,-1,-1)+1)))</f>
        <v>0</v>
      </c>
      <c r="R16" s="12">
        <v>565</v>
      </c>
      <c r="S16" s="12">
        <v>851</v>
      </c>
      <c r="T16" s="12">
        <f t="shared" si="6"/>
        <v>117</v>
      </c>
      <c r="U16" s="13">
        <f t="shared" si="7"/>
        <v>145.80519144727234</v>
      </c>
      <c r="V16" s="14"/>
      <c r="W16" s="11" t="str">
        <f t="shared" si="13"/>
        <v/>
      </c>
      <c r="X16" s="11" t="str">
        <f>IF(A16&lt;&gt;7,"",VLOOKUP(engines!$A16,tables!$A$2:$B$9,2,FALSE))</f>
        <v/>
      </c>
      <c r="Y16" s="13" t="str">
        <f t="shared" si="14"/>
        <v/>
      </c>
      <c r="Z16" s="13" t="str">
        <f t="shared" si="15"/>
        <v/>
      </c>
      <c r="AA16" s="13" t="str">
        <f t="shared" si="16"/>
        <v/>
      </c>
      <c r="AB16" s="15" t="str">
        <f t="shared" si="17"/>
        <v/>
      </c>
      <c r="AC16" s="13" t="str">
        <f t="shared" si="18"/>
        <v/>
      </c>
      <c r="AD16" s="14"/>
      <c r="AE16" s="11" t="str">
        <f t="shared" ca="1" si="19"/>
        <v>30117030,117,146,30117030,premium unleaded (required),3,natrually aspirated,844,6565,5714,19.56</v>
      </c>
      <c r="AF16" s="11" t="str">
        <f t="shared" si="9"/>
        <v/>
      </c>
    </row>
    <row r="17" spans="1:32" x14ac:dyDescent="0.3">
      <c r="A17" s="12">
        <v>6</v>
      </c>
      <c r="B17" s="11" t="str">
        <f t="shared" ca="1" si="0"/>
        <v>60768080</v>
      </c>
      <c r="C17" s="11">
        <f t="shared" si="20"/>
        <v>768</v>
      </c>
      <c r="D17" s="13">
        <f t="shared" si="1"/>
        <v>921</v>
      </c>
      <c r="E17" s="12">
        <v>768</v>
      </c>
      <c r="F17" s="14"/>
      <c r="G17" s="11" t="str">
        <f t="shared" ca="1" si="10"/>
        <v>60768080</v>
      </c>
      <c r="H17" s="11" t="str">
        <f>IF(A17=7,"",VLOOKUP(engines!$A17,tables!$A$2:$B$9,2,FALSE))</f>
        <v>flex-fuel (premium unleaded required/E85)</v>
      </c>
      <c r="I17" s="11" cm="1">
        <f t="array" aca="1" ref="I17" ca="1">IF(H17="","",_xlfn.XLOOKUP(K17*(1+ 0.05*Q17),INDIRECT("tables!r14c"&amp;Q17+2&amp;":"&amp;"r21c"&amp;Q17+2,FALSE),tables!$A$14:$A$21,"err",-1,1))</f>
        <v>8</v>
      </c>
      <c r="J17" s="11" t="str" cm="1">
        <f t="array" ref="J17">IF(H17="","",_xlfn.XLOOKUP(Q17,tables!$B$26:$B$30,_xlfn.ANCHORARRAY(tables!$A$26),tables!$A$26,0,1))</f>
        <v>natrually aspirated</v>
      </c>
      <c r="K17" s="13">
        <f t="shared" si="21"/>
        <v>3768</v>
      </c>
      <c r="L17" s="13">
        <f t="shared" si="11"/>
        <v>6918</v>
      </c>
      <c r="M17" s="13">
        <f t="shared" si="12"/>
        <v>5939</v>
      </c>
      <c r="N17" s="15">
        <f ca="1">IF(H17="","",ROUND((4.966747+(23.27979-4.966747)/(1+(E17/463.6174)))*_xlfn.XLOOKUP(engines!H17,tables!$B$2:$B$9,tables!$C$2:$C$9,0,0,1)*IF(Q17=0,1,1.2)*(1-0.01*I17)*(1-K17/1000000),2))</f>
        <v>12.07</v>
      </c>
      <c r="O17" s="11">
        <f t="shared" si="4"/>
        <v>3768</v>
      </c>
      <c r="P17" s="11">
        <f t="shared" si="5"/>
        <v>203.8</v>
      </c>
      <c r="Q17" s="11">
        <f>IF(H17="","",MOD(O17,(_xlfn.XLOOKUP(O17,tables!$C$26:$C$30,tables!$B$26:$B$30,-1,-1,-1)+1)))</f>
        <v>0</v>
      </c>
      <c r="R17" s="12">
        <v>918</v>
      </c>
      <c r="S17" s="12">
        <v>979</v>
      </c>
      <c r="T17" s="12">
        <f t="shared" si="6"/>
        <v>768</v>
      </c>
      <c r="U17" s="13">
        <f t="shared" si="7"/>
        <v>920.82108775114011</v>
      </c>
      <c r="V17" s="14"/>
      <c r="W17" s="11" t="str">
        <f t="shared" si="13"/>
        <v/>
      </c>
      <c r="X17" s="11" t="str">
        <f>IF(A17&lt;&gt;7,"",VLOOKUP(engines!$A17,tables!$A$2:$B$9,2,FALSE))</f>
        <v/>
      </c>
      <c r="Y17" s="13" t="str">
        <f t="shared" si="14"/>
        <v/>
      </c>
      <c r="Z17" s="13" t="str">
        <f t="shared" si="15"/>
        <v/>
      </c>
      <c r="AA17" s="13" t="str">
        <f t="shared" si="16"/>
        <v/>
      </c>
      <c r="AB17" s="15" t="str">
        <f t="shared" si="17"/>
        <v/>
      </c>
      <c r="AC17" s="13" t="str">
        <f t="shared" si="18"/>
        <v/>
      </c>
      <c r="AD17" s="14"/>
      <c r="AE17" s="11" t="str">
        <f t="shared" ca="1" si="19"/>
        <v>60768080,768,921,60768080,flex-fuel (premium unleaded required/E85),8,natrually aspirated,3768,6918,5939,12.07</v>
      </c>
      <c r="AF17" s="11" t="str">
        <f t="shared" si="9"/>
        <v/>
      </c>
    </row>
    <row r="18" spans="1:32" x14ac:dyDescent="0.3">
      <c r="A18" s="12">
        <v>2</v>
      </c>
      <c r="B18" s="11" t="str">
        <f t="shared" ca="1" si="0"/>
        <v>20771062</v>
      </c>
      <c r="C18" s="11">
        <f t="shared" si="20"/>
        <v>771</v>
      </c>
      <c r="D18" s="13">
        <f t="shared" si="1"/>
        <v>866</v>
      </c>
      <c r="E18" s="12">
        <v>701</v>
      </c>
      <c r="F18" s="14"/>
      <c r="G18" s="11" t="str">
        <f t="shared" ca="1" si="10"/>
        <v>20771062</v>
      </c>
      <c r="H18" s="11" t="str">
        <f>IF(A18=7,"",VLOOKUP(engines!$A18,tables!$A$2:$B$9,2,FALSE))</f>
        <v>regular unleaded</v>
      </c>
      <c r="I18" s="11" cm="1">
        <f t="array" aca="1" ref="I18" ca="1">IF(H18="","",_xlfn.XLOOKUP(K18*(1+ 0.05*Q18),INDIRECT("tables!r14c"&amp;Q18+2&amp;":"&amp;"r21c"&amp;Q18+2,FALSE),tables!$A$14:$A$21,"err",-1,1))</f>
        <v>6</v>
      </c>
      <c r="J18" s="11" t="str" cm="1">
        <f t="array" ref="J18">IF(H18="","",_xlfn.XLOOKUP(Q18,tables!$B$26:$B$30,_xlfn.ANCHORARRAY(tables!$A$26),tables!$A$26,0,1))</f>
        <v>bi-turbo</v>
      </c>
      <c r="K18" s="13">
        <f t="shared" si="21"/>
        <v>3434</v>
      </c>
      <c r="L18" s="13">
        <f t="shared" si="11"/>
        <v>6747</v>
      </c>
      <c r="M18" s="13">
        <f t="shared" si="12"/>
        <v>5762</v>
      </c>
      <c r="N18" s="15">
        <f ca="1">IF(H18="","",ROUND((4.966747+(23.27979-4.966747)/(1+(E18/463.6174)))*_xlfn.XLOOKUP(engines!H18,tables!$B$2:$B$9,tables!$C$2:$C$9,0,0,1)*IF(Q18=0,1,1.2)*(1-0.01*I18)*(1-K18/1000000),2))</f>
        <v>13.78</v>
      </c>
      <c r="O18" s="11">
        <f t="shared" si="4"/>
        <v>3557</v>
      </c>
      <c r="P18" s="11">
        <f t="shared" si="5"/>
        <v>224.51000000000005</v>
      </c>
      <c r="Q18" s="11">
        <f>IF(H18="","",MOD(O18,(_xlfn.XLOOKUP(O18,tables!$C$26:$C$30,tables!$B$26:$B$30,-1,-1,-1)+1)))</f>
        <v>2</v>
      </c>
      <c r="R18" s="12">
        <v>134</v>
      </c>
      <c r="S18" s="12">
        <v>985</v>
      </c>
      <c r="T18" s="12">
        <f t="shared" si="6"/>
        <v>771</v>
      </c>
      <c r="U18" s="13">
        <f t="shared" si="7"/>
        <v>866.30760273576902</v>
      </c>
      <c r="V18" s="14"/>
      <c r="W18" s="11" t="str">
        <f t="shared" si="13"/>
        <v/>
      </c>
      <c r="X18" s="11" t="str">
        <f>IF(A18&lt;&gt;7,"",VLOOKUP(engines!$A18,tables!$A$2:$B$9,2,FALSE))</f>
        <v/>
      </c>
      <c r="Y18" s="13" t="str">
        <f t="shared" si="14"/>
        <v/>
      </c>
      <c r="Z18" s="13" t="str">
        <f t="shared" si="15"/>
        <v/>
      </c>
      <c r="AA18" s="13" t="str">
        <f t="shared" si="16"/>
        <v/>
      </c>
      <c r="AB18" s="15" t="str">
        <f t="shared" si="17"/>
        <v/>
      </c>
      <c r="AC18" s="13" t="str">
        <f t="shared" si="18"/>
        <v/>
      </c>
      <c r="AD18" s="14"/>
      <c r="AE18" s="11" t="str">
        <f t="shared" ca="1" si="19"/>
        <v>20771062,771,866,20771062,regular unleaded,6,bi-turbo,3434,6747,5762,13.78</v>
      </c>
      <c r="AF18" s="11" t="str">
        <f t="shared" si="9"/>
        <v/>
      </c>
    </row>
    <row r="19" spans="1:32" x14ac:dyDescent="0.3">
      <c r="A19" s="12">
        <v>8</v>
      </c>
      <c r="B19" s="11" t="str">
        <f t="shared" ca="1" si="0"/>
        <v>80578061</v>
      </c>
      <c r="C19" s="11">
        <f t="shared" si="20"/>
        <v>578</v>
      </c>
      <c r="D19" s="13">
        <f t="shared" si="1"/>
        <v>611</v>
      </c>
      <c r="E19" s="12">
        <v>550</v>
      </c>
      <c r="F19" s="14"/>
      <c r="G19" s="11" t="str">
        <f t="shared" ca="1" si="10"/>
        <v>80578061</v>
      </c>
      <c r="H19" s="11" t="str">
        <f>IF(A19=7,"",VLOOKUP(engines!$A19,tables!$A$2:$B$9,2,FALSE))</f>
        <v>flex-fuel (unleaded/E85)</v>
      </c>
      <c r="I19" s="11" cm="1">
        <f t="array" aca="1" ref="I19" ca="1">IF(H19="","",_xlfn.XLOOKUP(K19*(1+ 0.05*Q19),INDIRECT("tables!r14c"&amp;Q19+2&amp;":"&amp;"r21c"&amp;Q19+2,FALSE),tables!$A$14:$A$21,"err",-1,1))</f>
        <v>6</v>
      </c>
      <c r="J19" s="11" t="str" cm="1">
        <f t="array" ref="J19">IF(H19="","",_xlfn.XLOOKUP(Q19,tables!$B$26:$B$30,_xlfn.ANCHORARRAY(tables!$A$26),tables!$A$26,0,1))</f>
        <v>single turbo</v>
      </c>
      <c r="K19" s="13">
        <f t="shared" si="21"/>
        <v>2979</v>
      </c>
      <c r="L19" s="13">
        <f t="shared" si="11"/>
        <v>6912</v>
      </c>
      <c r="M19" s="13">
        <f t="shared" si="12"/>
        <v>6406</v>
      </c>
      <c r="N19" s="15">
        <f ca="1">IF(H19="","",ROUND((4.966747+(23.27979-4.966747)/(1+(E19/463.6174)))*_xlfn.XLOOKUP(engines!H19,tables!$B$2:$B$9,tables!$C$2:$C$9,0,0,1)*IF(Q19=0,1,1.2)*(1-0.01*I19)*(1-K19/1000000),2))</f>
        <v>16.059999999999999</v>
      </c>
      <c r="O19" s="11">
        <f t="shared" si="4"/>
        <v>3022</v>
      </c>
      <c r="P19" s="11">
        <f t="shared" si="5"/>
        <v>194.04000000000002</v>
      </c>
      <c r="Q19" s="11">
        <f>IF(H19="","",MOD(O19,(_xlfn.XLOOKUP(O19,tables!$C$26:$C$30,tables!$B$26:$B$30,-1,-1,-1)+1)))</f>
        <v>1</v>
      </c>
      <c r="R19" s="12">
        <v>583</v>
      </c>
      <c r="S19" s="12">
        <v>506</v>
      </c>
      <c r="T19" s="12">
        <f t="shared" si="6"/>
        <v>578</v>
      </c>
      <c r="U19" s="13">
        <f t="shared" si="7"/>
        <v>611.36858228709571</v>
      </c>
      <c r="V19" s="14"/>
      <c r="W19" s="11" t="str">
        <f t="shared" si="13"/>
        <v/>
      </c>
      <c r="X19" s="11" t="str">
        <f>IF(A19&lt;&gt;7,"",VLOOKUP(engines!$A19,tables!$A$2:$B$9,2,FALSE))</f>
        <v/>
      </c>
      <c r="Y19" s="13" t="str">
        <f t="shared" si="14"/>
        <v/>
      </c>
      <c r="Z19" s="13" t="str">
        <f t="shared" si="15"/>
        <v/>
      </c>
      <c r="AA19" s="13" t="str">
        <f t="shared" si="16"/>
        <v/>
      </c>
      <c r="AB19" s="15" t="str">
        <f t="shared" si="17"/>
        <v/>
      </c>
      <c r="AC19" s="13" t="str">
        <f t="shared" si="18"/>
        <v/>
      </c>
      <c r="AD19" s="14"/>
      <c r="AE19" s="11" t="str">
        <f t="shared" ca="1" si="19"/>
        <v>80578061,578,611,80578061,flex-fuel (unleaded/E85),6,single turbo,2979,6912,6406,16.06</v>
      </c>
      <c r="AF19" s="11" t="str">
        <f t="shared" si="9"/>
        <v/>
      </c>
    </row>
    <row r="20" spans="1:32" x14ac:dyDescent="0.3">
      <c r="A20" s="12">
        <v>5</v>
      </c>
      <c r="B20" s="11" t="str">
        <f t="shared" ca="1" si="0"/>
        <v>50107030</v>
      </c>
      <c r="C20" s="11">
        <f t="shared" si="20"/>
        <v>107</v>
      </c>
      <c r="D20" s="13">
        <f t="shared" si="1"/>
        <v>140</v>
      </c>
      <c r="E20" s="12">
        <v>107</v>
      </c>
      <c r="F20" s="14"/>
      <c r="G20" s="11" t="str">
        <f t="shared" ca="1" si="10"/>
        <v>50107030</v>
      </c>
      <c r="H20" s="11" t="str">
        <f>IF(A20=7,"",VLOOKUP(engines!$A20,tables!$A$2:$B$9,2,FALSE))</f>
        <v>flex-fuel (premium unleaded recommended/E85)</v>
      </c>
      <c r="I20" s="11" cm="1">
        <f t="array" aca="1" ref="I20" ca="1">IF(H20="","",_xlfn.XLOOKUP(K20*(1+ 0.05*Q20),INDIRECT("tables!r14c"&amp;Q20+2&amp;":"&amp;"r21c"&amp;Q20+2,FALSE),tables!$A$14:$A$21,"err",-1,1))</f>
        <v>3</v>
      </c>
      <c r="J20" s="11" t="str" cm="1">
        <f t="array" ref="J20">IF(H20="","",_xlfn.XLOOKUP(Q20,tables!$B$26:$B$30,_xlfn.ANCHORARRAY(tables!$A$26),tables!$A$26,0,1))</f>
        <v>natrually aspirated</v>
      </c>
      <c r="K20" s="13">
        <f t="shared" si="21"/>
        <v>777</v>
      </c>
      <c r="L20" s="13">
        <f t="shared" si="11"/>
        <v>6010</v>
      </c>
      <c r="M20" s="13">
        <f t="shared" si="12"/>
        <v>5454</v>
      </c>
      <c r="N20" s="15">
        <f ca="1">IF(H20="","",ROUND((4.966747+(23.27979-4.966747)/(1+(E20/463.6174)))*_xlfn.XLOOKUP(engines!H20,tables!$B$2:$B$9,tables!$C$2:$C$9,0,0,1)*IF(Q20=0,1,1.2)*(1-0.01*I20)*(1-K20/1000000),2))</f>
        <v>20.77</v>
      </c>
      <c r="O20" s="11">
        <f t="shared" si="4"/>
        <v>777</v>
      </c>
      <c r="P20" s="11">
        <f t="shared" si="5"/>
        <v>137.69999999999999</v>
      </c>
      <c r="Q20" s="11">
        <f>IF(H20="","",MOD(O20,(_xlfn.XLOOKUP(O20,tables!$C$26:$C$30,tables!$B$26:$B$30,-1,-1,-1)+1)))</f>
        <v>0</v>
      </c>
      <c r="R20" s="12">
        <v>10</v>
      </c>
      <c r="S20" s="12">
        <v>556</v>
      </c>
      <c r="T20" s="12">
        <f t="shared" si="6"/>
        <v>107</v>
      </c>
      <c r="U20" s="13">
        <f t="shared" si="7"/>
        <v>139.69987124713521</v>
      </c>
      <c r="V20" s="14"/>
      <c r="W20" s="11" t="str">
        <f t="shared" si="13"/>
        <v/>
      </c>
      <c r="X20" s="11" t="str">
        <f>IF(A20&lt;&gt;7,"",VLOOKUP(engines!$A20,tables!$A$2:$B$9,2,FALSE))</f>
        <v/>
      </c>
      <c r="Y20" s="13" t="str">
        <f t="shared" si="14"/>
        <v/>
      </c>
      <c r="Z20" s="13" t="str">
        <f t="shared" si="15"/>
        <v/>
      </c>
      <c r="AA20" s="13" t="str">
        <f t="shared" si="16"/>
        <v/>
      </c>
      <c r="AB20" s="15" t="str">
        <f t="shared" si="17"/>
        <v/>
      </c>
      <c r="AC20" s="13" t="str">
        <f t="shared" si="18"/>
        <v/>
      </c>
      <c r="AD20" s="14"/>
      <c r="AE20" s="11" t="str">
        <f t="shared" ca="1" si="19"/>
        <v>50107030,107,140,50107030,flex-fuel (premium unleaded recommended/E85),3,natrually aspirated,777,6010,5454,20.77</v>
      </c>
      <c r="AF20" s="11" t="str">
        <f t="shared" si="9"/>
        <v/>
      </c>
    </row>
    <row r="21" spans="1:32" x14ac:dyDescent="0.3">
      <c r="A21" s="12">
        <v>4</v>
      </c>
      <c r="B21" s="11" t="str">
        <f t="shared" ca="1" si="0"/>
        <v>40152041</v>
      </c>
      <c r="C21" s="11">
        <f t="shared" si="20"/>
        <v>152</v>
      </c>
      <c r="D21" s="13">
        <f t="shared" si="1"/>
        <v>233</v>
      </c>
      <c r="E21" s="12">
        <v>145</v>
      </c>
      <c r="F21" s="14"/>
      <c r="G21" s="11" t="str">
        <f t="shared" ca="1" si="10"/>
        <v>40152041</v>
      </c>
      <c r="H21" s="11" t="str">
        <f>IF(A21=7,"",VLOOKUP(engines!$A21,tables!$A$2:$B$9,2,FALSE))</f>
        <v>diesel</v>
      </c>
      <c r="I21" s="11" cm="1">
        <f t="array" aca="1" ref="I21" ca="1">IF(H21="","",_xlfn.XLOOKUP(K21*(1+ 0.05*Q21),INDIRECT("tables!r14c"&amp;Q21+2&amp;":"&amp;"r21c"&amp;Q21+2,FALSE),tables!$A$14:$A$21,"err",-1,1))</f>
        <v>4</v>
      </c>
      <c r="J21" s="11" t="str" cm="1">
        <f t="array" ref="J21">IF(H21="","",_xlfn.XLOOKUP(Q21,tables!$B$26:$B$30,_xlfn.ANCHORARRAY(tables!$A$26),tables!$A$26,0,1))</f>
        <v>single turbo</v>
      </c>
      <c r="K21" s="13">
        <f t="shared" si="21"/>
        <v>1018</v>
      </c>
      <c r="L21" s="13">
        <f t="shared" si="11"/>
        <v>5313</v>
      </c>
      <c r="M21" s="13">
        <f t="shared" si="12"/>
        <v>4429</v>
      </c>
      <c r="N21" s="15">
        <f ca="1">IF(H21="","",ROUND((4.966747+(23.27979-4.966747)/(1+(E21/463.6174)))*_xlfn.XLOOKUP(engines!H21,tables!$B$2:$B$9,tables!$C$2:$C$9,0,0,1)*IF(Q21=0,1,1.2)*(1-0.01*I21)*(1-K21/1000000),2))</f>
        <v>26.12</v>
      </c>
      <c r="O21" s="11">
        <f t="shared" si="4"/>
        <v>1025</v>
      </c>
      <c r="P21" s="11">
        <f t="shared" si="5"/>
        <v>149.31</v>
      </c>
      <c r="Q21" s="11">
        <f>IF(H21="","",MOD(O21,(_xlfn.XLOOKUP(O21,tables!$C$26:$C$30,tables!$B$26:$B$30,-1,-1,-1)+1)))</f>
        <v>1</v>
      </c>
      <c r="R21" s="12">
        <v>560</v>
      </c>
      <c r="S21" s="12">
        <v>884</v>
      </c>
      <c r="T21" s="12">
        <f t="shared" si="6"/>
        <v>152</v>
      </c>
      <c r="U21" s="13">
        <f t="shared" si="7"/>
        <v>233.12544798908624</v>
      </c>
      <c r="V21" s="14"/>
      <c r="W21" s="11" t="str">
        <f t="shared" si="13"/>
        <v/>
      </c>
      <c r="X21" s="11" t="str">
        <f>IF(A21&lt;&gt;7,"",VLOOKUP(engines!$A21,tables!$A$2:$B$9,2,FALSE))</f>
        <v/>
      </c>
      <c r="Y21" s="13" t="str">
        <f t="shared" si="14"/>
        <v/>
      </c>
      <c r="Z21" s="13" t="str">
        <f t="shared" si="15"/>
        <v/>
      </c>
      <c r="AA21" s="13" t="str">
        <f t="shared" si="16"/>
        <v/>
      </c>
      <c r="AB21" s="15" t="str">
        <f t="shared" si="17"/>
        <v/>
      </c>
      <c r="AC21" s="13" t="str">
        <f t="shared" si="18"/>
        <v/>
      </c>
      <c r="AD21" s="14"/>
      <c r="AE21" s="11" t="str">
        <f t="shared" ca="1" si="19"/>
        <v>40152041,152,233,40152041,diesel,4,single turbo,1018,5313,4429,26.12</v>
      </c>
      <c r="AF21" s="11" t="str">
        <f t="shared" si="9"/>
        <v/>
      </c>
    </row>
    <row r="22" spans="1:32" x14ac:dyDescent="0.3">
      <c r="A22" s="12">
        <v>2</v>
      </c>
      <c r="B22" s="11" t="str">
        <f t="shared" ca="1" si="0"/>
        <v>20441051</v>
      </c>
      <c r="C22" s="11">
        <f t="shared" si="20"/>
        <v>441</v>
      </c>
      <c r="D22" s="13">
        <f t="shared" si="1"/>
        <v>474</v>
      </c>
      <c r="E22" s="12">
        <v>420</v>
      </c>
      <c r="F22" s="14"/>
      <c r="G22" s="11" t="str">
        <f t="shared" ca="1" si="10"/>
        <v>20441051</v>
      </c>
      <c r="H22" s="11" t="str">
        <f>IF(A22=7,"",VLOOKUP(engines!$A22,tables!$A$2:$B$9,2,FALSE))</f>
        <v>regular unleaded</v>
      </c>
      <c r="I22" s="11" cm="1">
        <f t="array" aca="1" ref="I22" ca="1">IF(H22="","",_xlfn.XLOOKUP(K22*(1+ 0.05*Q22),INDIRECT("tables!r14c"&amp;Q22+2&amp;":"&amp;"r21c"&amp;Q22+2,FALSE),tables!$A$14:$A$21,"err",-1,1))</f>
        <v>5</v>
      </c>
      <c r="J22" s="11" t="str" cm="1">
        <f t="array" ref="J22">IF(H22="","",_xlfn.XLOOKUP(Q22,tables!$B$26:$B$30,_xlfn.ANCHORARRAY(tables!$A$26),tables!$A$26,0,1))</f>
        <v>single turbo</v>
      </c>
      <c r="K22" s="13">
        <f t="shared" si="21"/>
        <v>2455</v>
      </c>
      <c r="L22" s="13">
        <f t="shared" si="11"/>
        <v>6942</v>
      </c>
      <c r="M22" s="13">
        <f t="shared" si="12"/>
        <v>6307</v>
      </c>
      <c r="N22" s="15">
        <f ca="1">IF(H22="","",ROUND((4.966747+(23.27979-4.966747)/(1+(E22/463.6174)))*_xlfn.XLOOKUP(engines!H22,tables!$B$2:$B$9,tables!$C$2:$C$9,0,0,1)*IF(Q22=0,1,1.2)*(1-0.01*I22)*(1-K22/1000000),2))</f>
        <v>16.57</v>
      </c>
      <c r="O22" s="11">
        <f t="shared" si="4"/>
        <v>2485</v>
      </c>
      <c r="P22" s="11">
        <f t="shared" si="5"/>
        <v>179.655</v>
      </c>
      <c r="Q22" s="11">
        <f>IF(H22="","",MOD(O22,(_xlfn.XLOOKUP(O22,tables!$C$26:$C$30,tables!$B$26:$B$30,-1,-1,-1)+1)))</f>
        <v>1</v>
      </c>
      <c r="R22" s="12">
        <v>611</v>
      </c>
      <c r="S22" s="12">
        <v>635</v>
      </c>
      <c r="T22" s="12">
        <f t="shared" si="6"/>
        <v>441</v>
      </c>
      <c r="U22" s="13">
        <f t="shared" si="7"/>
        <v>474.19156147284457</v>
      </c>
      <c r="V22" s="14"/>
      <c r="W22" s="11" t="str">
        <f t="shared" si="13"/>
        <v/>
      </c>
      <c r="X22" s="11" t="str">
        <f>IF(A22&lt;&gt;7,"",VLOOKUP(engines!$A22,tables!$A$2:$B$9,2,FALSE))</f>
        <v/>
      </c>
      <c r="Y22" s="13" t="str">
        <f t="shared" si="14"/>
        <v/>
      </c>
      <c r="Z22" s="13" t="str">
        <f t="shared" si="15"/>
        <v/>
      </c>
      <c r="AA22" s="13" t="str">
        <f t="shared" si="16"/>
        <v/>
      </c>
      <c r="AB22" s="15" t="str">
        <f t="shared" si="17"/>
        <v/>
      </c>
      <c r="AC22" s="13" t="str">
        <f t="shared" si="18"/>
        <v/>
      </c>
      <c r="AD22" s="14"/>
      <c r="AE22" s="11" t="str">
        <f t="shared" ca="1" si="19"/>
        <v>20441051,441,474,20441051,regular unleaded,5,single turbo,2455,6942,6307,16.57</v>
      </c>
      <c r="AF22" s="11" t="str">
        <f t="shared" si="9"/>
        <v/>
      </c>
    </row>
    <row r="23" spans="1:32" x14ac:dyDescent="0.3">
      <c r="A23" s="12">
        <v>4</v>
      </c>
      <c r="B23" s="11" t="str">
        <f t="shared" ca="1" si="0"/>
        <v>40964083</v>
      </c>
      <c r="C23" s="11">
        <f t="shared" si="20"/>
        <v>964</v>
      </c>
      <c r="D23" s="13">
        <f t="shared" si="1"/>
        <v>989</v>
      </c>
      <c r="E23" s="12">
        <v>838</v>
      </c>
      <c r="F23" s="14"/>
      <c r="G23" s="11" t="str">
        <f t="shared" ca="1" si="10"/>
        <v>40964083</v>
      </c>
      <c r="H23" s="11" t="str">
        <f>IF(A23=7,"",VLOOKUP(engines!$A23,tables!$A$2:$B$9,2,FALSE))</f>
        <v>diesel</v>
      </c>
      <c r="I23" s="11" cm="1">
        <f t="array" aca="1" ref="I23" ca="1">IF(H23="","",_xlfn.XLOOKUP(K23*(1+ 0.05*Q23),INDIRECT("tables!r14c"&amp;Q23+2&amp;":"&amp;"r21c"&amp;Q23+2,FALSE),tables!$A$14:$A$21,"err",-1,1))</f>
        <v>8</v>
      </c>
      <c r="J23" s="11" t="str" cm="1">
        <f t="array" ref="J23">IF(H23="","",_xlfn.XLOOKUP(Q23,tables!$B$26:$B$30,_xlfn.ANCHORARRAY(tables!$A$26),tables!$A$26,0,1))</f>
        <v>twin turbo</v>
      </c>
      <c r="K23" s="13">
        <f t="shared" si="21"/>
        <v>3752</v>
      </c>
      <c r="L23" s="13">
        <f t="shared" si="11"/>
        <v>6578</v>
      </c>
      <c r="M23" s="13">
        <f t="shared" si="12"/>
        <v>6032</v>
      </c>
      <c r="N23" s="15">
        <f ca="1">IF(H23="","",ROUND((4.966747+(23.27979-4.966747)/(1+(E23/463.6174)))*_xlfn.XLOOKUP(engines!H23,tables!$B$2:$B$9,tables!$C$2:$C$9,0,0,1)*IF(Q23=0,1,1.2)*(1-0.01*I23)*(1-K23/1000000),2))</f>
        <v>15.16</v>
      </c>
      <c r="O23" s="11">
        <f t="shared" si="4"/>
        <v>3975</v>
      </c>
      <c r="P23" s="11">
        <f t="shared" si="5"/>
        <v>256.90999999999997</v>
      </c>
      <c r="Q23" s="11">
        <f>IF(H23="","",MOD(O23,(_xlfn.XLOOKUP(O23,tables!$C$26:$C$30,tables!$B$26:$B$30,-1,-1,-1)+1)))</f>
        <v>3</v>
      </c>
      <c r="R23" s="12">
        <v>1220</v>
      </c>
      <c r="S23" s="12">
        <v>546</v>
      </c>
      <c r="T23" s="12">
        <f t="shared" si="6"/>
        <v>964</v>
      </c>
      <c r="U23" s="13">
        <f t="shared" si="7"/>
        <v>989.25908540929936</v>
      </c>
      <c r="V23" s="14"/>
      <c r="W23" s="11" t="str">
        <f t="shared" si="13"/>
        <v/>
      </c>
      <c r="X23" s="11" t="str">
        <f>IF(A23&lt;&gt;7,"",VLOOKUP(engines!$A23,tables!$A$2:$B$9,2,FALSE))</f>
        <v/>
      </c>
      <c r="Y23" s="13" t="str">
        <f t="shared" si="14"/>
        <v/>
      </c>
      <c r="Z23" s="13" t="str">
        <f t="shared" si="15"/>
        <v/>
      </c>
      <c r="AA23" s="13" t="str">
        <f t="shared" si="16"/>
        <v/>
      </c>
      <c r="AB23" s="15" t="str">
        <f t="shared" si="17"/>
        <v/>
      </c>
      <c r="AC23" s="13" t="str">
        <f t="shared" si="18"/>
        <v/>
      </c>
      <c r="AD23" s="14"/>
      <c r="AE23" s="11" t="str">
        <f t="shared" ca="1" si="19"/>
        <v>40964083,964,989,40964083,diesel,8,twin turbo,3752,6578,6032,15.16</v>
      </c>
      <c r="AF23" s="11" t="str">
        <f t="shared" si="9"/>
        <v/>
      </c>
    </row>
    <row r="24" spans="1:32" x14ac:dyDescent="0.3">
      <c r="A24" s="12">
        <v>1</v>
      </c>
      <c r="B24" s="11" t="str">
        <f t="shared" ca="1" si="0"/>
        <v>10255040</v>
      </c>
      <c r="C24" s="11">
        <f t="shared" si="20"/>
        <v>255</v>
      </c>
      <c r="D24" s="13">
        <f t="shared" si="1"/>
        <v>291</v>
      </c>
      <c r="E24" s="12">
        <v>255</v>
      </c>
      <c r="F24" s="14"/>
      <c r="G24" s="11" t="str">
        <f t="shared" ca="1" si="10"/>
        <v>10255040</v>
      </c>
      <c r="H24" s="11" t="str">
        <f>IF(A24=7,"",VLOOKUP(engines!$A24,tables!$A$2:$B$9,2,FALSE))</f>
        <v>premium unleaded (recommended)</v>
      </c>
      <c r="I24" s="11" cm="1">
        <f t="array" aca="1" ref="I24" ca="1">IF(H24="","",_xlfn.XLOOKUP(K24*(1+ 0.05*Q24),INDIRECT("tables!r14c"&amp;Q24+2&amp;":"&amp;"r21c"&amp;Q24+2,FALSE),tables!$A$14:$A$21,"err",-1,1))</f>
        <v>4</v>
      </c>
      <c r="J24" s="11" t="str" cm="1">
        <f t="array" ref="J24">IF(H24="","",_xlfn.XLOOKUP(Q24,tables!$B$26:$B$30,_xlfn.ANCHORARRAY(tables!$A$26),tables!$A$26,0,1))</f>
        <v>natrually aspirated</v>
      </c>
      <c r="K24" s="13">
        <f t="shared" si="21"/>
        <v>1672</v>
      </c>
      <c r="L24" s="13">
        <f t="shared" si="11"/>
        <v>7179</v>
      </c>
      <c r="M24" s="13">
        <f t="shared" si="12"/>
        <v>6232</v>
      </c>
      <c r="N24" s="15">
        <f ca="1">IF(H24="","",ROUND((4.966747+(23.27979-4.966747)/(1+(E24/463.6174)))*_xlfn.XLOOKUP(engines!H24,tables!$B$2:$B$9,tables!$C$2:$C$9,0,0,1)*IF(Q24=0,1,1.2)*(1-0.01*I24)*(1-K24/1000000),2))</f>
        <v>16.239999999999998</v>
      </c>
      <c r="O24" s="11">
        <f t="shared" si="4"/>
        <v>1672</v>
      </c>
      <c r="P24" s="11">
        <f t="shared" si="5"/>
        <v>152.5</v>
      </c>
      <c r="Q24" s="11">
        <f>IF(H24="","",MOD(O24,(_xlfn.XLOOKUP(O24,tables!$C$26:$C$30,tables!$B$26:$B$30,-1,-1,-1)+1)))</f>
        <v>0</v>
      </c>
      <c r="R24" s="12">
        <v>1179</v>
      </c>
      <c r="S24" s="12">
        <v>947</v>
      </c>
      <c r="T24" s="12">
        <f t="shared" si="6"/>
        <v>255</v>
      </c>
      <c r="U24" s="13">
        <f t="shared" si="7"/>
        <v>291.36682233149708</v>
      </c>
      <c r="V24" s="14"/>
      <c r="W24" s="11" t="str">
        <f t="shared" si="13"/>
        <v/>
      </c>
      <c r="X24" s="11" t="str">
        <f>IF(A24&lt;&gt;7,"",VLOOKUP(engines!$A24,tables!$A$2:$B$9,2,FALSE))</f>
        <v/>
      </c>
      <c r="Y24" s="13" t="str">
        <f t="shared" si="14"/>
        <v/>
      </c>
      <c r="Z24" s="13" t="str">
        <f t="shared" si="15"/>
        <v/>
      </c>
      <c r="AA24" s="13" t="str">
        <f t="shared" si="16"/>
        <v/>
      </c>
      <c r="AB24" s="15" t="str">
        <f t="shared" si="17"/>
        <v/>
      </c>
      <c r="AC24" s="13" t="str">
        <f t="shared" si="18"/>
        <v/>
      </c>
      <c r="AD24" s="14"/>
      <c r="AE24" s="11" t="str">
        <f t="shared" ca="1" si="19"/>
        <v>10255040,255,291,10255040,premium unleaded (recommended),4,natrually aspirated,1672,7179,6232,16.24</v>
      </c>
      <c r="AF24" s="11" t="str">
        <f t="shared" si="9"/>
        <v/>
      </c>
    </row>
    <row r="25" spans="1:32" x14ac:dyDescent="0.3">
      <c r="A25" s="12">
        <v>1</v>
      </c>
      <c r="B25" s="11" t="str">
        <f t="shared" ca="1" si="0"/>
        <v>10504061</v>
      </c>
      <c r="C25" s="11">
        <f t="shared" si="20"/>
        <v>504</v>
      </c>
      <c r="D25" s="13">
        <f t="shared" si="1"/>
        <v>576</v>
      </c>
      <c r="E25" s="12">
        <v>480</v>
      </c>
      <c r="F25" s="14"/>
      <c r="G25" s="11" t="str">
        <f t="shared" ca="1" si="10"/>
        <v>10504061</v>
      </c>
      <c r="H25" s="11" t="str">
        <f>IF(A25=7,"",VLOOKUP(engines!$A25,tables!$A$2:$B$9,2,FALSE))</f>
        <v>premium unleaded (recommended)</v>
      </c>
      <c r="I25" s="11" cm="1">
        <f t="array" aca="1" ref="I25" ca="1">IF(H25="","",_xlfn.XLOOKUP(K25*(1+ 0.05*Q25),INDIRECT("tables!r14c"&amp;Q25+2&amp;":"&amp;"r21c"&amp;Q25+2,FALSE),tables!$A$14:$A$21,"err",-1,1))</f>
        <v>6</v>
      </c>
      <c r="J25" s="11" t="str" cm="1">
        <f t="array" ref="J25">IF(H25="","",_xlfn.XLOOKUP(Q25,tables!$B$26:$B$30,_xlfn.ANCHORARRAY(tables!$A$26),tables!$A$26,0,1))</f>
        <v>single turbo</v>
      </c>
      <c r="K25" s="13">
        <f t="shared" si="21"/>
        <v>2706</v>
      </c>
      <c r="L25" s="13">
        <f t="shared" si="11"/>
        <v>6836</v>
      </c>
      <c r="M25" s="13">
        <f t="shared" si="12"/>
        <v>5938</v>
      </c>
      <c r="N25" s="15">
        <f ca="1">IF(H25="","",ROUND((4.966747+(23.27979-4.966747)/(1+(E25/463.6174)))*_xlfn.XLOOKUP(engines!H25,tables!$B$2:$B$9,tables!$C$2:$C$9,0,0,1)*IF(Q25=0,1,1.2)*(1-0.01*I25)*(1-K25/1000000),2))</f>
        <v>15.87</v>
      </c>
      <c r="O25" s="11">
        <f t="shared" si="4"/>
        <v>2743</v>
      </c>
      <c r="P25" s="11">
        <f t="shared" si="5"/>
        <v>186.27</v>
      </c>
      <c r="Q25" s="11">
        <f>IF(H25="","",MOD(O25,(_xlfn.XLOOKUP(O25,tables!$C$26:$C$30,tables!$B$26:$B$30,-1,-1,-1)+1)))</f>
        <v>1</v>
      </c>
      <c r="R25" s="12">
        <v>510</v>
      </c>
      <c r="S25" s="12">
        <v>898</v>
      </c>
      <c r="T25" s="12">
        <f t="shared" si="6"/>
        <v>504</v>
      </c>
      <c r="U25" s="13">
        <f t="shared" si="7"/>
        <v>575.61010021829964</v>
      </c>
      <c r="V25" s="14"/>
      <c r="W25" s="11" t="str">
        <f t="shared" si="13"/>
        <v/>
      </c>
      <c r="X25" s="11" t="str">
        <f>IF(A25&lt;&gt;7,"",VLOOKUP(engines!$A25,tables!$A$2:$B$9,2,FALSE))</f>
        <v/>
      </c>
      <c r="Y25" s="13" t="str">
        <f t="shared" si="14"/>
        <v/>
      </c>
      <c r="Z25" s="13" t="str">
        <f t="shared" si="15"/>
        <v/>
      </c>
      <c r="AA25" s="13" t="str">
        <f t="shared" si="16"/>
        <v/>
      </c>
      <c r="AB25" s="15" t="str">
        <f t="shared" si="17"/>
        <v/>
      </c>
      <c r="AC25" s="13" t="str">
        <f t="shared" si="18"/>
        <v/>
      </c>
      <c r="AD25" s="14"/>
      <c r="AE25" s="11" t="str">
        <f t="shared" ca="1" si="19"/>
        <v>10504061,504,576,10504061,premium unleaded (recommended),6,single turbo,2706,6836,5938,15.87</v>
      </c>
      <c r="AF25" s="11" t="str">
        <f t="shared" si="9"/>
        <v/>
      </c>
    </row>
    <row r="26" spans="1:32" x14ac:dyDescent="0.3">
      <c r="A26" s="12">
        <v>1</v>
      </c>
      <c r="B26" s="11" t="str">
        <f t="shared" ca="1" si="0"/>
        <v>11256083</v>
      </c>
      <c r="C26" s="11">
        <f t="shared" si="20"/>
        <v>1256</v>
      </c>
      <c r="D26" s="13">
        <f t="shared" si="1"/>
        <v>1118</v>
      </c>
      <c r="E26" s="12">
        <v>1092</v>
      </c>
      <c r="F26" s="14"/>
      <c r="G26" s="11" t="str">
        <f t="shared" ca="1" si="10"/>
        <v>11256083</v>
      </c>
      <c r="H26" s="11" t="str">
        <f>IF(A26=7,"",VLOOKUP(engines!$A26,tables!$A$2:$B$9,2,FALSE))</f>
        <v>premium unleaded (recommended)</v>
      </c>
      <c r="I26" s="11" cm="1">
        <f t="array" aca="1" ref="I26" ca="1">IF(H26="","",_xlfn.XLOOKUP(K26*(1+ 0.05*Q26),INDIRECT("tables!r14c"&amp;Q26+2&amp;":"&amp;"r21c"&amp;Q26+2,FALSE),tables!$A$14:$A$21,"err",-1,1))</f>
        <v>8</v>
      </c>
      <c r="J26" s="11" t="str" cm="1">
        <f t="array" ref="J26">IF(H26="","",_xlfn.XLOOKUP(Q26,tables!$B$26:$B$30,_xlfn.ANCHORARRAY(tables!$A$26),tables!$A$26,0,1))</f>
        <v>twin turbo</v>
      </c>
      <c r="K26" s="13">
        <f t="shared" si="21"/>
        <v>4324</v>
      </c>
      <c r="L26" s="13">
        <f t="shared" si="11"/>
        <v>7614</v>
      </c>
      <c r="M26" s="13">
        <f t="shared" si="12"/>
        <v>6954</v>
      </c>
      <c r="N26" s="15">
        <f ca="1">IF(H26="","",ROUND((4.966747+(23.27979-4.966747)/(1+(E26/463.6174)))*_xlfn.XLOOKUP(engines!H26,tables!$B$2:$B$9,tables!$C$2:$C$9,0,0,1)*IF(Q26=0,1,1.2)*(1-0.01*I26)*(1-K26/1000000),2))</f>
        <v>11.57</v>
      </c>
      <c r="O26" s="11">
        <f t="shared" si="4"/>
        <v>4623</v>
      </c>
      <c r="P26" s="11">
        <f t="shared" si="5"/>
        <v>290.49</v>
      </c>
      <c r="Q26" s="11">
        <f>IF(H26="","",MOD(O26,(_xlfn.XLOOKUP(O26,tables!$C$26:$C$30,tables!$B$26:$B$30,-1,-1,-1)+1)))</f>
        <v>3</v>
      </c>
      <c r="R26" s="12">
        <v>621</v>
      </c>
      <c r="S26" s="12">
        <v>660</v>
      </c>
      <c r="T26" s="12">
        <f t="shared" si="6"/>
        <v>1256</v>
      </c>
      <c r="U26" s="13">
        <f t="shared" si="7"/>
        <v>1118.1892527098073</v>
      </c>
      <c r="V26" s="14"/>
      <c r="W26" s="11" t="str">
        <f t="shared" si="13"/>
        <v/>
      </c>
      <c r="X26" s="11" t="str">
        <f>IF(A26&lt;&gt;7,"",VLOOKUP(engines!$A26,tables!$A$2:$B$9,2,FALSE))</f>
        <v/>
      </c>
      <c r="Y26" s="13" t="str">
        <f t="shared" si="14"/>
        <v/>
      </c>
      <c r="Z26" s="13" t="str">
        <f t="shared" si="15"/>
        <v/>
      </c>
      <c r="AA26" s="13" t="str">
        <f t="shared" si="16"/>
        <v/>
      </c>
      <c r="AB26" s="15" t="str">
        <f t="shared" si="17"/>
        <v/>
      </c>
      <c r="AC26" s="13" t="str">
        <f t="shared" si="18"/>
        <v/>
      </c>
      <c r="AD26" s="14"/>
      <c r="AE26" s="11" t="str">
        <f t="shared" ca="1" si="19"/>
        <v>11256083,1256,1118,11256083,premium unleaded (recommended),8,twin turbo,4324,7614,6954,11.57</v>
      </c>
      <c r="AF26" s="11" t="str">
        <f t="shared" si="9"/>
        <v/>
      </c>
    </row>
    <row r="27" spans="1:32" x14ac:dyDescent="0.3">
      <c r="A27" s="12">
        <v>3</v>
      </c>
      <c r="B27" s="11" t="str">
        <f t="shared" ca="1" si="0"/>
        <v>30614062</v>
      </c>
      <c r="C27" s="11">
        <f t="shared" si="20"/>
        <v>614</v>
      </c>
      <c r="D27" s="13">
        <f t="shared" si="1"/>
        <v>605</v>
      </c>
      <c r="E27" s="12">
        <v>558</v>
      </c>
      <c r="F27" s="14"/>
      <c r="G27" s="11" t="str">
        <f t="shared" ca="1" si="10"/>
        <v>30614062</v>
      </c>
      <c r="H27" s="11" t="str">
        <f>IF(A27=7,"",VLOOKUP(engines!$A27,tables!$A$2:$B$9,2,FALSE))</f>
        <v>premium unleaded (required)</v>
      </c>
      <c r="I27" s="11" cm="1">
        <f t="array" aca="1" ref="I27" ca="1">IF(H27="","",_xlfn.XLOOKUP(K27*(1+ 0.05*Q27),INDIRECT("tables!r14c"&amp;Q27+2&amp;":"&amp;"r21c"&amp;Q27+2,FALSE),tables!$A$14:$A$21,"err",-1,1))</f>
        <v>6</v>
      </c>
      <c r="J27" s="11" t="str" cm="1">
        <f t="array" ref="J27">IF(H27="","",_xlfn.XLOOKUP(Q27,tables!$B$26:$B$30,_xlfn.ANCHORARRAY(tables!$A$26),tables!$A$26,0,1))</f>
        <v>bi-turbo</v>
      </c>
      <c r="K27" s="13">
        <f t="shared" si="21"/>
        <v>2963</v>
      </c>
      <c r="L27" s="13">
        <f t="shared" si="11"/>
        <v>7097</v>
      </c>
      <c r="M27" s="13">
        <f t="shared" si="12"/>
        <v>6564</v>
      </c>
      <c r="N27" s="15">
        <f ca="1">IF(H27="","",ROUND((4.966747+(23.27979-4.966747)/(1+(E27/463.6174)))*_xlfn.XLOOKUP(engines!H27,tables!$B$2:$B$9,tables!$C$2:$C$9,0,0,1)*IF(Q27=0,1,1.2)*(1-0.01*I27)*(1-K27/1000000),2))</f>
        <v>15.38</v>
      </c>
      <c r="O27" s="11">
        <f t="shared" si="4"/>
        <v>3053</v>
      </c>
      <c r="P27" s="11">
        <f t="shared" si="5"/>
        <v>207.24</v>
      </c>
      <c r="Q27" s="11">
        <f>IF(H27="","",MOD(O27,(_xlfn.XLOOKUP(O27,tables!$C$26:$C$30,tables!$B$26:$B$30,-1,-1,-1)+1)))</f>
        <v>2</v>
      </c>
      <c r="R27" s="12">
        <v>452</v>
      </c>
      <c r="S27" s="12">
        <v>533</v>
      </c>
      <c r="T27" s="12">
        <f t="shared" si="6"/>
        <v>614</v>
      </c>
      <c r="U27" s="13">
        <f t="shared" si="7"/>
        <v>605.33110162239586</v>
      </c>
      <c r="V27" s="14"/>
      <c r="W27" s="11" t="str">
        <f t="shared" si="13"/>
        <v/>
      </c>
      <c r="X27" s="11" t="str">
        <f>IF(A27&lt;&gt;7,"",VLOOKUP(engines!$A27,tables!$A$2:$B$9,2,FALSE))</f>
        <v/>
      </c>
      <c r="Y27" s="13" t="str">
        <f t="shared" si="14"/>
        <v/>
      </c>
      <c r="Z27" s="13" t="str">
        <f t="shared" si="15"/>
        <v/>
      </c>
      <c r="AA27" s="13" t="str">
        <f t="shared" si="16"/>
        <v/>
      </c>
      <c r="AB27" s="15" t="str">
        <f t="shared" si="17"/>
        <v/>
      </c>
      <c r="AC27" s="13" t="str">
        <f t="shared" si="18"/>
        <v/>
      </c>
      <c r="AD27" s="14"/>
      <c r="AE27" s="11" t="str">
        <f t="shared" ca="1" si="19"/>
        <v>30614062,614,605,30614062,premium unleaded (required),6,bi-turbo,2963,7097,6564,15.38</v>
      </c>
      <c r="AF27" s="11" t="str">
        <f t="shared" si="9"/>
        <v/>
      </c>
    </row>
    <row r="28" spans="1:32" x14ac:dyDescent="0.3">
      <c r="A28" s="12">
        <v>3</v>
      </c>
      <c r="B28" s="11" t="str">
        <f t="shared" ca="1" si="0"/>
        <v>31280102</v>
      </c>
      <c r="C28" s="11">
        <f t="shared" si="20"/>
        <v>1280</v>
      </c>
      <c r="D28" s="13">
        <f t="shared" si="1"/>
        <v>1132</v>
      </c>
      <c r="E28" s="12">
        <v>1164</v>
      </c>
      <c r="F28" s="14"/>
      <c r="G28" s="11" t="str">
        <f t="shared" ca="1" si="10"/>
        <v>31280102</v>
      </c>
      <c r="H28" s="11" t="str">
        <f>IF(A28=7,"",VLOOKUP(engines!$A28,tables!$A$2:$B$9,2,FALSE))</f>
        <v>premium unleaded (required)</v>
      </c>
      <c r="I28" s="11" cm="1">
        <f t="array" aca="1" ref="I28" ca="1">IF(H28="","",_xlfn.XLOOKUP(K28*(1+ 0.05*Q28),INDIRECT("tables!r14c"&amp;Q28+2&amp;":"&amp;"r21c"&amp;Q28+2,FALSE),tables!$A$14:$A$21,"err",-1,1))</f>
        <v>10</v>
      </c>
      <c r="J28" s="11" t="str" cm="1">
        <f t="array" ref="J28">IF(H28="","",_xlfn.XLOOKUP(Q28,tables!$B$26:$B$30,_xlfn.ANCHORARRAY(tables!$A$26),tables!$A$26,0,1))</f>
        <v>bi-turbo</v>
      </c>
      <c r="K28" s="13">
        <f t="shared" si="21"/>
        <v>4563</v>
      </c>
      <c r="L28" s="13">
        <f t="shared" si="11"/>
        <v>7842</v>
      </c>
      <c r="M28" s="13">
        <f t="shared" si="12"/>
        <v>7324</v>
      </c>
      <c r="N28" s="15">
        <f ca="1">IF(H28="","",ROUND((4.966747+(23.27979-4.966747)/(1+(E28/463.6174)))*_xlfn.XLOOKUP(engines!H28,tables!$B$2:$B$9,tables!$C$2:$C$9,0,0,1)*IF(Q28=0,1,1.2)*(1-0.01*I28)*(1-K28/1000000),2))</f>
        <v>11.28</v>
      </c>
      <c r="O28" s="11">
        <f t="shared" si="4"/>
        <v>4782</v>
      </c>
      <c r="P28" s="11">
        <f t="shared" si="5"/>
        <v>280.5</v>
      </c>
      <c r="Q28" s="11">
        <f>IF(H28="","",MOD(O28,(_xlfn.XLOOKUP(O28,tables!$C$26:$C$30,tables!$B$26:$B$30,-1,-1,-1)+1)))</f>
        <v>2</v>
      </c>
      <c r="R28" s="12">
        <v>1129</v>
      </c>
      <c r="S28" s="12">
        <v>518</v>
      </c>
      <c r="T28" s="12">
        <f t="shared" si="6"/>
        <v>1280</v>
      </c>
      <c r="U28" s="13">
        <f t="shared" si="7"/>
        <v>1131.7017995096176</v>
      </c>
      <c r="V28" s="14"/>
      <c r="W28" s="11" t="str">
        <f t="shared" si="13"/>
        <v/>
      </c>
      <c r="X28" s="11" t="str">
        <f>IF(A28&lt;&gt;7,"",VLOOKUP(engines!$A28,tables!$A$2:$B$9,2,FALSE))</f>
        <v/>
      </c>
      <c r="Y28" s="13" t="str">
        <f t="shared" si="14"/>
        <v/>
      </c>
      <c r="Z28" s="13" t="str">
        <f t="shared" si="15"/>
        <v/>
      </c>
      <c r="AA28" s="13" t="str">
        <f t="shared" si="16"/>
        <v/>
      </c>
      <c r="AB28" s="15" t="str">
        <f t="shared" si="17"/>
        <v/>
      </c>
      <c r="AC28" s="13" t="str">
        <f t="shared" si="18"/>
        <v/>
      </c>
      <c r="AD28" s="14"/>
      <c r="AE28" s="11" t="str">
        <f t="shared" ca="1" si="19"/>
        <v>31280102,1280,1132,31280102,premium unleaded (required),10,bi-turbo,4563,7842,7324,11.28</v>
      </c>
      <c r="AF28" s="11" t="str">
        <f t="shared" si="9"/>
        <v/>
      </c>
    </row>
    <row r="29" spans="1:32" x14ac:dyDescent="0.3">
      <c r="A29" s="12">
        <v>1</v>
      </c>
      <c r="B29" s="11" t="str">
        <f t="shared" ca="1" si="0"/>
        <v>10705061</v>
      </c>
      <c r="C29" s="11">
        <f t="shared" si="20"/>
        <v>705</v>
      </c>
      <c r="D29" s="13">
        <f t="shared" si="1"/>
        <v>815</v>
      </c>
      <c r="E29" s="12">
        <v>671</v>
      </c>
      <c r="F29" s="14"/>
      <c r="G29" s="11" t="str">
        <f t="shared" ca="1" si="10"/>
        <v>10705061</v>
      </c>
      <c r="H29" s="11" t="str">
        <f>IF(A29=7,"",VLOOKUP(engines!$A29,tables!$A$2:$B$9,2,FALSE))</f>
        <v>premium unleaded (recommended)</v>
      </c>
      <c r="I29" s="11" cm="1">
        <f t="array" aca="1" ref="I29" ca="1">IF(H29="","",_xlfn.XLOOKUP(K29*(1+ 0.05*Q29),INDIRECT("tables!r14c"&amp;Q29+2&amp;":"&amp;"r21c"&amp;Q29+2,FALSE),tables!$A$14:$A$21,"err",-1,1))</f>
        <v>6</v>
      </c>
      <c r="J29" s="11" t="str" cm="1">
        <f t="array" ref="J29">IF(H29="","",_xlfn.XLOOKUP(Q29,tables!$B$26:$B$30,_xlfn.ANCHORARRAY(tables!$A$26),tables!$A$26,0,1))</f>
        <v>single turbo</v>
      </c>
      <c r="K29" s="13">
        <f t="shared" si="21"/>
        <v>3400</v>
      </c>
      <c r="L29" s="13">
        <f t="shared" si="11"/>
        <v>6633</v>
      </c>
      <c r="M29" s="13">
        <f t="shared" si="12"/>
        <v>5864</v>
      </c>
      <c r="N29" s="15">
        <f ca="1">IF(H29="","",ROUND((4.966747+(23.27979-4.966747)/(1+(E29/463.6174)))*_xlfn.XLOOKUP(engines!H29,tables!$B$2:$B$9,tables!$C$2:$C$9,0,0,1)*IF(Q29=0,1,1.2)*(1-0.01*I29)*(1-K29/1000000),2))</f>
        <v>14.14</v>
      </c>
      <c r="O29" s="11">
        <f t="shared" si="4"/>
        <v>3457</v>
      </c>
      <c r="P29" s="11">
        <f t="shared" si="5"/>
        <v>207.375</v>
      </c>
      <c r="Q29" s="11">
        <f>IF(H29="","",MOD(O29,(_xlfn.XLOOKUP(O29,tables!$C$26:$C$30,tables!$B$26:$B$30,-1,-1,-1)+1)))</f>
        <v>1</v>
      </c>
      <c r="R29" s="12">
        <v>317</v>
      </c>
      <c r="S29" s="12">
        <v>769</v>
      </c>
      <c r="T29" s="12">
        <f t="shared" si="6"/>
        <v>705</v>
      </c>
      <c r="U29" s="13">
        <f t="shared" si="7"/>
        <v>814.80919313096604</v>
      </c>
      <c r="V29" s="14"/>
      <c r="W29" s="11" t="str">
        <f t="shared" si="13"/>
        <v/>
      </c>
      <c r="X29" s="11" t="str">
        <f>IF(A29&lt;&gt;7,"",VLOOKUP(engines!$A29,tables!$A$2:$B$9,2,FALSE))</f>
        <v/>
      </c>
      <c r="Y29" s="13" t="str">
        <f t="shared" si="14"/>
        <v/>
      </c>
      <c r="Z29" s="13" t="str">
        <f t="shared" si="15"/>
        <v/>
      </c>
      <c r="AA29" s="13" t="str">
        <f t="shared" si="16"/>
        <v/>
      </c>
      <c r="AB29" s="15" t="str">
        <f t="shared" si="17"/>
        <v/>
      </c>
      <c r="AC29" s="13" t="str">
        <f t="shared" si="18"/>
        <v/>
      </c>
      <c r="AD29" s="14"/>
      <c r="AE29" s="11" t="str">
        <f t="shared" ca="1" si="19"/>
        <v>10705061,705,815,10705061,premium unleaded (recommended),6,single turbo,3400,6633,5864,14.14</v>
      </c>
      <c r="AF29" s="11" t="str">
        <f t="shared" si="9"/>
        <v/>
      </c>
    </row>
    <row r="30" spans="1:32" x14ac:dyDescent="0.3">
      <c r="A30" s="12">
        <v>1</v>
      </c>
      <c r="B30" s="11" t="str">
        <f t="shared" ca="1" si="0"/>
        <v>10345050</v>
      </c>
      <c r="C30" s="11">
        <f t="shared" si="20"/>
        <v>345</v>
      </c>
      <c r="D30" s="13">
        <f t="shared" si="1"/>
        <v>430</v>
      </c>
      <c r="E30" s="12">
        <v>345</v>
      </c>
      <c r="F30" s="14"/>
      <c r="G30" s="11" t="str">
        <f t="shared" ca="1" si="10"/>
        <v>10345050</v>
      </c>
      <c r="H30" s="11" t="str">
        <f>IF(A30=7,"",VLOOKUP(engines!$A30,tables!$A$2:$B$9,2,FALSE))</f>
        <v>premium unleaded (recommended)</v>
      </c>
      <c r="I30" s="11" cm="1">
        <f t="array" aca="1" ref="I30" ca="1">IF(H30="","",_xlfn.XLOOKUP(K30*(1+ 0.05*Q30),INDIRECT("tables!r14c"&amp;Q30+2&amp;":"&amp;"r21c"&amp;Q30+2,FALSE),tables!$A$14:$A$21,"err",-1,1))</f>
        <v>5</v>
      </c>
      <c r="J30" s="11" t="str" cm="1">
        <f t="array" ref="J30">IF(H30="","",_xlfn.XLOOKUP(Q30,tables!$B$26:$B$30,_xlfn.ANCHORARRAY(tables!$A$26),tables!$A$26,0,1))</f>
        <v>natrually aspirated</v>
      </c>
      <c r="K30" s="13">
        <f t="shared" si="21"/>
        <v>2136</v>
      </c>
      <c r="L30" s="13">
        <f t="shared" si="11"/>
        <v>6528</v>
      </c>
      <c r="M30" s="13">
        <f t="shared" si="12"/>
        <v>5718</v>
      </c>
      <c r="N30" s="15">
        <f ca="1">IF(H30="","",ROUND((4.966747+(23.27979-4.966747)/(1+(E30/463.6174)))*_xlfn.XLOOKUP(engines!H30,tables!$B$2:$B$9,tables!$C$2:$C$9,0,0,1)*IF(Q30=0,1,1.2)*(1-0.01*I30)*(1-K30/1000000),2))</f>
        <v>14.81</v>
      </c>
      <c r="O30" s="11">
        <f t="shared" si="4"/>
        <v>2136</v>
      </c>
      <c r="P30" s="11">
        <f t="shared" si="5"/>
        <v>161.5</v>
      </c>
      <c r="Q30" s="11">
        <f>IF(H30="","",MOD(O30,(_xlfn.XLOOKUP(O30,tables!$C$26:$C$30,tables!$B$26:$B$30,-1,-1,-1)+1)))</f>
        <v>0</v>
      </c>
      <c r="R30" s="12">
        <v>528</v>
      </c>
      <c r="S30" s="12">
        <v>810</v>
      </c>
      <c r="T30" s="12">
        <f t="shared" si="6"/>
        <v>345</v>
      </c>
      <c r="U30" s="13">
        <f t="shared" si="7"/>
        <v>429.6376236621964</v>
      </c>
      <c r="V30" s="14"/>
      <c r="W30" s="11" t="str">
        <f t="shared" si="13"/>
        <v/>
      </c>
      <c r="X30" s="11" t="str">
        <f>IF(A30&lt;&gt;7,"",VLOOKUP(engines!$A30,tables!$A$2:$B$9,2,FALSE))</f>
        <v/>
      </c>
      <c r="Y30" s="13" t="str">
        <f t="shared" si="14"/>
        <v/>
      </c>
      <c r="Z30" s="13" t="str">
        <f t="shared" si="15"/>
        <v/>
      </c>
      <c r="AA30" s="13" t="str">
        <f t="shared" si="16"/>
        <v/>
      </c>
      <c r="AB30" s="15" t="str">
        <f t="shared" si="17"/>
        <v/>
      </c>
      <c r="AC30" s="13" t="str">
        <f t="shared" si="18"/>
        <v/>
      </c>
      <c r="AD30" s="14"/>
      <c r="AE30" s="11" t="str">
        <f t="shared" ca="1" si="19"/>
        <v>10345050,345,430,10345050,premium unleaded (recommended),5,natrually aspirated,2136,6528,5718,14.81</v>
      </c>
      <c r="AF30" s="11" t="str">
        <f t="shared" si="9"/>
        <v/>
      </c>
    </row>
    <row r="31" spans="1:32" x14ac:dyDescent="0.3">
      <c r="A31" s="12">
        <v>8</v>
      </c>
      <c r="B31" s="11" t="str">
        <f t="shared" ca="1" si="0"/>
        <v>80684080</v>
      </c>
      <c r="C31" s="11">
        <f t="shared" si="20"/>
        <v>684</v>
      </c>
      <c r="D31" s="13">
        <f t="shared" si="1"/>
        <v>735</v>
      </c>
      <c r="E31" s="12">
        <v>684</v>
      </c>
      <c r="F31" s="14"/>
      <c r="G31" s="11" t="str">
        <f t="shared" ca="1" si="10"/>
        <v>80684080</v>
      </c>
      <c r="H31" s="11" t="str">
        <f>IF(A31=7,"",VLOOKUP(engines!$A31,tables!$A$2:$B$9,2,FALSE))</f>
        <v>flex-fuel (unleaded/E85)</v>
      </c>
      <c r="I31" s="11" cm="1">
        <f t="array" aca="1" ref="I31" ca="1">IF(H31="","",_xlfn.XLOOKUP(K31*(1+ 0.05*Q31),INDIRECT("tables!r14c"&amp;Q31+2&amp;":"&amp;"r21c"&amp;Q31+2,FALSE),tables!$A$14:$A$21,"err",-1,1))</f>
        <v>8</v>
      </c>
      <c r="J31" s="11" t="str" cm="1">
        <f t="array" ref="J31">IF(H31="","",_xlfn.XLOOKUP(Q31,tables!$B$26:$B$30,_xlfn.ANCHORARRAY(tables!$A$26),tables!$A$26,0,1))</f>
        <v>natrually aspirated</v>
      </c>
      <c r="K31" s="13">
        <f t="shared" si="21"/>
        <v>3501</v>
      </c>
      <c r="L31" s="13">
        <f t="shared" si="11"/>
        <v>7368</v>
      </c>
      <c r="M31" s="13">
        <f t="shared" si="12"/>
        <v>6624</v>
      </c>
      <c r="N31" s="15">
        <f ca="1">IF(H31="","",ROUND((4.966747+(23.27979-4.966747)/(1+(E31/463.6174)))*_xlfn.XLOOKUP(engines!H31,tables!$B$2:$B$9,tables!$C$2:$C$9,0,0,1)*IF(Q31=0,1,1.2)*(1-0.01*I31)*(1-K31/1000000),2))</f>
        <v>12.13</v>
      </c>
      <c r="O31" s="11">
        <f t="shared" si="4"/>
        <v>3501</v>
      </c>
      <c r="P31" s="11">
        <f t="shared" si="5"/>
        <v>195.4</v>
      </c>
      <c r="Q31" s="11">
        <f>IF(H31="","",MOD(O31,(_xlfn.XLOOKUP(O31,tables!$C$26:$C$30,tables!$B$26:$B$30,-1,-1,-1)+1)))</f>
        <v>0</v>
      </c>
      <c r="R31" s="12">
        <v>1368</v>
      </c>
      <c r="S31" s="12">
        <v>744</v>
      </c>
      <c r="T31" s="12">
        <f t="shared" si="6"/>
        <v>684</v>
      </c>
      <c r="U31" s="13">
        <f t="shared" si="7"/>
        <v>735.2975852222487</v>
      </c>
      <c r="V31" s="14"/>
      <c r="W31" s="11" t="str">
        <f t="shared" si="13"/>
        <v/>
      </c>
      <c r="X31" s="11" t="str">
        <f>IF(A31&lt;&gt;7,"",VLOOKUP(engines!$A31,tables!$A$2:$B$9,2,FALSE))</f>
        <v/>
      </c>
      <c r="Y31" s="13" t="str">
        <f t="shared" si="14"/>
        <v/>
      </c>
      <c r="Z31" s="13" t="str">
        <f t="shared" si="15"/>
        <v/>
      </c>
      <c r="AA31" s="13" t="str">
        <f t="shared" si="16"/>
        <v/>
      </c>
      <c r="AB31" s="15" t="str">
        <f t="shared" si="17"/>
        <v/>
      </c>
      <c r="AC31" s="13" t="str">
        <f t="shared" si="18"/>
        <v/>
      </c>
      <c r="AD31" s="14"/>
      <c r="AE31" s="11" t="str">
        <f t="shared" ca="1" si="19"/>
        <v>80684080,684,735,80684080,flex-fuel (unleaded/E85),8,natrually aspirated,3501,7368,6624,12.13</v>
      </c>
      <c r="AF31" s="11" t="str">
        <f t="shared" si="9"/>
        <v/>
      </c>
    </row>
    <row r="32" spans="1:32" x14ac:dyDescent="0.3">
      <c r="A32" s="12">
        <v>2</v>
      </c>
      <c r="B32" s="11" t="str">
        <f t="shared" ca="1" si="0"/>
        <v>21070082</v>
      </c>
      <c r="C32" s="11">
        <f t="shared" si="20"/>
        <v>1070</v>
      </c>
      <c r="D32" s="13">
        <f t="shared" si="1"/>
        <v>1138</v>
      </c>
      <c r="E32" s="12">
        <v>973</v>
      </c>
      <c r="F32" s="14"/>
      <c r="G32" s="11" t="str">
        <f t="shared" ca="1" si="10"/>
        <v>21070082</v>
      </c>
      <c r="H32" s="11" t="str">
        <f>IF(A32=7,"",VLOOKUP(engines!$A32,tables!$A$2:$B$9,2,FALSE))</f>
        <v>regular unleaded</v>
      </c>
      <c r="I32" s="11" cm="1">
        <f t="array" aca="1" ref="I32" ca="1">IF(H32="","",_xlfn.XLOOKUP(K32*(1+ 0.05*Q32),INDIRECT("tables!r14c"&amp;Q32+2&amp;":"&amp;"r21c"&amp;Q32+2,FALSE),tables!$A$14:$A$21,"err",-1,1))</f>
        <v>8</v>
      </c>
      <c r="J32" s="11" t="str" cm="1">
        <f t="array" ref="J32">IF(H32="","",_xlfn.XLOOKUP(Q32,tables!$B$26:$B$30,_xlfn.ANCHORARRAY(tables!$A$26),tables!$A$26,0,1))</f>
        <v>bi-turbo</v>
      </c>
      <c r="K32" s="13">
        <f t="shared" si="21"/>
        <v>4157</v>
      </c>
      <c r="L32" s="13">
        <f t="shared" si="11"/>
        <v>6723</v>
      </c>
      <c r="M32" s="13">
        <f t="shared" si="12"/>
        <v>6091</v>
      </c>
      <c r="N32" s="15">
        <f ca="1">IF(H32="","",ROUND((4.966747+(23.27979-4.966747)/(1+(E32/463.6174)))*_xlfn.XLOOKUP(engines!H32,tables!$B$2:$B$9,tables!$C$2:$C$9,0,0,1)*IF(Q32=0,1,1.2)*(1-0.01*I32)*(1-K32/1000000),2))</f>
        <v>11.96</v>
      </c>
      <c r="O32" s="11">
        <f t="shared" si="4"/>
        <v>4338</v>
      </c>
      <c r="P32" s="11">
        <f t="shared" si="5"/>
        <v>257.40000000000003</v>
      </c>
      <c r="Q32" s="11">
        <f>IF(H32="","",MOD(O32,(_xlfn.XLOOKUP(O32,tables!$C$26:$C$30,tables!$B$26:$B$30,-1,-1,-1)+1)))</f>
        <v>2</v>
      </c>
      <c r="R32" s="12">
        <v>112</v>
      </c>
      <c r="S32" s="12">
        <v>632</v>
      </c>
      <c r="T32" s="12">
        <f t="shared" si="6"/>
        <v>1070</v>
      </c>
      <c r="U32" s="13">
        <f t="shared" si="7"/>
        <v>1137.5005165300799</v>
      </c>
      <c r="V32" s="14"/>
      <c r="W32" s="11" t="str">
        <f t="shared" si="13"/>
        <v/>
      </c>
      <c r="X32" s="11" t="str">
        <f>IF(A32&lt;&gt;7,"",VLOOKUP(engines!$A32,tables!$A$2:$B$9,2,FALSE))</f>
        <v/>
      </c>
      <c r="Y32" s="13" t="str">
        <f t="shared" si="14"/>
        <v/>
      </c>
      <c r="Z32" s="13" t="str">
        <f t="shared" si="15"/>
        <v/>
      </c>
      <c r="AA32" s="13" t="str">
        <f t="shared" si="16"/>
        <v/>
      </c>
      <c r="AB32" s="15" t="str">
        <f t="shared" si="17"/>
        <v/>
      </c>
      <c r="AC32" s="13" t="str">
        <f t="shared" si="18"/>
        <v/>
      </c>
      <c r="AD32" s="14"/>
      <c r="AE32" s="11" t="str">
        <f t="shared" ca="1" si="19"/>
        <v>21070082,1070,1138,21070082,regular unleaded,8,bi-turbo,4157,6723,6091,11.96</v>
      </c>
      <c r="AF32" s="11" t="str">
        <f t="shared" si="9"/>
        <v/>
      </c>
    </row>
    <row r="33" spans="1:32" x14ac:dyDescent="0.3">
      <c r="A33" s="12">
        <v>6</v>
      </c>
      <c r="B33" s="11" t="str">
        <f t="shared" ca="1" si="0"/>
        <v>60289040</v>
      </c>
      <c r="C33" s="11">
        <f t="shared" si="20"/>
        <v>289</v>
      </c>
      <c r="D33" s="13">
        <f t="shared" si="1"/>
        <v>337</v>
      </c>
      <c r="E33" s="12">
        <v>289</v>
      </c>
      <c r="F33" s="14"/>
      <c r="G33" s="11" t="str">
        <f t="shared" ca="1" si="10"/>
        <v>60289040</v>
      </c>
      <c r="H33" s="11" t="str">
        <f>IF(A33=7,"",VLOOKUP(engines!$A33,tables!$A$2:$B$9,2,FALSE))</f>
        <v>flex-fuel (premium unleaded required/E85)</v>
      </c>
      <c r="I33" s="11" cm="1">
        <f t="array" aca="1" ref="I33" ca="1">IF(H33="","",_xlfn.XLOOKUP(K33*(1+ 0.05*Q33),INDIRECT("tables!r14c"&amp;Q33+2&amp;":"&amp;"r21c"&amp;Q33+2,FALSE),tables!$A$14:$A$21,"err",-1,1))</f>
        <v>4</v>
      </c>
      <c r="J33" s="11" t="str" cm="1">
        <f t="array" ref="J33">IF(H33="","",_xlfn.XLOOKUP(Q33,tables!$B$26:$B$30,_xlfn.ANCHORARRAY(tables!$A$26),tables!$A$26,0,1))</f>
        <v>natrually aspirated</v>
      </c>
      <c r="K33" s="13">
        <f t="shared" si="21"/>
        <v>1854</v>
      </c>
      <c r="L33" s="13">
        <f t="shared" si="11"/>
        <v>6771</v>
      </c>
      <c r="M33" s="13">
        <f t="shared" si="12"/>
        <v>6104</v>
      </c>
      <c r="N33" s="15">
        <f ca="1">IF(H33="","",ROUND((4.966747+(23.27979-4.966747)/(1+(E33/463.6174)))*_xlfn.XLOOKUP(engines!H33,tables!$B$2:$B$9,tables!$C$2:$C$9,0,0,1)*IF(Q33=0,1,1.2)*(1-0.01*I33)*(1-K33/1000000),2))</f>
        <v>17.28</v>
      </c>
      <c r="O33" s="11">
        <f t="shared" si="4"/>
        <v>1854</v>
      </c>
      <c r="P33" s="11">
        <f t="shared" si="5"/>
        <v>155.9</v>
      </c>
      <c r="Q33" s="11">
        <f>IF(H33="","",MOD(O33,(_xlfn.XLOOKUP(O33,tables!$C$26:$C$30,tables!$B$26:$B$30,-1,-1,-1)+1)))</f>
        <v>0</v>
      </c>
      <c r="R33" s="12">
        <v>771</v>
      </c>
      <c r="S33" s="12">
        <v>667</v>
      </c>
      <c r="T33" s="12">
        <f t="shared" si="6"/>
        <v>289</v>
      </c>
      <c r="U33" s="13">
        <f t="shared" si="7"/>
        <v>337.14030826876507</v>
      </c>
      <c r="V33" s="14"/>
      <c r="W33" s="11" t="str">
        <f t="shared" si="13"/>
        <v/>
      </c>
      <c r="X33" s="11" t="str">
        <f>IF(A33&lt;&gt;7,"",VLOOKUP(engines!$A33,tables!$A$2:$B$9,2,FALSE))</f>
        <v/>
      </c>
      <c r="Y33" s="13" t="str">
        <f t="shared" si="14"/>
        <v/>
      </c>
      <c r="Z33" s="13" t="str">
        <f t="shared" si="15"/>
        <v/>
      </c>
      <c r="AA33" s="13" t="str">
        <f t="shared" si="16"/>
        <v/>
      </c>
      <c r="AB33" s="15" t="str">
        <f t="shared" si="17"/>
        <v/>
      </c>
      <c r="AC33" s="13" t="str">
        <f t="shared" si="18"/>
        <v/>
      </c>
      <c r="AD33" s="14"/>
      <c r="AE33" s="11" t="str">
        <f t="shared" ca="1" si="19"/>
        <v>60289040,289,337,60289040,flex-fuel (premium unleaded required/E85),4,natrually aspirated,1854,6771,6104,17.28</v>
      </c>
      <c r="AF33" s="11" t="str">
        <f t="shared" si="9"/>
        <v/>
      </c>
    </row>
    <row r="34" spans="1:32" x14ac:dyDescent="0.3">
      <c r="A34" s="12">
        <v>7</v>
      </c>
      <c r="B34" s="11" t="str">
        <f t="shared" si="0"/>
        <v>70410625</v>
      </c>
      <c r="C34" s="11">
        <f t="shared" si="20"/>
        <v>410</v>
      </c>
      <c r="D34" s="13">
        <f t="shared" si="1"/>
        <v>615</v>
      </c>
      <c r="E34" s="12">
        <v>410</v>
      </c>
      <c r="F34" s="14"/>
      <c r="G34" s="11" t="str">
        <f t="shared" si="10"/>
        <v/>
      </c>
      <c r="H34" s="11" t="str">
        <f>IF(A34=7,"",VLOOKUP(engines!$A34,tables!$A$2:$B$9,2,FALSE))</f>
        <v/>
      </c>
      <c r="I34" s="11" t="str" cm="1">
        <f t="array" aca="1" ref="I34" ca="1">IF(H34="","",_xlfn.XLOOKUP(K34*(1+ 0.05*Q34),INDIRECT("tables!r14c"&amp;Q34+2&amp;":"&amp;"r21c"&amp;Q34+2,FALSE),tables!$A$14:$A$21,"err",-1,1))</f>
        <v/>
      </c>
      <c r="J34" s="11" t="str" cm="1">
        <f t="array" ref="J34">IF(H34="","",_xlfn.XLOOKUP(Q34,tables!$B$26:$B$30,_xlfn.ANCHORARRAY(tables!$A$26),tables!$A$26,0,1))</f>
        <v/>
      </c>
      <c r="K34" s="13" t="str">
        <f t="shared" si="21"/>
        <v/>
      </c>
      <c r="L34" s="13" t="str">
        <f t="shared" si="11"/>
        <v/>
      </c>
      <c r="M34" s="13" t="str">
        <f t="shared" si="12"/>
        <v/>
      </c>
      <c r="N34" s="15" t="str">
        <f>IF(H34="","",ROUND((4.966747+(23.27979-4.966747)/(1+(E34/463.6174)))*_xlfn.XLOOKUP(engines!H34,tables!$B$2:$B$9,tables!$C$2:$C$9,0,0,1)*IF(Q34=0,1,1.2)*(1-0.01*I34)*(1-K34/1000000),2))</f>
        <v/>
      </c>
      <c r="O34" s="11" t="str">
        <f t="shared" si="4"/>
        <v/>
      </c>
      <c r="P34" s="11" t="str">
        <f t="shared" si="5"/>
        <v/>
      </c>
      <c r="Q34" s="11" t="str">
        <f>IF(H34="","",MOD(O34,(_xlfn.XLOOKUP(O34,tables!$C$26:$C$30,tables!$B$26:$B$30,-1,-1,-1)+1)))</f>
        <v/>
      </c>
      <c r="R34" s="12">
        <v>306</v>
      </c>
      <c r="S34" s="12">
        <v>691</v>
      </c>
      <c r="T34" s="12" t="str">
        <f t="shared" si="6"/>
        <v/>
      </c>
      <c r="U34" s="13" t="str">
        <f t="shared" si="7"/>
        <v/>
      </c>
      <c r="V34" s="14"/>
      <c r="W34" s="11" t="str">
        <f t="shared" si="13"/>
        <v>70410625</v>
      </c>
      <c r="X34" s="11" t="str">
        <f>IF(A34&lt;&gt;7,"",VLOOKUP(engines!$A34,tables!$A$2:$B$9,2,FALSE))</f>
        <v>electric</v>
      </c>
      <c r="Y34" s="13">
        <f t="shared" si="14"/>
        <v>372</v>
      </c>
      <c r="Z34" s="13">
        <f t="shared" si="15"/>
        <v>822</v>
      </c>
      <c r="AA34" s="13">
        <f t="shared" si="16"/>
        <v>94</v>
      </c>
      <c r="AB34" s="15">
        <f t="shared" si="17"/>
        <v>6.25</v>
      </c>
      <c r="AC34" s="13">
        <f t="shared" si="18"/>
        <v>615</v>
      </c>
      <c r="AD34" s="14"/>
      <c r="AE34" s="11" t="str">
        <f t="shared" si="19"/>
        <v/>
      </c>
      <c r="AF34" s="11" t="str">
        <f t="shared" si="9"/>
        <v>70410625,410,615,70410625,electric,372,822,94,6.25</v>
      </c>
    </row>
    <row r="35" spans="1:32" x14ac:dyDescent="0.3">
      <c r="A35" s="12">
        <v>5</v>
      </c>
      <c r="B35" s="11" t="str">
        <f t="shared" ca="1" si="0"/>
        <v>50761081</v>
      </c>
      <c r="C35" s="11">
        <f t="shared" si="20"/>
        <v>761</v>
      </c>
      <c r="D35" s="13">
        <f t="shared" si="1"/>
        <v>842</v>
      </c>
      <c r="E35" s="12">
        <v>725</v>
      </c>
      <c r="F35" s="14"/>
      <c r="G35" s="11" t="str">
        <f t="shared" ca="1" si="10"/>
        <v>50761081</v>
      </c>
      <c r="H35" s="11" t="str">
        <f>IF(A35=7,"",VLOOKUP(engines!$A35,tables!$A$2:$B$9,2,FALSE))</f>
        <v>flex-fuel (premium unleaded recommended/E85)</v>
      </c>
      <c r="I35" s="11" cm="1">
        <f t="array" aca="1" ref="I35" ca="1">IF(H35="","",_xlfn.XLOOKUP(K35*(1+ 0.05*Q35),INDIRECT("tables!r14c"&amp;Q35+2&amp;":"&amp;"r21c"&amp;Q35+2,FALSE),tables!$A$14:$A$21,"err",-1,1))</f>
        <v>8</v>
      </c>
      <c r="J35" s="11" t="str" cm="1">
        <f t="array" ref="J35">IF(H35="","",_xlfn.XLOOKUP(Q35,tables!$B$26:$B$30,_xlfn.ANCHORARRAY(tables!$A$26),tables!$A$26,0,1))</f>
        <v>single turbo</v>
      </c>
      <c r="K35" s="13">
        <f t="shared" si="21"/>
        <v>3568</v>
      </c>
      <c r="L35" s="13">
        <f t="shared" si="11"/>
        <v>7027</v>
      </c>
      <c r="M35" s="13">
        <f t="shared" si="12"/>
        <v>6130</v>
      </c>
      <c r="N35" s="15">
        <f ca="1">IF(H35="","",ROUND((4.966747+(23.27979-4.966747)/(1+(E35/463.6174)))*_xlfn.XLOOKUP(engines!H35,tables!$B$2:$B$9,tables!$C$2:$C$9,0,0,1)*IF(Q35=0,1,1.2)*(1-0.01*I35)*(1-K35/1000000),2))</f>
        <v>14.39</v>
      </c>
      <c r="O35" s="11">
        <f t="shared" si="4"/>
        <v>3634</v>
      </c>
      <c r="P35" s="11">
        <f t="shared" si="5"/>
        <v>213.25500000000002</v>
      </c>
      <c r="Q35" s="11">
        <f>IF(H35="","",MOD(O35,(_xlfn.XLOOKUP(O35,tables!$C$26:$C$30,tables!$B$26:$B$30,-1,-1,-1)+1)))</f>
        <v>1</v>
      </c>
      <c r="R35" s="12">
        <v>692</v>
      </c>
      <c r="S35" s="12">
        <v>897</v>
      </c>
      <c r="T35" s="12">
        <f t="shared" si="6"/>
        <v>761</v>
      </c>
      <c r="U35" s="13">
        <f t="shared" si="7"/>
        <v>842.17994220527146</v>
      </c>
      <c r="V35" s="14"/>
      <c r="W35" s="11" t="str">
        <f t="shared" si="13"/>
        <v/>
      </c>
      <c r="X35" s="11" t="str">
        <f>IF(A35&lt;&gt;7,"",VLOOKUP(engines!$A35,tables!$A$2:$B$9,2,FALSE))</f>
        <v/>
      </c>
      <c r="Y35" s="13" t="str">
        <f t="shared" si="14"/>
        <v/>
      </c>
      <c r="Z35" s="13" t="str">
        <f t="shared" si="15"/>
        <v/>
      </c>
      <c r="AA35" s="13" t="str">
        <f t="shared" si="16"/>
        <v/>
      </c>
      <c r="AB35" s="15" t="str">
        <f t="shared" si="17"/>
        <v/>
      </c>
      <c r="AC35" s="13" t="str">
        <f t="shared" si="18"/>
        <v/>
      </c>
      <c r="AD35" s="14"/>
      <c r="AE35" s="11" t="str">
        <f t="shared" ca="1" si="19"/>
        <v>50761081,761,842,50761081,flex-fuel (premium unleaded recommended/E85),8,single turbo,3568,7027,6130,14.39</v>
      </c>
      <c r="AF35" s="11" t="str">
        <f t="shared" si="9"/>
        <v/>
      </c>
    </row>
    <row r="36" spans="1:32" x14ac:dyDescent="0.3">
      <c r="A36" s="12">
        <v>2</v>
      </c>
      <c r="B36" s="11" t="str">
        <f t="shared" ca="1" si="0"/>
        <v>20716062</v>
      </c>
      <c r="C36" s="11">
        <f t="shared" si="20"/>
        <v>716</v>
      </c>
      <c r="D36" s="13">
        <f t="shared" si="1"/>
        <v>656</v>
      </c>
      <c r="E36" s="12">
        <v>651</v>
      </c>
      <c r="F36" s="14"/>
      <c r="G36" s="11" t="str">
        <f t="shared" ca="1" si="10"/>
        <v>20716062</v>
      </c>
      <c r="H36" s="11" t="str">
        <f>IF(A36=7,"",VLOOKUP(engines!$A36,tables!$A$2:$B$9,2,FALSE))</f>
        <v>regular unleaded</v>
      </c>
      <c r="I36" s="11" cm="1">
        <f t="array" aca="1" ref="I36" ca="1">IF(H36="","",_xlfn.XLOOKUP(K36*(1+ 0.05*Q36),INDIRECT("tables!r14c"&amp;Q36+2&amp;":"&amp;"r21c"&amp;Q36+2,FALSE),tables!$A$14:$A$21,"err",-1,1))</f>
        <v>6</v>
      </c>
      <c r="J36" s="11" t="str" cm="1">
        <f t="array" ref="J36">IF(H36="","",_xlfn.XLOOKUP(Q36,tables!$B$26:$B$30,_xlfn.ANCHORARRAY(tables!$A$26),tables!$A$26,0,1))</f>
        <v>bi-turbo</v>
      </c>
      <c r="K36" s="13">
        <f t="shared" si="21"/>
        <v>3277</v>
      </c>
      <c r="L36" s="13">
        <f t="shared" si="11"/>
        <v>7670</v>
      </c>
      <c r="M36" s="13">
        <f t="shared" si="12"/>
        <v>7071</v>
      </c>
      <c r="N36" s="15">
        <f ca="1">IF(H36="","",ROUND((4.966747+(23.27979-4.966747)/(1+(E36/463.6174)))*_xlfn.XLOOKUP(engines!H36,tables!$B$2:$B$9,tables!$C$2:$C$9,0,0,1)*IF(Q36=0,1,1.2)*(1-0.01*I36)*(1-K36/1000000),2))</f>
        <v>14.15</v>
      </c>
      <c r="O36" s="11">
        <f t="shared" si="4"/>
        <v>3389</v>
      </c>
      <c r="P36" s="11">
        <f t="shared" si="5"/>
        <v>218.46000000000004</v>
      </c>
      <c r="Q36" s="11">
        <f>IF(H36="","",MOD(O36,(_xlfn.XLOOKUP(O36,tables!$C$26:$C$30,tables!$B$26:$B$30,-1,-1,-1)+1)))</f>
        <v>2</v>
      </c>
      <c r="R36" s="12">
        <v>973</v>
      </c>
      <c r="S36" s="12">
        <v>599</v>
      </c>
      <c r="T36" s="12">
        <f t="shared" si="6"/>
        <v>716</v>
      </c>
      <c r="U36" s="13">
        <f t="shared" si="7"/>
        <v>655.58274306665351</v>
      </c>
      <c r="V36" s="14"/>
      <c r="W36" s="11" t="str">
        <f t="shared" si="13"/>
        <v/>
      </c>
      <c r="X36" s="11" t="str">
        <f>IF(A36&lt;&gt;7,"",VLOOKUP(engines!$A36,tables!$A$2:$B$9,2,FALSE))</f>
        <v/>
      </c>
      <c r="Y36" s="13" t="str">
        <f t="shared" si="14"/>
        <v/>
      </c>
      <c r="Z36" s="13" t="str">
        <f t="shared" si="15"/>
        <v/>
      </c>
      <c r="AA36" s="13" t="str">
        <f t="shared" si="16"/>
        <v/>
      </c>
      <c r="AB36" s="15" t="str">
        <f t="shared" si="17"/>
        <v/>
      </c>
      <c r="AC36" s="13" t="str">
        <f t="shared" si="18"/>
        <v/>
      </c>
      <c r="AD36" s="14"/>
      <c r="AE36" s="11" t="str">
        <f t="shared" ca="1" si="19"/>
        <v>20716062,716,656,20716062,regular unleaded,6,bi-turbo,3277,7670,7071,14.15</v>
      </c>
      <c r="AF36" s="11" t="str">
        <f t="shared" si="9"/>
        <v/>
      </c>
    </row>
    <row r="37" spans="1:32" x14ac:dyDescent="0.3">
      <c r="A37" s="12">
        <v>5</v>
      </c>
      <c r="B37" s="11" t="str">
        <f t="shared" ca="1" si="0"/>
        <v>51482120</v>
      </c>
      <c r="C37" s="11">
        <f t="shared" si="20"/>
        <v>1482</v>
      </c>
      <c r="D37" s="13">
        <f t="shared" si="1"/>
        <v>1804</v>
      </c>
      <c r="E37" s="12">
        <v>1482</v>
      </c>
      <c r="F37" s="14"/>
      <c r="G37" s="11" t="str">
        <f t="shared" ca="1" si="10"/>
        <v>51482120</v>
      </c>
      <c r="H37" s="11" t="str">
        <f>IF(A37=7,"",VLOOKUP(engines!$A37,tables!$A$2:$B$9,2,FALSE))</f>
        <v>flex-fuel (premium unleaded recommended/E85)</v>
      </c>
      <c r="I37" s="11" cm="1">
        <f t="array" aca="1" ref="I37" ca="1">IF(H37="","",_xlfn.XLOOKUP(K37*(1+ 0.05*Q37),INDIRECT("tables!r14c"&amp;Q37+2&amp;":"&amp;"r21c"&amp;Q37+2,FALSE),tables!$A$14:$A$21,"err",-1,1))</f>
        <v>12</v>
      </c>
      <c r="J37" s="11" t="str" cm="1">
        <f t="array" ref="J37">IF(H37="","",_xlfn.XLOOKUP(Q37,tables!$B$26:$B$30,_xlfn.ANCHORARRAY(tables!$A$26),tables!$A$26,0,1))</f>
        <v>natrually aspirated</v>
      </c>
      <c r="K37" s="13">
        <f t="shared" si="21"/>
        <v>5385</v>
      </c>
      <c r="L37" s="13">
        <f t="shared" si="11"/>
        <v>6386</v>
      </c>
      <c r="M37" s="13">
        <f t="shared" si="12"/>
        <v>5851</v>
      </c>
      <c r="N37" s="15">
        <f ca="1">IF(H37="","",ROUND((4.966747+(23.27979-4.966747)/(1+(E37/463.6174)))*_xlfn.XLOOKUP(engines!H37,tables!$B$2:$B$9,tables!$C$2:$C$9,0,0,1)*IF(Q37=0,1,1.2)*(1-0.01*I37)*(1-K37/1000000),2))</f>
        <v>8.82</v>
      </c>
      <c r="O37" s="11">
        <f t="shared" si="4"/>
        <v>5385</v>
      </c>
      <c r="P37" s="11">
        <f t="shared" si="5"/>
        <v>275.20000000000005</v>
      </c>
      <c r="Q37" s="11">
        <f>IF(H37="","",MOD(O37,(_xlfn.XLOOKUP(O37,tables!$C$26:$C$30,tables!$B$26:$B$30,-1,-1,-1)+1)))</f>
        <v>0</v>
      </c>
      <c r="R37" s="12">
        <v>386</v>
      </c>
      <c r="S37" s="12">
        <v>535</v>
      </c>
      <c r="T37" s="12">
        <f t="shared" si="6"/>
        <v>1482</v>
      </c>
      <c r="U37" s="13">
        <f t="shared" si="7"/>
        <v>1803.6217643325438</v>
      </c>
      <c r="V37" s="14"/>
      <c r="W37" s="11" t="str">
        <f t="shared" si="13"/>
        <v/>
      </c>
      <c r="X37" s="11" t="str">
        <f>IF(A37&lt;&gt;7,"",VLOOKUP(engines!$A37,tables!$A$2:$B$9,2,FALSE))</f>
        <v/>
      </c>
      <c r="Y37" s="13" t="str">
        <f t="shared" si="14"/>
        <v/>
      </c>
      <c r="Z37" s="13" t="str">
        <f t="shared" si="15"/>
        <v/>
      </c>
      <c r="AA37" s="13" t="str">
        <f t="shared" si="16"/>
        <v/>
      </c>
      <c r="AB37" s="15" t="str">
        <f t="shared" si="17"/>
        <v/>
      </c>
      <c r="AC37" s="13" t="str">
        <f t="shared" si="18"/>
        <v/>
      </c>
      <c r="AD37" s="14"/>
      <c r="AE37" s="11" t="str">
        <f t="shared" ca="1" si="19"/>
        <v>51482120,1482,1804,51482120,flex-fuel (premium unleaded recommended/E85),12,natrually aspirated,5385,6386,5851,8.82</v>
      </c>
      <c r="AF37" s="11" t="str">
        <f t="shared" si="9"/>
        <v/>
      </c>
    </row>
    <row r="38" spans="1:32" x14ac:dyDescent="0.3">
      <c r="A38" s="12">
        <v>6</v>
      </c>
      <c r="B38" s="11" t="str">
        <f t="shared" ca="1" si="0"/>
        <v>61093082</v>
      </c>
      <c r="C38" s="11">
        <f t="shared" si="20"/>
        <v>1093</v>
      </c>
      <c r="D38" s="13">
        <f t="shared" si="1"/>
        <v>1154</v>
      </c>
      <c r="E38" s="12">
        <v>994</v>
      </c>
      <c r="F38" s="14"/>
      <c r="G38" s="11" t="str">
        <f t="shared" ca="1" si="10"/>
        <v>61093082</v>
      </c>
      <c r="H38" s="11" t="str">
        <f>IF(A38=7,"",VLOOKUP(engines!$A38,tables!$A$2:$B$9,2,FALSE))</f>
        <v>flex-fuel (premium unleaded required/E85)</v>
      </c>
      <c r="I38" s="11" cm="1">
        <f t="array" aca="1" ref="I38" ca="1">IF(H38="","",_xlfn.XLOOKUP(K38*(1+ 0.05*Q38),INDIRECT("tables!r14c"&amp;Q38+2&amp;":"&amp;"r21c"&amp;Q38+2,FALSE),tables!$A$14:$A$21,"err",-1,1))</f>
        <v>8</v>
      </c>
      <c r="J38" s="11" t="str" cm="1">
        <f t="array" ref="J38">IF(H38="","",_xlfn.XLOOKUP(Q38,tables!$B$26:$B$30,_xlfn.ANCHORARRAY(tables!$A$26),tables!$A$26,0,1))</f>
        <v>bi-turbo</v>
      </c>
      <c r="K38" s="13">
        <f t="shared" si="21"/>
        <v>4205</v>
      </c>
      <c r="L38" s="13">
        <f t="shared" si="11"/>
        <v>6701</v>
      </c>
      <c r="M38" s="13">
        <f t="shared" si="12"/>
        <v>6136</v>
      </c>
      <c r="N38" s="15">
        <f ca="1">IF(H38="","",ROUND((4.966747+(23.27979-4.966747)/(1+(E38/463.6174)))*_xlfn.XLOOKUP(engines!H38,tables!$B$2:$B$9,tables!$C$2:$C$9,0,0,1)*IF(Q38=0,1,1.2)*(1-0.01*I38)*(1-K38/1000000),2))</f>
        <v>13.17</v>
      </c>
      <c r="O38" s="11">
        <f t="shared" si="4"/>
        <v>4390</v>
      </c>
      <c r="P38" s="11">
        <f t="shared" si="5"/>
        <v>259.93</v>
      </c>
      <c r="Q38" s="11">
        <f>IF(H38="","",MOD(O38,(_xlfn.XLOOKUP(O38,tables!$C$26:$C$30,tables!$B$26:$B$30,-1,-1,-1)+1)))</f>
        <v>2</v>
      </c>
      <c r="R38" s="12">
        <v>92</v>
      </c>
      <c r="S38" s="12">
        <v>565</v>
      </c>
      <c r="T38" s="12">
        <f t="shared" si="6"/>
        <v>1093</v>
      </c>
      <c r="U38" s="13">
        <f t="shared" si="7"/>
        <v>1153.5286758629691</v>
      </c>
      <c r="V38" s="14"/>
      <c r="W38" s="11" t="str">
        <f t="shared" si="13"/>
        <v/>
      </c>
      <c r="X38" s="11" t="str">
        <f>IF(A38&lt;&gt;7,"",VLOOKUP(engines!$A38,tables!$A$2:$B$9,2,FALSE))</f>
        <v/>
      </c>
      <c r="Y38" s="13" t="str">
        <f t="shared" si="14"/>
        <v/>
      </c>
      <c r="Z38" s="13" t="str">
        <f t="shared" si="15"/>
        <v/>
      </c>
      <c r="AA38" s="13" t="str">
        <f t="shared" si="16"/>
        <v/>
      </c>
      <c r="AB38" s="15" t="str">
        <f t="shared" si="17"/>
        <v/>
      </c>
      <c r="AC38" s="13" t="str">
        <f t="shared" si="18"/>
        <v/>
      </c>
      <c r="AD38" s="14"/>
      <c r="AE38" s="11" t="str">
        <f t="shared" ca="1" si="19"/>
        <v>61093082,1093,1154,61093082,flex-fuel (premium unleaded required/E85),8,bi-turbo,4205,6701,6136,13.17</v>
      </c>
      <c r="AF38" s="11" t="str">
        <f t="shared" si="9"/>
        <v/>
      </c>
    </row>
    <row r="39" spans="1:32" x14ac:dyDescent="0.3">
      <c r="A39" s="12">
        <v>3</v>
      </c>
      <c r="B39" s="11" t="str">
        <f t="shared" ca="1" si="0"/>
        <v>30661062</v>
      </c>
      <c r="C39" s="11">
        <f t="shared" si="20"/>
        <v>661</v>
      </c>
      <c r="D39" s="13">
        <f t="shared" si="1"/>
        <v>615</v>
      </c>
      <c r="E39" s="12">
        <v>601</v>
      </c>
      <c r="F39" s="14"/>
      <c r="G39" s="11" t="str">
        <f t="shared" ca="1" si="10"/>
        <v>30661062</v>
      </c>
      <c r="H39" s="11" t="str">
        <f>IF(A39=7,"",VLOOKUP(engines!$A39,tables!$A$2:$B$9,2,FALSE))</f>
        <v>premium unleaded (required)</v>
      </c>
      <c r="I39" s="11" cm="1">
        <f t="array" aca="1" ref="I39" ca="1">IF(H39="","",_xlfn.XLOOKUP(K39*(1+ 0.05*Q39),INDIRECT("tables!r14c"&amp;Q39+2&amp;":"&amp;"r21c"&amp;Q39+2,FALSE),tables!$A$14:$A$21,"err",-1,1))</f>
        <v>6</v>
      </c>
      <c r="J39" s="11" t="str" cm="1">
        <f t="array" ref="J39">IF(H39="","",_xlfn.XLOOKUP(Q39,tables!$B$26:$B$30,_xlfn.ANCHORARRAY(tables!$A$26),tables!$A$26,0,1))</f>
        <v>bi-turbo</v>
      </c>
      <c r="K39" s="13">
        <f t="shared" si="21"/>
        <v>3112</v>
      </c>
      <c r="L39" s="13">
        <f t="shared" si="11"/>
        <v>7852</v>
      </c>
      <c r="M39" s="13">
        <f t="shared" si="12"/>
        <v>6961</v>
      </c>
      <c r="N39" s="15">
        <f ca="1">IF(H39="","",ROUND((4.966747+(23.27979-4.966747)/(1+(E39/463.6174)))*_xlfn.XLOOKUP(engines!H39,tables!$B$2:$B$9,tables!$C$2:$C$9,0,0,1)*IF(Q39=0,1,1.2)*(1-0.01*I39)*(1-K39/1000000),2))</f>
        <v>14.99</v>
      </c>
      <c r="O39" s="11">
        <f t="shared" si="4"/>
        <v>3212</v>
      </c>
      <c r="P39" s="11">
        <f t="shared" si="5"/>
        <v>212.41000000000005</v>
      </c>
      <c r="Q39" s="11">
        <f>IF(H39="","",MOD(O39,(_xlfn.XLOOKUP(O39,tables!$C$26:$C$30,tables!$B$26:$B$30,-1,-1,-1)+1)))</f>
        <v>2</v>
      </c>
      <c r="R39" s="12">
        <v>1138</v>
      </c>
      <c r="S39" s="12">
        <v>891</v>
      </c>
      <c r="T39" s="12">
        <f t="shared" si="6"/>
        <v>661</v>
      </c>
      <c r="U39" s="13">
        <f t="shared" si="7"/>
        <v>614.7948204977896</v>
      </c>
      <c r="V39" s="14"/>
      <c r="W39" s="11" t="str">
        <f t="shared" si="13"/>
        <v/>
      </c>
      <c r="X39" s="11" t="str">
        <f>IF(A39&lt;&gt;7,"",VLOOKUP(engines!$A39,tables!$A$2:$B$9,2,FALSE))</f>
        <v/>
      </c>
      <c r="Y39" s="13" t="str">
        <f t="shared" si="14"/>
        <v/>
      </c>
      <c r="Z39" s="13" t="str">
        <f t="shared" si="15"/>
        <v/>
      </c>
      <c r="AA39" s="13" t="str">
        <f t="shared" si="16"/>
        <v/>
      </c>
      <c r="AB39" s="15" t="str">
        <f t="shared" si="17"/>
        <v/>
      </c>
      <c r="AC39" s="13" t="str">
        <f t="shared" si="18"/>
        <v/>
      </c>
      <c r="AD39" s="14"/>
      <c r="AE39" s="11" t="str">
        <f t="shared" ca="1" si="19"/>
        <v>30661062,661,615,30661062,premium unleaded (required),6,bi-turbo,3112,7852,6961,14.99</v>
      </c>
      <c r="AF39" s="11" t="str">
        <f t="shared" si="9"/>
        <v/>
      </c>
    </row>
    <row r="40" spans="1:32" x14ac:dyDescent="0.3">
      <c r="A40" s="12">
        <v>2</v>
      </c>
      <c r="B40" s="11" t="str">
        <f t="shared" ca="1" si="0"/>
        <v>21566103</v>
      </c>
      <c r="C40" s="11">
        <f t="shared" si="20"/>
        <v>1566</v>
      </c>
      <c r="D40" s="13">
        <f t="shared" si="1"/>
        <v>1568</v>
      </c>
      <c r="E40" s="12">
        <v>1362</v>
      </c>
      <c r="F40" s="14"/>
      <c r="G40" s="11" t="str">
        <f t="shared" ca="1" si="10"/>
        <v>21566103</v>
      </c>
      <c r="H40" s="11" t="str">
        <f>IF(A40=7,"",VLOOKUP(engines!$A40,tables!$A$2:$B$9,2,FALSE))</f>
        <v>regular unleaded</v>
      </c>
      <c r="I40" s="11" cm="1">
        <f t="array" aca="1" ref="I40" ca="1">IF(H40="","",_xlfn.XLOOKUP(K40*(1+ 0.05*Q40),INDIRECT("tables!r14c"&amp;Q40+2&amp;":"&amp;"r21c"&amp;Q40+2,FALSE),tables!$A$14:$A$21,"err",-1,1))</f>
        <v>10</v>
      </c>
      <c r="J40" s="11" t="str" cm="1">
        <f t="array" ref="J40">IF(H40="","",_xlfn.XLOOKUP(Q40,tables!$B$26:$B$30,_xlfn.ANCHORARRAY(tables!$A$26),tables!$A$26,0,1))</f>
        <v>twin turbo</v>
      </c>
      <c r="K40" s="13">
        <f t="shared" si="21"/>
        <v>4802</v>
      </c>
      <c r="L40" s="13">
        <f t="shared" si="11"/>
        <v>7014</v>
      </c>
      <c r="M40" s="13">
        <f t="shared" si="12"/>
        <v>6184</v>
      </c>
      <c r="N40" s="15">
        <f ca="1">IF(H40="","",ROUND((4.966747+(23.27979-4.966747)/(1+(E40/463.6174)))*_xlfn.XLOOKUP(engines!H40,tables!$B$2:$B$9,tables!$C$2:$C$9,0,0,1)*IF(Q40=0,1,1.2)*(1-0.01*I40)*(1-K40/1000000),2))</f>
        <v>10.34</v>
      </c>
      <c r="O40" s="11">
        <f t="shared" si="4"/>
        <v>5175</v>
      </c>
      <c r="P40" s="11">
        <f t="shared" si="5"/>
        <v>326.14</v>
      </c>
      <c r="Q40" s="11">
        <f>IF(H40="","",MOD(O40,(_xlfn.XLOOKUP(O40,tables!$C$26:$C$30,tables!$B$26:$B$30,-1,-1,-1)+1)))</f>
        <v>3</v>
      </c>
      <c r="R40" s="12">
        <v>99</v>
      </c>
      <c r="S40" s="12">
        <v>830</v>
      </c>
      <c r="T40" s="12">
        <f t="shared" si="6"/>
        <v>1566</v>
      </c>
      <c r="U40" s="13">
        <f t="shared" si="7"/>
        <v>1568.3211108240052</v>
      </c>
      <c r="V40" s="14"/>
      <c r="W40" s="11" t="str">
        <f t="shared" si="13"/>
        <v/>
      </c>
      <c r="X40" s="11" t="str">
        <f>IF(A40&lt;&gt;7,"",VLOOKUP(engines!$A40,tables!$A$2:$B$9,2,FALSE))</f>
        <v/>
      </c>
      <c r="Y40" s="13" t="str">
        <f t="shared" si="14"/>
        <v/>
      </c>
      <c r="Z40" s="13" t="str">
        <f t="shared" si="15"/>
        <v/>
      </c>
      <c r="AA40" s="13" t="str">
        <f t="shared" si="16"/>
        <v/>
      </c>
      <c r="AB40" s="15" t="str">
        <f t="shared" si="17"/>
        <v/>
      </c>
      <c r="AC40" s="13" t="str">
        <f t="shared" si="18"/>
        <v/>
      </c>
      <c r="AD40" s="14"/>
      <c r="AE40" s="11" t="str">
        <f t="shared" ca="1" si="19"/>
        <v>21566103,1566,1568,21566103,regular unleaded,10,twin turbo,4802,7014,6184,10.34</v>
      </c>
      <c r="AF40" s="11" t="str">
        <f t="shared" si="9"/>
        <v/>
      </c>
    </row>
    <row r="41" spans="1:32" x14ac:dyDescent="0.3">
      <c r="A41" s="12">
        <v>5</v>
      </c>
      <c r="B41" s="11" t="str">
        <f t="shared" ca="1" si="0"/>
        <v>50669061</v>
      </c>
      <c r="C41" s="11">
        <f t="shared" si="20"/>
        <v>669</v>
      </c>
      <c r="D41" s="13">
        <f t="shared" si="1"/>
        <v>631</v>
      </c>
      <c r="E41" s="12">
        <v>637</v>
      </c>
      <c r="F41" s="14"/>
      <c r="G41" s="11" t="str">
        <f t="shared" ca="1" si="10"/>
        <v>50669061</v>
      </c>
      <c r="H41" s="11" t="str">
        <f>IF(A41=7,"",VLOOKUP(engines!$A41,tables!$A$2:$B$9,2,FALSE))</f>
        <v>flex-fuel (premium unleaded recommended/E85)</v>
      </c>
      <c r="I41" s="11" cm="1">
        <f t="array" aca="1" ref="I41" ca="1">IF(H41="","",_xlfn.XLOOKUP(K41*(1+ 0.05*Q41),INDIRECT("tables!r14c"&amp;Q41+2&amp;":"&amp;"r21c"&amp;Q41+2,FALSE),tables!$A$14:$A$21,"err",-1,1))</f>
        <v>6</v>
      </c>
      <c r="J41" s="11" t="str" cm="1">
        <f t="array" ref="J41">IF(H41="","",_xlfn.XLOOKUP(Q41,tables!$B$26:$B$30,_xlfn.ANCHORARRAY(tables!$A$26),tables!$A$26,0,1))</f>
        <v>single turbo</v>
      </c>
      <c r="K41" s="13">
        <f t="shared" si="21"/>
        <v>3286</v>
      </c>
      <c r="L41" s="13">
        <f t="shared" si="11"/>
        <v>7715</v>
      </c>
      <c r="M41" s="13">
        <f t="shared" si="12"/>
        <v>7183</v>
      </c>
      <c r="N41" s="15">
        <f ca="1">IF(H41="","",ROUND((4.966747+(23.27979-4.966747)/(1+(E41/463.6174)))*_xlfn.XLOOKUP(engines!H41,tables!$B$2:$B$9,tables!$C$2:$C$9,0,0,1)*IF(Q41=0,1,1.2)*(1-0.01*I41)*(1-K41/1000000),2))</f>
        <v>15.4</v>
      </c>
      <c r="O41" s="11">
        <f t="shared" si="4"/>
        <v>3340</v>
      </c>
      <c r="P41" s="11">
        <f t="shared" si="5"/>
        <v>203.59500000000003</v>
      </c>
      <c r="Q41" s="11">
        <f>IF(H41="","",MOD(O41,(_xlfn.XLOOKUP(O41,tables!$C$26:$C$30,tables!$B$26:$B$30,-1,-1,-1)+1)))</f>
        <v>1</v>
      </c>
      <c r="R41" s="12">
        <v>1348</v>
      </c>
      <c r="S41" s="12">
        <v>532</v>
      </c>
      <c r="T41" s="12">
        <f t="shared" si="6"/>
        <v>669</v>
      </c>
      <c r="U41" s="13">
        <f t="shared" si="7"/>
        <v>631.48193005949224</v>
      </c>
      <c r="V41" s="14"/>
      <c r="W41" s="11" t="str">
        <f t="shared" si="13"/>
        <v/>
      </c>
      <c r="X41" s="11" t="str">
        <f>IF(A41&lt;&gt;7,"",VLOOKUP(engines!$A41,tables!$A$2:$B$9,2,FALSE))</f>
        <v/>
      </c>
      <c r="Y41" s="13" t="str">
        <f t="shared" si="14"/>
        <v/>
      </c>
      <c r="Z41" s="13" t="str">
        <f t="shared" si="15"/>
        <v/>
      </c>
      <c r="AA41" s="13" t="str">
        <f t="shared" si="16"/>
        <v/>
      </c>
      <c r="AB41" s="15" t="str">
        <f t="shared" si="17"/>
        <v/>
      </c>
      <c r="AC41" s="13" t="str">
        <f t="shared" si="18"/>
        <v/>
      </c>
      <c r="AD41" s="14"/>
      <c r="AE41" s="11" t="str">
        <f t="shared" ca="1" si="19"/>
        <v>50669061,669,631,50669061,flex-fuel (premium unleaded recommended/E85),6,single turbo,3286,7715,7183,15.4</v>
      </c>
      <c r="AF41" s="11" t="str">
        <f t="shared" si="9"/>
        <v/>
      </c>
    </row>
    <row r="42" spans="1:32" x14ac:dyDescent="0.3">
      <c r="A42" s="12">
        <v>5</v>
      </c>
      <c r="B42" s="11" t="str">
        <f t="shared" ca="1" si="0"/>
        <v>51254083</v>
      </c>
      <c r="C42" s="11">
        <f t="shared" si="20"/>
        <v>1254</v>
      </c>
      <c r="D42" s="13">
        <f t="shared" si="1"/>
        <v>989</v>
      </c>
      <c r="E42" s="12">
        <v>1090</v>
      </c>
      <c r="F42" s="14"/>
      <c r="G42" s="11" t="str">
        <f t="shared" ca="1" si="10"/>
        <v>51254083</v>
      </c>
      <c r="H42" s="11" t="str">
        <f>IF(A42=7,"",VLOOKUP(engines!$A42,tables!$A$2:$B$9,2,FALSE))</f>
        <v>flex-fuel (premium unleaded recommended/E85)</v>
      </c>
      <c r="I42" s="11" cm="1">
        <f t="array" aca="1" ref="I42" ca="1">IF(H42="","",_xlfn.XLOOKUP(K42*(1+ 0.05*Q42),INDIRECT("tables!r14c"&amp;Q42+2&amp;":"&amp;"r21c"&amp;Q42+2,FALSE),tables!$A$14:$A$21,"err",-1,1))</f>
        <v>8</v>
      </c>
      <c r="J42" s="11" t="str" cm="1">
        <f t="array" ref="J42">IF(H42="","",_xlfn.XLOOKUP(Q42,tables!$B$26:$B$30,_xlfn.ANCHORARRAY(tables!$A$26),tables!$A$26,0,1))</f>
        <v>twin turbo</v>
      </c>
      <c r="K42" s="13">
        <f t="shared" si="21"/>
        <v>4320</v>
      </c>
      <c r="L42" s="13">
        <f t="shared" si="11"/>
        <v>8512</v>
      </c>
      <c r="M42" s="13">
        <f t="shared" si="12"/>
        <v>7847</v>
      </c>
      <c r="N42" s="15">
        <f ca="1">IF(H42="","",ROUND((4.966747+(23.27979-4.966747)/(1+(E42/463.6174)))*_xlfn.XLOOKUP(engines!H42,tables!$B$2:$B$9,tables!$C$2:$C$9,0,0,1)*IF(Q42=0,1,1.2)*(1-0.01*I42)*(1-K42/1000000),2))</f>
        <v>12.38</v>
      </c>
      <c r="O42" s="11">
        <f t="shared" si="4"/>
        <v>4619</v>
      </c>
      <c r="P42" s="11">
        <f t="shared" si="5"/>
        <v>290.26</v>
      </c>
      <c r="Q42" s="11">
        <f>IF(H42="","",MOD(O42,(_xlfn.XLOOKUP(O42,tables!$C$26:$C$30,tables!$B$26:$B$30,-1,-1,-1)+1)))</f>
        <v>3</v>
      </c>
      <c r="R42" s="12">
        <v>1402</v>
      </c>
      <c r="S42" s="12">
        <v>665</v>
      </c>
      <c r="T42" s="12">
        <f t="shared" si="6"/>
        <v>1254</v>
      </c>
      <c r="U42" s="13">
        <f t="shared" si="7"/>
        <v>989.12278706695952</v>
      </c>
      <c r="V42" s="14"/>
      <c r="W42" s="11" t="str">
        <f t="shared" si="13"/>
        <v/>
      </c>
      <c r="X42" s="11" t="str">
        <f>IF(A42&lt;&gt;7,"",VLOOKUP(engines!$A42,tables!$A$2:$B$9,2,FALSE))</f>
        <v/>
      </c>
      <c r="Y42" s="13" t="str">
        <f t="shared" si="14"/>
        <v/>
      </c>
      <c r="Z42" s="13" t="str">
        <f t="shared" si="15"/>
        <v/>
      </c>
      <c r="AA42" s="13" t="str">
        <f t="shared" si="16"/>
        <v/>
      </c>
      <c r="AB42" s="15" t="str">
        <f t="shared" si="17"/>
        <v/>
      </c>
      <c r="AC42" s="13" t="str">
        <f t="shared" si="18"/>
        <v/>
      </c>
      <c r="AD42" s="14"/>
      <c r="AE42" s="11" t="str">
        <f t="shared" ca="1" si="19"/>
        <v>51254083,1254,989,51254083,flex-fuel (premium unleaded recommended/E85),8,twin turbo,4320,8512,7847,12.38</v>
      </c>
      <c r="AF42" s="11" t="str">
        <f t="shared" si="9"/>
        <v/>
      </c>
    </row>
    <row r="43" spans="1:32" x14ac:dyDescent="0.3">
      <c r="A43" s="12">
        <v>1</v>
      </c>
      <c r="B43" s="11" t="str">
        <f t="shared" ca="1" si="0"/>
        <v>11264100</v>
      </c>
      <c r="C43" s="11">
        <f t="shared" si="20"/>
        <v>1264</v>
      </c>
      <c r="D43" s="13">
        <f t="shared" si="1"/>
        <v>1579</v>
      </c>
      <c r="E43" s="12">
        <v>1264</v>
      </c>
      <c r="F43" s="14"/>
      <c r="G43" s="11" t="str">
        <f t="shared" ca="1" si="10"/>
        <v>11264100</v>
      </c>
      <c r="H43" s="11" t="str">
        <f>IF(A43=7,"",VLOOKUP(engines!$A43,tables!$A$2:$B$9,2,FALSE))</f>
        <v>premium unleaded (recommended)</v>
      </c>
      <c r="I43" s="11" cm="1">
        <f t="array" aca="1" ref="I43" ca="1">IF(H43="","",_xlfn.XLOOKUP(K43*(1+ 0.05*Q43),INDIRECT("tables!r14c"&amp;Q43+2&amp;":"&amp;"r21c"&amp;Q43+2,FALSE),tables!$A$14:$A$21,"err",-1,1))</f>
        <v>10</v>
      </c>
      <c r="J43" s="11" t="str" cm="1">
        <f t="array" ref="J43">IF(H43="","",_xlfn.XLOOKUP(Q43,tables!$B$26:$B$30,_xlfn.ANCHORARRAY(tables!$A$26),tables!$A$26,0,1))</f>
        <v>natrually aspirated</v>
      </c>
      <c r="K43" s="13">
        <f t="shared" si="21"/>
        <v>4988</v>
      </c>
      <c r="L43" s="13">
        <f t="shared" si="11"/>
        <v>6684</v>
      </c>
      <c r="M43" s="13">
        <f t="shared" si="12"/>
        <v>5699</v>
      </c>
      <c r="N43" s="15">
        <f ca="1">IF(H43="","",ROUND((4.966747+(23.27979-4.966747)/(1+(E43/463.6174)))*_xlfn.XLOOKUP(engines!H43,tables!$B$2:$B$9,tables!$C$2:$C$9,0,0,1)*IF(Q43=0,1,1.2)*(1-0.01*I43)*(1-K43/1000000),2))</f>
        <v>8.94</v>
      </c>
      <c r="O43" s="11">
        <f t="shared" si="4"/>
        <v>4988</v>
      </c>
      <c r="P43" s="11">
        <f t="shared" si="5"/>
        <v>253.4</v>
      </c>
      <c r="Q43" s="11">
        <f>IF(H43="","",MOD(O43,(_xlfn.XLOOKUP(O43,tables!$C$26:$C$30,tables!$B$26:$B$30,-1,-1,-1)+1)))</f>
        <v>0</v>
      </c>
      <c r="R43" s="12">
        <v>684</v>
      </c>
      <c r="S43" s="12">
        <v>985</v>
      </c>
      <c r="T43" s="12">
        <f t="shared" si="6"/>
        <v>1264</v>
      </c>
      <c r="U43" s="13">
        <f t="shared" si="7"/>
        <v>1579.3405230894591</v>
      </c>
      <c r="V43" s="14"/>
      <c r="W43" s="11" t="str">
        <f t="shared" si="13"/>
        <v/>
      </c>
      <c r="X43" s="11" t="str">
        <f>IF(A43&lt;&gt;7,"",VLOOKUP(engines!$A43,tables!$A$2:$B$9,2,FALSE))</f>
        <v/>
      </c>
      <c r="Y43" s="13" t="str">
        <f t="shared" si="14"/>
        <v/>
      </c>
      <c r="Z43" s="13" t="str">
        <f t="shared" si="15"/>
        <v/>
      </c>
      <c r="AA43" s="13" t="str">
        <f t="shared" si="16"/>
        <v/>
      </c>
      <c r="AB43" s="15" t="str">
        <f t="shared" si="17"/>
        <v/>
      </c>
      <c r="AC43" s="13" t="str">
        <f t="shared" si="18"/>
        <v/>
      </c>
      <c r="AD43" s="14"/>
      <c r="AE43" s="11" t="str">
        <f t="shared" ca="1" si="19"/>
        <v>11264100,1264,1579,11264100,premium unleaded (recommended),10,natrually aspirated,4988,6684,5699,8.94</v>
      </c>
      <c r="AF43" s="11" t="str">
        <f t="shared" si="9"/>
        <v/>
      </c>
    </row>
    <row r="44" spans="1:32" x14ac:dyDescent="0.3">
      <c r="A44" s="12">
        <v>6</v>
      </c>
      <c r="B44" s="11" t="str">
        <f t="shared" ca="1" si="0"/>
        <v>61021082</v>
      </c>
      <c r="C44" s="11">
        <f t="shared" si="20"/>
        <v>1021</v>
      </c>
      <c r="D44" s="13">
        <f t="shared" si="1"/>
        <v>1020</v>
      </c>
      <c r="E44" s="12">
        <v>928</v>
      </c>
      <c r="F44" s="14"/>
      <c r="G44" s="11" t="str">
        <f t="shared" ca="1" si="10"/>
        <v>61021082</v>
      </c>
      <c r="H44" s="11" t="str">
        <f>IF(A44=7,"",VLOOKUP(engines!$A44,tables!$A$2:$B$9,2,FALSE))</f>
        <v>flex-fuel (premium unleaded required/E85)</v>
      </c>
      <c r="I44" s="11" cm="1">
        <f t="array" aca="1" ref="I44" ca="1">IF(H44="","",_xlfn.XLOOKUP(K44*(1+ 0.05*Q44),INDIRECT("tables!r14c"&amp;Q44+2&amp;":"&amp;"r21c"&amp;Q44+2,FALSE),tables!$A$14:$A$21,"err",-1,1))</f>
        <v>8</v>
      </c>
      <c r="J44" s="11" t="str" cm="1">
        <f t="array" ref="J44">IF(H44="","",_xlfn.XLOOKUP(Q44,tables!$B$26:$B$30,_xlfn.ANCHORARRAY(tables!$A$26),tables!$A$26,0,1))</f>
        <v>bi-turbo</v>
      </c>
      <c r="K44" s="13">
        <f t="shared" si="21"/>
        <v>4051</v>
      </c>
      <c r="L44" s="13">
        <f t="shared" si="11"/>
        <v>7183</v>
      </c>
      <c r="M44" s="13">
        <f t="shared" si="12"/>
        <v>6479</v>
      </c>
      <c r="N44" s="15">
        <f ca="1">IF(H44="","",ROUND((4.966747+(23.27979-4.966747)/(1+(E44/463.6174)))*_xlfn.XLOOKUP(engines!H44,tables!$B$2:$B$9,tables!$C$2:$C$9,0,0,1)*IF(Q44=0,1,1.2)*(1-0.01*I44)*(1-K44/1000000),2))</f>
        <v>13.51</v>
      </c>
      <c r="O44" s="11">
        <f t="shared" si="4"/>
        <v>4222</v>
      </c>
      <c r="P44" s="11">
        <f t="shared" si="5"/>
        <v>252.01000000000005</v>
      </c>
      <c r="Q44" s="11">
        <f>IF(H44="","",MOD(O44,(_xlfn.XLOOKUP(O44,tables!$C$26:$C$30,tables!$B$26:$B$30,-1,-1,-1)+1)))</f>
        <v>2</v>
      </c>
      <c r="R44" s="12">
        <v>530</v>
      </c>
      <c r="S44" s="12">
        <v>704</v>
      </c>
      <c r="T44" s="12">
        <f t="shared" si="6"/>
        <v>1021</v>
      </c>
      <c r="U44" s="13">
        <f t="shared" si="7"/>
        <v>1019.9229354096994</v>
      </c>
      <c r="V44" s="14"/>
      <c r="W44" s="11" t="str">
        <f t="shared" si="13"/>
        <v/>
      </c>
      <c r="X44" s="11" t="str">
        <f>IF(A44&lt;&gt;7,"",VLOOKUP(engines!$A44,tables!$A$2:$B$9,2,FALSE))</f>
        <v/>
      </c>
      <c r="Y44" s="13" t="str">
        <f t="shared" si="14"/>
        <v/>
      </c>
      <c r="Z44" s="13" t="str">
        <f t="shared" si="15"/>
        <v/>
      </c>
      <c r="AA44" s="13" t="str">
        <f t="shared" si="16"/>
        <v/>
      </c>
      <c r="AB44" s="15" t="str">
        <f t="shared" si="17"/>
        <v/>
      </c>
      <c r="AC44" s="13" t="str">
        <f t="shared" si="18"/>
        <v/>
      </c>
      <c r="AD44" s="14"/>
      <c r="AE44" s="11" t="str">
        <f t="shared" ca="1" si="19"/>
        <v>61021082,1021,1020,61021082,flex-fuel (premium unleaded required/E85),8,bi-turbo,4051,7183,6479,13.51</v>
      </c>
      <c r="AF44" s="11" t="str">
        <f t="shared" si="9"/>
        <v/>
      </c>
    </row>
    <row r="45" spans="1:32" x14ac:dyDescent="0.3">
      <c r="A45" s="12">
        <v>8</v>
      </c>
      <c r="B45" s="11" t="str">
        <f t="shared" ca="1" si="0"/>
        <v>80072030</v>
      </c>
      <c r="C45" s="11">
        <f t="shared" si="20"/>
        <v>72</v>
      </c>
      <c r="D45" s="13">
        <f t="shared" si="1"/>
        <v>81</v>
      </c>
      <c r="E45" s="12">
        <v>72</v>
      </c>
      <c r="F45" s="14"/>
      <c r="G45" s="11" t="str">
        <f t="shared" ca="1" si="10"/>
        <v>80072030</v>
      </c>
      <c r="H45" s="11" t="str">
        <f>IF(A45=7,"",VLOOKUP(engines!$A45,tables!$A$2:$B$9,2,FALSE))</f>
        <v>flex-fuel (unleaded/E85)</v>
      </c>
      <c r="I45" s="11" cm="1">
        <f t="array" aca="1" ref="I45" ca="1">IF(H45="","",_xlfn.XLOOKUP(K45*(1+ 0.05*Q45),INDIRECT("tables!r14c"&amp;Q45+2&amp;":"&amp;"r21c"&amp;Q45+2,FALSE),tables!$A$14:$A$21,"err",-1,1))</f>
        <v>3</v>
      </c>
      <c r="J45" s="11" t="str" cm="1">
        <f t="array" ref="J45">IF(H45="","",_xlfn.XLOOKUP(Q45,tables!$B$26:$B$30,_xlfn.ANCHORARRAY(tables!$A$26),tables!$A$26,0,1))</f>
        <v>natrually aspirated</v>
      </c>
      <c r="K45" s="13">
        <f t="shared" si="21"/>
        <v>537</v>
      </c>
      <c r="L45" s="13">
        <f t="shared" si="11"/>
        <v>7291</v>
      </c>
      <c r="M45" s="13">
        <f t="shared" si="12"/>
        <v>6306</v>
      </c>
      <c r="N45" s="15">
        <f ca="1">IF(H45="","",ROUND((4.966747+(23.27979-4.966747)/(1+(E45/463.6174)))*_xlfn.XLOOKUP(engines!H45,tables!$B$2:$B$9,tables!$C$2:$C$9,0,0,1)*IF(Q45=0,1,1.2)*(1-0.01*I45)*(1-K45/1000000),2))</f>
        <v>21.6</v>
      </c>
      <c r="O45" s="11">
        <f t="shared" si="4"/>
        <v>537</v>
      </c>
      <c r="P45" s="11">
        <f t="shared" si="5"/>
        <v>134.19999999999999</v>
      </c>
      <c r="Q45" s="11">
        <f>IF(H45="","",MOD(O45,(_xlfn.XLOOKUP(O45,tables!$C$26:$C$30,tables!$B$26:$B$30,-1,-1,-1)+1)))</f>
        <v>0</v>
      </c>
      <c r="R45" s="12">
        <v>1291</v>
      </c>
      <c r="S45" s="12">
        <v>985</v>
      </c>
      <c r="T45" s="12">
        <f t="shared" si="6"/>
        <v>72</v>
      </c>
      <c r="U45" s="13">
        <f t="shared" si="7"/>
        <v>81.302872861471528</v>
      </c>
      <c r="V45" s="14"/>
      <c r="W45" s="11" t="str">
        <f t="shared" si="13"/>
        <v/>
      </c>
      <c r="X45" s="11" t="str">
        <f>IF(A45&lt;&gt;7,"",VLOOKUP(engines!$A45,tables!$A$2:$B$9,2,FALSE))</f>
        <v/>
      </c>
      <c r="Y45" s="13" t="str">
        <f t="shared" si="14"/>
        <v/>
      </c>
      <c r="Z45" s="13" t="str">
        <f t="shared" si="15"/>
        <v/>
      </c>
      <c r="AA45" s="13" t="str">
        <f t="shared" si="16"/>
        <v/>
      </c>
      <c r="AB45" s="15" t="str">
        <f t="shared" si="17"/>
        <v/>
      </c>
      <c r="AC45" s="13" t="str">
        <f t="shared" si="18"/>
        <v/>
      </c>
      <c r="AD45" s="14"/>
      <c r="AE45" s="11" t="str">
        <f t="shared" ca="1" si="19"/>
        <v>80072030,72,81,80072030,flex-fuel (unleaded/E85),3,natrually aspirated,537,7291,6306,21.6</v>
      </c>
      <c r="AF45" s="11" t="str">
        <f t="shared" si="9"/>
        <v/>
      </c>
    </row>
    <row r="46" spans="1:32" x14ac:dyDescent="0.3">
      <c r="A46" s="12">
        <v>2</v>
      </c>
      <c r="B46" s="11" t="str">
        <f t="shared" ca="1" si="0"/>
        <v>20138031</v>
      </c>
      <c r="C46" s="11">
        <f t="shared" si="20"/>
        <v>138</v>
      </c>
      <c r="D46" s="13">
        <f t="shared" si="1"/>
        <v>144</v>
      </c>
      <c r="E46" s="12">
        <v>131</v>
      </c>
      <c r="F46" s="14"/>
      <c r="G46" s="11" t="str">
        <f t="shared" ca="1" si="10"/>
        <v>20138031</v>
      </c>
      <c r="H46" s="11" t="str">
        <f>IF(A46=7,"",VLOOKUP(engines!$A46,tables!$A$2:$B$9,2,FALSE))</f>
        <v>regular unleaded</v>
      </c>
      <c r="I46" s="11" cm="1">
        <f t="array" aca="1" ref="I46" ca="1">IF(H46="","",_xlfn.XLOOKUP(K46*(1+ 0.05*Q46),INDIRECT("tables!r14c"&amp;Q46+2&amp;":"&amp;"r21c"&amp;Q46+2,FALSE),tables!$A$14:$A$21,"err",-1,1))</f>
        <v>3</v>
      </c>
      <c r="J46" s="11" t="str" cm="1">
        <f t="array" ref="J46">IF(H46="","",_xlfn.XLOOKUP(Q46,tables!$B$26:$B$30,_xlfn.ANCHORARRAY(tables!$A$26),tables!$A$26,0,1))</f>
        <v>single turbo</v>
      </c>
      <c r="K46" s="13">
        <f t="shared" si="21"/>
        <v>933</v>
      </c>
      <c r="L46" s="13">
        <f t="shared" si="11"/>
        <v>7352</v>
      </c>
      <c r="M46" s="13">
        <f t="shared" si="12"/>
        <v>6492</v>
      </c>
      <c r="N46" s="15">
        <f ca="1">IF(H46="","",ROUND((4.966747+(23.27979-4.966747)/(1+(E46/463.6174)))*_xlfn.XLOOKUP(engines!H46,tables!$B$2:$B$9,tables!$C$2:$C$9,0,0,1)*IF(Q46=0,1,1.2)*(1-0.01*I46)*(1-K46/1000000),2))</f>
        <v>22.38</v>
      </c>
      <c r="O46" s="11">
        <f t="shared" si="4"/>
        <v>935</v>
      </c>
      <c r="P46" s="11">
        <f t="shared" si="5"/>
        <v>147.84000000000003</v>
      </c>
      <c r="Q46" s="11">
        <f>IF(H46="","",MOD(O46,(_xlfn.XLOOKUP(O46,tables!$C$26:$C$30,tables!$B$26:$B$30,-1,-1,-1)+1)))</f>
        <v>1</v>
      </c>
      <c r="R46" s="12">
        <v>1002</v>
      </c>
      <c r="S46" s="12">
        <v>860</v>
      </c>
      <c r="T46" s="12">
        <f t="shared" si="6"/>
        <v>138</v>
      </c>
      <c r="U46" s="13">
        <f t="shared" si="7"/>
        <v>143.68788301550964</v>
      </c>
      <c r="V46" s="14"/>
      <c r="W46" s="11" t="str">
        <f t="shared" si="13"/>
        <v/>
      </c>
      <c r="X46" s="11" t="str">
        <f>IF(A46&lt;&gt;7,"",VLOOKUP(engines!$A46,tables!$A$2:$B$9,2,FALSE))</f>
        <v/>
      </c>
      <c r="Y46" s="13" t="str">
        <f t="shared" si="14"/>
        <v/>
      </c>
      <c r="Z46" s="13" t="str">
        <f t="shared" si="15"/>
        <v/>
      </c>
      <c r="AA46" s="13" t="str">
        <f t="shared" si="16"/>
        <v/>
      </c>
      <c r="AB46" s="15" t="str">
        <f t="shared" si="17"/>
        <v/>
      </c>
      <c r="AC46" s="13" t="str">
        <f t="shared" si="18"/>
        <v/>
      </c>
      <c r="AD46" s="14"/>
      <c r="AE46" s="11" t="str">
        <f t="shared" ca="1" si="19"/>
        <v>20138031,138,144,20138031,regular unleaded,3,single turbo,933,7352,6492,22.38</v>
      </c>
      <c r="AF46" s="11" t="str">
        <f t="shared" si="9"/>
        <v/>
      </c>
    </row>
    <row r="47" spans="1:32" x14ac:dyDescent="0.3">
      <c r="A47" s="12">
        <v>4</v>
      </c>
      <c r="B47" s="11" t="str">
        <f t="shared" ca="1" si="0"/>
        <v>40378051</v>
      </c>
      <c r="C47" s="11">
        <f t="shared" si="20"/>
        <v>378</v>
      </c>
      <c r="D47" s="13">
        <f t="shared" si="1"/>
        <v>503</v>
      </c>
      <c r="E47" s="12">
        <v>360</v>
      </c>
      <c r="F47" s="14"/>
      <c r="G47" s="11" t="str">
        <f t="shared" ca="1" si="10"/>
        <v>40378051</v>
      </c>
      <c r="H47" s="11" t="str">
        <f>IF(A47=7,"",VLOOKUP(engines!$A47,tables!$A$2:$B$9,2,FALSE))</f>
        <v>diesel</v>
      </c>
      <c r="I47" s="11" cm="1">
        <f t="array" aca="1" ref="I47" ca="1">IF(H47="","",_xlfn.XLOOKUP(K47*(1+ 0.05*Q47),INDIRECT("tables!r14c"&amp;Q47+2&amp;":"&amp;"r21c"&amp;Q47+2,FALSE),tables!$A$14:$A$21,"err",-1,1))</f>
        <v>5</v>
      </c>
      <c r="J47" s="11" t="str" cm="1">
        <f t="array" ref="J47">IF(H47="","",_xlfn.XLOOKUP(Q47,tables!$B$26:$B$30,_xlfn.ANCHORARRAY(tables!$A$26),tables!$A$26,0,1))</f>
        <v>single turbo</v>
      </c>
      <c r="K47" s="13">
        <f t="shared" si="21"/>
        <v>2184</v>
      </c>
      <c r="L47" s="13">
        <f t="shared" si="11"/>
        <v>5960</v>
      </c>
      <c r="M47" s="13">
        <f t="shared" si="12"/>
        <v>5101</v>
      </c>
      <c r="N47" s="15">
        <f ca="1">IF(H47="","",ROUND((4.966747+(23.27979-4.966747)/(1+(E47/463.6174)))*_xlfn.XLOOKUP(engines!H47,tables!$B$2:$B$9,tables!$C$2:$C$9,0,0,1)*IF(Q47=0,1,1.2)*(1-0.01*I47)*(1-K47/1000000),2))</f>
        <v>20.85</v>
      </c>
      <c r="O47" s="11">
        <f t="shared" si="4"/>
        <v>2209</v>
      </c>
      <c r="P47" s="11">
        <f t="shared" si="5"/>
        <v>173.04000000000002</v>
      </c>
      <c r="Q47" s="11">
        <f>IF(H47="","",MOD(O47,(_xlfn.XLOOKUP(O47,tables!$C$26:$C$30,tables!$B$26:$B$30,-1,-1,-1)+1)))</f>
        <v>1</v>
      </c>
      <c r="R47" s="12">
        <v>1176</v>
      </c>
      <c r="S47" s="12">
        <v>859</v>
      </c>
      <c r="T47" s="12">
        <f t="shared" si="6"/>
        <v>378</v>
      </c>
      <c r="U47" s="13">
        <f t="shared" si="7"/>
        <v>502.54451702062295</v>
      </c>
      <c r="V47" s="14"/>
      <c r="W47" s="11" t="str">
        <f t="shared" si="13"/>
        <v/>
      </c>
      <c r="X47" s="11" t="str">
        <f>IF(A47&lt;&gt;7,"",VLOOKUP(engines!$A47,tables!$A$2:$B$9,2,FALSE))</f>
        <v/>
      </c>
      <c r="Y47" s="13" t="str">
        <f t="shared" si="14"/>
        <v/>
      </c>
      <c r="Z47" s="13" t="str">
        <f t="shared" si="15"/>
        <v/>
      </c>
      <c r="AA47" s="13" t="str">
        <f t="shared" si="16"/>
        <v/>
      </c>
      <c r="AB47" s="15" t="str">
        <f t="shared" si="17"/>
        <v/>
      </c>
      <c r="AC47" s="13" t="str">
        <f t="shared" si="18"/>
        <v/>
      </c>
      <c r="AD47" s="14"/>
      <c r="AE47" s="11" t="str">
        <f t="shared" ca="1" si="19"/>
        <v>40378051,378,503,40378051,diesel,5,single turbo,2184,5960,5101,20.85</v>
      </c>
      <c r="AF47" s="11" t="str">
        <f t="shared" si="9"/>
        <v/>
      </c>
    </row>
    <row r="48" spans="1:32" x14ac:dyDescent="0.3">
      <c r="A48" s="12">
        <v>1</v>
      </c>
      <c r="B48" s="11" t="str">
        <f t="shared" ca="1" si="0"/>
        <v>10412051</v>
      </c>
      <c r="C48" s="11">
        <f t="shared" si="20"/>
        <v>412</v>
      </c>
      <c r="D48" s="13">
        <f t="shared" si="1"/>
        <v>391</v>
      </c>
      <c r="E48" s="12">
        <v>392</v>
      </c>
      <c r="F48" s="14"/>
      <c r="G48" s="11" t="str">
        <f t="shared" ca="1" si="10"/>
        <v>10412051</v>
      </c>
      <c r="H48" s="11" t="str">
        <f>IF(A48=7,"",VLOOKUP(engines!$A48,tables!$A$2:$B$9,2,FALSE))</f>
        <v>premium unleaded (recommended)</v>
      </c>
      <c r="I48" s="11" cm="1">
        <f t="array" aca="1" ref="I48" ca="1">IF(H48="","",_xlfn.XLOOKUP(K48*(1+ 0.05*Q48),INDIRECT("tables!r14c"&amp;Q48+2&amp;":"&amp;"r21c"&amp;Q48+2,FALSE),tables!$A$14:$A$21,"err",-1,1))</f>
        <v>5</v>
      </c>
      <c r="J48" s="11" t="str" cm="1">
        <f t="array" ref="J48">IF(H48="","",_xlfn.XLOOKUP(Q48,tables!$B$26:$B$30,_xlfn.ANCHORARRAY(tables!$A$26),tables!$A$26,0,1))</f>
        <v>single turbo</v>
      </c>
      <c r="K48" s="13">
        <f t="shared" si="21"/>
        <v>2333</v>
      </c>
      <c r="L48" s="13">
        <f t="shared" si="11"/>
        <v>7824</v>
      </c>
      <c r="M48" s="13">
        <f t="shared" si="12"/>
        <v>7132</v>
      </c>
      <c r="N48" s="15">
        <f ca="1">IF(H48="","",ROUND((4.966747+(23.27979-4.966747)/(1+(E48/463.6174)))*_xlfn.XLOOKUP(engines!H48,tables!$B$2:$B$9,tables!$C$2:$C$9,0,0,1)*IF(Q48=0,1,1.2)*(1-0.01*I48)*(1-K48/1000000),2))</f>
        <v>17.100000000000001</v>
      </c>
      <c r="O48" s="11">
        <f t="shared" si="4"/>
        <v>2359</v>
      </c>
      <c r="P48" s="11">
        <f t="shared" si="5"/>
        <v>176.60999999999999</v>
      </c>
      <c r="Q48" s="11">
        <f>IF(H48="","",MOD(O48,(_xlfn.XLOOKUP(O48,tables!$C$26:$C$30,tables!$B$26:$B$30,-1,-1,-1)+1)))</f>
        <v>1</v>
      </c>
      <c r="R48" s="12">
        <v>1451</v>
      </c>
      <c r="S48" s="12">
        <v>692</v>
      </c>
      <c r="T48" s="12">
        <f t="shared" si="6"/>
        <v>412</v>
      </c>
      <c r="U48" s="13">
        <f t="shared" si="7"/>
        <v>391.38312296624815</v>
      </c>
      <c r="V48" s="14"/>
      <c r="W48" s="11" t="str">
        <f t="shared" si="13"/>
        <v/>
      </c>
      <c r="X48" s="11" t="str">
        <f>IF(A48&lt;&gt;7,"",VLOOKUP(engines!$A48,tables!$A$2:$B$9,2,FALSE))</f>
        <v/>
      </c>
      <c r="Y48" s="13" t="str">
        <f t="shared" si="14"/>
        <v/>
      </c>
      <c r="Z48" s="13" t="str">
        <f t="shared" si="15"/>
        <v/>
      </c>
      <c r="AA48" s="13" t="str">
        <f t="shared" si="16"/>
        <v/>
      </c>
      <c r="AB48" s="15" t="str">
        <f t="shared" si="17"/>
        <v/>
      </c>
      <c r="AC48" s="13" t="str">
        <f t="shared" si="18"/>
        <v/>
      </c>
      <c r="AD48" s="14"/>
      <c r="AE48" s="11" t="str">
        <f t="shared" ca="1" si="19"/>
        <v>10412051,412,391,10412051,premium unleaded (recommended),5,single turbo,2333,7824,7132,17.1</v>
      </c>
      <c r="AF48" s="11" t="str">
        <f t="shared" si="9"/>
        <v/>
      </c>
    </row>
    <row r="49" spans="1:32" x14ac:dyDescent="0.3">
      <c r="A49" s="12">
        <v>2</v>
      </c>
      <c r="B49" s="11" t="str">
        <f t="shared" ca="1" si="0"/>
        <v>20209041</v>
      </c>
      <c r="C49" s="11">
        <f t="shared" si="20"/>
        <v>209</v>
      </c>
      <c r="D49" s="13">
        <f t="shared" si="1"/>
        <v>216</v>
      </c>
      <c r="E49" s="12">
        <v>199</v>
      </c>
      <c r="F49" s="14"/>
      <c r="G49" s="11" t="str">
        <f t="shared" ca="1" si="10"/>
        <v>20209041</v>
      </c>
      <c r="H49" s="11" t="str">
        <f>IF(A49=7,"",VLOOKUP(engines!$A49,tables!$A$2:$B$9,2,FALSE))</f>
        <v>regular unleaded</v>
      </c>
      <c r="I49" s="11" cm="1">
        <f t="array" aca="1" ref="I49" ca="1">IF(H49="","",_xlfn.XLOOKUP(K49*(1+ 0.05*Q49),INDIRECT("tables!r14c"&amp;Q49+2&amp;":"&amp;"r21c"&amp;Q49+2,FALSE),tables!$A$14:$A$21,"err",-1,1))</f>
        <v>4</v>
      </c>
      <c r="J49" s="11" t="str" cm="1">
        <f t="array" ref="J49">IF(H49="","",_xlfn.XLOOKUP(Q49,tables!$B$26:$B$30,_xlfn.ANCHORARRAY(tables!$A$26),tables!$A$26,0,1))</f>
        <v>single turbo</v>
      </c>
      <c r="K49" s="13">
        <f t="shared" si="21"/>
        <v>1346</v>
      </c>
      <c r="L49" s="13">
        <f t="shared" si="11"/>
        <v>7352</v>
      </c>
      <c r="M49" s="13">
        <f t="shared" si="12"/>
        <v>6558</v>
      </c>
      <c r="N49" s="15">
        <f ca="1">IF(H49="","",ROUND((4.966747+(23.27979-4.966747)/(1+(E49/463.6174)))*_xlfn.XLOOKUP(engines!H49,tables!$B$2:$B$9,tables!$C$2:$C$9,0,0,1)*IF(Q49=0,1,1.2)*(1-0.01*I49)*(1-K49/1000000),2))</f>
        <v>20.45</v>
      </c>
      <c r="O49" s="11">
        <f t="shared" si="4"/>
        <v>1355</v>
      </c>
      <c r="P49" s="11">
        <f t="shared" si="5"/>
        <v>155.29500000000002</v>
      </c>
      <c r="Q49" s="11">
        <f>IF(H49="","",MOD(O49,(_xlfn.XLOOKUP(O49,tables!$C$26:$C$30,tables!$B$26:$B$30,-1,-1,-1)+1)))</f>
        <v>1</v>
      </c>
      <c r="R49" s="12">
        <v>1002</v>
      </c>
      <c r="S49" s="12">
        <v>794</v>
      </c>
      <c r="T49" s="12">
        <f t="shared" si="6"/>
        <v>209</v>
      </c>
      <c r="U49" s="13">
        <f t="shared" si="7"/>
        <v>216.07724097926084</v>
      </c>
      <c r="V49" s="14"/>
      <c r="W49" s="11" t="str">
        <f t="shared" si="13"/>
        <v/>
      </c>
      <c r="X49" s="11" t="str">
        <f>IF(A49&lt;&gt;7,"",VLOOKUP(engines!$A49,tables!$A$2:$B$9,2,FALSE))</f>
        <v/>
      </c>
      <c r="Y49" s="13" t="str">
        <f t="shared" si="14"/>
        <v/>
      </c>
      <c r="Z49" s="13" t="str">
        <f t="shared" si="15"/>
        <v/>
      </c>
      <c r="AA49" s="13" t="str">
        <f t="shared" si="16"/>
        <v/>
      </c>
      <c r="AB49" s="15" t="str">
        <f t="shared" si="17"/>
        <v/>
      </c>
      <c r="AC49" s="13" t="str">
        <f t="shared" si="18"/>
        <v/>
      </c>
      <c r="AD49" s="14"/>
      <c r="AE49" s="11" t="str">
        <f t="shared" ca="1" si="19"/>
        <v>20209041,209,216,20209041,regular unleaded,4,single turbo,1346,7352,6558,20.45</v>
      </c>
      <c r="AF49" s="11" t="str">
        <f t="shared" si="9"/>
        <v/>
      </c>
    </row>
    <row r="50" spans="1:32" x14ac:dyDescent="0.3">
      <c r="A50" s="12">
        <v>7</v>
      </c>
      <c r="B50" s="11" t="str">
        <f t="shared" si="0"/>
        <v>71275419</v>
      </c>
      <c r="C50" s="11">
        <f t="shared" si="20"/>
        <v>1275</v>
      </c>
      <c r="D50" s="13">
        <f t="shared" si="1"/>
        <v>1911</v>
      </c>
      <c r="E50" s="12">
        <v>1275</v>
      </c>
      <c r="F50" s="14"/>
      <c r="G50" s="11" t="str">
        <f t="shared" si="10"/>
        <v/>
      </c>
      <c r="H50" s="11" t="str">
        <f>IF(A50=7,"",VLOOKUP(engines!$A50,tables!$A$2:$B$9,2,FALSE))</f>
        <v/>
      </c>
      <c r="I50" s="11" t="str" cm="1">
        <f t="array" aca="1" ref="I50" ca="1">IF(H50="","",_xlfn.XLOOKUP(K50*(1+ 0.05*Q50),INDIRECT("tables!r14c"&amp;Q50+2&amp;":"&amp;"r21c"&amp;Q50+2,FALSE),tables!$A$14:$A$21,"err",-1,1))</f>
        <v/>
      </c>
      <c r="J50" s="11" t="str" cm="1">
        <f t="array" ref="J50">IF(H50="","",_xlfn.XLOOKUP(Q50,tables!$B$26:$B$30,_xlfn.ANCHORARRAY(tables!$A$26),tables!$A$26,0,1))</f>
        <v/>
      </c>
      <c r="K50" s="13" t="str">
        <f t="shared" si="21"/>
        <v/>
      </c>
      <c r="L50" s="13" t="str">
        <f t="shared" si="11"/>
        <v/>
      </c>
      <c r="M50" s="13" t="str">
        <f t="shared" si="12"/>
        <v/>
      </c>
      <c r="N50" s="15" t="str">
        <f>IF(H50="","",ROUND((4.966747+(23.27979-4.966747)/(1+(E50/463.6174)))*_xlfn.XLOOKUP(engines!H50,tables!$B$2:$B$9,tables!$C$2:$C$9,0,0,1)*IF(Q50=0,1,1.2)*(1-0.01*I50)*(1-K50/1000000),2))</f>
        <v/>
      </c>
      <c r="O50" s="11" t="str">
        <f t="shared" si="4"/>
        <v/>
      </c>
      <c r="P50" s="11" t="str">
        <f t="shared" si="5"/>
        <v/>
      </c>
      <c r="Q50" s="11" t="str">
        <f>IF(H50="","",MOD(O50,(_xlfn.XLOOKUP(O50,tables!$C$26:$C$30,tables!$B$26:$B$30,-1,-1,-1)+1)))</f>
        <v/>
      </c>
      <c r="R50" s="12">
        <v>543</v>
      </c>
      <c r="S50" s="12">
        <v>944</v>
      </c>
      <c r="T50" s="12" t="str">
        <f t="shared" si="6"/>
        <v/>
      </c>
      <c r="U50" s="13" t="str">
        <f t="shared" si="7"/>
        <v/>
      </c>
      <c r="V50" s="14"/>
      <c r="W50" s="11" t="str">
        <f t="shared" si="13"/>
        <v>71275419</v>
      </c>
      <c r="X50" s="11" t="str">
        <f>IF(A50&lt;&gt;7,"",VLOOKUP(engines!$A50,tables!$A$2:$B$9,2,FALSE))</f>
        <v>electric</v>
      </c>
      <c r="Y50" s="13">
        <f t="shared" si="14"/>
        <v>426</v>
      </c>
      <c r="Z50" s="13">
        <f t="shared" si="15"/>
        <v>2232</v>
      </c>
      <c r="AA50" s="13">
        <f t="shared" si="16"/>
        <v>118</v>
      </c>
      <c r="AB50" s="15">
        <f t="shared" si="17"/>
        <v>4.1900000000000004</v>
      </c>
      <c r="AC50" s="13">
        <f t="shared" si="18"/>
        <v>1911</v>
      </c>
      <c r="AD50" s="14"/>
      <c r="AE50" s="11" t="str">
        <f t="shared" si="19"/>
        <v/>
      </c>
      <c r="AF50" s="11" t="str">
        <f t="shared" si="9"/>
        <v>71275419,1275,1911,71275419,electric,426,2232,118,4.19</v>
      </c>
    </row>
    <row r="51" spans="1:32" x14ac:dyDescent="0.3">
      <c r="A51" s="12">
        <v>7</v>
      </c>
      <c r="B51" s="11" t="str">
        <f t="shared" si="0"/>
        <v>70844488</v>
      </c>
      <c r="C51" s="11">
        <f t="shared" si="20"/>
        <v>844</v>
      </c>
      <c r="D51" s="13">
        <f t="shared" si="1"/>
        <v>1265</v>
      </c>
      <c r="E51" s="12">
        <v>844</v>
      </c>
      <c r="F51" s="14"/>
      <c r="G51" s="11" t="str">
        <f t="shared" si="10"/>
        <v/>
      </c>
      <c r="H51" s="11" t="str">
        <f>IF(A51=7,"",VLOOKUP(engines!$A51,tables!$A$2:$B$9,2,FALSE))</f>
        <v/>
      </c>
      <c r="I51" s="11" t="str" cm="1">
        <f t="array" aca="1" ref="I51" ca="1">IF(H51="","",_xlfn.XLOOKUP(K51*(1+ 0.05*Q51),INDIRECT("tables!r14c"&amp;Q51+2&amp;":"&amp;"r21c"&amp;Q51+2,FALSE),tables!$A$14:$A$21,"err",-1,1))</f>
        <v/>
      </c>
      <c r="J51" s="11" t="str" cm="1">
        <f t="array" ref="J51">IF(H51="","",_xlfn.XLOOKUP(Q51,tables!$B$26:$B$30,_xlfn.ANCHORARRAY(tables!$A$26),tables!$A$26,0,1))</f>
        <v/>
      </c>
      <c r="K51" s="13" t="str">
        <f t="shared" si="21"/>
        <v/>
      </c>
      <c r="L51" s="13" t="str">
        <f t="shared" si="11"/>
        <v/>
      </c>
      <c r="M51" s="13" t="str">
        <f t="shared" si="12"/>
        <v/>
      </c>
      <c r="N51" s="15" t="str">
        <f>IF(H51="","",ROUND((4.966747+(23.27979-4.966747)/(1+(E51/463.6174)))*_xlfn.XLOOKUP(engines!H51,tables!$B$2:$B$9,tables!$C$2:$C$9,0,0,1)*IF(Q51=0,1,1.2)*(1-0.01*I51)*(1-K51/1000000),2))</f>
        <v/>
      </c>
      <c r="O51" s="11" t="str">
        <f t="shared" si="4"/>
        <v/>
      </c>
      <c r="P51" s="11" t="str">
        <f t="shared" si="5"/>
        <v/>
      </c>
      <c r="Q51" s="11" t="str">
        <f>IF(H51="","",MOD(O51,(_xlfn.XLOOKUP(O51,tables!$C$26:$C$30,tables!$B$26:$B$30,-1,-1,-1)+1)))</f>
        <v/>
      </c>
      <c r="R51" s="12">
        <v>1147</v>
      </c>
      <c r="S51" s="12">
        <v>638</v>
      </c>
      <c r="T51" s="12" t="str">
        <f t="shared" si="6"/>
        <v/>
      </c>
      <c r="U51" s="13" t="str">
        <f t="shared" si="7"/>
        <v/>
      </c>
      <c r="V51" s="14"/>
      <c r="W51" s="11" t="str">
        <f t="shared" si="13"/>
        <v>70844488</v>
      </c>
      <c r="X51" s="11" t="str">
        <f>IF(A51&lt;&gt;7,"",VLOOKUP(engines!$A51,tables!$A$2:$B$9,2,FALSE))</f>
        <v>electric</v>
      </c>
      <c r="Y51" s="13">
        <f t="shared" si="14"/>
        <v>415</v>
      </c>
      <c r="Z51" s="13">
        <f t="shared" si="15"/>
        <v>1517</v>
      </c>
      <c r="AA51" s="13">
        <f t="shared" si="16"/>
        <v>113</v>
      </c>
      <c r="AB51" s="15">
        <f t="shared" si="17"/>
        <v>4.88</v>
      </c>
      <c r="AC51" s="13">
        <f t="shared" si="18"/>
        <v>1265</v>
      </c>
      <c r="AD51" s="14"/>
      <c r="AE51" s="11" t="str">
        <f t="shared" si="19"/>
        <v/>
      </c>
      <c r="AF51" s="11" t="str">
        <f t="shared" si="9"/>
        <v>70844488,844,1265,70844488,electric,415,1517,113,4.88</v>
      </c>
    </row>
    <row r="52" spans="1:32" x14ac:dyDescent="0.3">
      <c r="A52" s="12">
        <v>2</v>
      </c>
      <c r="B52" s="11" t="str">
        <f t="shared" ca="1" si="0"/>
        <v>20313051</v>
      </c>
      <c r="C52" s="11">
        <f t="shared" si="20"/>
        <v>313</v>
      </c>
      <c r="D52" s="13">
        <f t="shared" si="1"/>
        <v>305</v>
      </c>
      <c r="E52" s="12">
        <v>298</v>
      </c>
      <c r="F52" s="14"/>
      <c r="G52" s="11" t="str">
        <f t="shared" ca="1" si="10"/>
        <v>20313051</v>
      </c>
      <c r="H52" s="11" t="str">
        <f>IF(A52=7,"",VLOOKUP(engines!$A52,tables!$A$2:$B$9,2,FALSE))</f>
        <v>regular unleaded</v>
      </c>
      <c r="I52" s="11" cm="1">
        <f t="array" aca="1" ref="I52" ca="1">IF(H52="","",_xlfn.XLOOKUP(K52*(1+ 0.05*Q52),INDIRECT("tables!r14c"&amp;Q52+2&amp;":"&amp;"r21c"&amp;Q52+2,FALSE),tables!$A$14:$A$21,"err",-1,1))</f>
        <v>5</v>
      </c>
      <c r="J52" s="11" t="str" cm="1">
        <f t="array" ref="J52">IF(H52="","",_xlfn.XLOOKUP(Q52,tables!$B$26:$B$30,_xlfn.ANCHORARRAY(tables!$A$26),tables!$A$26,0,1))</f>
        <v>single turbo</v>
      </c>
      <c r="K52" s="13">
        <f t="shared" si="21"/>
        <v>1883</v>
      </c>
      <c r="L52" s="13">
        <f t="shared" si="11"/>
        <v>7480</v>
      </c>
      <c r="M52" s="13">
        <f t="shared" si="12"/>
        <v>6958</v>
      </c>
      <c r="N52" s="15">
        <f ca="1">IF(H52="","",ROUND((4.966747+(23.27979-4.966747)/(1+(E52/463.6174)))*_xlfn.XLOOKUP(engines!H52,tables!$B$2:$B$9,tables!$C$2:$C$9,0,0,1)*IF(Q52=0,1,1.2)*(1-0.01*I52)*(1-K52/1000000),2))</f>
        <v>18.34</v>
      </c>
      <c r="O52" s="11">
        <f t="shared" si="4"/>
        <v>1901</v>
      </c>
      <c r="P52" s="11">
        <f t="shared" si="5"/>
        <v>166.21500000000003</v>
      </c>
      <c r="Q52" s="11">
        <f>IF(H52="","",MOD(O52,(_xlfn.XLOOKUP(O52,tables!$C$26:$C$30,tables!$B$26:$B$30,-1,-1,-1)+1)))</f>
        <v>1</v>
      </c>
      <c r="R52" s="12">
        <v>1124</v>
      </c>
      <c r="S52" s="12">
        <v>522</v>
      </c>
      <c r="T52" s="12">
        <f t="shared" si="6"/>
        <v>313</v>
      </c>
      <c r="U52" s="13">
        <f t="shared" si="7"/>
        <v>304.97146180017205</v>
      </c>
      <c r="V52" s="14"/>
      <c r="W52" s="11" t="str">
        <f t="shared" si="13"/>
        <v/>
      </c>
      <c r="X52" s="11" t="str">
        <f>IF(A52&lt;&gt;7,"",VLOOKUP(engines!$A52,tables!$A$2:$B$9,2,FALSE))</f>
        <v/>
      </c>
      <c r="Y52" s="13" t="str">
        <f t="shared" si="14"/>
        <v/>
      </c>
      <c r="Z52" s="13" t="str">
        <f t="shared" si="15"/>
        <v/>
      </c>
      <c r="AA52" s="13" t="str">
        <f t="shared" si="16"/>
        <v/>
      </c>
      <c r="AB52" s="15" t="str">
        <f t="shared" si="17"/>
        <v/>
      </c>
      <c r="AC52" s="13" t="str">
        <f t="shared" si="18"/>
        <v/>
      </c>
      <c r="AD52" s="14"/>
      <c r="AE52" s="11" t="str">
        <f t="shared" ca="1" si="19"/>
        <v>20313051,313,305,20313051,regular unleaded,5,single turbo,1883,7480,6958,18.34</v>
      </c>
      <c r="AF52" s="11" t="str">
        <f t="shared" si="9"/>
        <v/>
      </c>
    </row>
    <row r="53" spans="1:32" x14ac:dyDescent="0.3">
      <c r="A53" s="12">
        <v>7</v>
      </c>
      <c r="B53" s="11" t="str">
        <f t="shared" si="0"/>
        <v>70405627</v>
      </c>
      <c r="C53" s="11">
        <f t="shared" si="20"/>
        <v>405</v>
      </c>
      <c r="D53" s="13">
        <f t="shared" si="1"/>
        <v>607</v>
      </c>
      <c r="E53" s="12">
        <v>405</v>
      </c>
      <c r="F53" s="14"/>
      <c r="G53" s="11" t="str">
        <f t="shared" si="10"/>
        <v/>
      </c>
      <c r="H53" s="11" t="str">
        <f>IF(A53=7,"",VLOOKUP(engines!$A53,tables!$A$2:$B$9,2,FALSE))</f>
        <v/>
      </c>
      <c r="I53" s="11" t="str" cm="1">
        <f t="array" aca="1" ref="I53" ca="1">IF(H53="","",_xlfn.XLOOKUP(K53*(1+ 0.05*Q53),INDIRECT("tables!r14c"&amp;Q53+2&amp;":"&amp;"r21c"&amp;Q53+2,FALSE),tables!$A$14:$A$21,"err",-1,1))</f>
        <v/>
      </c>
      <c r="J53" s="11" t="str" cm="1">
        <f t="array" ref="J53">IF(H53="","",_xlfn.XLOOKUP(Q53,tables!$B$26:$B$30,_xlfn.ANCHORARRAY(tables!$A$26),tables!$A$26,0,1))</f>
        <v/>
      </c>
      <c r="K53" s="13" t="str">
        <f t="shared" si="21"/>
        <v/>
      </c>
      <c r="L53" s="13" t="str">
        <f t="shared" si="11"/>
        <v/>
      </c>
      <c r="M53" s="13" t="str">
        <f t="shared" si="12"/>
        <v/>
      </c>
      <c r="N53" s="15" t="str">
        <f>IF(H53="","",ROUND((4.966747+(23.27979-4.966747)/(1+(E53/463.6174)))*_xlfn.XLOOKUP(engines!H53,tables!$B$2:$B$9,tables!$C$2:$C$9,0,0,1)*IF(Q53=0,1,1.2)*(1-0.01*I53)*(1-K53/1000000),2))</f>
        <v/>
      </c>
      <c r="O53" s="11" t="str">
        <f t="shared" si="4"/>
        <v/>
      </c>
      <c r="P53" s="11" t="str">
        <f t="shared" si="5"/>
        <v/>
      </c>
      <c r="Q53" s="11" t="str">
        <f>IF(H53="","",MOD(O53,(_xlfn.XLOOKUP(O53,tables!$C$26:$C$30,tables!$B$26:$B$30,-1,-1,-1)+1)))</f>
        <v/>
      </c>
      <c r="R53" s="12">
        <v>36</v>
      </c>
      <c r="S53" s="12">
        <v>560</v>
      </c>
      <c r="T53" s="12" t="str">
        <f t="shared" si="6"/>
        <v/>
      </c>
      <c r="U53" s="13" t="str">
        <f t="shared" si="7"/>
        <v/>
      </c>
      <c r="V53" s="14"/>
      <c r="W53" s="11" t="str">
        <f t="shared" si="13"/>
        <v>70405627</v>
      </c>
      <c r="X53" s="11" t="str">
        <f>IF(A53&lt;&gt;7,"",VLOOKUP(engines!$A53,tables!$A$2:$B$9,2,FALSE))</f>
        <v>electric</v>
      </c>
      <c r="Y53" s="13">
        <f t="shared" si="14"/>
        <v>372</v>
      </c>
      <c r="Z53" s="13">
        <f t="shared" si="15"/>
        <v>812</v>
      </c>
      <c r="AA53" s="13">
        <f t="shared" si="16"/>
        <v>94</v>
      </c>
      <c r="AB53" s="15">
        <f t="shared" si="17"/>
        <v>6.27</v>
      </c>
      <c r="AC53" s="13">
        <f t="shared" si="18"/>
        <v>607</v>
      </c>
      <c r="AD53" s="14"/>
      <c r="AE53" s="11" t="str">
        <f t="shared" si="19"/>
        <v/>
      </c>
      <c r="AF53" s="11" t="str">
        <f t="shared" si="9"/>
        <v>70405627,405,607,70405627,electric,372,812,94,6.27</v>
      </c>
    </row>
    <row r="54" spans="1:32" x14ac:dyDescent="0.3">
      <c r="A54" s="12">
        <v>2</v>
      </c>
      <c r="B54" s="11" t="str">
        <f t="shared" ca="1" si="0"/>
        <v>21225101</v>
      </c>
      <c r="C54" s="11">
        <f t="shared" si="20"/>
        <v>1225</v>
      </c>
      <c r="D54" s="13">
        <f t="shared" si="1"/>
        <v>1342</v>
      </c>
      <c r="E54" s="12">
        <v>1167</v>
      </c>
      <c r="F54" s="14"/>
      <c r="G54" s="11" t="str">
        <f t="shared" ca="1" si="10"/>
        <v>21225101</v>
      </c>
      <c r="H54" s="11" t="str">
        <f>IF(A54=7,"",VLOOKUP(engines!$A54,tables!$A$2:$B$9,2,FALSE))</f>
        <v>regular unleaded</v>
      </c>
      <c r="I54" s="11" cm="1">
        <f t="array" aca="1" ref="I54" ca="1">IF(H54="","",_xlfn.XLOOKUP(K54*(1+ 0.05*Q54),INDIRECT("tables!r14c"&amp;Q54+2&amp;":"&amp;"r21c"&amp;Q54+2,FALSE),tables!$A$14:$A$21,"err",-1,1))</f>
        <v>10</v>
      </c>
      <c r="J54" s="11" t="str" cm="1">
        <f t="array" ref="J54">IF(H54="","",_xlfn.XLOOKUP(Q54,tables!$B$26:$B$30,_xlfn.ANCHORARRAY(tables!$A$26),tables!$A$26,0,1))</f>
        <v>single turbo</v>
      </c>
      <c r="K54" s="13">
        <f t="shared" si="21"/>
        <v>4676</v>
      </c>
      <c r="L54" s="13">
        <f t="shared" si="11"/>
        <v>7180</v>
      </c>
      <c r="M54" s="13">
        <f t="shared" si="12"/>
        <v>6190</v>
      </c>
      <c r="N54" s="15">
        <f ca="1">IF(H54="","",ROUND((4.966747+(23.27979-4.966747)/(1+(E54/463.6174)))*_xlfn.XLOOKUP(engines!H54,tables!$B$2:$B$9,tables!$C$2:$C$9,0,0,1)*IF(Q54=0,1,1.2)*(1-0.01*I54)*(1-K54/1000000),2))</f>
        <v>10.94</v>
      </c>
      <c r="O54" s="11">
        <f t="shared" si="4"/>
        <v>4789</v>
      </c>
      <c r="P54" s="11">
        <f t="shared" si="5"/>
        <v>261.97500000000002</v>
      </c>
      <c r="Q54" s="11">
        <f>IF(H54="","",MOD(O54,(_xlfn.XLOOKUP(O54,tables!$C$26:$C$30,tables!$B$26:$B$30,-1,-1,-1)+1)))</f>
        <v>1</v>
      </c>
      <c r="R54" s="12">
        <v>838</v>
      </c>
      <c r="S54" s="12">
        <v>990</v>
      </c>
      <c r="T54" s="12">
        <f t="shared" si="6"/>
        <v>1225</v>
      </c>
      <c r="U54" s="13">
        <f t="shared" si="7"/>
        <v>1342.4792099277529</v>
      </c>
      <c r="V54" s="14"/>
      <c r="W54" s="11" t="str">
        <f t="shared" si="13"/>
        <v/>
      </c>
      <c r="X54" s="11" t="str">
        <f>IF(A54&lt;&gt;7,"",VLOOKUP(engines!$A54,tables!$A$2:$B$9,2,FALSE))</f>
        <v/>
      </c>
      <c r="Y54" s="13" t="str">
        <f t="shared" si="14"/>
        <v/>
      </c>
      <c r="Z54" s="13" t="str">
        <f t="shared" si="15"/>
        <v/>
      </c>
      <c r="AA54" s="13" t="str">
        <f t="shared" si="16"/>
        <v/>
      </c>
      <c r="AB54" s="15" t="str">
        <f t="shared" si="17"/>
        <v/>
      </c>
      <c r="AC54" s="13" t="str">
        <f t="shared" si="18"/>
        <v/>
      </c>
      <c r="AD54" s="14"/>
      <c r="AE54" s="11" t="str">
        <f t="shared" ca="1" si="19"/>
        <v>21225101,1225,1342,21225101,regular unleaded,10,single turbo,4676,7180,6190,10.94</v>
      </c>
      <c r="AF54" s="11" t="str">
        <f t="shared" si="9"/>
        <v/>
      </c>
    </row>
    <row r="55" spans="1:32" x14ac:dyDescent="0.3">
      <c r="A55" s="12">
        <v>8</v>
      </c>
      <c r="B55" s="11" t="str">
        <f t="shared" ca="1" si="0"/>
        <v>80781081</v>
      </c>
      <c r="C55" s="11">
        <f t="shared" si="20"/>
        <v>781</v>
      </c>
      <c r="D55" s="13">
        <f t="shared" si="1"/>
        <v>774</v>
      </c>
      <c r="E55" s="12">
        <v>744</v>
      </c>
      <c r="F55" s="14"/>
      <c r="G55" s="11" t="str">
        <f t="shared" ca="1" si="10"/>
        <v>80781081</v>
      </c>
      <c r="H55" s="11" t="str">
        <f>IF(A55=7,"",VLOOKUP(engines!$A55,tables!$A$2:$B$9,2,FALSE))</f>
        <v>flex-fuel (unleaded/E85)</v>
      </c>
      <c r="I55" s="11" cm="1">
        <f t="array" aca="1" ref="I55" ca="1">IF(H55="","",_xlfn.XLOOKUP(K55*(1+ 0.05*Q55),INDIRECT("tables!r14c"&amp;Q55+2&amp;":"&amp;"r21c"&amp;Q55+2,FALSE),tables!$A$14:$A$21,"err",-1,1))</f>
        <v>8</v>
      </c>
      <c r="J55" s="11" t="str" cm="1">
        <f t="array" ref="J55">IF(H55="","",_xlfn.XLOOKUP(Q55,tables!$B$26:$B$30,_xlfn.ANCHORARRAY(tables!$A$26),tables!$A$26,0,1))</f>
        <v>single turbo</v>
      </c>
      <c r="K55" s="13">
        <f t="shared" si="21"/>
        <v>3627</v>
      </c>
      <c r="L55" s="13">
        <f t="shared" si="11"/>
        <v>7362</v>
      </c>
      <c r="M55" s="13">
        <f t="shared" si="12"/>
        <v>6849</v>
      </c>
      <c r="N55" s="15">
        <f ca="1">IF(H55="","",ROUND((4.966747+(23.27979-4.966747)/(1+(E55/463.6174)))*_xlfn.XLOOKUP(engines!H55,tables!$B$2:$B$9,tables!$C$2:$C$9,0,0,1)*IF(Q55=0,1,1.2)*(1-0.01*I55)*(1-K55/1000000),2))</f>
        <v>14.12</v>
      </c>
      <c r="O55" s="11">
        <f t="shared" si="4"/>
        <v>3694</v>
      </c>
      <c r="P55" s="11">
        <f t="shared" si="5"/>
        <v>215.35500000000005</v>
      </c>
      <c r="Q55" s="11">
        <f>IF(H55="","",MOD(O55,(_xlfn.XLOOKUP(O55,tables!$C$26:$C$30,tables!$B$26:$B$30,-1,-1,-1)+1)))</f>
        <v>1</v>
      </c>
      <c r="R55" s="12">
        <v>1011</v>
      </c>
      <c r="S55" s="12">
        <v>513</v>
      </c>
      <c r="T55" s="12">
        <f t="shared" si="6"/>
        <v>781</v>
      </c>
      <c r="U55" s="13">
        <f t="shared" si="7"/>
        <v>773.522821054053</v>
      </c>
      <c r="V55" s="14"/>
      <c r="W55" s="11" t="str">
        <f t="shared" si="13"/>
        <v/>
      </c>
      <c r="X55" s="11" t="str">
        <f>IF(A55&lt;&gt;7,"",VLOOKUP(engines!$A55,tables!$A$2:$B$9,2,FALSE))</f>
        <v/>
      </c>
      <c r="Y55" s="13" t="str">
        <f t="shared" si="14"/>
        <v/>
      </c>
      <c r="Z55" s="13" t="str">
        <f t="shared" si="15"/>
        <v/>
      </c>
      <c r="AA55" s="13" t="str">
        <f t="shared" si="16"/>
        <v/>
      </c>
      <c r="AB55" s="15" t="str">
        <f t="shared" si="17"/>
        <v/>
      </c>
      <c r="AC55" s="13" t="str">
        <f t="shared" si="18"/>
        <v/>
      </c>
      <c r="AD55" s="14"/>
      <c r="AE55" s="11" t="str">
        <f t="shared" ca="1" si="19"/>
        <v>80781081,781,774,80781081,flex-fuel (unleaded/E85),8,single turbo,3627,7362,6849,14.12</v>
      </c>
      <c r="AF55" s="11" t="str">
        <f t="shared" si="9"/>
        <v/>
      </c>
    </row>
    <row r="56" spans="1:32" x14ac:dyDescent="0.3">
      <c r="A56" s="12">
        <v>5</v>
      </c>
      <c r="B56" s="11" t="str">
        <f t="shared" ca="1" si="0"/>
        <v>50291040</v>
      </c>
      <c r="C56" s="11">
        <f t="shared" si="20"/>
        <v>291</v>
      </c>
      <c r="D56" s="13">
        <f t="shared" si="1"/>
        <v>312</v>
      </c>
      <c r="E56" s="12">
        <v>291</v>
      </c>
      <c r="F56" s="14"/>
      <c r="G56" s="11" t="str">
        <f t="shared" ca="1" si="10"/>
        <v>50291040</v>
      </c>
      <c r="H56" s="11" t="str">
        <f>IF(A56=7,"",VLOOKUP(engines!$A56,tables!$A$2:$B$9,2,FALSE))</f>
        <v>flex-fuel (premium unleaded recommended/E85)</v>
      </c>
      <c r="I56" s="11" cm="1">
        <f t="array" aca="1" ref="I56" ca="1">IF(H56="","",_xlfn.XLOOKUP(K56*(1+ 0.05*Q56),INDIRECT("tables!r14c"&amp;Q56+2&amp;":"&amp;"r21c"&amp;Q56+2,FALSE),tables!$A$14:$A$21,"err",-1,1))</f>
        <v>4</v>
      </c>
      <c r="J56" s="11" t="str" cm="1">
        <f t="array" ref="J56">IF(H56="","",_xlfn.XLOOKUP(Q56,tables!$B$26:$B$30,_xlfn.ANCHORARRAY(tables!$A$26),tables!$A$26,0,1))</f>
        <v>natrually aspirated</v>
      </c>
      <c r="K56" s="13">
        <f t="shared" si="21"/>
        <v>1864</v>
      </c>
      <c r="L56" s="13">
        <f t="shared" si="11"/>
        <v>7358</v>
      </c>
      <c r="M56" s="13">
        <f t="shared" si="12"/>
        <v>6643</v>
      </c>
      <c r="N56" s="15">
        <f ca="1">IF(H56="","",ROUND((4.966747+(23.27979-4.966747)/(1+(E56/463.6174)))*_xlfn.XLOOKUP(engines!H56,tables!$B$2:$B$9,tables!$C$2:$C$9,0,0,1)*IF(Q56=0,1,1.2)*(1-0.01*I56)*(1-K56/1000000),2))</f>
        <v>16.78</v>
      </c>
      <c r="O56" s="11">
        <f t="shared" si="4"/>
        <v>1864</v>
      </c>
      <c r="P56" s="11">
        <f t="shared" si="5"/>
        <v>156.1</v>
      </c>
      <c r="Q56" s="11">
        <f>IF(H56="","",MOD(O56,(_xlfn.XLOOKUP(O56,tables!$C$26:$C$30,tables!$B$26:$B$30,-1,-1,-1)+1)))</f>
        <v>0</v>
      </c>
      <c r="R56" s="12">
        <v>1358</v>
      </c>
      <c r="S56" s="12">
        <v>715</v>
      </c>
      <c r="T56" s="12">
        <f t="shared" si="6"/>
        <v>291</v>
      </c>
      <c r="U56" s="13">
        <f t="shared" si="7"/>
        <v>311.92924806595056</v>
      </c>
      <c r="V56" s="14"/>
      <c r="W56" s="11" t="str">
        <f t="shared" si="13"/>
        <v/>
      </c>
      <c r="X56" s="11" t="str">
        <f>IF(A56&lt;&gt;7,"",VLOOKUP(engines!$A56,tables!$A$2:$B$9,2,FALSE))</f>
        <v/>
      </c>
      <c r="Y56" s="13" t="str">
        <f t="shared" si="14"/>
        <v/>
      </c>
      <c r="Z56" s="13" t="str">
        <f t="shared" si="15"/>
        <v/>
      </c>
      <c r="AA56" s="13" t="str">
        <f t="shared" si="16"/>
        <v/>
      </c>
      <c r="AB56" s="15" t="str">
        <f t="shared" si="17"/>
        <v/>
      </c>
      <c r="AC56" s="13" t="str">
        <f t="shared" si="18"/>
        <v/>
      </c>
      <c r="AD56" s="14"/>
      <c r="AE56" s="11" t="str">
        <f t="shared" ca="1" si="19"/>
        <v>50291040,291,312,50291040,flex-fuel (premium unleaded recommended/E85),4,natrually aspirated,1864,7358,6643,16.78</v>
      </c>
      <c r="AF56" s="11" t="str">
        <f t="shared" si="9"/>
        <v/>
      </c>
    </row>
    <row r="57" spans="1:32" x14ac:dyDescent="0.3">
      <c r="A57" s="12">
        <v>4</v>
      </c>
      <c r="B57" s="11" t="str">
        <f t="shared" ca="1" si="0"/>
        <v>41784104</v>
      </c>
      <c r="C57" s="11">
        <f t="shared" si="20"/>
        <v>1784</v>
      </c>
      <c r="D57" s="13">
        <f t="shared" si="1"/>
        <v>1724</v>
      </c>
      <c r="E57" s="12">
        <v>1487</v>
      </c>
      <c r="F57" s="14"/>
      <c r="G57" s="11" t="str">
        <f t="shared" ca="1" si="10"/>
        <v>41784104</v>
      </c>
      <c r="H57" s="11" t="str">
        <f>IF(A57=7,"",VLOOKUP(engines!$A57,tables!$A$2:$B$9,2,FALSE))</f>
        <v>diesel</v>
      </c>
      <c r="I57" s="11" cm="1">
        <f t="array" aca="1" ref="I57" ca="1">IF(H57="","",_xlfn.XLOOKUP(K57*(1+ 0.05*Q57),INDIRECT("tables!r14c"&amp;Q57+2&amp;":"&amp;"r21c"&amp;Q57+2,FALSE),tables!$A$14:$A$21,"err",-1,1))</f>
        <v>10</v>
      </c>
      <c r="J57" s="11" t="str" cm="1">
        <f t="array" ref="J57">IF(H57="","",_xlfn.XLOOKUP(Q57,tables!$B$26:$B$30,_xlfn.ANCHORARRAY(tables!$A$26),tables!$A$26,0,1))</f>
        <v>quad turbo</v>
      </c>
      <c r="K57" s="13">
        <f t="shared" si="21"/>
        <v>4868</v>
      </c>
      <c r="L57" s="13">
        <f t="shared" si="11"/>
        <v>6695</v>
      </c>
      <c r="M57" s="13">
        <f t="shared" si="12"/>
        <v>6141</v>
      </c>
      <c r="N57" s="15">
        <f ca="1">IF(H57="","",ROUND((4.966747+(23.27979-4.966747)/(1+(E57/463.6174)))*_xlfn.XLOOKUP(engines!H57,tables!$B$2:$B$9,tables!$C$2:$C$9,0,0,1)*IF(Q57=0,1,1.2)*(1-0.01*I57)*(1-K57/1000000),2))</f>
        <v>12.02</v>
      </c>
      <c r="O57" s="11">
        <f t="shared" si="4"/>
        <v>5394</v>
      </c>
      <c r="P57" s="11">
        <f t="shared" si="5"/>
        <v>366.47999999999996</v>
      </c>
      <c r="Q57" s="11">
        <f>IF(H57="","",MOD(O57,(_xlfn.XLOOKUP(O57,tables!$C$26:$C$30,tables!$B$26:$B$30,-1,-1,-1)+1)))</f>
        <v>4</v>
      </c>
      <c r="R57" s="12">
        <v>1079</v>
      </c>
      <c r="S57" s="12">
        <v>554</v>
      </c>
      <c r="T57" s="12">
        <f t="shared" si="6"/>
        <v>1784</v>
      </c>
      <c r="U57" s="13">
        <f t="shared" si="7"/>
        <v>1724.2460228274927</v>
      </c>
      <c r="V57" s="14"/>
      <c r="W57" s="11" t="str">
        <f t="shared" si="13"/>
        <v/>
      </c>
      <c r="X57" s="11" t="str">
        <f>IF(A57&lt;&gt;7,"",VLOOKUP(engines!$A57,tables!$A$2:$B$9,2,FALSE))</f>
        <v/>
      </c>
      <c r="Y57" s="13" t="str">
        <f t="shared" si="14"/>
        <v/>
      </c>
      <c r="Z57" s="13" t="str">
        <f t="shared" si="15"/>
        <v/>
      </c>
      <c r="AA57" s="13" t="str">
        <f t="shared" si="16"/>
        <v/>
      </c>
      <c r="AB57" s="15" t="str">
        <f t="shared" si="17"/>
        <v/>
      </c>
      <c r="AC57" s="13" t="str">
        <f t="shared" si="18"/>
        <v/>
      </c>
      <c r="AD57" s="14"/>
      <c r="AE57" s="11" t="str">
        <f t="shared" ca="1" si="19"/>
        <v>41784104,1784,1724,41784104,diesel,10,quad turbo,4868,6695,6141,12.02</v>
      </c>
      <c r="AF57" s="11" t="str">
        <f t="shared" si="9"/>
        <v/>
      </c>
    </row>
    <row r="58" spans="1:32" x14ac:dyDescent="0.3">
      <c r="A58" s="12">
        <v>6</v>
      </c>
      <c r="B58" s="11" t="str">
        <f t="shared" ca="1" si="0"/>
        <v>61087100</v>
      </c>
      <c r="C58" s="11">
        <f t="shared" si="20"/>
        <v>1087</v>
      </c>
      <c r="D58" s="13">
        <f t="shared" si="1"/>
        <v>1399</v>
      </c>
      <c r="E58" s="12">
        <v>1087</v>
      </c>
      <c r="F58" s="14"/>
      <c r="G58" s="11" t="str">
        <f t="shared" ca="1" si="10"/>
        <v>61087100</v>
      </c>
      <c r="H58" s="11" t="str">
        <f>IF(A58=7,"",VLOOKUP(engines!$A58,tables!$A$2:$B$9,2,FALSE))</f>
        <v>flex-fuel (premium unleaded required/E85)</v>
      </c>
      <c r="I58" s="11" cm="1">
        <f t="array" aca="1" ref="I58" ca="1">IF(H58="","",_xlfn.XLOOKUP(K58*(1+ 0.05*Q58),INDIRECT("tables!r14c"&amp;Q58+2&amp;":"&amp;"r21c"&amp;Q58+2,FALSE),tables!$A$14:$A$21,"err",-1,1))</f>
        <v>10</v>
      </c>
      <c r="J58" s="11" t="str" cm="1">
        <f t="array" ref="J58">IF(H58="","",_xlfn.XLOOKUP(Q58,tables!$B$26:$B$30,_xlfn.ANCHORARRAY(tables!$A$26),tables!$A$26,0,1))</f>
        <v>natrually aspirated</v>
      </c>
      <c r="K58" s="13">
        <f t="shared" si="21"/>
        <v>4612</v>
      </c>
      <c r="L58" s="13">
        <f t="shared" si="11"/>
        <v>6452</v>
      </c>
      <c r="M58" s="13">
        <f t="shared" si="12"/>
        <v>5532</v>
      </c>
      <c r="N58" s="15">
        <f ca="1">IF(H58="","",ROUND((4.966747+(23.27979-4.966747)/(1+(E58/463.6174)))*_xlfn.XLOOKUP(engines!H58,tables!$B$2:$B$9,tables!$C$2:$C$9,0,0,1)*IF(Q58=0,1,1.2)*(1-0.01*I58)*(1-K58/1000000),2))</f>
        <v>10.38</v>
      </c>
      <c r="O58" s="11">
        <f t="shared" si="4"/>
        <v>4612</v>
      </c>
      <c r="P58" s="11">
        <f t="shared" si="5"/>
        <v>235.7</v>
      </c>
      <c r="Q58" s="11">
        <f>IF(H58="","",MOD(O58,(_xlfn.XLOOKUP(O58,tables!$C$26:$C$30,tables!$B$26:$B$30,-1,-1,-1)+1)))</f>
        <v>0</v>
      </c>
      <c r="R58" s="12">
        <v>452</v>
      </c>
      <c r="S58" s="12">
        <v>920</v>
      </c>
      <c r="T58" s="12">
        <f t="shared" si="6"/>
        <v>1087</v>
      </c>
      <c r="U58" s="13">
        <f t="shared" si="7"/>
        <v>1399.1836912997253</v>
      </c>
      <c r="V58" s="14"/>
      <c r="W58" s="11" t="str">
        <f t="shared" si="13"/>
        <v/>
      </c>
      <c r="X58" s="11" t="str">
        <f>IF(A58&lt;&gt;7,"",VLOOKUP(engines!$A58,tables!$A$2:$B$9,2,FALSE))</f>
        <v/>
      </c>
      <c r="Y58" s="13" t="str">
        <f t="shared" si="14"/>
        <v/>
      </c>
      <c r="Z58" s="13" t="str">
        <f t="shared" si="15"/>
        <v/>
      </c>
      <c r="AA58" s="13" t="str">
        <f t="shared" si="16"/>
        <v/>
      </c>
      <c r="AB58" s="15" t="str">
        <f t="shared" si="17"/>
        <v/>
      </c>
      <c r="AC58" s="13" t="str">
        <f t="shared" si="18"/>
        <v/>
      </c>
      <c r="AD58" s="14"/>
      <c r="AE58" s="11" t="str">
        <f t="shared" ca="1" si="19"/>
        <v>61087100,1087,1399,61087100,flex-fuel (premium unleaded required/E85),10,natrually aspirated,4612,6452,5532,10.38</v>
      </c>
      <c r="AF58" s="11" t="str">
        <f t="shared" si="9"/>
        <v/>
      </c>
    </row>
    <row r="59" spans="1:32" x14ac:dyDescent="0.3">
      <c r="A59" s="12">
        <v>4</v>
      </c>
      <c r="B59" s="11" t="str">
        <f t="shared" ca="1" si="0"/>
        <v>41053081</v>
      </c>
      <c r="C59" s="11">
        <f t="shared" si="20"/>
        <v>1053</v>
      </c>
      <c r="D59" s="13">
        <f t="shared" si="1"/>
        <v>1611</v>
      </c>
      <c r="E59" s="12">
        <v>1003</v>
      </c>
      <c r="F59" s="14"/>
      <c r="G59" s="11" t="str">
        <f t="shared" ca="1" si="10"/>
        <v>41053081</v>
      </c>
      <c r="H59" s="11" t="str">
        <f>IF(A59=7,"",VLOOKUP(engines!$A59,tables!$A$2:$B$9,2,FALSE))</f>
        <v>diesel</v>
      </c>
      <c r="I59" s="11" cm="1">
        <f t="array" aca="1" ref="I59" ca="1">IF(H59="","",_xlfn.XLOOKUP(K59*(1+ 0.05*Q59),INDIRECT("tables!r14c"&amp;Q59+2&amp;":"&amp;"r21c"&amp;Q59+2,FALSE),tables!$A$14:$A$21,"err",-1,1))</f>
        <v>8</v>
      </c>
      <c r="J59" s="11" t="str" cm="1">
        <f t="array" ref="J59">IF(H59="","",_xlfn.XLOOKUP(Q59,tables!$B$26:$B$30,_xlfn.ANCHORARRAY(tables!$A$26),tables!$A$26,0,1))</f>
        <v>single turbo</v>
      </c>
      <c r="K59" s="13">
        <f t="shared" si="21"/>
        <v>4317</v>
      </c>
      <c r="L59" s="13">
        <f t="shared" si="11"/>
        <v>5012</v>
      </c>
      <c r="M59" s="13">
        <f t="shared" si="12"/>
        <v>4433</v>
      </c>
      <c r="N59" s="15">
        <f ca="1">IF(H59="","",ROUND((4.966747+(23.27979-4.966747)/(1+(E59/463.6174)))*_xlfn.XLOOKUP(engines!H59,tables!$B$2:$B$9,tables!$C$2:$C$9,0,0,1)*IF(Q59=0,1,1.2)*(1-0.01*I59)*(1-K59/1000000),2))</f>
        <v>14.19</v>
      </c>
      <c r="O59" s="11">
        <f t="shared" si="4"/>
        <v>4413</v>
      </c>
      <c r="P59" s="11">
        <f t="shared" si="5"/>
        <v>243.91500000000002</v>
      </c>
      <c r="Q59" s="11">
        <f>IF(H59="","",MOD(O59,(_xlfn.XLOOKUP(O59,tables!$C$26:$C$30,tables!$B$26:$B$30,-1,-1,-1)+1)))</f>
        <v>1</v>
      </c>
      <c r="R59" s="12">
        <v>273</v>
      </c>
      <c r="S59" s="12">
        <v>579</v>
      </c>
      <c r="T59" s="12">
        <f t="shared" si="6"/>
        <v>1053</v>
      </c>
      <c r="U59" s="13">
        <f t="shared" si="7"/>
        <v>1611.1299220907363</v>
      </c>
      <c r="V59" s="14"/>
      <c r="W59" s="11" t="str">
        <f t="shared" si="13"/>
        <v/>
      </c>
      <c r="X59" s="11" t="str">
        <f>IF(A59&lt;&gt;7,"",VLOOKUP(engines!$A59,tables!$A$2:$B$9,2,FALSE))</f>
        <v/>
      </c>
      <c r="Y59" s="13" t="str">
        <f t="shared" si="14"/>
        <v/>
      </c>
      <c r="Z59" s="13" t="str">
        <f t="shared" si="15"/>
        <v/>
      </c>
      <c r="AA59" s="13" t="str">
        <f t="shared" si="16"/>
        <v/>
      </c>
      <c r="AB59" s="15" t="str">
        <f t="shared" si="17"/>
        <v/>
      </c>
      <c r="AC59" s="13" t="str">
        <f t="shared" si="18"/>
        <v/>
      </c>
      <c r="AD59" s="14"/>
      <c r="AE59" s="11" t="str">
        <f t="shared" ca="1" si="19"/>
        <v>41053081,1053,1611,41053081,diesel,8,single turbo,4317,5012,4433,14.19</v>
      </c>
      <c r="AF59" s="11" t="str">
        <f t="shared" si="9"/>
        <v/>
      </c>
    </row>
    <row r="60" spans="1:32" x14ac:dyDescent="0.3">
      <c r="A60" s="12">
        <v>3</v>
      </c>
      <c r="B60" s="11" t="str">
        <f t="shared" ca="1" si="0"/>
        <v>31145083</v>
      </c>
      <c r="C60" s="11">
        <f t="shared" si="20"/>
        <v>1145</v>
      </c>
      <c r="D60" s="13">
        <f t="shared" si="1"/>
        <v>1108</v>
      </c>
      <c r="E60" s="12">
        <v>996</v>
      </c>
      <c r="F60" s="14"/>
      <c r="G60" s="11" t="str">
        <f t="shared" ca="1" si="10"/>
        <v>31145083</v>
      </c>
      <c r="H60" s="11" t="str">
        <f>IF(A60=7,"",VLOOKUP(engines!$A60,tables!$A$2:$B$9,2,FALSE))</f>
        <v>premium unleaded (required)</v>
      </c>
      <c r="I60" s="11" cm="1">
        <f t="array" aca="1" ref="I60" ca="1">IF(H60="","",_xlfn.XLOOKUP(K60*(1+ 0.05*Q60),INDIRECT("tables!r14c"&amp;Q60+2&amp;":"&amp;"r21c"&amp;Q60+2,FALSE),tables!$A$14:$A$21,"err",-1,1))</f>
        <v>8</v>
      </c>
      <c r="J60" s="11" t="str" cm="1">
        <f t="array" ref="J60">IF(H60="","",_xlfn.XLOOKUP(Q60,tables!$B$26:$B$30,_xlfn.ANCHORARRAY(tables!$A$26),tables!$A$26,0,1))</f>
        <v>twin turbo</v>
      </c>
      <c r="K60" s="13">
        <f t="shared" si="21"/>
        <v>4123</v>
      </c>
      <c r="L60" s="13">
        <f t="shared" si="11"/>
        <v>6915</v>
      </c>
      <c r="M60" s="13">
        <f t="shared" si="12"/>
        <v>6402</v>
      </c>
      <c r="N60" s="15">
        <f ca="1">IF(H60="","",ROUND((4.966747+(23.27979-4.966747)/(1+(E60/463.6174)))*_xlfn.XLOOKUP(engines!H60,tables!$B$2:$B$9,tables!$C$2:$C$9,0,0,1)*IF(Q60=0,1,1.2)*(1-0.01*I60)*(1-K60/1000000),2))</f>
        <v>12.21</v>
      </c>
      <c r="O60" s="11">
        <f t="shared" si="4"/>
        <v>4395</v>
      </c>
      <c r="P60" s="11">
        <f t="shared" si="5"/>
        <v>277.72499999999997</v>
      </c>
      <c r="Q60" s="11">
        <f>IF(H60="","",MOD(O60,(_xlfn.XLOOKUP(O60,tables!$C$26:$C$30,tables!$B$26:$B$30,-1,-1,-1)+1)))</f>
        <v>3</v>
      </c>
      <c r="R60" s="12">
        <v>13</v>
      </c>
      <c r="S60" s="12">
        <v>513</v>
      </c>
      <c r="T60" s="12">
        <f t="shared" si="6"/>
        <v>1145</v>
      </c>
      <c r="U60" s="13">
        <f t="shared" si="7"/>
        <v>1107.824665467783</v>
      </c>
      <c r="V60" s="14"/>
      <c r="W60" s="11" t="str">
        <f t="shared" si="13"/>
        <v/>
      </c>
      <c r="X60" s="11" t="str">
        <f>IF(A60&lt;&gt;7,"",VLOOKUP(engines!$A60,tables!$A$2:$B$9,2,FALSE))</f>
        <v/>
      </c>
      <c r="Y60" s="13" t="str">
        <f t="shared" si="14"/>
        <v/>
      </c>
      <c r="Z60" s="13" t="str">
        <f t="shared" si="15"/>
        <v/>
      </c>
      <c r="AA60" s="13" t="str">
        <f t="shared" si="16"/>
        <v/>
      </c>
      <c r="AB60" s="15" t="str">
        <f t="shared" si="17"/>
        <v/>
      </c>
      <c r="AC60" s="13" t="str">
        <f t="shared" si="18"/>
        <v/>
      </c>
      <c r="AD60" s="14"/>
      <c r="AE60" s="11" t="str">
        <f t="shared" ca="1" si="19"/>
        <v>31145083,1145,1108,31145083,premium unleaded (required),8,twin turbo,4123,6915,6402,12.21</v>
      </c>
      <c r="AF60" s="11" t="str">
        <f t="shared" si="9"/>
        <v/>
      </c>
    </row>
    <row r="61" spans="1:32" x14ac:dyDescent="0.3">
      <c r="A61" s="12">
        <v>5</v>
      </c>
      <c r="B61" s="11" t="str">
        <f t="shared" ca="1" si="0"/>
        <v>51566102</v>
      </c>
      <c r="C61" s="11">
        <f t="shared" si="20"/>
        <v>1566</v>
      </c>
      <c r="D61" s="13">
        <f t="shared" si="1"/>
        <v>1645</v>
      </c>
      <c r="E61" s="12">
        <v>1424</v>
      </c>
      <c r="F61" s="14"/>
      <c r="G61" s="11" t="str">
        <f t="shared" ca="1" si="10"/>
        <v>51566102</v>
      </c>
      <c r="H61" s="11" t="str">
        <f>IF(A61=7,"",VLOOKUP(engines!$A61,tables!$A$2:$B$9,2,FALSE))</f>
        <v>flex-fuel (premium unleaded recommended/E85)</v>
      </c>
      <c r="I61" s="11" cm="1">
        <f t="array" aca="1" ref="I61" ca="1">IF(H61="","",_xlfn.XLOOKUP(K61*(1+ 0.05*Q61),INDIRECT("tables!r14c"&amp;Q61+2&amp;":"&amp;"r21c"&amp;Q61+2,FALSE),tables!$A$14:$A$21,"err",-1,1))</f>
        <v>10</v>
      </c>
      <c r="J61" s="11" t="str" cm="1">
        <f t="array" ref="J61">IF(H61="","",_xlfn.XLOOKUP(Q61,tables!$B$26:$B$30,_xlfn.ANCHORARRAY(tables!$A$26),tables!$A$26,0,1))</f>
        <v>bi-turbo</v>
      </c>
      <c r="K61" s="13">
        <f t="shared" si="21"/>
        <v>5020</v>
      </c>
      <c r="L61" s="13">
        <f t="shared" si="11"/>
        <v>6766</v>
      </c>
      <c r="M61" s="13">
        <f t="shared" si="12"/>
        <v>6165</v>
      </c>
      <c r="N61" s="15">
        <f ca="1">IF(H61="","",ROUND((4.966747+(23.27979-4.966747)/(1+(E61/463.6174)))*_xlfn.XLOOKUP(engines!H61,tables!$B$2:$B$9,tables!$C$2:$C$9,0,0,1)*IF(Q61=0,1,1.2)*(1-0.01*I61)*(1-K61/1000000),2))</f>
        <v>10.98</v>
      </c>
      <c r="O61" s="11">
        <f t="shared" si="4"/>
        <v>5286</v>
      </c>
      <c r="P61" s="11">
        <f t="shared" si="5"/>
        <v>311.96000000000004</v>
      </c>
      <c r="Q61" s="11">
        <f>IF(H61="","",MOD(O61,(_xlfn.XLOOKUP(O61,tables!$C$26:$C$30,tables!$B$26:$B$30,-1,-1,-1)+1)))</f>
        <v>2</v>
      </c>
      <c r="R61" s="12">
        <v>151</v>
      </c>
      <c r="S61" s="12">
        <v>601</v>
      </c>
      <c r="T61" s="12">
        <f t="shared" si="6"/>
        <v>1566</v>
      </c>
      <c r="U61" s="13">
        <f t="shared" si="7"/>
        <v>1644.7665692542168</v>
      </c>
      <c r="V61" s="14"/>
      <c r="W61" s="11" t="str">
        <f t="shared" si="13"/>
        <v/>
      </c>
      <c r="X61" s="11" t="str">
        <f>IF(A61&lt;&gt;7,"",VLOOKUP(engines!$A61,tables!$A$2:$B$9,2,FALSE))</f>
        <v/>
      </c>
      <c r="Y61" s="13" t="str">
        <f t="shared" si="14"/>
        <v/>
      </c>
      <c r="Z61" s="13" t="str">
        <f t="shared" si="15"/>
        <v/>
      </c>
      <c r="AA61" s="13" t="str">
        <f t="shared" si="16"/>
        <v/>
      </c>
      <c r="AB61" s="15" t="str">
        <f t="shared" si="17"/>
        <v/>
      </c>
      <c r="AC61" s="13" t="str">
        <f t="shared" si="18"/>
        <v/>
      </c>
      <c r="AD61" s="14"/>
      <c r="AE61" s="11" t="str">
        <f t="shared" ca="1" si="19"/>
        <v>51566102,1566,1645,51566102,flex-fuel (premium unleaded recommended/E85),10,bi-turbo,5020,6766,6165,10.98</v>
      </c>
      <c r="AF61" s="11" t="str">
        <f t="shared" si="9"/>
        <v/>
      </c>
    </row>
    <row r="62" spans="1:32" x14ac:dyDescent="0.3">
      <c r="A62" s="12">
        <v>7</v>
      </c>
      <c r="B62" s="11" t="str">
        <f t="shared" si="0"/>
        <v>70916473</v>
      </c>
      <c r="C62" s="11">
        <f t="shared" si="20"/>
        <v>916</v>
      </c>
      <c r="D62" s="13">
        <f t="shared" si="1"/>
        <v>1373</v>
      </c>
      <c r="E62" s="12">
        <v>916</v>
      </c>
      <c r="F62" s="14"/>
      <c r="G62" s="11" t="str">
        <f t="shared" si="10"/>
        <v/>
      </c>
      <c r="H62" s="11" t="str">
        <f>IF(A62=7,"",VLOOKUP(engines!$A62,tables!$A$2:$B$9,2,FALSE))</f>
        <v/>
      </c>
      <c r="I62" s="11" t="str" cm="1">
        <f t="array" aca="1" ref="I62" ca="1">IF(H62="","",_xlfn.XLOOKUP(K62*(1+ 0.05*Q62),INDIRECT("tables!r14c"&amp;Q62+2&amp;":"&amp;"r21c"&amp;Q62+2,FALSE),tables!$A$14:$A$21,"err",-1,1))</f>
        <v/>
      </c>
      <c r="J62" s="11" t="str" cm="1">
        <f t="array" ref="J62">IF(H62="","",_xlfn.XLOOKUP(Q62,tables!$B$26:$B$30,_xlfn.ANCHORARRAY(tables!$A$26),tables!$A$26,0,1))</f>
        <v/>
      </c>
      <c r="K62" s="13" t="str">
        <f t="shared" si="21"/>
        <v/>
      </c>
      <c r="L62" s="13" t="str">
        <f t="shared" si="11"/>
        <v/>
      </c>
      <c r="M62" s="13" t="str">
        <f t="shared" si="12"/>
        <v/>
      </c>
      <c r="N62" s="15" t="str">
        <f>IF(H62="","",ROUND((4.966747+(23.27979-4.966747)/(1+(E62/463.6174)))*_xlfn.XLOOKUP(engines!H62,tables!$B$2:$B$9,tables!$C$2:$C$9,0,0,1)*IF(Q62=0,1,1.2)*(1-0.01*I62)*(1-K62/1000000),2))</f>
        <v/>
      </c>
      <c r="O62" s="11" t="str">
        <f t="shared" si="4"/>
        <v/>
      </c>
      <c r="P62" s="11" t="str">
        <f t="shared" si="5"/>
        <v/>
      </c>
      <c r="Q62" s="11" t="str">
        <f>IF(H62="","",MOD(O62,(_xlfn.XLOOKUP(O62,tables!$C$26:$C$30,tables!$B$26:$B$30,-1,-1,-1)+1)))</f>
        <v/>
      </c>
      <c r="R62" s="12">
        <v>452</v>
      </c>
      <c r="S62" s="12">
        <v>686</v>
      </c>
      <c r="T62" s="12" t="str">
        <f t="shared" si="6"/>
        <v/>
      </c>
      <c r="U62" s="13" t="str">
        <f t="shared" si="7"/>
        <v/>
      </c>
      <c r="V62" s="14"/>
      <c r="W62" s="11" t="str">
        <f t="shared" si="13"/>
        <v>70916473</v>
      </c>
      <c r="X62" s="11" t="str">
        <f>IF(A62&lt;&gt;7,"",VLOOKUP(engines!$A62,tables!$A$2:$B$9,2,FALSE))</f>
        <v>electric</v>
      </c>
      <c r="Y62" s="13">
        <f t="shared" si="14"/>
        <v>417</v>
      </c>
      <c r="Z62" s="13">
        <f t="shared" si="15"/>
        <v>1638</v>
      </c>
      <c r="AA62" s="13">
        <f t="shared" si="16"/>
        <v>114</v>
      </c>
      <c r="AB62" s="15">
        <f t="shared" si="17"/>
        <v>4.7300000000000004</v>
      </c>
      <c r="AC62" s="13">
        <f t="shared" si="18"/>
        <v>1373</v>
      </c>
      <c r="AD62" s="14"/>
      <c r="AE62" s="11" t="str">
        <f t="shared" si="19"/>
        <v/>
      </c>
      <c r="AF62" s="11" t="str">
        <f t="shared" si="9"/>
        <v>70916473,916,1373,70916473,electric,417,1638,114,4.73</v>
      </c>
    </row>
    <row r="63" spans="1:32" x14ac:dyDescent="0.3">
      <c r="A63" s="12">
        <v>6</v>
      </c>
      <c r="B63" s="11" t="str">
        <f t="shared" ca="1" si="0"/>
        <v>60094030</v>
      </c>
      <c r="C63" s="11">
        <f t="shared" si="20"/>
        <v>94</v>
      </c>
      <c r="D63" s="13">
        <f t="shared" si="1"/>
        <v>110</v>
      </c>
      <c r="E63" s="12">
        <v>94</v>
      </c>
      <c r="F63" s="14"/>
      <c r="G63" s="11" t="str">
        <f t="shared" ca="1" si="10"/>
        <v>60094030</v>
      </c>
      <c r="H63" s="11" t="str">
        <f>IF(A63=7,"",VLOOKUP(engines!$A63,tables!$A$2:$B$9,2,FALSE))</f>
        <v>flex-fuel (premium unleaded required/E85)</v>
      </c>
      <c r="I63" s="11" cm="1">
        <f t="array" aca="1" ref="I63" ca="1">IF(H63="","",_xlfn.XLOOKUP(K63*(1+ 0.05*Q63),INDIRECT("tables!r14c"&amp;Q63+2&amp;":"&amp;"r21c"&amp;Q63+2,FALSE),tables!$A$14:$A$21,"err",-1,1))</f>
        <v>3</v>
      </c>
      <c r="J63" s="11" t="str" cm="1">
        <f t="array" ref="J63">IF(H63="","",_xlfn.XLOOKUP(Q63,tables!$B$26:$B$30,_xlfn.ANCHORARRAY(tables!$A$26),tables!$A$26,0,1))</f>
        <v>natrually aspirated</v>
      </c>
      <c r="K63" s="13">
        <f t="shared" si="21"/>
        <v>689</v>
      </c>
      <c r="L63" s="13">
        <f t="shared" si="11"/>
        <v>6636</v>
      </c>
      <c r="M63" s="13">
        <f t="shared" si="12"/>
        <v>6081</v>
      </c>
      <c r="N63" s="15">
        <f ca="1">IF(H63="","",ROUND((4.966747+(23.27979-4.966747)/(1+(E63/463.6174)))*_xlfn.XLOOKUP(engines!H63,tables!$B$2:$B$9,tables!$C$2:$C$9,0,0,1)*IF(Q63=0,1,1.2)*(1-0.01*I63)*(1-K63/1000000),2))</f>
        <v>21.73</v>
      </c>
      <c r="O63" s="11">
        <f t="shared" si="4"/>
        <v>689</v>
      </c>
      <c r="P63" s="11">
        <f t="shared" si="5"/>
        <v>136.4</v>
      </c>
      <c r="Q63" s="11">
        <f>IF(H63="","",MOD(O63,(_xlfn.XLOOKUP(O63,tables!$C$26:$C$30,tables!$B$26:$B$30,-1,-1,-1)+1)))</f>
        <v>0</v>
      </c>
      <c r="R63" s="12">
        <v>636</v>
      </c>
      <c r="S63" s="12">
        <v>555</v>
      </c>
      <c r="T63" s="12">
        <f t="shared" si="6"/>
        <v>94</v>
      </c>
      <c r="U63" s="13">
        <f t="shared" si="7"/>
        <v>110.07285015452803</v>
      </c>
      <c r="V63" s="14"/>
      <c r="W63" s="11" t="str">
        <f t="shared" si="13"/>
        <v/>
      </c>
      <c r="X63" s="11" t="str">
        <f>IF(A63&lt;&gt;7,"",VLOOKUP(engines!$A63,tables!$A$2:$B$9,2,FALSE))</f>
        <v/>
      </c>
      <c r="Y63" s="13" t="str">
        <f t="shared" si="14"/>
        <v/>
      </c>
      <c r="Z63" s="13" t="str">
        <f t="shared" si="15"/>
        <v/>
      </c>
      <c r="AA63" s="13" t="str">
        <f t="shared" si="16"/>
        <v/>
      </c>
      <c r="AB63" s="15" t="str">
        <f t="shared" si="17"/>
        <v/>
      </c>
      <c r="AC63" s="13" t="str">
        <f t="shared" si="18"/>
        <v/>
      </c>
      <c r="AD63" s="14"/>
      <c r="AE63" s="11" t="str">
        <f t="shared" ca="1" si="19"/>
        <v>60094030,94,110,60094030,flex-fuel (premium unleaded required/E85),3,natrually aspirated,689,6636,6081,21.73</v>
      </c>
      <c r="AF63" s="11" t="str">
        <f t="shared" si="9"/>
        <v/>
      </c>
    </row>
    <row r="64" spans="1:32" x14ac:dyDescent="0.3">
      <c r="A64" s="12">
        <v>3</v>
      </c>
      <c r="B64" s="11" t="str">
        <f t="shared" ca="1" si="0"/>
        <v>30227040</v>
      </c>
      <c r="C64" s="11">
        <f t="shared" si="20"/>
        <v>227</v>
      </c>
      <c r="D64" s="13">
        <f t="shared" si="1"/>
        <v>306</v>
      </c>
      <c r="E64" s="12">
        <v>227</v>
      </c>
      <c r="F64" s="14"/>
      <c r="G64" s="11" t="str">
        <f t="shared" ca="1" si="10"/>
        <v>30227040</v>
      </c>
      <c r="H64" s="11" t="str">
        <f>IF(A64=7,"",VLOOKUP(engines!$A64,tables!$A$2:$B$9,2,FALSE))</f>
        <v>premium unleaded (required)</v>
      </c>
      <c r="I64" s="11" cm="1">
        <f t="array" aca="1" ref="I64" ca="1">IF(H64="","",_xlfn.XLOOKUP(K64*(1+ 0.05*Q64),INDIRECT("tables!r14c"&amp;Q64+2&amp;":"&amp;"r21c"&amp;Q64+2,FALSE),tables!$A$14:$A$21,"err",-1,1))</f>
        <v>4</v>
      </c>
      <c r="J64" s="11" t="str" cm="1">
        <f t="array" ref="J64">IF(H64="","",_xlfn.XLOOKUP(Q64,tables!$B$26:$B$30,_xlfn.ANCHORARRAY(tables!$A$26),tables!$A$26,0,1))</f>
        <v>natrually aspirated</v>
      </c>
      <c r="K64" s="13">
        <f t="shared" si="21"/>
        <v>1516</v>
      </c>
      <c r="L64" s="13">
        <f t="shared" si="11"/>
        <v>6233</v>
      </c>
      <c r="M64" s="13">
        <f t="shared" si="12"/>
        <v>5279</v>
      </c>
      <c r="N64" s="15">
        <f ca="1">IF(H64="","",ROUND((4.966747+(23.27979-4.966747)/(1+(E64/463.6174)))*_xlfn.XLOOKUP(engines!H64,tables!$B$2:$B$9,tables!$C$2:$C$9,0,0,1)*IF(Q64=0,1,1.2)*(1-0.01*I64)*(1-K64/1000000),2))</f>
        <v>17.04</v>
      </c>
      <c r="O64" s="11">
        <f t="shared" si="4"/>
        <v>1516</v>
      </c>
      <c r="P64" s="11">
        <f t="shared" si="5"/>
        <v>149.69999999999999</v>
      </c>
      <c r="Q64" s="11">
        <f>IF(H64="","",MOD(O64,(_xlfn.XLOOKUP(O64,tables!$C$26:$C$30,tables!$B$26:$B$30,-1,-1,-1)+1)))</f>
        <v>0</v>
      </c>
      <c r="R64" s="12">
        <v>233</v>
      </c>
      <c r="S64" s="12">
        <v>954</v>
      </c>
      <c r="T64" s="12">
        <f t="shared" si="6"/>
        <v>227</v>
      </c>
      <c r="U64" s="13">
        <f t="shared" si="7"/>
        <v>306.19744109792407</v>
      </c>
      <c r="V64" s="14"/>
      <c r="W64" s="11" t="str">
        <f t="shared" si="13"/>
        <v/>
      </c>
      <c r="X64" s="11" t="str">
        <f>IF(A64&lt;&gt;7,"",VLOOKUP(engines!$A64,tables!$A$2:$B$9,2,FALSE))</f>
        <v/>
      </c>
      <c r="Y64" s="13" t="str">
        <f t="shared" si="14"/>
        <v/>
      </c>
      <c r="Z64" s="13" t="str">
        <f t="shared" si="15"/>
        <v/>
      </c>
      <c r="AA64" s="13" t="str">
        <f t="shared" si="16"/>
        <v/>
      </c>
      <c r="AB64" s="15" t="str">
        <f t="shared" si="17"/>
        <v/>
      </c>
      <c r="AC64" s="13" t="str">
        <f t="shared" si="18"/>
        <v/>
      </c>
      <c r="AD64" s="14"/>
      <c r="AE64" s="11" t="str">
        <f t="shared" ca="1" si="19"/>
        <v>30227040,227,306,30227040,premium unleaded (required),4,natrually aspirated,1516,6233,5279,17.04</v>
      </c>
      <c r="AF64" s="11" t="str">
        <f t="shared" si="9"/>
        <v/>
      </c>
    </row>
    <row r="65" spans="1:32" x14ac:dyDescent="0.3">
      <c r="A65" s="12">
        <v>2</v>
      </c>
      <c r="B65" s="11" t="str">
        <f t="shared" ca="1" si="0"/>
        <v>20187041</v>
      </c>
      <c r="C65" s="11">
        <f t="shared" si="20"/>
        <v>187</v>
      </c>
      <c r="D65" s="13">
        <f t="shared" si="1"/>
        <v>230</v>
      </c>
      <c r="E65" s="12">
        <v>178</v>
      </c>
      <c r="F65" s="14"/>
      <c r="G65" s="11" t="str">
        <f t="shared" ca="1" si="10"/>
        <v>20187041</v>
      </c>
      <c r="H65" s="11" t="str">
        <f>IF(A65=7,"",VLOOKUP(engines!$A65,tables!$A$2:$B$9,2,FALSE))</f>
        <v>regular unleaded</v>
      </c>
      <c r="I65" s="11" cm="1">
        <f t="array" aca="1" ref="I65" ca="1">IF(H65="","",_xlfn.XLOOKUP(K65*(1+ 0.05*Q65),INDIRECT("tables!r14c"&amp;Q65+2&amp;":"&amp;"r21c"&amp;Q65+2,FALSE),tables!$A$14:$A$21,"err",-1,1))</f>
        <v>4</v>
      </c>
      <c r="J65" s="11" t="str" cm="1">
        <f t="array" ref="J65">IF(H65="","",_xlfn.XLOOKUP(Q65,tables!$B$26:$B$30,_xlfn.ANCHORARRAY(tables!$A$26),tables!$A$26,0,1))</f>
        <v>single turbo</v>
      </c>
      <c r="K65" s="13">
        <f t="shared" si="21"/>
        <v>1222</v>
      </c>
      <c r="L65" s="13">
        <f t="shared" si="11"/>
        <v>6448</v>
      </c>
      <c r="M65" s="13">
        <f t="shared" si="12"/>
        <v>5503</v>
      </c>
      <c r="N65" s="15">
        <f ca="1">IF(H65="","",ROUND((4.966747+(23.27979-4.966747)/(1+(E65/463.6174)))*_xlfn.XLOOKUP(engines!H65,tables!$B$2:$B$9,tables!$C$2:$C$9,0,0,1)*IF(Q65=0,1,1.2)*(1-0.01*I65)*(1-K65/1000000),2))</f>
        <v>20.94</v>
      </c>
      <c r="O65" s="11">
        <f t="shared" si="4"/>
        <v>1229</v>
      </c>
      <c r="P65" s="11">
        <f t="shared" si="5"/>
        <v>152.98499999999999</v>
      </c>
      <c r="Q65" s="11">
        <f>IF(H65="","",MOD(O65,(_xlfn.XLOOKUP(O65,tables!$C$26:$C$30,tables!$B$26:$B$30,-1,-1,-1)+1)))</f>
        <v>1</v>
      </c>
      <c r="R65" s="12">
        <v>141</v>
      </c>
      <c r="S65" s="12">
        <v>945</v>
      </c>
      <c r="T65" s="12">
        <f t="shared" si="6"/>
        <v>187</v>
      </c>
      <c r="U65" s="13">
        <f t="shared" si="7"/>
        <v>230.32859121052718</v>
      </c>
      <c r="V65" s="14"/>
      <c r="W65" s="11" t="str">
        <f t="shared" si="13"/>
        <v/>
      </c>
      <c r="X65" s="11" t="str">
        <f>IF(A65&lt;&gt;7,"",VLOOKUP(engines!$A65,tables!$A$2:$B$9,2,FALSE))</f>
        <v/>
      </c>
      <c r="Y65" s="13" t="str">
        <f t="shared" si="14"/>
        <v/>
      </c>
      <c r="Z65" s="13" t="str">
        <f t="shared" si="15"/>
        <v/>
      </c>
      <c r="AA65" s="13" t="str">
        <f t="shared" si="16"/>
        <v/>
      </c>
      <c r="AB65" s="15" t="str">
        <f t="shared" si="17"/>
        <v/>
      </c>
      <c r="AC65" s="13" t="str">
        <f t="shared" si="18"/>
        <v/>
      </c>
      <c r="AD65" s="14"/>
      <c r="AE65" s="11" t="str">
        <f t="shared" ca="1" si="19"/>
        <v>20187041,187,230,20187041,regular unleaded,4,single turbo,1222,6448,5503,20.94</v>
      </c>
      <c r="AF65" s="11" t="str">
        <f t="shared" si="9"/>
        <v/>
      </c>
    </row>
    <row r="66" spans="1:32" x14ac:dyDescent="0.3">
      <c r="A66" s="12">
        <v>1</v>
      </c>
      <c r="B66" s="11" t="str">
        <f t="shared" ref="B66:B129" ca="1" si="22">IF(H66&lt;&gt;"",CONCATENATE(A66,RIGHT("0000"&amp;C66,4),RIGHT("00"&amp;I66,2),Q66),CONCATENATE(A66,RIGHT("0000"&amp;C66,4),ROUND(AB66*100,0)))</f>
        <v>11161100</v>
      </c>
      <c r="C66" s="11">
        <f t="shared" si="20"/>
        <v>1161</v>
      </c>
      <c r="D66" s="13">
        <f t="shared" ref="D66:D129" si="23">ROUND(IF(U66&lt;&gt;"",U66,AC66),0)</f>
        <v>1408</v>
      </c>
      <c r="E66" s="12">
        <v>1161</v>
      </c>
      <c r="F66" s="14"/>
      <c r="G66" s="11" t="str">
        <f t="shared" ca="1" si="10"/>
        <v>11161100</v>
      </c>
      <c r="H66" s="11" t="str">
        <f>IF(A66=7,"",VLOOKUP(engines!$A66,tables!$A$2:$B$9,2,FALSE))</f>
        <v>premium unleaded (recommended)</v>
      </c>
      <c r="I66" s="11" cm="1">
        <f t="array" aca="1" ref="I66" ca="1">IF(H66="","",_xlfn.XLOOKUP(K66*(1+ 0.05*Q66),INDIRECT("tables!r14c"&amp;Q66+2&amp;":"&amp;"r21c"&amp;Q66+2,FALSE),tables!$A$14:$A$21,"err",-1,1))</f>
        <v>10</v>
      </c>
      <c r="J66" s="11" t="str" cm="1">
        <f t="array" ref="J66">IF(H66="","",_xlfn.XLOOKUP(Q66,tables!$B$26:$B$30,_xlfn.ANCHORARRAY(tables!$A$26),tables!$A$26,0,1))</f>
        <v>natrually aspirated</v>
      </c>
      <c r="K66" s="13">
        <f t="shared" si="21"/>
        <v>4776</v>
      </c>
      <c r="L66" s="13">
        <f t="shared" si="11"/>
        <v>6829</v>
      </c>
      <c r="M66" s="13">
        <f t="shared" si="12"/>
        <v>5871</v>
      </c>
      <c r="N66" s="15">
        <f ca="1">IF(H66="","",ROUND((4.966747+(23.27979-4.966747)/(1+(E66/463.6174)))*_xlfn.XLOOKUP(engines!H66,tables!$B$2:$B$9,tables!$C$2:$C$9,0,0,1)*IF(Q66=0,1,1.2)*(1-0.01*I66)*(1-K66/1000000),2))</f>
        <v>9.2200000000000006</v>
      </c>
      <c r="O66" s="11">
        <f t="shared" ref="O66:O129" si="24">IF(H66="","",ROUND((E66/(127+(0.1*E66))*1000),0))</f>
        <v>4776</v>
      </c>
      <c r="P66" s="11">
        <f t="shared" ref="P66:P129" si="25">IF(H66="","",(127+(0.1*T66))*IF(Q66&lt;&gt;0,1 + 0.05*Q66,1))</f>
        <v>243.10000000000002</v>
      </c>
      <c r="Q66" s="11">
        <f>IF(H66="","",MOD(O66,(_xlfn.XLOOKUP(O66,tables!$C$26:$C$30,tables!$B$26:$B$30,-1,-1,-1)+1)))</f>
        <v>0</v>
      </c>
      <c r="R66" s="12">
        <v>829</v>
      </c>
      <c r="S66" s="12">
        <v>958</v>
      </c>
      <c r="T66" s="12">
        <f t="shared" ref="T66:T129" si="26">IF(H66="","",ROUND(E66*(1+0.05*Q66),0))</f>
        <v>1161</v>
      </c>
      <c r="U66" s="13">
        <f t="shared" ref="U66:U129" si="27">IF(H66="","",((E66*5252)/M66)/0.73756)</f>
        <v>1408.1454010839868</v>
      </c>
      <c r="V66" s="14"/>
      <c r="W66" s="11" t="str">
        <f t="shared" si="13"/>
        <v/>
      </c>
      <c r="X66" s="11" t="str">
        <f>IF(A66&lt;&gt;7,"",VLOOKUP(engines!$A66,tables!$A$2:$B$9,2,FALSE))</f>
        <v/>
      </c>
      <c r="Y66" s="13" t="str">
        <f t="shared" si="14"/>
        <v/>
      </c>
      <c r="Z66" s="13" t="str">
        <f t="shared" si="15"/>
        <v/>
      </c>
      <c r="AA66" s="13" t="str">
        <f t="shared" si="16"/>
        <v/>
      </c>
      <c r="AB66" s="15" t="str">
        <f t="shared" si="17"/>
        <v/>
      </c>
      <c r="AC66" s="13" t="str">
        <f t="shared" si="18"/>
        <v/>
      </c>
      <c r="AD66" s="14"/>
      <c r="AE66" s="11" t="str">
        <f t="shared" ca="1" si="19"/>
        <v>11161100,1161,1408,11161100,premium unleaded (recommended),10,natrually aspirated,4776,6829,5871,9.22</v>
      </c>
      <c r="AF66" s="11" t="str">
        <f t="shared" ref="AF66:AF129" si="28">IF(W66&lt;&gt;"",B66&amp;","&amp;E66&amp;","&amp;D66&amp;","&amp;W66&amp;","&amp;X66&amp;","&amp;Y66&amp;","&amp;Z66&amp;","&amp;AA66&amp;","&amp;AB66,"")</f>
        <v/>
      </c>
    </row>
    <row r="67" spans="1:32" x14ac:dyDescent="0.3">
      <c r="A67" s="12">
        <v>3</v>
      </c>
      <c r="B67" s="11" t="str">
        <f t="shared" ca="1" si="22"/>
        <v>30476052</v>
      </c>
      <c r="C67" s="11">
        <f t="shared" si="20"/>
        <v>476</v>
      </c>
      <c r="D67" s="13">
        <f t="shared" si="23"/>
        <v>467</v>
      </c>
      <c r="E67" s="12">
        <v>433</v>
      </c>
      <c r="F67" s="14"/>
      <c r="G67" s="11" t="str">
        <f t="shared" ref="G67:G130" ca="1" si="29">IF(H67="","",B67)</f>
        <v>30476052</v>
      </c>
      <c r="H67" s="11" t="str">
        <f>IF(A67=7,"",VLOOKUP(engines!$A67,tables!$A$2:$B$9,2,FALSE))</f>
        <v>premium unleaded (required)</v>
      </c>
      <c r="I67" s="11" cm="1">
        <f t="array" aca="1" ref="I67" ca="1">IF(H67="","",_xlfn.XLOOKUP(K67*(1+ 0.05*Q67),INDIRECT("tables!r14c"&amp;Q67+2&amp;":"&amp;"r21c"&amp;Q67+2,FALSE),tables!$A$14:$A$21,"err",-1,1))</f>
        <v>5</v>
      </c>
      <c r="J67" s="11" t="str" cm="1">
        <f t="array" ref="J67">IF(H67="","",_xlfn.XLOOKUP(Q67,tables!$B$26:$B$30,_xlfn.ANCHORARRAY(tables!$A$26),tables!$A$26,0,1))</f>
        <v>bi-turbo</v>
      </c>
      <c r="K67" s="13">
        <f t="shared" ref="K67:K130" si="30">IF(H67="","",ROUND((T67/P67)*1000,0))</f>
        <v>2478</v>
      </c>
      <c r="L67" s="13">
        <f t="shared" ref="L67:L130" si="31">IF(H67="","",ROUND(IF(H67="diesel",4500+R67,6000+R67)*IF(Q67&lt;&gt;0,1 + 0.05*Q67,1),0))</f>
        <v>7178</v>
      </c>
      <c r="M67" s="13">
        <f t="shared" ref="M67:M130" si="32">IF(H67="","",L67-S67)</f>
        <v>6604</v>
      </c>
      <c r="N67" s="15">
        <f ca="1">IF(H67="","",ROUND((4.966747+(23.27979-4.966747)/(1+(E67/463.6174)))*_xlfn.XLOOKUP(engines!H67,tables!$B$2:$B$9,tables!$C$2:$C$9,0,0,1)*IF(Q67=0,1,1.2)*(1-0.01*I67)*(1-K67/1000000),2))</f>
        <v>16.91</v>
      </c>
      <c r="O67" s="11">
        <f t="shared" si="24"/>
        <v>2543</v>
      </c>
      <c r="P67" s="11">
        <f t="shared" si="25"/>
        <v>192.06</v>
      </c>
      <c r="Q67" s="11">
        <f>IF(H67="","",MOD(O67,(_xlfn.XLOOKUP(O67,tables!$C$26:$C$30,tables!$B$26:$B$30,-1,-1,-1)+1)))</f>
        <v>2</v>
      </c>
      <c r="R67" s="12">
        <v>525</v>
      </c>
      <c r="S67" s="12">
        <v>574</v>
      </c>
      <c r="T67" s="12">
        <f t="shared" si="26"/>
        <v>476</v>
      </c>
      <c r="U67" s="13">
        <f t="shared" si="27"/>
        <v>466.88314267132353</v>
      </c>
      <c r="V67" s="14"/>
      <c r="W67" s="11" t="str">
        <f t="shared" ref="W67:W130" si="33">IF(X67="","",B67)</f>
        <v/>
      </c>
      <c r="X67" s="11" t="str">
        <f>IF(A67&lt;&gt;7,"",VLOOKUP(engines!$A67,tables!$A$2:$B$9,2,FALSE))</f>
        <v/>
      </c>
      <c r="Y67" s="13" t="str">
        <f t="shared" ref="Y67:Y130" si="34">IF(X67="","",ROUND(3669.741+(-11726.07-3669.741)/(1+(AA67/0.00007159594)^0.09225318),0))</f>
        <v/>
      </c>
      <c r="Z67" s="13" t="str">
        <f t="shared" ref="Z67:Z130" si="35">IF(X67="","",ROUND(E67*745.699872/Y67,0))</f>
        <v/>
      </c>
      <c r="AA67" s="13" t="str">
        <f t="shared" ref="AA67:AA130" si="36">IF(X67="","",ROUND(124.3065+(61.25141-124.3065)/(1+(E67/390.72)^1.907076),0))</f>
        <v/>
      </c>
      <c r="AB67" s="15" t="str">
        <f t="shared" ref="AB67:AB130" si="37">IF(X67="","",ROUND((4.966747+(23.27979-4.966747)/(1+(E67/463.6174)))/2.35,2))</f>
        <v/>
      </c>
      <c r="AC67" s="13" t="str">
        <f t="shared" ref="AC67:AC130" si="38">IF(X67="","",ROUND(((E67*5252)/4750)/0.73756,0))</f>
        <v/>
      </c>
      <c r="AD67" s="14"/>
      <c r="AE67" s="11" t="str">
        <f t="shared" ref="AE67:AE130" ca="1" si="39">IF(G67&lt;&gt;"",B67&amp;","&amp;C67&amp;","&amp;D67&amp;","&amp;G67&amp;","&amp;H67&amp;","&amp;I67&amp;","&amp;J67&amp;","&amp;K67&amp;","&amp;L67&amp;","&amp;M67&amp;","&amp;N67,"")</f>
        <v>30476052,476,467,30476052,premium unleaded (required),5,bi-turbo,2478,7178,6604,16.91</v>
      </c>
      <c r="AF67" s="11" t="str">
        <f t="shared" si="28"/>
        <v/>
      </c>
    </row>
    <row r="68" spans="1:32" x14ac:dyDescent="0.3">
      <c r="A68" s="12">
        <v>6</v>
      </c>
      <c r="B68" s="11" t="str">
        <f t="shared" ca="1" si="22"/>
        <v>61665103</v>
      </c>
      <c r="C68" s="11">
        <f t="shared" ref="C68:C131" si="40">ROUND(IF(A68=7,E68,T68),0)</f>
        <v>1665</v>
      </c>
      <c r="D68" s="13">
        <f t="shared" si="23"/>
        <v>1558</v>
      </c>
      <c r="E68" s="12">
        <v>1448</v>
      </c>
      <c r="F68" s="14"/>
      <c r="G68" s="11" t="str">
        <f t="shared" ca="1" si="29"/>
        <v>61665103</v>
      </c>
      <c r="H68" s="11" t="str">
        <f>IF(A68=7,"",VLOOKUP(engines!$A68,tables!$A$2:$B$9,2,FALSE))</f>
        <v>flex-fuel (premium unleaded required/E85)</v>
      </c>
      <c r="I68" s="11" cm="1">
        <f t="array" aca="1" ref="I68" ca="1">IF(H68="","",_xlfn.XLOOKUP(K68*(1+ 0.05*Q68),INDIRECT("tables!r14c"&amp;Q68+2&amp;":"&amp;"r21c"&amp;Q68+2,FALSE),tables!$A$14:$A$21,"err",-1,1))</f>
        <v>10</v>
      </c>
      <c r="J68" s="11" t="str" cm="1">
        <f t="array" ref="J68">IF(H68="","",_xlfn.XLOOKUP(Q68,tables!$B$26:$B$30,_xlfn.ANCHORARRAY(tables!$A$26),tables!$A$26,0,1))</f>
        <v>twin turbo</v>
      </c>
      <c r="K68" s="13">
        <f t="shared" si="30"/>
        <v>4933</v>
      </c>
      <c r="L68" s="13">
        <f t="shared" si="31"/>
        <v>7528</v>
      </c>
      <c r="M68" s="13">
        <f t="shared" si="32"/>
        <v>6620</v>
      </c>
      <c r="N68" s="15">
        <f ca="1">IF(H68="","",ROUND((4.966747+(23.27979-4.966747)/(1+(E68/463.6174)))*_xlfn.XLOOKUP(engines!H68,tables!$B$2:$B$9,tables!$C$2:$C$9,0,0,1)*IF(Q68=0,1,1.2)*(1-0.01*I68)*(1-K68/1000000),2))</f>
        <v>11.22</v>
      </c>
      <c r="O68" s="11">
        <f t="shared" si="24"/>
        <v>5327</v>
      </c>
      <c r="P68" s="11">
        <f t="shared" si="25"/>
        <v>337.52499999999998</v>
      </c>
      <c r="Q68" s="11">
        <f>IF(H68="","",MOD(O68,(_xlfn.XLOOKUP(O68,tables!$C$26:$C$30,tables!$B$26:$B$30,-1,-1,-1)+1)))</f>
        <v>3</v>
      </c>
      <c r="R68" s="12">
        <v>546</v>
      </c>
      <c r="S68" s="12">
        <v>908</v>
      </c>
      <c r="T68" s="12">
        <f t="shared" si="26"/>
        <v>1665</v>
      </c>
      <c r="U68" s="13">
        <f t="shared" si="27"/>
        <v>1557.5354287321843</v>
      </c>
      <c r="V68" s="14"/>
      <c r="W68" s="11" t="str">
        <f t="shared" si="33"/>
        <v/>
      </c>
      <c r="X68" s="11" t="str">
        <f>IF(A68&lt;&gt;7,"",VLOOKUP(engines!$A68,tables!$A$2:$B$9,2,FALSE))</f>
        <v/>
      </c>
      <c r="Y68" s="13" t="str">
        <f t="shared" si="34"/>
        <v/>
      </c>
      <c r="Z68" s="13" t="str">
        <f t="shared" si="35"/>
        <v/>
      </c>
      <c r="AA68" s="13" t="str">
        <f t="shared" si="36"/>
        <v/>
      </c>
      <c r="AB68" s="15" t="str">
        <f t="shared" si="37"/>
        <v/>
      </c>
      <c r="AC68" s="13" t="str">
        <f t="shared" si="38"/>
        <v/>
      </c>
      <c r="AD68" s="14"/>
      <c r="AE68" s="11" t="str">
        <f t="shared" ca="1" si="39"/>
        <v>61665103,1665,1558,61665103,flex-fuel (premium unleaded required/E85),10,twin turbo,4933,7528,6620,11.22</v>
      </c>
      <c r="AF68" s="11" t="str">
        <f t="shared" si="28"/>
        <v/>
      </c>
    </row>
    <row r="69" spans="1:32" x14ac:dyDescent="0.3">
      <c r="A69" s="12">
        <v>6</v>
      </c>
      <c r="B69" s="11" t="str">
        <f t="shared" ca="1" si="22"/>
        <v>60733061</v>
      </c>
      <c r="C69" s="11">
        <f t="shared" si="40"/>
        <v>733</v>
      </c>
      <c r="D69" s="13">
        <f t="shared" si="23"/>
        <v>721</v>
      </c>
      <c r="E69" s="12">
        <v>698</v>
      </c>
      <c r="F69" s="14"/>
      <c r="G69" s="11" t="str">
        <f t="shared" ca="1" si="29"/>
        <v>60733061</v>
      </c>
      <c r="H69" s="11" t="str">
        <f>IF(A69=7,"",VLOOKUP(engines!$A69,tables!$A$2:$B$9,2,FALSE))</f>
        <v>flex-fuel (premium unleaded required/E85)</v>
      </c>
      <c r="I69" s="11" cm="1">
        <f t="array" aca="1" ref="I69" ca="1">IF(H69="","",_xlfn.XLOOKUP(K69*(1+ 0.05*Q69),INDIRECT("tables!r14c"&amp;Q69+2&amp;":"&amp;"r21c"&amp;Q69+2,FALSE),tables!$A$14:$A$21,"err",-1,1))</f>
        <v>6</v>
      </c>
      <c r="J69" s="11" t="str" cm="1">
        <f t="array" ref="J69">IF(H69="","",_xlfn.XLOOKUP(Q69,tables!$B$26:$B$30,_xlfn.ANCHORARRAY(tables!$A$26),tables!$A$26,0,1))</f>
        <v>single turbo</v>
      </c>
      <c r="K69" s="13">
        <f t="shared" si="30"/>
        <v>3485</v>
      </c>
      <c r="L69" s="13">
        <f t="shared" si="31"/>
        <v>7707</v>
      </c>
      <c r="M69" s="13">
        <f t="shared" si="32"/>
        <v>6892</v>
      </c>
      <c r="N69" s="15">
        <f ca="1">IF(H69="","",ROUND((4.966747+(23.27979-4.966747)/(1+(E69/463.6174)))*_xlfn.XLOOKUP(engines!H69,tables!$B$2:$B$9,tables!$C$2:$C$9,0,0,1)*IF(Q69=0,1,1.2)*(1-0.01*I69)*(1-K69/1000000),2))</f>
        <v>15.32</v>
      </c>
      <c r="O69" s="11">
        <f t="shared" si="24"/>
        <v>3547</v>
      </c>
      <c r="P69" s="11">
        <f t="shared" si="25"/>
        <v>210.31500000000003</v>
      </c>
      <c r="Q69" s="11">
        <f>IF(H69="","",MOD(O69,(_xlfn.XLOOKUP(O69,tables!$C$26:$C$30,tables!$B$26:$B$30,-1,-1,-1)+1)))</f>
        <v>1</v>
      </c>
      <c r="R69" s="12">
        <v>1340</v>
      </c>
      <c r="S69" s="12">
        <v>815</v>
      </c>
      <c r="T69" s="12">
        <f t="shared" si="26"/>
        <v>733</v>
      </c>
      <c r="U69" s="13">
        <f t="shared" si="27"/>
        <v>721.16977323261017</v>
      </c>
      <c r="V69" s="14"/>
      <c r="W69" s="11" t="str">
        <f t="shared" si="33"/>
        <v/>
      </c>
      <c r="X69" s="11" t="str">
        <f>IF(A69&lt;&gt;7,"",VLOOKUP(engines!$A69,tables!$A$2:$B$9,2,FALSE))</f>
        <v/>
      </c>
      <c r="Y69" s="13" t="str">
        <f t="shared" si="34"/>
        <v/>
      </c>
      <c r="Z69" s="13" t="str">
        <f t="shared" si="35"/>
        <v/>
      </c>
      <c r="AA69" s="13" t="str">
        <f t="shared" si="36"/>
        <v/>
      </c>
      <c r="AB69" s="15" t="str">
        <f t="shared" si="37"/>
        <v/>
      </c>
      <c r="AC69" s="13" t="str">
        <f t="shared" si="38"/>
        <v/>
      </c>
      <c r="AD69" s="14"/>
      <c r="AE69" s="11" t="str">
        <f t="shared" ca="1" si="39"/>
        <v>60733061,733,721,60733061,flex-fuel (premium unleaded required/E85),6,single turbo,3485,7707,6892,15.32</v>
      </c>
      <c r="AF69" s="11" t="str">
        <f t="shared" si="28"/>
        <v/>
      </c>
    </row>
    <row r="70" spans="1:32" x14ac:dyDescent="0.3">
      <c r="A70" s="12">
        <v>4</v>
      </c>
      <c r="B70" s="11" t="str">
        <f t="shared" ca="1" si="22"/>
        <v>40696061</v>
      </c>
      <c r="C70" s="11">
        <f t="shared" si="40"/>
        <v>696</v>
      </c>
      <c r="D70" s="13">
        <f t="shared" si="23"/>
        <v>1094</v>
      </c>
      <c r="E70" s="12">
        <v>663</v>
      </c>
      <c r="F70" s="14"/>
      <c r="G70" s="11" t="str">
        <f t="shared" ca="1" si="29"/>
        <v>40696061</v>
      </c>
      <c r="H70" s="11" t="str">
        <f>IF(A70=7,"",VLOOKUP(engines!$A70,tables!$A$2:$B$9,2,FALSE))</f>
        <v>diesel</v>
      </c>
      <c r="I70" s="11" cm="1">
        <f t="array" aca="1" ref="I70" ca="1">IF(H70="","",_xlfn.XLOOKUP(K70*(1+ 0.05*Q70),INDIRECT("tables!r14c"&amp;Q70+2&amp;":"&amp;"r21c"&amp;Q70+2,FALSE),tables!$A$14:$A$21,"err",-1,1))</f>
        <v>6</v>
      </c>
      <c r="J70" s="11" t="str" cm="1">
        <f t="array" ref="J70">IF(H70="","",_xlfn.XLOOKUP(Q70,tables!$B$26:$B$30,_xlfn.ANCHORARRAY(tables!$A$26),tables!$A$26,0,1))</f>
        <v>single turbo</v>
      </c>
      <c r="K70" s="13">
        <f t="shared" si="30"/>
        <v>3372</v>
      </c>
      <c r="L70" s="13">
        <f t="shared" si="31"/>
        <v>5234</v>
      </c>
      <c r="M70" s="13">
        <f t="shared" si="32"/>
        <v>4314</v>
      </c>
      <c r="N70" s="15">
        <f ca="1">IF(H70="","",ROUND((4.966747+(23.27979-4.966747)/(1+(E70/463.6174)))*_xlfn.XLOOKUP(engines!H70,tables!$B$2:$B$9,tables!$C$2:$C$9,0,0,1)*IF(Q70=0,1,1.2)*(1-0.01*I70)*(1-K70/1000000),2))</f>
        <v>16.87</v>
      </c>
      <c r="O70" s="11">
        <f t="shared" si="24"/>
        <v>3430</v>
      </c>
      <c r="P70" s="11">
        <f t="shared" si="25"/>
        <v>206.43000000000004</v>
      </c>
      <c r="Q70" s="11">
        <f>IF(H70="","",MOD(O70,(_xlfn.XLOOKUP(O70,tables!$C$26:$C$30,tables!$B$26:$B$30,-1,-1,-1)+1)))</f>
        <v>1</v>
      </c>
      <c r="R70" s="12">
        <v>485</v>
      </c>
      <c r="S70" s="12">
        <v>920</v>
      </c>
      <c r="T70" s="12">
        <f t="shared" si="26"/>
        <v>696</v>
      </c>
      <c r="U70" s="13">
        <f t="shared" si="27"/>
        <v>1094.3613573485659</v>
      </c>
      <c r="V70" s="14"/>
      <c r="W70" s="11" t="str">
        <f t="shared" si="33"/>
        <v/>
      </c>
      <c r="X70" s="11" t="str">
        <f>IF(A70&lt;&gt;7,"",VLOOKUP(engines!$A70,tables!$A$2:$B$9,2,FALSE))</f>
        <v/>
      </c>
      <c r="Y70" s="13" t="str">
        <f t="shared" si="34"/>
        <v/>
      </c>
      <c r="Z70" s="13" t="str">
        <f t="shared" si="35"/>
        <v/>
      </c>
      <c r="AA70" s="13" t="str">
        <f t="shared" si="36"/>
        <v/>
      </c>
      <c r="AB70" s="15" t="str">
        <f t="shared" si="37"/>
        <v/>
      </c>
      <c r="AC70" s="13" t="str">
        <f t="shared" si="38"/>
        <v/>
      </c>
      <c r="AD70" s="14"/>
      <c r="AE70" s="11" t="str">
        <f t="shared" ca="1" si="39"/>
        <v>40696061,696,1094,40696061,diesel,6,single turbo,3372,5234,4314,16.87</v>
      </c>
      <c r="AF70" s="11" t="str">
        <f t="shared" si="28"/>
        <v/>
      </c>
    </row>
    <row r="71" spans="1:32" x14ac:dyDescent="0.3">
      <c r="A71" s="12">
        <v>5</v>
      </c>
      <c r="B71" s="11" t="str">
        <f t="shared" ca="1" si="22"/>
        <v>50054030</v>
      </c>
      <c r="C71" s="11">
        <f t="shared" si="40"/>
        <v>54</v>
      </c>
      <c r="D71" s="13">
        <f t="shared" si="23"/>
        <v>71</v>
      </c>
      <c r="E71" s="12">
        <v>54</v>
      </c>
      <c r="F71" s="14"/>
      <c r="G71" s="11" t="str">
        <f t="shared" ca="1" si="29"/>
        <v>50054030</v>
      </c>
      <c r="H71" s="11" t="str">
        <f>IF(A71=7,"",VLOOKUP(engines!$A71,tables!$A$2:$B$9,2,FALSE))</f>
        <v>flex-fuel (premium unleaded recommended/E85)</v>
      </c>
      <c r="I71" s="11" cm="1">
        <f t="array" aca="1" ref="I71" ca="1">IF(H71="","",_xlfn.XLOOKUP(K71*(1+ 0.05*Q71),INDIRECT("tables!r14c"&amp;Q71+2&amp;":"&amp;"r21c"&amp;Q71+2,FALSE),tables!$A$14:$A$21,"err",-1,1))</f>
        <v>3</v>
      </c>
      <c r="J71" s="11" t="str" cm="1">
        <f t="array" ref="J71">IF(H71="","",_xlfn.XLOOKUP(Q71,tables!$B$26:$B$30,_xlfn.ANCHORARRAY(tables!$A$26),tables!$A$26,0,1))</f>
        <v>natrually aspirated</v>
      </c>
      <c r="K71" s="13">
        <f t="shared" si="30"/>
        <v>408</v>
      </c>
      <c r="L71" s="13">
        <f t="shared" si="31"/>
        <v>6072</v>
      </c>
      <c r="M71" s="13">
        <f t="shared" si="32"/>
        <v>5412</v>
      </c>
      <c r="N71" s="15">
        <f ca="1">IF(H71="","",ROUND((4.966747+(23.27979-4.966747)/(1+(E71/463.6174)))*_xlfn.XLOOKUP(engines!H71,tables!$B$2:$B$9,tables!$C$2:$C$9,0,0,1)*IF(Q71=0,1,1.2)*(1-0.01*I71)*(1-K71/1000000),2))</f>
        <v>22.38</v>
      </c>
      <c r="O71" s="11">
        <f t="shared" si="24"/>
        <v>408</v>
      </c>
      <c r="P71" s="11">
        <f t="shared" si="25"/>
        <v>132.4</v>
      </c>
      <c r="Q71" s="11">
        <f>IF(H71="","",MOD(O71,(_xlfn.XLOOKUP(O71,tables!$C$26:$C$30,tables!$B$26:$B$30,-1,-1,-1)+1)))</f>
        <v>0</v>
      </c>
      <c r="R71" s="12">
        <v>72</v>
      </c>
      <c r="S71" s="12">
        <v>660</v>
      </c>
      <c r="T71" s="12">
        <f t="shared" si="26"/>
        <v>54</v>
      </c>
      <c r="U71" s="13">
        <f t="shared" si="27"/>
        <v>71.049877531103036</v>
      </c>
      <c r="V71" s="14"/>
      <c r="W71" s="11" t="str">
        <f t="shared" si="33"/>
        <v/>
      </c>
      <c r="X71" s="11" t="str">
        <f>IF(A71&lt;&gt;7,"",VLOOKUP(engines!$A71,tables!$A$2:$B$9,2,FALSE))</f>
        <v/>
      </c>
      <c r="Y71" s="13" t="str">
        <f t="shared" si="34"/>
        <v/>
      </c>
      <c r="Z71" s="13" t="str">
        <f t="shared" si="35"/>
        <v/>
      </c>
      <c r="AA71" s="13" t="str">
        <f t="shared" si="36"/>
        <v/>
      </c>
      <c r="AB71" s="15" t="str">
        <f t="shared" si="37"/>
        <v/>
      </c>
      <c r="AC71" s="13" t="str">
        <f t="shared" si="38"/>
        <v/>
      </c>
      <c r="AD71" s="14"/>
      <c r="AE71" s="11" t="str">
        <f t="shared" ca="1" si="39"/>
        <v>50054030,54,71,50054030,flex-fuel (premium unleaded recommended/E85),3,natrually aspirated,408,6072,5412,22.38</v>
      </c>
      <c r="AF71" s="11" t="str">
        <f t="shared" si="28"/>
        <v/>
      </c>
    </row>
    <row r="72" spans="1:32" x14ac:dyDescent="0.3">
      <c r="A72" s="12">
        <v>4</v>
      </c>
      <c r="B72" s="11" t="str">
        <f t="shared" ca="1" si="22"/>
        <v>40201041</v>
      </c>
      <c r="C72" s="11">
        <f t="shared" si="40"/>
        <v>201</v>
      </c>
      <c r="D72" s="13">
        <f t="shared" si="23"/>
        <v>302</v>
      </c>
      <c r="E72" s="12">
        <v>191</v>
      </c>
      <c r="F72" s="14"/>
      <c r="G72" s="11" t="str">
        <f t="shared" ca="1" si="29"/>
        <v>40201041</v>
      </c>
      <c r="H72" s="11" t="str">
        <f>IF(A72=7,"",VLOOKUP(engines!$A72,tables!$A$2:$B$9,2,FALSE))</f>
        <v>diesel</v>
      </c>
      <c r="I72" s="11" cm="1">
        <f t="array" aca="1" ref="I72" ca="1">IF(H72="","",_xlfn.XLOOKUP(K72*(1+ 0.05*Q72),INDIRECT("tables!r14c"&amp;Q72+2&amp;":"&amp;"r21c"&amp;Q72+2,FALSE),tables!$A$14:$A$21,"err",-1,1))</f>
        <v>4</v>
      </c>
      <c r="J72" s="11" t="str" cm="1">
        <f t="array" ref="J72">IF(H72="","",_xlfn.XLOOKUP(Q72,tables!$B$26:$B$30,_xlfn.ANCHORARRAY(tables!$A$26),tables!$A$26,0,1))</f>
        <v>single turbo</v>
      </c>
      <c r="K72" s="13">
        <f t="shared" si="30"/>
        <v>1301</v>
      </c>
      <c r="L72" s="13">
        <f t="shared" si="31"/>
        <v>5101</v>
      </c>
      <c r="M72" s="13">
        <f t="shared" si="32"/>
        <v>4507</v>
      </c>
      <c r="N72" s="15">
        <f ca="1">IF(H72="","",ROUND((4.966747+(23.27979-4.966747)/(1+(E72/463.6174)))*_xlfn.XLOOKUP(engines!H72,tables!$B$2:$B$9,tables!$C$2:$C$9,0,0,1)*IF(Q72=0,1,1.2)*(1-0.01*I72)*(1-K72/1000000),2))</f>
        <v>24.76</v>
      </c>
      <c r="O72" s="11">
        <f t="shared" si="24"/>
        <v>1307</v>
      </c>
      <c r="P72" s="11">
        <f t="shared" si="25"/>
        <v>154.45500000000001</v>
      </c>
      <c r="Q72" s="11">
        <f>IF(H72="","",MOD(O72,(_xlfn.XLOOKUP(O72,tables!$C$26:$C$30,tables!$B$26:$B$30,-1,-1,-1)+1)))</f>
        <v>1</v>
      </c>
      <c r="R72" s="12">
        <v>358</v>
      </c>
      <c r="S72" s="12">
        <v>594</v>
      </c>
      <c r="T72" s="12">
        <f t="shared" si="26"/>
        <v>201</v>
      </c>
      <c r="U72" s="13">
        <f t="shared" si="27"/>
        <v>301.76799055329963</v>
      </c>
      <c r="V72" s="14"/>
      <c r="W72" s="11" t="str">
        <f t="shared" si="33"/>
        <v/>
      </c>
      <c r="X72" s="11" t="str">
        <f>IF(A72&lt;&gt;7,"",VLOOKUP(engines!$A72,tables!$A$2:$B$9,2,FALSE))</f>
        <v/>
      </c>
      <c r="Y72" s="13" t="str">
        <f t="shared" si="34"/>
        <v/>
      </c>
      <c r="Z72" s="13" t="str">
        <f t="shared" si="35"/>
        <v/>
      </c>
      <c r="AA72" s="13" t="str">
        <f t="shared" si="36"/>
        <v/>
      </c>
      <c r="AB72" s="15" t="str">
        <f t="shared" si="37"/>
        <v/>
      </c>
      <c r="AC72" s="13" t="str">
        <f t="shared" si="38"/>
        <v/>
      </c>
      <c r="AD72" s="14"/>
      <c r="AE72" s="11" t="str">
        <f t="shared" ca="1" si="39"/>
        <v>40201041,201,302,40201041,diesel,4,single turbo,1301,5101,4507,24.76</v>
      </c>
      <c r="AF72" s="11" t="str">
        <f t="shared" si="28"/>
        <v/>
      </c>
    </row>
    <row r="73" spans="1:32" x14ac:dyDescent="0.3">
      <c r="A73" s="12">
        <v>6</v>
      </c>
      <c r="B73" s="11" t="str">
        <f t="shared" ca="1" si="22"/>
        <v>61354102</v>
      </c>
      <c r="C73" s="11">
        <f t="shared" si="40"/>
        <v>1354</v>
      </c>
      <c r="D73" s="13">
        <f t="shared" si="23"/>
        <v>1400</v>
      </c>
      <c r="E73" s="12">
        <v>1231</v>
      </c>
      <c r="F73" s="14"/>
      <c r="G73" s="11" t="str">
        <f t="shared" ca="1" si="29"/>
        <v>61354102</v>
      </c>
      <c r="H73" s="11" t="str">
        <f>IF(A73=7,"",VLOOKUP(engines!$A73,tables!$A$2:$B$9,2,FALSE))</f>
        <v>flex-fuel (premium unleaded required/E85)</v>
      </c>
      <c r="I73" s="11" cm="1">
        <f t="array" aca="1" ref="I73" ca="1">IF(H73="","",_xlfn.XLOOKUP(K73*(1+ 0.05*Q73),INDIRECT("tables!r14c"&amp;Q73+2&amp;":"&amp;"r21c"&amp;Q73+2,FALSE),tables!$A$14:$A$21,"err",-1,1))</f>
        <v>10</v>
      </c>
      <c r="J73" s="11" t="str" cm="1">
        <f t="array" ref="J73">IF(H73="","",_xlfn.XLOOKUP(Q73,tables!$B$26:$B$30,_xlfn.ANCHORARRAY(tables!$A$26),tables!$A$26,0,1))</f>
        <v>bi-turbo</v>
      </c>
      <c r="K73" s="13">
        <f t="shared" si="30"/>
        <v>4691</v>
      </c>
      <c r="L73" s="13">
        <f t="shared" si="31"/>
        <v>7168</v>
      </c>
      <c r="M73" s="13">
        <f t="shared" si="32"/>
        <v>6259</v>
      </c>
      <c r="N73" s="15">
        <f ca="1">IF(H73="","",ROUND((4.966747+(23.27979-4.966747)/(1+(E73/463.6174)))*_xlfn.XLOOKUP(engines!H73,tables!$B$2:$B$9,tables!$C$2:$C$9,0,0,1)*IF(Q73=0,1,1.2)*(1-0.01*I73)*(1-K73/1000000),2))</f>
        <v>11.9</v>
      </c>
      <c r="O73" s="11">
        <f t="shared" si="24"/>
        <v>4922</v>
      </c>
      <c r="P73" s="11">
        <f t="shared" si="25"/>
        <v>288.64</v>
      </c>
      <c r="Q73" s="11">
        <f>IF(H73="","",MOD(O73,(_xlfn.XLOOKUP(O73,tables!$C$26:$C$30,tables!$B$26:$B$30,-1,-1,-1)+1)))</f>
        <v>2</v>
      </c>
      <c r="R73" s="12">
        <v>516</v>
      </c>
      <c r="S73" s="12">
        <v>909</v>
      </c>
      <c r="T73" s="12">
        <f t="shared" si="26"/>
        <v>1354</v>
      </c>
      <c r="U73" s="13">
        <f t="shared" si="27"/>
        <v>1400.4914543535642</v>
      </c>
      <c r="V73" s="14"/>
      <c r="W73" s="11" t="str">
        <f t="shared" si="33"/>
        <v/>
      </c>
      <c r="X73" s="11" t="str">
        <f>IF(A73&lt;&gt;7,"",VLOOKUP(engines!$A73,tables!$A$2:$B$9,2,FALSE))</f>
        <v/>
      </c>
      <c r="Y73" s="13" t="str">
        <f t="shared" si="34"/>
        <v/>
      </c>
      <c r="Z73" s="13" t="str">
        <f t="shared" si="35"/>
        <v/>
      </c>
      <c r="AA73" s="13" t="str">
        <f t="shared" si="36"/>
        <v/>
      </c>
      <c r="AB73" s="15" t="str">
        <f t="shared" si="37"/>
        <v/>
      </c>
      <c r="AC73" s="13" t="str">
        <f t="shared" si="38"/>
        <v/>
      </c>
      <c r="AD73" s="14"/>
      <c r="AE73" s="11" t="str">
        <f t="shared" ca="1" si="39"/>
        <v>61354102,1354,1400,61354102,flex-fuel (premium unleaded required/E85),10,bi-turbo,4691,7168,6259,11.9</v>
      </c>
      <c r="AF73" s="11" t="str">
        <f t="shared" si="28"/>
        <v/>
      </c>
    </row>
    <row r="74" spans="1:32" x14ac:dyDescent="0.3">
      <c r="A74" s="12">
        <v>8</v>
      </c>
      <c r="B74" s="11" t="str">
        <f t="shared" ca="1" si="22"/>
        <v>81160101</v>
      </c>
      <c r="C74" s="11">
        <f t="shared" si="40"/>
        <v>1160</v>
      </c>
      <c r="D74" s="13">
        <f t="shared" si="23"/>
        <v>1244</v>
      </c>
      <c r="E74" s="12">
        <v>1105</v>
      </c>
      <c r="F74" s="14"/>
      <c r="G74" s="11" t="str">
        <f t="shared" ca="1" si="29"/>
        <v>81160101</v>
      </c>
      <c r="H74" s="11" t="str">
        <f>IF(A74=7,"",VLOOKUP(engines!$A74,tables!$A$2:$B$9,2,FALSE))</f>
        <v>flex-fuel (unleaded/E85)</v>
      </c>
      <c r="I74" s="11" cm="1">
        <f t="array" aca="1" ref="I74" ca="1">IF(H74="","",_xlfn.XLOOKUP(K74*(1+ 0.05*Q74),INDIRECT("tables!r14c"&amp;Q74+2&amp;":"&amp;"r21c"&amp;Q74+2,FALSE),tables!$A$14:$A$21,"err",-1,1))</f>
        <v>10</v>
      </c>
      <c r="J74" s="11" t="str" cm="1">
        <f t="array" ref="J74">IF(H74="","",_xlfn.XLOOKUP(Q74,tables!$B$26:$B$30,_xlfn.ANCHORARRAY(tables!$A$26),tables!$A$26,0,1))</f>
        <v>single turbo</v>
      </c>
      <c r="K74" s="13">
        <f t="shared" si="30"/>
        <v>4546</v>
      </c>
      <c r="L74" s="13">
        <f t="shared" si="31"/>
        <v>6962</v>
      </c>
      <c r="M74" s="13">
        <f t="shared" si="32"/>
        <v>6326</v>
      </c>
      <c r="N74" s="15">
        <f ca="1">IF(H74="","",ROUND((4.966747+(23.27979-4.966747)/(1+(E74/463.6174)))*_xlfn.XLOOKUP(engines!H74,tables!$B$2:$B$9,tables!$C$2:$C$9,0,0,1)*IF(Q74=0,1,1.2)*(1-0.01*I74)*(1-K74/1000000),2))</f>
        <v>11.94</v>
      </c>
      <c r="O74" s="11">
        <f t="shared" si="24"/>
        <v>4653</v>
      </c>
      <c r="P74" s="11">
        <f t="shared" si="25"/>
        <v>255.15</v>
      </c>
      <c r="Q74" s="11">
        <f>IF(H74="","",MOD(O74,(_xlfn.XLOOKUP(O74,tables!$C$26:$C$30,tables!$B$26:$B$30,-1,-1,-1)+1)))</f>
        <v>1</v>
      </c>
      <c r="R74" s="12">
        <v>630</v>
      </c>
      <c r="S74" s="12">
        <v>636</v>
      </c>
      <c r="T74" s="12">
        <f t="shared" si="26"/>
        <v>1160</v>
      </c>
      <c r="U74" s="13">
        <f t="shared" si="27"/>
        <v>1243.8283527246585</v>
      </c>
      <c r="V74" s="14"/>
      <c r="W74" s="11" t="str">
        <f t="shared" si="33"/>
        <v/>
      </c>
      <c r="X74" s="11" t="str">
        <f>IF(A74&lt;&gt;7,"",VLOOKUP(engines!$A74,tables!$A$2:$B$9,2,FALSE))</f>
        <v/>
      </c>
      <c r="Y74" s="13" t="str">
        <f t="shared" si="34"/>
        <v/>
      </c>
      <c r="Z74" s="13" t="str">
        <f t="shared" si="35"/>
        <v/>
      </c>
      <c r="AA74" s="13" t="str">
        <f t="shared" si="36"/>
        <v/>
      </c>
      <c r="AB74" s="15" t="str">
        <f t="shared" si="37"/>
        <v/>
      </c>
      <c r="AC74" s="13" t="str">
        <f t="shared" si="38"/>
        <v/>
      </c>
      <c r="AD74" s="14"/>
      <c r="AE74" s="11" t="str">
        <f t="shared" ca="1" si="39"/>
        <v>81160101,1160,1244,81160101,flex-fuel (unleaded/E85),10,single turbo,4546,6962,6326,11.94</v>
      </c>
      <c r="AF74" s="11" t="str">
        <f t="shared" si="28"/>
        <v/>
      </c>
    </row>
    <row r="75" spans="1:32" x14ac:dyDescent="0.3">
      <c r="A75" s="12">
        <v>3</v>
      </c>
      <c r="B75" s="11" t="str">
        <f t="shared" ca="1" si="22"/>
        <v>31130083</v>
      </c>
      <c r="C75" s="11">
        <f t="shared" si="40"/>
        <v>1130</v>
      </c>
      <c r="D75" s="13">
        <f t="shared" si="23"/>
        <v>923</v>
      </c>
      <c r="E75" s="12">
        <v>983</v>
      </c>
      <c r="F75" s="14"/>
      <c r="G75" s="11" t="str">
        <f t="shared" ca="1" si="29"/>
        <v>31130083</v>
      </c>
      <c r="H75" s="11" t="str">
        <f>IF(A75=7,"",VLOOKUP(engines!$A75,tables!$A$2:$B$9,2,FALSE))</f>
        <v>premium unleaded (required)</v>
      </c>
      <c r="I75" s="11" cm="1">
        <f t="array" aca="1" ref="I75" ca="1">IF(H75="","",_xlfn.XLOOKUP(K75*(1+ 0.05*Q75),INDIRECT("tables!r14c"&amp;Q75+2&amp;":"&amp;"r21c"&amp;Q75+2,FALSE),tables!$A$14:$A$21,"err",-1,1))</f>
        <v>8</v>
      </c>
      <c r="J75" s="11" t="str" cm="1">
        <f t="array" ref="J75">IF(H75="","",_xlfn.XLOOKUP(Q75,tables!$B$26:$B$30,_xlfn.ANCHORARRAY(tables!$A$26),tables!$A$26,0,1))</f>
        <v>twin turbo</v>
      </c>
      <c r="K75" s="13">
        <f t="shared" si="30"/>
        <v>4094</v>
      </c>
      <c r="L75" s="13">
        <f t="shared" si="31"/>
        <v>8256</v>
      </c>
      <c r="M75" s="13">
        <f t="shared" si="32"/>
        <v>7582</v>
      </c>
      <c r="N75" s="15">
        <f ca="1">IF(H75="","",ROUND((4.966747+(23.27979-4.966747)/(1+(E75/463.6174)))*_xlfn.XLOOKUP(engines!H75,tables!$B$2:$B$9,tables!$C$2:$C$9,0,0,1)*IF(Q75=0,1,1.2)*(1-0.01*I75)*(1-K75/1000000),2))</f>
        <v>12.27</v>
      </c>
      <c r="O75" s="11">
        <f t="shared" si="24"/>
        <v>4363</v>
      </c>
      <c r="P75" s="11">
        <f t="shared" si="25"/>
        <v>276</v>
      </c>
      <c r="Q75" s="11">
        <f>IF(H75="","",MOD(O75,(_xlfn.XLOOKUP(O75,tables!$C$26:$C$30,tables!$B$26:$B$30,-1,-1,-1)+1)))</f>
        <v>3</v>
      </c>
      <c r="R75" s="12">
        <v>1179</v>
      </c>
      <c r="S75" s="12">
        <v>674</v>
      </c>
      <c r="T75" s="12">
        <f t="shared" si="26"/>
        <v>1130</v>
      </c>
      <c r="U75" s="13">
        <f t="shared" si="27"/>
        <v>923.20277134430967</v>
      </c>
      <c r="V75" s="14"/>
      <c r="W75" s="11" t="str">
        <f t="shared" si="33"/>
        <v/>
      </c>
      <c r="X75" s="11" t="str">
        <f>IF(A75&lt;&gt;7,"",VLOOKUP(engines!$A75,tables!$A$2:$B$9,2,FALSE))</f>
        <v/>
      </c>
      <c r="Y75" s="13" t="str">
        <f t="shared" si="34"/>
        <v/>
      </c>
      <c r="Z75" s="13" t="str">
        <f t="shared" si="35"/>
        <v/>
      </c>
      <c r="AA75" s="13" t="str">
        <f t="shared" si="36"/>
        <v/>
      </c>
      <c r="AB75" s="15" t="str">
        <f t="shared" si="37"/>
        <v/>
      </c>
      <c r="AC75" s="13" t="str">
        <f t="shared" si="38"/>
        <v/>
      </c>
      <c r="AD75" s="14"/>
      <c r="AE75" s="11" t="str">
        <f t="shared" ca="1" si="39"/>
        <v>31130083,1130,923,31130083,premium unleaded (required),8,twin turbo,4094,8256,7582,12.27</v>
      </c>
      <c r="AF75" s="11" t="str">
        <f t="shared" si="28"/>
        <v/>
      </c>
    </row>
    <row r="76" spans="1:32" x14ac:dyDescent="0.3">
      <c r="A76" s="12">
        <v>6</v>
      </c>
      <c r="B76" s="11" t="str">
        <f t="shared" ca="1" si="22"/>
        <v>60068030</v>
      </c>
      <c r="C76" s="11">
        <f t="shared" si="40"/>
        <v>68</v>
      </c>
      <c r="D76" s="13">
        <f t="shared" si="23"/>
        <v>81</v>
      </c>
      <c r="E76" s="12">
        <v>68</v>
      </c>
      <c r="F76" s="14"/>
      <c r="G76" s="11" t="str">
        <f t="shared" ca="1" si="29"/>
        <v>60068030</v>
      </c>
      <c r="H76" s="11" t="str">
        <f>IF(A76=7,"",VLOOKUP(engines!$A76,tables!$A$2:$B$9,2,FALSE))</f>
        <v>flex-fuel (premium unleaded required/E85)</v>
      </c>
      <c r="I76" s="11" cm="1">
        <f t="array" aca="1" ref="I76" ca="1">IF(H76="","",_xlfn.XLOOKUP(K76*(1+ 0.05*Q76),INDIRECT("tables!r14c"&amp;Q76+2&amp;":"&amp;"r21c"&amp;Q76+2,FALSE),tables!$A$14:$A$21,"err",-1,1))</f>
        <v>3</v>
      </c>
      <c r="J76" s="11" t="str" cm="1">
        <f t="array" ref="J76">IF(H76="","",_xlfn.XLOOKUP(Q76,tables!$B$26:$B$30,_xlfn.ANCHORARRAY(tables!$A$26),tables!$A$26,0,1))</f>
        <v>natrually aspirated</v>
      </c>
      <c r="K76" s="13">
        <f t="shared" si="30"/>
        <v>508</v>
      </c>
      <c r="L76" s="13">
        <f t="shared" si="31"/>
        <v>6735</v>
      </c>
      <c r="M76" s="13">
        <f t="shared" si="32"/>
        <v>5977</v>
      </c>
      <c r="N76" s="15">
        <f ca="1">IF(H76="","",ROUND((4.966747+(23.27979-4.966747)/(1+(E76/463.6174)))*_xlfn.XLOOKUP(engines!H76,tables!$B$2:$B$9,tables!$C$2:$C$9,0,0,1)*IF(Q76=0,1,1.2)*(1-0.01*I76)*(1-K76/1000000),2))</f>
        <v>22.53</v>
      </c>
      <c r="O76" s="11">
        <f t="shared" si="24"/>
        <v>508</v>
      </c>
      <c r="P76" s="11">
        <f t="shared" si="25"/>
        <v>133.80000000000001</v>
      </c>
      <c r="Q76" s="11">
        <f>IF(H76="","",MOD(O76,(_xlfn.XLOOKUP(O76,tables!$C$26:$C$30,tables!$B$26:$B$30,-1,-1,-1)+1)))</f>
        <v>0</v>
      </c>
      <c r="R76" s="12">
        <v>735</v>
      </c>
      <c r="S76" s="12">
        <v>758</v>
      </c>
      <c r="T76" s="12">
        <f t="shared" si="26"/>
        <v>68</v>
      </c>
      <c r="U76" s="13">
        <f t="shared" si="27"/>
        <v>81.012683587971225</v>
      </c>
      <c r="V76" s="14"/>
      <c r="W76" s="11" t="str">
        <f t="shared" si="33"/>
        <v/>
      </c>
      <c r="X76" s="11" t="str">
        <f>IF(A76&lt;&gt;7,"",VLOOKUP(engines!$A76,tables!$A$2:$B$9,2,FALSE))</f>
        <v/>
      </c>
      <c r="Y76" s="13" t="str">
        <f t="shared" si="34"/>
        <v/>
      </c>
      <c r="Z76" s="13" t="str">
        <f t="shared" si="35"/>
        <v/>
      </c>
      <c r="AA76" s="13" t="str">
        <f t="shared" si="36"/>
        <v/>
      </c>
      <c r="AB76" s="15" t="str">
        <f t="shared" si="37"/>
        <v/>
      </c>
      <c r="AC76" s="13" t="str">
        <f t="shared" si="38"/>
        <v/>
      </c>
      <c r="AD76" s="14"/>
      <c r="AE76" s="11" t="str">
        <f t="shared" ca="1" si="39"/>
        <v>60068030,68,81,60068030,flex-fuel (premium unleaded required/E85),3,natrually aspirated,508,6735,5977,22.53</v>
      </c>
      <c r="AF76" s="11" t="str">
        <f t="shared" si="28"/>
        <v/>
      </c>
    </row>
    <row r="77" spans="1:32" x14ac:dyDescent="0.3">
      <c r="A77" s="12">
        <v>4</v>
      </c>
      <c r="B77" s="11" t="str">
        <f t="shared" ca="1" si="22"/>
        <v>40637062</v>
      </c>
      <c r="C77" s="11">
        <f t="shared" si="40"/>
        <v>637</v>
      </c>
      <c r="D77" s="13">
        <f t="shared" si="23"/>
        <v>994</v>
      </c>
      <c r="E77" s="12">
        <v>579</v>
      </c>
      <c r="F77" s="14"/>
      <c r="G77" s="11" t="str">
        <f t="shared" ca="1" si="29"/>
        <v>40637062</v>
      </c>
      <c r="H77" s="11" t="str">
        <f>IF(A77=7,"",VLOOKUP(engines!$A77,tables!$A$2:$B$9,2,FALSE))</f>
        <v>diesel</v>
      </c>
      <c r="I77" s="11" cm="1">
        <f t="array" aca="1" ref="I77" ca="1">IF(H77="","",_xlfn.XLOOKUP(K77*(1+ 0.05*Q77),INDIRECT("tables!r14c"&amp;Q77+2&amp;":"&amp;"r21c"&amp;Q77+2,FALSE),tables!$A$14:$A$21,"err",-1,1))</f>
        <v>6</v>
      </c>
      <c r="J77" s="11" t="str" cm="1">
        <f t="array" ref="J77">IF(H77="","",_xlfn.XLOOKUP(Q77,tables!$B$26:$B$30,_xlfn.ANCHORARRAY(tables!$A$26),tables!$A$26,0,1))</f>
        <v>bi-turbo</v>
      </c>
      <c r="K77" s="13">
        <f t="shared" si="30"/>
        <v>3037</v>
      </c>
      <c r="L77" s="13">
        <f t="shared" si="31"/>
        <v>4964</v>
      </c>
      <c r="M77" s="13">
        <f t="shared" si="32"/>
        <v>4149</v>
      </c>
      <c r="N77" s="15">
        <f ca="1">IF(H77="","",ROUND((4.966747+(23.27979-4.966747)/(1+(E77/463.6174)))*_xlfn.XLOOKUP(engines!H77,tables!$B$2:$B$9,tables!$C$2:$C$9,0,0,1)*IF(Q77=0,1,1.2)*(1-0.01*I77)*(1-K77/1000000),2))</f>
        <v>17.690000000000001</v>
      </c>
      <c r="O77" s="11">
        <f t="shared" si="24"/>
        <v>3131</v>
      </c>
      <c r="P77" s="11">
        <f t="shared" si="25"/>
        <v>209.77</v>
      </c>
      <c r="Q77" s="11">
        <f>IF(H77="","",MOD(O77,(_xlfn.XLOOKUP(O77,tables!$C$26:$C$30,tables!$B$26:$B$30,-1,-1,-1)+1)))</f>
        <v>2</v>
      </c>
      <c r="R77" s="12">
        <v>13</v>
      </c>
      <c r="S77" s="12">
        <v>815</v>
      </c>
      <c r="T77" s="12">
        <f t="shared" si="26"/>
        <v>637</v>
      </c>
      <c r="U77" s="13">
        <f t="shared" si="27"/>
        <v>993.71647624966681</v>
      </c>
      <c r="V77" s="14"/>
      <c r="W77" s="11" t="str">
        <f t="shared" si="33"/>
        <v/>
      </c>
      <c r="X77" s="11" t="str">
        <f>IF(A77&lt;&gt;7,"",VLOOKUP(engines!$A77,tables!$A$2:$B$9,2,FALSE))</f>
        <v/>
      </c>
      <c r="Y77" s="13" t="str">
        <f t="shared" si="34"/>
        <v/>
      </c>
      <c r="Z77" s="13" t="str">
        <f t="shared" si="35"/>
        <v/>
      </c>
      <c r="AA77" s="13" t="str">
        <f t="shared" si="36"/>
        <v/>
      </c>
      <c r="AB77" s="15" t="str">
        <f t="shared" si="37"/>
        <v/>
      </c>
      <c r="AC77" s="13" t="str">
        <f t="shared" si="38"/>
        <v/>
      </c>
      <c r="AD77" s="14"/>
      <c r="AE77" s="11" t="str">
        <f t="shared" ca="1" si="39"/>
        <v>40637062,637,994,40637062,diesel,6,bi-turbo,3037,4964,4149,17.69</v>
      </c>
      <c r="AF77" s="11" t="str">
        <f t="shared" si="28"/>
        <v/>
      </c>
    </row>
    <row r="78" spans="1:32" x14ac:dyDescent="0.3">
      <c r="A78" s="12">
        <v>3</v>
      </c>
      <c r="B78" s="11" t="str">
        <f t="shared" ca="1" si="22"/>
        <v>30953081</v>
      </c>
      <c r="C78" s="11">
        <f t="shared" si="40"/>
        <v>953</v>
      </c>
      <c r="D78" s="13">
        <f t="shared" si="23"/>
        <v>959</v>
      </c>
      <c r="E78" s="12">
        <v>908</v>
      </c>
      <c r="F78" s="14"/>
      <c r="G78" s="11" t="str">
        <f t="shared" ca="1" si="29"/>
        <v>30953081</v>
      </c>
      <c r="H78" s="11" t="str">
        <f>IF(A78=7,"",VLOOKUP(engines!$A78,tables!$A$2:$B$9,2,FALSE))</f>
        <v>premium unleaded (required)</v>
      </c>
      <c r="I78" s="11" cm="1">
        <f t="array" aca="1" ref="I78" ca="1">IF(H78="","",_xlfn.XLOOKUP(K78*(1+ 0.05*Q78),INDIRECT("tables!r14c"&amp;Q78+2&amp;":"&amp;"r21c"&amp;Q78+2,FALSE),tables!$A$14:$A$21,"err",-1,1))</f>
        <v>8</v>
      </c>
      <c r="J78" s="11" t="str" cm="1">
        <f t="array" ref="J78">IF(H78="","",_xlfn.XLOOKUP(Q78,tables!$B$26:$B$30,_xlfn.ANCHORARRAY(tables!$A$26),tables!$A$26,0,1))</f>
        <v>single turbo</v>
      </c>
      <c r="K78" s="13">
        <f t="shared" si="30"/>
        <v>4083</v>
      </c>
      <c r="L78" s="13">
        <f t="shared" si="31"/>
        <v>7579</v>
      </c>
      <c r="M78" s="13">
        <f t="shared" si="32"/>
        <v>6745</v>
      </c>
      <c r="N78" s="15">
        <f ca="1">IF(H78="","",ROUND((4.966747+(23.27979-4.966747)/(1+(E78/463.6174)))*_xlfn.XLOOKUP(engines!H78,tables!$B$2:$B$9,tables!$C$2:$C$9,0,0,1)*IF(Q78=0,1,1.2)*(1-0.01*I78)*(1-K78/1000000),2))</f>
        <v>12.63</v>
      </c>
      <c r="O78" s="11">
        <f t="shared" si="24"/>
        <v>4169</v>
      </c>
      <c r="P78" s="11">
        <f t="shared" si="25"/>
        <v>233.41500000000002</v>
      </c>
      <c r="Q78" s="11">
        <f>IF(H78="","",MOD(O78,(_xlfn.XLOOKUP(O78,tables!$C$26:$C$30,tables!$B$26:$B$30,-1,-1,-1)+1)))</f>
        <v>1</v>
      </c>
      <c r="R78" s="12">
        <v>1218</v>
      </c>
      <c r="S78" s="12">
        <v>834</v>
      </c>
      <c r="T78" s="12">
        <f t="shared" si="26"/>
        <v>953</v>
      </c>
      <c r="U78" s="13">
        <f t="shared" si="27"/>
        <v>958.58638491086208</v>
      </c>
      <c r="V78" s="14"/>
      <c r="W78" s="11" t="str">
        <f t="shared" si="33"/>
        <v/>
      </c>
      <c r="X78" s="11" t="str">
        <f>IF(A78&lt;&gt;7,"",VLOOKUP(engines!$A78,tables!$A$2:$B$9,2,FALSE))</f>
        <v/>
      </c>
      <c r="Y78" s="13" t="str">
        <f t="shared" si="34"/>
        <v/>
      </c>
      <c r="Z78" s="13" t="str">
        <f t="shared" si="35"/>
        <v/>
      </c>
      <c r="AA78" s="13" t="str">
        <f t="shared" si="36"/>
        <v/>
      </c>
      <c r="AB78" s="15" t="str">
        <f t="shared" si="37"/>
        <v/>
      </c>
      <c r="AC78" s="13" t="str">
        <f t="shared" si="38"/>
        <v/>
      </c>
      <c r="AD78" s="14"/>
      <c r="AE78" s="11" t="str">
        <f t="shared" ca="1" si="39"/>
        <v>30953081,953,959,30953081,premium unleaded (required),8,single turbo,4083,7579,6745,12.63</v>
      </c>
      <c r="AF78" s="11" t="str">
        <f t="shared" si="28"/>
        <v/>
      </c>
    </row>
    <row r="79" spans="1:32" x14ac:dyDescent="0.3">
      <c r="A79" s="12">
        <v>4</v>
      </c>
      <c r="B79" s="11" t="str">
        <f t="shared" ca="1" si="22"/>
        <v>41110100</v>
      </c>
      <c r="C79" s="11">
        <f t="shared" si="40"/>
        <v>1110</v>
      </c>
      <c r="D79" s="13">
        <f t="shared" si="23"/>
        <v>1828</v>
      </c>
      <c r="E79" s="12">
        <v>1110</v>
      </c>
      <c r="F79" s="14"/>
      <c r="G79" s="11" t="str">
        <f t="shared" ca="1" si="29"/>
        <v>41110100</v>
      </c>
      <c r="H79" s="11" t="str">
        <f>IF(A79=7,"",VLOOKUP(engines!$A79,tables!$A$2:$B$9,2,FALSE))</f>
        <v>diesel</v>
      </c>
      <c r="I79" s="11" cm="1">
        <f t="array" aca="1" ref="I79" ca="1">IF(H79="","",_xlfn.XLOOKUP(K79*(1+ 0.05*Q79),INDIRECT("tables!r14c"&amp;Q79+2&amp;":"&amp;"r21c"&amp;Q79+2,FALSE),tables!$A$14:$A$21,"err",-1,1))</f>
        <v>10</v>
      </c>
      <c r="J79" s="11" t="str" cm="1">
        <f t="array" ref="J79">IF(H79="","",_xlfn.XLOOKUP(Q79,tables!$B$26:$B$30,_xlfn.ANCHORARRAY(tables!$A$26),tables!$A$26,0,1))</f>
        <v>natrually aspirated</v>
      </c>
      <c r="K79" s="13">
        <f t="shared" si="30"/>
        <v>4664</v>
      </c>
      <c r="L79" s="13">
        <f t="shared" si="31"/>
        <v>4826</v>
      </c>
      <c r="M79" s="13">
        <f t="shared" si="32"/>
        <v>4325</v>
      </c>
      <c r="N79" s="15">
        <f ca="1">IF(H79="","",ROUND((4.966747+(23.27979-4.966747)/(1+(E79/463.6174)))*_xlfn.XLOOKUP(engines!H79,tables!$B$2:$B$9,tables!$C$2:$C$9,0,0,1)*IF(Q79=0,1,1.2)*(1-0.01*I79)*(1-K79/1000000),2))</f>
        <v>11.14</v>
      </c>
      <c r="O79" s="11">
        <f t="shared" si="24"/>
        <v>4664</v>
      </c>
      <c r="P79" s="11">
        <f t="shared" si="25"/>
        <v>238</v>
      </c>
      <c r="Q79" s="11">
        <f>IF(H79="","",MOD(O79,(_xlfn.XLOOKUP(O79,tables!$C$26:$C$30,tables!$B$26:$B$30,-1,-1,-1)+1)))</f>
        <v>0</v>
      </c>
      <c r="R79" s="12">
        <v>326</v>
      </c>
      <c r="S79" s="12">
        <v>501</v>
      </c>
      <c r="T79" s="12">
        <f t="shared" si="26"/>
        <v>1110</v>
      </c>
      <c r="U79" s="13">
        <f t="shared" si="27"/>
        <v>1827.5287959329733</v>
      </c>
      <c r="V79" s="14"/>
      <c r="W79" s="11" t="str">
        <f t="shared" si="33"/>
        <v/>
      </c>
      <c r="X79" s="11" t="str">
        <f>IF(A79&lt;&gt;7,"",VLOOKUP(engines!$A79,tables!$A$2:$B$9,2,FALSE))</f>
        <v/>
      </c>
      <c r="Y79" s="13" t="str">
        <f t="shared" si="34"/>
        <v/>
      </c>
      <c r="Z79" s="13" t="str">
        <f t="shared" si="35"/>
        <v/>
      </c>
      <c r="AA79" s="13" t="str">
        <f t="shared" si="36"/>
        <v/>
      </c>
      <c r="AB79" s="15" t="str">
        <f t="shared" si="37"/>
        <v/>
      </c>
      <c r="AC79" s="13" t="str">
        <f t="shared" si="38"/>
        <v/>
      </c>
      <c r="AD79" s="14"/>
      <c r="AE79" s="11" t="str">
        <f t="shared" ca="1" si="39"/>
        <v>41110100,1110,1828,41110100,diesel,10,natrually aspirated,4664,4826,4325,11.14</v>
      </c>
      <c r="AF79" s="11" t="str">
        <f t="shared" si="28"/>
        <v/>
      </c>
    </row>
    <row r="80" spans="1:32" x14ac:dyDescent="0.3">
      <c r="A80" s="12">
        <v>1</v>
      </c>
      <c r="B80" s="11" t="str">
        <f t="shared" ca="1" si="22"/>
        <v>11105083</v>
      </c>
      <c r="C80" s="11">
        <f t="shared" si="40"/>
        <v>1105</v>
      </c>
      <c r="D80" s="13">
        <f t="shared" si="23"/>
        <v>1115</v>
      </c>
      <c r="E80" s="12">
        <v>961</v>
      </c>
      <c r="F80" s="14"/>
      <c r="G80" s="11" t="str">
        <f t="shared" ca="1" si="29"/>
        <v>11105083</v>
      </c>
      <c r="H80" s="11" t="str">
        <f>IF(A80=7,"",VLOOKUP(engines!$A80,tables!$A$2:$B$9,2,FALSE))</f>
        <v>premium unleaded (recommended)</v>
      </c>
      <c r="I80" s="11" cm="1">
        <f t="array" aca="1" ref="I80" ca="1">IF(H80="","",_xlfn.XLOOKUP(K80*(1+ 0.05*Q80),INDIRECT("tables!r14c"&amp;Q80+2&amp;":"&amp;"r21c"&amp;Q80+2,FALSE),tables!$A$14:$A$21,"err",-1,1))</f>
        <v>8</v>
      </c>
      <c r="J80" s="11" t="str" cm="1">
        <f t="array" ref="J80">IF(H80="","",_xlfn.XLOOKUP(Q80,tables!$B$26:$B$30,_xlfn.ANCHORARRAY(tables!$A$26),tables!$A$26,0,1))</f>
        <v>twin turbo</v>
      </c>
      <c r="K80" s="13">
        <f t="shared" si="30"/>
        <v>4046</v>
      </c>
      <c r="L80" s="13">
        <f t="shared" si="31"/>
        <v>7021</v>
      </c>
      <c r="M80" s="13">
        <f t="shared" si="32"/>
        <v>6140</v>
      </c>
      <c r="N80" s="15">
        <f ca="1">IF(H80="","",ROUND((4.966747+(23.27979-4.966747)/(1+(E80/463.6174)))*_xlfn.XLOOKUP(engines!H80,tables!$B$2:$B$9,tables!$C$2:$C$9,0,0,1)*IF(Q80=0,1,1.2)*(1-0.01*I80)*(1-K80/1000000),2))</f>
        <v>12.13</v>
      </c>
      <c r="O80" s="11">
        <f t="shared" si="24"/>
        <v>4307</v>
      </c>
      <c r="P80" s="11">
        <f t="shared" si="25"/>
        <v>273.125</v>
      </c>
      <c r="Q80" s="11">
        <f>IF(H80="","",MOD(O80,(_xlfn.XLOOKUP(O80,tables!$C$26:$C$30,tables!$B$26:$B$30,-1,-1,-1)+1)))</f>
        <v>3</v>
      </c>
      <c r="R80" s="12">
        <v>105</v>
      </c>
      <c r="S80" s="12">
        <v>881</v>
      </c>
      <c r="T80" s="12">
        <f t="shared" si="26"/>
        <v>1105</v>
      </c>
      <c r="U80" s="13">
        <f t="shared" si="27"/>
        <v>1114.5059164181287</v>
      </c>
      <c r="V80" s="14"/>
      <c r="W80" s="11" t="str">
        <f t="shared" si="33"/>
        <v/>
      </c>
      <c r="X80" s="11" t="str">
        <f>IF(A80&lt;&gt;7,"",VLOOKUP(engines!$A80,tables!$A$2:$B$9,2,FALSE))</f>
        <v/>
      </c>
      <c r="Y80" s="13" t="str">
        <f t="shared" si="34"/>
        <v/>
      </c>
      <c r="Z80" s="13" t="str">
        <f t="shared" si="35"/>
        <v/>
      </c>
      <c r="AA80" s="13" t="str">
        <f t="shared" si="36"/>
        <v/>
      </c>
      <c r="AB80" s="15" t="str">
        <f t="shared" si="37"/>
        <v/>
      </c>
      <c r="AC80" s="13" t="str">
        <f t="shared" si="38"/>
        <v/>
      </c>
      <c r="AD80" s="14"/>
      <c r="AE80" s="11" t="str">
        <f t="shared" ca="1" si="39"/>
        <v>11105083,1105,1115,11105083,premium unleaded (recommended),8,twin turbo,4046,7021,6140,12.13</v>
      </c>
      <c r="AF80" s="11" t="str">
        <f t="shared" si="28"/>
        <v/>
      </c>
    </row>
    <row r="81" spans="1:32" x14ac:dyDescent="0.3">
      <c r="A81" s="12">
        <v>1</v>
      </c>
      <c r="B81" s="11" t="str">
        <f t="shared" ca="1" si="22"/>
        <v>10077030</v>
      </c>
      <c r="C81" s="11">
        <f t="shared" si="40"/>
        <v>77</v>
      </c>
      <c r="D81" s="13">
        <f t="shared" si="23"/>
        <v>88</v>
      </c>
      <c r="E81" s="12">
        <v>77</v>
      </c>
      <c r="F81" s="14"/>
      <c r="G81" s="11" t="str">
        <f t="shared" ca="1" si="29"/>
        <v>10077030</v>
      </c>
      <c r="H81" s="11" t="str">
        <f>IF(A81=7,"",VLOOKUP(engines!$A81,tables!$A$2:$B$9,2,FALSE))</f>
        <v>premium unleaded (recommended)</v>
      </c>
      <c r="I81" s="11" cm="1">
        <f t="array" aca="1" ref="I81" ca="1">IF(H81="","",_xlfn.XLOOKUP(K81*(1+ 0.05*Q81),INDIRECT("tables!r14c"&amp;Q81+2&amp;":"&amp;"r21c"&amp;Q81+2,FALSE),tables!$A$14:$A$21,"err",-1,1))</f>
        <v>3</v>
      </c>
      <c r="J81" s="11" t="str" cm="1">
        <f t="array" ref="J81">IF(H81="","",_xlfn.XLOOKUP(Q81,tables!$B$26:$B$30,_xlfn.ANCHORARRAY(tables!$A$26),tables!$A$26,0,1))</f>
        <v>natrually aspirated</v>
      </c>
      <c r="K81" s="13">
        <f t="shared" si="30"/>
        <v>572</v>
      </c>
      <c r="L81" s="13">
        <f t="shared" si="31"/>
        <v>6909</v>
      </c>
      <c r="M81" s="13">
        <f t="shared" si="32"/>
        <v>6266</v>
      </c>
      <c r="N81" s="15">
        <f ca="1">IF(H81="","",ROUND((4.966747+(23.27979-4.966747)/(1+(E81/463.6174)))*_xlfn.XLOOKUP(engines!H81,tables!$B$2:$B$9,tables!$C$2:$C$9,0,0,1)*IF(Q81=0,1,1.2)*(1-0.01*I81)*(1-K81/1000000),2))</f>
        <v>20.239999999999998</v>
      </c>
      <c r="O81" s="11">
        <f t="shared" si="24"/>
        <v>572</v>
      </c>
      <c r="P81" s="11">
        <f t="shared" si="25"/>
        <v>134.69999999999999</v>
      </c>
      <c r="Q81" s="11">
        <f>IF(H81="","",MOD(O81,(_xlfn.XLOOKUP(O81,tables!$C$26:$C$30,tables!$B$26:$B$30,-1,-1,-1)+1)))</f>
        <v>0</v>
      </c>
      <c r="R81" s="12">
        <v>909</v>
      </c>
      <c r="S81" s="12">
        <v>643</v>
      </c>
      <c r="T81" s="12">
        <f t="shared" si="26"/>
        <v>77</v>
      </c>
      <c r="U81" s="13">
        <f t="shared" si="27"/>
        <v>87.503957762266026</v>
      </c>
      <c r="V81" s="14"/>
      <c r="W81" s="11" t="str">
        <f t="shared" si="33"/>
        <v/>
      </c>
      <c r="X81" s="11" t="str">
        <f>IF(A81&lt;&gt;7,"",VLOOKUP(engines!$A81,tables!$A$2:$B$9,2,FALSE))</f>
        <v/>
      </c>
      <c r="Y81" s="13" t="str">
        <f t="shared" si="34"/>
        <v/>
      </c>
      <c r="Z81" s="13" t="str">
        <f t="shared" si="35"/>
        <v/>
      </c>
      <c r="AA81" s="13" t="str">
        <f t="shared" si="36"/>
        <v/>
      </c>
      <c r="AB81" s="15" t="str">
        <f t="shared" si="37"/>
        <v/>
      </c>
      <c r="AC81" s="13" t="str">
        <f t="shared" si="38"/>
        <v/>
      </c>
      <c r="AD81" s="14"/>
      <c r="AE81" s="11" t="str">
        <f t="shared" ca="1" si="39"/>
        <v>10077030,77,88,10077030,premium unleaded (recommended),3,natrually aspirated,572,6909,6266,20.24</v>
      </c>
      <c r="AF81" s="11" t="str">
        <f t="shared" si="28"/>
        <v/>
      </c>
    </row>
    <row r="82" spans="1:32" x14ac:dyDescent="0.3">
      <c r="A82" s="12">
        <v>1</v>
      </c>
      <c r="B82" s="11" t="str">
        <f t="shared" ca="1" si="22"/>
        <v>11328100</v>
      </c>
      <c r="C82" s="11">
        <f t="shared" si="40"/>
        <v>1328</v>
      </c>
      <c r="D82" s="13">
        <f t="shared" si="23"/>
        <v>1847</v>
      </c>
      <c r="E82" s="12">
        <v>1328</v>
      </c>
      <c r="F82" s="14"/>
      <c r="G82" s="11" t="str">
        <f t="shared" ca="1" si="29"/>
        <v>11328100</v>
      </c>
      <c r="H82" s="11" t="str">
        <f>IF(A82=7,"",VLOOKUP(engines!$A82,tables!$A$2:$B$9,2,FALSE))</f>
        <v>premium unleaded (recommended)</v>
      </c>
      <c r="I82" s="11" cm="1">
        <f t="array" aca="1" ref="I82" ca="1">IF(H82="","",_xlfn.XLOOKUP(K82*(1+ 0.05*Q82),INDIRECT("tables!r14c"&amp;Q82+2&amp;":"&amp;"r21c"&amp;Q82+2,FALSE),tables!$A$14:$A$21,"err",-1,1))</f>
        <v>10</v>
      </c>
      <c r="J82" s="11" t="str" cm="1">
        <f t="array" ref="J82">IF(H82="","",_xlfn.XLOOKUP(Q82,tables!$B$26:$B$30,_xlfn.ANCHORARRAY(tables!$A$26),tables!$A$26,0,1))</f>
        <v>natrually aspirated</v>
      </c>
      <c r="K82" s="13">
        <f t="shared" si="30"/>
        <v>5112</v>
      </c>
      <c r="L82" s="13">
        <f t="shared" si="31"/>
        <v>6046</v>
      </c>
      <c r="M82" s="13">
        <f t="shared" si="32"/>
        <v>5120</v>
      </c>
      <c r="N82" s="15">
        <f ca="1">IF(H82="","",ROUND((4.966747+(23.27979-4.966747)/(1+(E82/463.6174)))*_xlfn.XLOOKUP(engines!H82,tables!$B$2:$B$9,tables!$C$2:$C$9,0,0,1)*IF(Q82=0,1,1.2)*(1-0.01*I82)*(1-K82/1000000),2))</f>
        <v>8.7799999999999994</v>
      </c>
      <c r="O82" s="11">
        <f t="shared" si="24"/>
        <v>5112</v>
      </c>
      <c r="P82" s="11">
        <f t="shared" si="25"/>
        <v>259.8</v>
      </c>
      <c r="Q82" s="11">
        <f>IF(H82="","",MOD(O82,(_xlfn.XLOOKUP(O82,tables!$C$26:$C$30,tables!$B$26:$B$30,-1,-1,-1)+1)))</f>
        <v>0</v>
      </c>
      <c r="R82" s="12">
        <v>46</v>
      </c>
      <c r="S82" s="12">
        <v>926</v>
      </c>
      <c r="T82" s="12">
        <f t="shared" si="26"/>
        <v>1328</v>
      </c>
      <c r="U82" s="13">
        <f t="shared" si="27"/>
        <v>1846.9514344595693</v>
      </c>
      <c r="V82" s="14"/>
      <c r="W82" s="11" t="str">
        <f t="shared" si="33"/>
        <v/>
      </c>
      <c r="X82" s="11" t="str">
        <f>IF(A82&lt;&gt;7,"",VLOOKUP(engines!$A82,tables!$A$2:$B$9,2,FALSE))</f>
        <v/>
      </c>
      <c r="Y82" s="13" t="str">
        <f t="shared" si="34"/>
        <v/>
      </c>
      <c r="Z82" s="13" t="str">
        <f t="shared" si="35"/>
        <v/>
      </c>
      <c r="AA82" s="13" t="str">
        <f t="shared" si="36"/>
        <v/>
      </c>
      <c r="AB82" s="15" t="str">
        <f t="shared" si="37"/>
        <v/>
      </c>
      <c r="AC82" s="13" t="str">
        <f t="shared" si="38"/>
        <v/>
      </c>
      <c r="AD82" s="14"/>
      <c r="AE82" s="11" t="str">
        <f t="shared" ca="1" si="39"/>
        <v>11328100,1328,1847,11328100,premium unleaded (recommended),10,natrually aspirated,5112,6046,5120,8.78</v>
      </c>
      <c r="AF82" s="11" t="str">
        <f t="shared" si="28"/>
        <v/>
      </c>
    </row>
    <row r="83" spans="1:32" x14ac:dyDescent="0.3">
      <c r="A83" s="12">
        <v>6</v>
      </c>
      <c r="B83" s="11" t="str">
        <f t="shared" ca="1" si="22"/>
        <v>60667062</v>
      </c>
      <c r="C83" s="11">
        <f t="shared" si="40"/>
        <v>667</v>
      </c>
      <c r="D83" s="13">
        <f t="shared" si="23"/>
        <v>635</v>
      </c>
      <c r="E83" s="12">
        <v>606</v>
      </c>
      <c r="F83" s="14"/>
      <c r="G83" s="11" t="str">
        <f t="shared" ca="1" si="29"/>
        <v>60667062</v>
      </c>
      <c r="H83" s="11" t="str">
        <f>IF(A83=7,"",VLOOKUP(engines!$A83,tables!$A$2:$B$9,2,FALSE))</f>
        <v>flex-fuel (premium unleaded required/E85)</v>
      </c>
      <c r="I83" s="11" cm="1">
        <f t="array" aca="1" ref="I83" ca="1">IF(H83="","",_xlfn.XLOOKUP(K83*(1+ 0.05*Q83),INDIRECT("tables!r14c"&amp;Q83+2&amp;":"&amp;"r21c"&amp;Q83+2,FALSE),tables!$A$14:$A$21,"err",-1,1))</f>
        <v>6</v>
      </c>
      <c r="J83" s="11" t="str" cm="1">
        <f t="array" ref="J83">IF(H83="","",_xlfn.XLOOKUP(Q83,tables!$B$26:$B$30,_xlfn.ANCHORARRAY(tables!$A$26),tables!$A$26,0,1))</f>
        <v>bi-turbo</v>
      </c>
      <c r="K83" s="13">
        <f t="shared" si="30"/>
        <v>3130</v>
      </c>
      <c r="L83" s="13">
        <f t="shared" si="31"/>
        <v>7576</v>
      </c>
      <c r="M83" s="13">
        <f t="shared" si="32"/>
        <v>6794</v>
      </c>
      <c r="N83" s="15">
        <f ca="1">IF(H83="","",ROUND((4.966747+(23.27979-4.966747)/(1+(E83/463.6174)))*_xlfn.XLOOKUP(engines!H83,tables!$B$2:$B$9,tables!$C$2:$C$9,0,0,1)*IF(Q83=0,1,1.2)*(1-0.01*I83)*(1-K83/1000000),2))</f>
        <v>16.11</v>
      </c>
      <c r="O83" s="11">
        <f t="shared" si="24"/>
        <v>3230</v>
      </c>
      <c r="P83" s="11">
        <f t="shared" si="25"/>
        <v>213.07</v>
      </c>
      <c r="Q83" s="11">
        <f>IF(H83="","",MOD(O83,(_xlfn.XLOOKUP(O83,tables!$C$26:$C$30,tables!$B$26:$B$30,-1,-1,-1)+1)))</f>
        <v>2</v>
      </c>
      <c r="R83" s="12">
        <v>887</v>
      </c>
      <c r="S83" s="12">
        <v>782</v>
      </c>
      <c r="T83" s="12">
        <f t="shared" si="26"/>
        <v>667</v>
      </c>
      <c r="U83" s="13">
        <f t="shared" si="27"/>
        <v>635.14728121269252</v>
      </c>
      <c r="V83" s="14"/>
      <c r="W83" s="11" t="str">
        <f t="shared" si="33"/>
        <v/>
      </c>
      <c r="X83" s="11" t="str">
        <f>IF(A83&lt;&gt;7,"",VLOOKUP(engines!$A83,tables!$A$2:$B$9,2,FALSE))</f>
        <v/>
      </c>
      <c r="Y83" s="13" t="str">
        <f t="shared" si="34"/>
        <v/>
      </c>
      <c r="Z83" s="13" t="str">
        <f t="shared" si="35"/>
        <v/>
      </c>
      <c r="AA83" s="13" t="str">
        <f t="shared" si="36"/>
        <v/>
      </c>
      <c r="AB83" s="15" t="str">
        <f t="shared" si="37"/>
        <v/>
      </c>
      <c r="AC83" s="13" t="str">
        <f t="shared" si="38"/>
        <v/>
      </c>
      <c r="AD83" s="14"/>
      <c r="AE83" s="11" t="str">
        <f t="shared" ca="1" si="39"/>
        <v>60667062,667,635,60667062,flex-fuel (premium unleaded required/E85),6,bi-turbo,3130,7576,6794,16.11</v>
      </c>
      <c r="AF83" s="11" t="str">
        <f t="shared" si="28"/>
        <v/>
      </c>
    </row>
    <row r="84" spans="1:32" x14ac:dyDescent="0.3">
      <c r="A84" s="12">
        <v>6</v>
      </c>
      <c r="B84" s="11" t="str">
        <f t="shared" ca="1" si="22"/>
        <v>61363083</v>
      </c>
      <c r="C84" s="11">
        <f t="shared" si="40"/>
        <v>1363</v>
      </c>
      <c r="D84" s="13">
        <f t="shared" si="23"/>
        <v>1230</v>
      </c>
      <c r="E84" s="12">
        <v>1185</v>
      </c>
      <c r="F84" s="14"/>
      <c r="G84" s="11" t="str">
        <f t="shared" ca="1" si="29"/>
        <v>61363083</v>
      </c>
      <c r="H84" s="11" t="str">
        <f>IF(A84=7,"",VLOOKUP(engines!$A84,tables!$A$2:$B$9,2,FALSE))</f>
        <v>flex-fuel (premium unleaded required/E85)</v>
      </c>
      <c r="I84" s="11" cm="1">
        <f t="array" aca="1" ref="I84" ca="1">IF(H84="","",_xlfn.XLOOKUP(K84*(1+ 0.05*Q84),INDIRECT("tables!r14c"&amp;Q84+2&amp;":"&amp;"r21c"&amp;Q84+2,FALSE),tables!$A$14:$A$21,"err",-1,1))</f>
        <v>8</v>
      </c>
      <c r="J84" s="11" t="str" cm="1">
        <f t="array" ref="J84">IF(H84="","",_xlfn.XLOOKUP(Q84,tables!$B$26:$B$30,_xlfn.ANCHORARRAY(tables!$A$26),tables!$A$26,0,1))</f>
        <v>twin turbo</v>
      </c>
      <c r="K84" s="13">
        <f t="shared" si="30"/>
        <v>4501</v>
      </c>
      <c r="L84" s="13">
        <f t="shared" si="31"/>
        <v>7714</v>
      </c>
      <c r="M84" s="13">
        <f t="shared" si="32"/>
        <v>6859</v>
      </c>
      <c r="N84" s="15">
        <f ca="1">IF(H84="","",ROUND((4.966747+(23.27979-4.966747)/(1+(E84/463.6174)))*_xlfn.XLOOKUP(engines!H84,tables!$B$2:$B$9,tables!$C$2:$C$9,0,0,1)*IF(Q84=0,1,1.2)*(1-0.01*I84)*(1-K84/1000000),2))</f>
        <v>12.34</v>
      </c>
      <c r="O84" s="11">
        <f t="shared" si="24"/>
        <v>4827</v>
      </c>
      <c r="P84" s="11">
        <f t="shared" si="25"/>
        <v>302.79500000000002</v>
      </c>
      <c r="Q84" s="11">
        <f>IF(H84="","",MOD(O84,(_xlfn.XLOOKUP(O84,tables!$C$26:$C$30,tables!$B$26:$B$30,-1,-1,-1)+1)))</f>
        <v>3</v>
      </c>
      <c r="R84" s="12">
        <v>708</v>
      </c>
      <c r="S84" s="12">
        <v>855</v>
      </c>
      <c r="T84" s="12">
        <f t="shared" si="26"/>
        <v>1363</v>
      </c>
      <c r="U84" s="13">
        <f t="shared" si="27"/>
        <v>1230.2260225279051</v>
      </c>
      <c r="V84" s="14"/>
      <c r="W84" s="11" t="str">
        <f t="shared" si="33"/>
        <v/>
      </c>
      <c r="X84" s="11" t="str">
        <f>IF(A84&lt;&gt;7,"",VLOOKUP(engines!$A84,tables!$A$2:$B$9,2,FALSE))</f>
        <v/>
      </c>
      <c r="Y84" s="13" t="str">
        <f t="shared" si="34"/>
        <v/>
      </c>
      <c r="Z84" s="13" t="str">
        <f t="shared" si="35"/>
        <v/>
      </c>
      <c r="AA84" s="13" t="str">
        <f t="shared" si="36"/>
        <v/>
      </c>
      <c r="AB84" s="15" t="str">
        <f t="shared" si="37"/>
        <v/>
      </c>
      <c r="AC84" s="13" t="str">
        <f t="shared" si="38"/>
        <v/>
      </c>
      <c r="AD84" s="14"/>
      <c r="AE84" s="11" t="str">
        <f t="shared" ca="1" si="39"/>
        <v>61363083,1363,1230,61363083,flex-fuel (premium unleaded required/E85),8,twin turbo,4501,7714,6859,12.34</v>
      </c>
      <c r="AF84" s="11" t="str">
        <f t="shared" si="28"/>
        <v/>
      </c>
    </row>
    <row r="85" spans="1:32" x14ac:dyDescent="0.3">
      <c r="A85" s="12">
        <v>4</v>
      </c>
      <c r="B85" s="11" t="str">
        <f t="shared" ca="1" si="22"/>
        <v>40784062</v>
      </c>
      <c r="C85" s="11">
        <f t="shared" si="40"/>
        <v>784</v>
      </c>
      <c r="D85" s="13">
        <f t="shared" si="23"/>
        <v>929</v>
      </c>
      <c r="E85" s="12">
        <v>713</v>
      </c>
      <c r="F85" s="14"/>
      <c r="G85" s="11" t="str">
        <f t="shared" ca="1" si="29"/>
        <v>40784062</v>
      </c>
      <c r="H85" s="11" t="str">
        <f>IF(A85=7,"",VLOOKUP(engines!$A85,tables!$A$2:$B$9,2,FALSE))</f>
        <v>diesel</v>
      </c>
      <c r="I85" s="11" cm="1">
        <f t="array" aca="1" ref="I85" ca="1">IF(H85="","",_xlfn.XLOOKUP(K85*(1+ 0.05*Q85),INDIRECT("tables!r14c"&amp;Q85+2&amp;":"&amp;"r21c"&amp;Q85+2,FALSE),tables!$A$14:$A$21,"err",-1,1))</f>
        <v>6</v>
      </c>
      <c r="J85" s="11" t="str" cm="1">
        <f t="array" ref="J85">IF(H85="","",_xlfn.XLOOKUP(Q85,tables!$B$26:$B$30,_xlfn.ANCHORARRAY(tables!$A$26),tables!$A$26,0,1))</f>
        <v>bi-turbo</v>
      </c>
      <c r="K85" s="13">
        <f t="shared" si="30"/>
        <v>3470</v>
      </c>
      <c r="L85" s="13">
        <f t="shared" si="31"/>
        <v>6126</v>
      </c>
      <c r="M85" s="13">
        <f t="shared" si="32"/>
        <v>5465</v>
      </c>
      <c r="N85" s="15">
        <f ca="1">IF(H85="","",ROUND((4.966747+(23.27979-4.966747)/(1+(E85/463.6174)))*_xlfn.XLOOKUP(engines!H85,tables!$B$2:$B$9,tables!$C$2:$C$9,0,0,1)*IF(Q85=0,1,1.2)*(1-0.01*I85)*(1-K85/1000000),2))</f>
        <v>16.43</v>
      </c>
      <c r="O85" s="11">
        <f t="shared" si="24"/>
        <v>3596</v>
      </c>
      <c r="P85" s="11">
        <f t="shared" si="25"/>
        <v>225.94000000000003</v>
      </c>
      <c r="Q85" s="11">
        <f>IF(H85="","",MOD(O85,(_xlfn.XLOOKUP(O85,tables!$C$26:$C$30,tables!$B$26:$B$30,-1,-1,-1)+1)))</f>
        <v>2</v>
      </c>
      <c r="R85" s="12">
        <v>1069</v>
      </c>
      <c r="S85" s="12">
        <v>661</v>
      </c>
      <c r="T85" s="12">
        <f t="shared" si="26"/>
        <v>784</v>
      </c>
      <c r="U85" s="13">
        <f t="shared" si="27"/>
        <v>929.02355468269127</v>
      </c>
      <c r="V85" s="14"/>
      <c r="W85" s="11" t="str">
        <f t="shared" si="33"/>
        <v/>
      </c>
      <c r="X85" s="11" t="str">
        <f>IF(A85&lt;&gt;7,"",VLOOKUP(engines!$A85,tables!$A$2:$B$9,2,FALSE))</f>
        <v/>
      </c>
      <c r="Y85" s="13" t="str">
        <f t="shared" si="34"/>
        <v/>
      </c>
      <c r="Z85" s="13" t="str">
        <f t="shared" si="35"/>
        <v/>
      </c>
      <c r="AA85" s="13" t="str">
        <f t="shared" si="36"/>
        <v/>
      </c>
      <c r="AB85" s="15" t="str">
        <f t="shared" si="37"/>
        <v/>
      </c>
      <c r="AC85" s="13" t="str">
        <f t="shared" si="38"/>
        <v/>
      </c>
      <c r="AD85" s="14"/>
      <c r="AE85" s="11" t="str">
        <f t="shared" ca="1" si="39"/>
        <v>40784062,784,929,40784062,diesel,6,bi-turbo,3470,6126,5465,16.43</v>
      </c>
      <c r="AF85" s="11" t="str">
        <f t="shared" si="28"/>
        <v/>
      </c>
    </row>
    <row r="86" spans="1:32" x14ac:dyDescent="0.3">
      <c r="A86" s="12">
        <v>2</v>
      </c>
      <c r="B86" s="11" t="str">
        <f t="shared" ca="1" si="22"/>
        <v>20242041</v>
      </c>
      <c r="C86" s="11">
        <f t="shared" si="40"/>
        <v>242</v>
      </c>
      <c r="D86" s="13">
        <f t="shared" si="23"/>
        <v>231</v>
      </c>
      <c r="E86" s="12">
        <v>230</v>
      </c>
      <c r="F86" s="14"/>
      <c r="G86" s="11" t="str">
        <f t="shared" ca="1" si="29"/>
        <v>20242041</v>
      </c>
      <c r="H86" s="11" t="str">
        <f>IF(A86=7,"",VLOOKUP(engines!$A86,tables!$A$2:$B$9,2,FALSE))</f>
        <v>regular unleaded</v>
      </c>
      <c r="I86" s="11" cm="1">
        <f t="array" aca="1" ref="I86" ca="1">IF(H86="","",_xlfn.XLOOKUP(K86*(1+ 0.05*Q86),INDIRECT("tables!r14c"&amp;Q86+2&amp;":"&amp;"r21c"&amp;Q86+2,FALSE),tables!$A$14:$A$21,"err",-1,1))</f>
        <v>4</v>
      </c>
      <c r="J86" s="11" t="str" cm="1">
        <f t="array" ref="J86">IF(H86="","",_xlfn.XLOOKUP(Q86,tables!$B$26:$B$30,_xlfn.ANCHORARRAY(tables!$A$26),tables!$A$26,0,1))</f>
        <v>single turbo</v>
      </c>
      <c r="K86" s="13">
        <f t="shared" si="30"/>
        <v>1524</v>
      </c>
      <c r="L86" s="13">
        <f t="shared" si="31"/>
        <v>7757</v>
      </c>
      <c r="M86" s="13">
        <f t="shared" si="32"/>
        <v>7078</v>
      </c>
      <c r="N86" s="15">
        <f ca="1">IF(H86="","",ROUND((4.966747+(23.27979-4.966747)/(1+(E86/463.6174)))*_xlfn.XLOOKUP(engines!H86,tables!$B$2:$B$9,tables!$C$2:$C$9,0,0,1)*IF(Q86=0,1,1.2)*(1-0.01*I86)*(1-K86/1000000),2))</f>
        <v>19.79</v>
      </c>
      <c r="O86" s="11">
        <f t="shared" si="24"/>
        <v>1533</v>
      </c>
      <c r="P86" s="11">
        <f t="shared" si="25"/>
        <v>158.76</v>
      </c>
      <c r="Q86" s="11">
        <f>IF(H86="","",MOD(O86,(_xlfn.XLOOKUP(O86,tables!$C$26:$C$30,tables!$B$26:$B$30,-1,-1,-1)+1)))</f>
        <v>1</v>
      </c>
      <c r="R86" s="12">
        <v>1388</v>
      </c>
      <c r="S86" s="12">
        <v>679</v>
      </c>
      <c r="T86" s="12">
        <f t="shared" si="26"/>
        <v>242</v>
      </c>
      <c r="U86" s="13">
        <f t="shared" si="27"/>
        <v>231.390028454407</v>
      </c>
      <c r="V86" s="14"/>
      <c r="W86" s="11" t="str">
        <f t="shared" si="33"/>
        <v/>
      </c>
      <c r="X86" s="11" t="str">
        <f>IF(A86&lt;&gt;7,"",VLOOKUP(engines!$A86,tables!$A$2:$B$9,2,FALSE))</f>
        <v/>
      </c>
      <c r="Y86" s="13" t="str">
        <f t="shared" si="34"/>
        <v/>
      </c>
      <c r="Z86" s="13" t="str">
        <f t="shared" si="35"/>
        <v/>
      </c>
      <c r="AA86" s="13" t="str">
        <f t="shared" si="36"/>
        <v/>
      </c>
      <c r="AB86" s="15" t="str">
        <f t="shared" si="37"/>
        <v/>
      </c>
      <c r="AC86" s="13" t="str">
        <f t="shared" si="38"/>
        <v/>
      </c>
      <c r="AD86" s="14"/>
      <c r="AE86" s="11" t="str">
        <f t="shared" ca="1" si="39"/>
        <v>20242041,242,231,20242041,regular unleaded,4,single turbo,1524,7757,7078,19.79</v>
      </c>
      <c r="AF86" s="11" t="str">
        <f t="shared" si="28"/>
        <v/>
      </c>
    </row>
    <row r="87" spans="1:32" x14ac:dyDescent="0.3">
      <c r="A87" s="12">
        <v>4</v>
      </c>
      <c r="B87" s="11" t="str">
        <f t="shared" ca="1" si="22"/>
        <v>40052030</v>
      </c>
      <c r="C87" s="11">
        <f t="shared" si="40"/>
        <v>52</v>
      </c>
      <c r="D87" s="13">
        <f t="shared" si="23"/>
        <v>75</v>
      </c>
      <c r="E87" s="12">
        <v>52</v>
      </c>
      <c r="F87" s="14"/>
      <c r="G87" s="11" t="str">
        <f t="shared" ca="1" si="29"/>
        <v>40052030</v>
      </c>
      <c r="H87" s="11" t="str">
        <f>IF(A87=7,"",VLOOKUP(engines!$A87,tables!$A$2:$B$9,2,FALSE))</f>
        <v>diesel</v>
      </c>
      <c r="I87" s="11" cm="1">
        <f t="array" aca="1" ref="I87" ca="1">IF(H87="","",_xlfn.XLOOKUP(K87*(1+ 0.05*Q87),INDIRECT("tables!r14c"&amp;Q87+2&amp;":"&amp;"r21c"&amp;Q87+2,FALSE),tables!$A$14:$A$21,"err",-1,1))</f>
        <v>3</v>
      </c>
      <c r="J87" s="11" t="str" cm="1">
        <f t="array" ref="J87">IF(H87="","",_xlfn.XLOOKUP(Q87,tables!$B$26:$B$30,_xlfn.ANCHORARRAY(tables!$A$26),tables!$A$26,0,1))</f>
        <v>natrually aspirated</v>
      </c>
      <c r="K87" s="13">
        <f t="shared" si="30"/>
        <v>393</v>
      </c>
      <c r="L87" s="13">
        <f t="shared" si="31"/>
        <v>5923</v>
      </c>
      <c r="M87" s="13">
        <f t="shared" si="32"/>
        <v>4934</v>
      </c>
      <c r="N87" s="15">
        <f ca="1">IF(H87="","",ROUND((4.966747+(23.27979-4.966747)/(1+(E87/463.6174)))*_xlfn.XLOOKUP(engines!H87,tables!$B$2:$B$9,tables!$C$2:$C$9,0,0,1)*IF(Q87=0,1,1.2)*(1-0.01*I87)*(1-K87/1000000),2))</f>
        <v>24.94</v>
      </c>
      <c r="O87" s="11">
        <f t="shared" si="24"/>
        <v>393</v>
      </c>
      <c r="P87" s="11">
        <f t="shared" si="25"/>
        <v>132.19999999999999</v>
      </c>
      <c r="Q87" s="11">
        <f>IF(H87="","",MOD(O87,(_xlfn.XLOOKUP(O87,tables!$C$26:$C$30,tables!$B$26:$B$30,-1,-1,-1)+1)))</f>
        <v>0</v>
      </c>
      <c r="R87" s="12">
        <v>1423</v>
      </c>
      <c r="S87" s="12">
        <v>989</v>
      </c>
      <c r="T87" s="12">
        <f t="shared" si="26"/>
        <v>52</v>
      </c>
      <c r="U87" s="13">
        <f t="shared" si="27"/>
        <v>75.046693143243189</v>
      </c>
      <c r="V87" s="14"/>
      <c r="W87" s="11" t="str">
        <f t="shared" si="33"/>
        <v/>
      </c>
      <c r="X87" s="11" t="str">
        <f>IF(A87&lt;&gt;7,"",VLOOKUP(engines!$A87,tables!$A$2:$B$9,2,FALSE))</f>
        <v/>
      </c>
      <c r="Y87" s="13" t="str">
        <f t="shared" si="34"/>
        <v/>
      </c>
      <c r="Z87" s="13" t="str">
        <f t="shared" si="35"/>
        <v/>
      </c>
      <c r="AA87" s="13" t="str">
        <f t="shared" si="36"/>
        <v/>
      </c>
      <c r="AB87" s="15" t="str">
        <f t="shared" si="37"/>
        <v/>
      </c>
      <c r="AC87" s="13" t="str">
        <f t="shared" si="38"/>
        <v/>
      </c>
      <c r="AD87" s="14"/>
      <c r="AE87" s="11" t="str">
        <f t="shared" ca="1" si="39"/>
        <v>40052030,52,75,40052030,diesel,3,natrually aspirated,393,5923,4934,24.94</v>
      </c>
      <c r="AF87" s="11" t="str">
        <f t="shared" si="28"/>
        <v/>
      </c>
    </row>
    <row r="88" spans="1:32" x14ac:dyDescent="0.3">
      <c r="A88" s="12">
        <v>6</v>
      </c>
      <c r="B88" s="11" t="str">
        <f t="shared" ca="1" si="22"/>
        <v>60918063</v>
      </c>
      <c r="C88" s="11">
        <f t="shared" si="40"/>
        <v>918</v>
      </c>
      <c r="D88" s="13">
        <f t="shared" si="23"/>
        <v>921</v>
      </c>
      <c r="E88" s="12">
        <v>798</v>
      </c>
      <c r="F88" s="14"/>
      <c r="G88" s="11" t="str">
        <f t="shared" ca="1" si="29"/>
        <v>60918063</v>
      </c>
      <c r="H88" s="11" t="str">
        <f>IF(A88=7,"",VLOOKUP(engines!$A88,tables!$A$2:$B$9,2,FALSE))</f>
        <v>flex-fuel (premium unleaded required/E85)</v>
      </c>
      <c r="I88" s="11" cm="1">
        <f t="array" aca="1" ref="I88" ca="1">IF(H88="","",_xlfn.XLOOKUP(K88*(1+ 0.05*Q88),INDIRECT("tables!r14c"&amp;Q88+2&amp;":"&amp;"r21c"&amp;Q88+2,FALSE),tables!$A$14:$A$21,"err",-1,1))</f>
        <v>6</v>
      </c>
      <c r="J88" s="11" t="str" cm="1">
        <f t="array" ref="J88">IF(H88="","",_xlfn.XLOOKUP(Q88,tables!$B$26:$B$30,_xlfn.ANCHORARRAY(tables!$A$26),tables!$A$26,0,1))</f>
        <v>twin turbo</v>
      </c>
      <c r="K88" s="13">
        <f t="shared" si="30"/>
        <v>3648</v>
      </c>
      <c r="L88" s="13">
        <f t="shared" si="31"/>
        <v>6933</v>
      </c>
      <c r="M88" s="13">
        <f t="shared" si="32"/>
        <v>6169</v>
      </c>
      <c r="N88" s="15">
        <f ca="1">IF(H88="","",ROUND((4.966747+(23.27979-4.966747)/(1+(E88/463.6174)))*_xlfn.XLOOKUP(engines!H88,tables!$B$2:$B$9,tables!$C$2:$C$9,0,0,1)*IF(Q88=0,1,1.2)*(1-0.01*I88)*(1-K88/1000000),2))</f>
        <v>14.59</v>
      </c>
      <c r="O88" s="11">
        <f t="shared" si="24"/>
        <v>3859</v>
      </c>
      <c r="P88" s="11">
        <f t="shared" si="25"/>
        <v>251.62</v>
      </c>
      <c r="Q88" s="11">
        <f>IF(H88="","",MOD(O88,(_xlfn.XLOOKUP(O88,tables!$C$26:$C$30,tables!$B$26:$B$30,-1,-1,-1)+1)))</f>
        <v>3</v>
      </c>
      <c r="R88" s="12">
        <v>29</v>
      </c>
      <c r="S88" s="12">
        <v>764</v>
      </c>
      <c r="T88" s="12">
        <f t="shared" si="26"/>
        <v>918</v>
      </c>
      <c r="U88" s="13">
        <f t="shared" si="27"/>
        <v>921.11845333077292</v>
      </c>
      <c r="V88" s="14"/>
      <c r="W88" s="11" t="str">
        <f t="shared" si="33"/>
        <v/>
      </c>
      <c r="X88" s="11" t="str">
        <f>IF(A88&lt;&gt;7,"",VLOOKUP(engines!$A88,tables!$A$2:$B$9,2,FALSE))</f>
        <v/>
      </c>
      <c r="Y88" s="13" t="str">
        <f t="shared" si="34"/>
        <v/>
      </c>
      <c r="Z88" s="13" t="str">
        <f t="shared" si="35"/>
        <v/>
      </c>
      <c r="AA88" s="13" t="str">
        <f t="shared" si="36"/>
        <v/>
      </c>
      <c r="AB88" s="15" t="str">
        <f t="shared" si="37"/>
        <v/>
      </c>
      <c r="AC88" s="13" t="str">
        <f t="shared" si="38"/>
        <v/>
      </c>
      <c r="AD88" s="14"/>
      <c r="AE88" s="11" t="str">
        <f t="shared" ca="1" si="39"/>
        <v>60918063,918,921,60918063,flex-fuel (premium unleaded required/E85),6,twin turbo,3648,6933,6169,14.59</v>
      </c>
      <c r="AF88" s="11" t="str">
        <f t="shared" si="28"/>
        <v/>
      </c>
    </row>
    <row r="89" spans="1:32" x14ac:dyDescent="0.3">
      <c r="A89" s="12">
        <v>7</v>
      </c>
      <c r="B89" s="11" t="str">
        <f t="shared" si="22"/>
        <v>70266707</v>
      </c>
      <c r="C89" s="11">
        <f t="shared" si="40"/>
        <v>266</v>
      </c>
      <c r="D89" s="13">
        <f t="shared" si="23"/>
        <v>399</v>
      </c>
      <c r="E89" s="12">
        <v>266</v>
      </c>
      <c r="F89" s="14"/>
      <c r="G89" s="11" t="str">
        <f t="shared" si="29"/>
        <v/>
      </c>
      <c r="H89" s="11" t="str">
        <f>IF(A89=7,"",VLOOKUP(engines!$A89,tables!$A$2:$B$9,2,FALSE))</f>
        <v/>
      </c>
      <c r="I89" s="11" t="str" cm="1">
        <f t="array" aca="1" ref="I89" ca="1">IF(H89="","",_xlfn.XLOOKUP(K89*(1+ 0.05*Q89),INDIRECT("tables!r14c"&amp;Q89+2&amp;":"&amp;"r21c"&amp;Q89+2,FALSE),tables!$A$14:$A$21,"err",-1,1))</f>
        <v/>
      </c>
      <c r="J89" s="11" t="str" cm="1">
        <f t="array" ref="J89">IF(H89="","",_xlfn.XLOOKUP(Q89,tables!$B$26:$B$30,_xlfn.ANCHORARRAY(tables!$A$26),tables!$A$26,0,1))</f>
        <v/>
      </c>
      <c r="K89" s="13" t="str">
        <f t="shared" si="30"/>
        <v/>
      </c>
      <c r="L89" s="13" t="str">
        <f t="shared" si="31"/>
        <v/>
      </c>
      <c r="M89" s="13" t="str">
        <f t="shared" si="32"/>
        <v/>
      </c>
      <c r="N89" s="15" t="str">
        <f>IF(H89="","",ROUND((4.966747+(23.27979-4.966747)/(1+(E89/463.6174)))*_xlfn.XLOOKUP(engines!H89,tables!$B$2:$B$9,tables!$C$2:$C$9,0,0,1)*IF(Q89=0,1,1.2)*(1-0.01*I89)*(1-K89/1000000),2))</f>
        <v/>
      </c>
      <c r="O89" s="11" t="str">
        <f t="shared" si="24"/>
        <v/>
      </c>
      <c r="P89" s="11" t="str">
        <f t="shared" si="25"/>
        <v/>
      </c>
      <c r="Q89" s="11" t="str">
        <f>IF(H89="","",MOD(O89,(_xlfn.XLOOKUP(O89,tables!$C$26:$C$30,tables!$B$26:$B$30,-1,-1,-1)+1)))</f>
        <v/>
      </c>
      <c r="R89" s="12">
        <v>1022</v>
      </c>
      <c r="S89" s="12">
        <v>603</v>
      </c>
      <c r="T89" s="12" t="str">
        <f t="shared" si="26"/>
        <v/>
      </c>
      <c r="U89" s="13" t="str">
        <f t="shared" si="27"/>
        <v/>
      </c>
      <c r="V89" s="14"/>
      <c r="W89" s="11" t="str">
        <f t="shared" si="33"/>
        <v>70266707</v>
      </c>
      <c r="X89" s="11" t="str">
        <f>IF(A89&lt;&gt;7,"",VLOOKUP(engines!$A89,tables!$A$2:$B$9,2,FALSE))</f>
        <v>electric</v>
      </c>
      <c r="Y89" s="13">
        <f t="shared" si="34"/>
        <v>339</v>
      </c>
      <c r="Z89" s="13">
        <f t="shared" si="35"/>
        <v>585</v>
      </c>
      <c r="AA89" s="13">
        <f t="shared" si="36"/>
        <v>82</v>
      </c>
      <c r="AB89" s="15">
        <f t="shared" si="37"/>
        <v>7.07</v>
      </c>
      <c r="AC89" s="13">
        <f t="shared" si="38"/>
        <v>399</v>
      </c>
      <c r="AD89" s="14"/>
      <c r="AE89" s="11" t="str">
        <f t="shared" si="39"/>
        <v/>
      </c>
      <c r="AF89" s="11" t="str">
        <f t="shared" si="28"/>
        <v>70266707,266,399,70266707,electric,339,585,82,7.07</v>
      </c>
    </row>
    <row r="90" spans="1:32" x14ac:dyDescent="0.3">
      <c r="A90" s="12">
        <v>1</v>
      </c>
      <c r="B90" s="11" t="str">
        <f t="shared" ca="1" si="22"/>
        <v>10466051</v>
      </c>
      <c r="C90" s="11">
        <f t="shared" si="40"/>
        <v>466</v>
      </c>
      <c r="D90" s="13">
        <f t="shared" si="23"/>
        <v>441</v>
      </c>
      <c r="E90" s="12">
        <v>444</v>
      </c>
      <c r="F90" s="14"/>
      <c r="G90" s="11" t="str">
        <f t="shared" ca="1" si="29"/>
        <v>10466051</v>
      </c>
      <c r="H90" s="11" t="str">
        <f>IF(A90=7,"",VLOOKUP(engines!$A90,tables!$A$2:$B$9,2,FALSE))</f>
        <v>premium unleaded (recommended)</v>
      </c>
      <c r="I90" s="11" cm="1">
        <f t="array" aca="1" ref="I90" ca="1">IF(H90="","",_xlfn.XLOOKUP(K90*(1+ 0.05*Q90),INDIRECT("tables!r14c"&amp;Q90+2&amp;":"&amp;"r21c"&amp;Q90+2,FALSE),tables!$A$14:$A$21,"err",-1,1))</f>
        <v>5</v>
      </c>
      <c r="J90" s="11" t="str" cm="1">
        <f t="array" ref="J90">IF(H90="","",_xlfn.XLOOKUP(Q90,tables!$B$26:$B$30,_xlfn.ANCHORARRAY(tables!$A$26),tables!$A$26,0,1))</f>
        <v>single turbo</v>
      </c>
      <c r="K90" s="13">
        <f t="shared" si="30"/>
        <v>2557</v>
      </c>
      <c r="L90" s="13">
        <f t="shared" si="31"/>
        <v>7854</v>
      </c>
      <c r="M90" s="13">
        <f t="shared" si="32"/>
        <v>7175</v>
      </c>
      <c r="N90" s="15">
        <f ca="1">IF(H90="","",ROUND((4.966747+(23.27979-4.966747)/(1+(E90/463.6174)))*_xlfn.XLOOKUP(engines!H90,tables!$B$2:$B$9,tables!$C$2:$C$9,0,0,1)*IF(Q90=0,1,1.2)*(1-0.01*I90)*(1-K90/1000000),2))</f>
        <v>16.45</v>
      </c>
      <c r="O90" s="11">
        <f t="shared" si="24"/>
        <v>2590</v>
      </c>
      <c r="P90" s="11">
        <f t="shared" si="25"/>
        <v>182.28</v>
      </c>
      <c r="Q90" s="11">
        <f>IF(H90="","",MOD(O90,(_xlfn.XLOOKUP(O90,tables!$C$26:$C$30,tables!$B$26:$B$30,-1,-1,-1)+1)))</f>
        <v>1</v>
      </c>
      <c r="R90" s="12">
        <v>1480</v>
      </c>
      <c r="S90" s="12">
        <v>679</v>
      </c>
      <c r="T90" s="12">
        <f t="shared" si="26"/>
        <v>466</v>
      </c>
      <c r="U90" s="13">
        <f t="shared" si="27"/>
        <v>440.64457379289809</v>
      </c>
      <c r="V90" s="14"/>
      <c r="W90" s="11" t="str">
        <f t="shared" si="33"/>
        <v/>
      </c>
      <c r="X90" s="11" t="str">
        <f>IF(A90&lt;&gt;7,"",VLOOKUP(engines!$A90,tables!$A$2:$B$9,2,FALSE))</f>
        <v/>
      </c>
      <c r="Y90" s="13" t="str">
        <f t="shared" si="34"/>
        <v/>
      </c>
      <c r="Z90" s="13" t="str">
        <f t="shared" si="35"/>
        <v/>
      </c>
      <c r="AA90" s="13" t="str">
        <f t="shared" si="36"/>
        <v/>
      </c>
      <c r="AB90" s="15" t="str">
        <f t="shared" si="37"/>
        <v/>
      </c>
      <c r="AC90" s="13" t="str">
        <f t="shared" si="38"/>
        <v/>
      </c>
      <c r="AD90" s="14"/>
      <c r="AE90" s="11" t="str">
        <f t="shared" ca="1" si="39"/>
        <v>10466051,466,441,10466051,premium unleaded (recommended),5,single turbo,2557,7854,7175,16.45</v>
      </c>
      <c r="AF90" s="11" t="str">
        <f t="shared" si="28"/>
        <v/>
      </c>
    </row>
    <row r="91" spans="1:32" x14ac:dyDescent="0.3">
      <c r="A91" s="12">
        <v>3</v>
      </c>
      <c r="B91" s="11" t="str">
        <f t="shared" ca="1" si="22"/>
        <v>30457060</v>
      </c>
      <c r="C91" s="11">
        <f t="shared" si="40"/>
        <v>457</v>
      </c>
      <c r="D91" s="13">
        <f t="shared" si="23"/>
        <v>554</v>
      </c>
      <c r="E91" s="12">
        <v>457</v>
      </c>
      <c r="F91" s="14"/>
      <c r="G91" s="11" t="str">
        <f t="shared" ca="1" si="29"/>
        <v>30457060</v>
      </c>
      <c r="H91" s="11" t="str">
        <f>IF(A91=7,"",VLOOKUP(engines!$A91,tables!$A$2:$B$9,2,FALSE))</f>
        <v>premium unleaded (required)</v>
      </c>
      <c r="I91" s="11" cm="1">
        <f t="array" aca="1" ref="I91" ca="1">IF(H91="","",_xlfn.XLOOKUP(K91*(1+ 0.05*Q91),INDIRECT("tables!r14c"&amp;Q91+2&amp;":"&amp;"r21c"&amp;Q91+2,FALSE),tables!$A$14:$A$21,"err",-1,1))</f>
        <v>6</v>
      </c>
      <c r="J91" s="11" t="str" cm="1">
        <f t="array" ref="J91">IF(H91="","",_xlfn.XLOOKUP(Q91,tables!$B$26:$B$30,_xlfn.ANCHORARRAY(tables!$A$26),tables!$A$26,0,1))</f>
        <v>natrually aspirated</v>
      </c>
      <c r="K91" s="13">
        <f t="shared" si="30"/>
        <v>2646</v>
      </c>
      <c r="L91" s="13">
        <f t="shared" si="31"/>
        <v>6566</v>
      </c>
      <c r="M91" s="13">
        <f t="shared" si="32"/>
        <v>5874</v>
      </c>
      <c r="N91" s="15">
        <f ca="1">IF(H91="","",ROUND((4.966747+(23.27979-4.966747)/(1+(E91/463.6174)))*_xlfn.XLOOKUP(engines!H91,tables!$B$2:$B$9,tables!$C$2:$C$9,0,0,1)*IF(Q91=0,1,1.2)*(1-0.01*I91)*(1-K91/1000000),2))</f>
        <v>13.7</v>
      </c>
      <c r="O91" s="11">
        <f t="shared" si="24"/>
        <v>2646</v>
      </c>
      <c r="P91" s="11">
        <f t="shared" si="25"/>
        <v>172.7</v>
      </c>
      <c r="Q91" s="11">
        <f>IF(H91="","",MOD(O91,(_xlfn.XLOOKUP(O91,tables!$C$26:$C$30,tables!$B$26:$B$30,-1,-1,-1)+1)))</f>
        <v>0</v>
      </c>
      <c r="R91" s="12">
        <v>566</v>
      </c>
      <c r="S91" s="12">
        <v>692</v>
      </c>
      <c r="T91" s="12">
        <f t="shared" si="26"/>
        <v>457</v>
      </c>
      <c r="U91" s="13">
        <f t="shared" si="27"/>
        <v>553.9998149397743</v>
      </c>
      <c r="V91" s="14"/>
      <c r="W91" s="11" t="str">
        <f t="shared" si="33"/>
        <v/>
      </c>
      <c r="X91" s="11" t="str">
        <f>IF(A91&lt;&gt;7,"",VLOOKUP(engines!$A91,tables!$A$2:$B$9,2,FALSE))</f>
        <v/>
      </c>
      <c r="Y91" s="13" t="str">
        <f t="shared" si="34"/>
        <v/>
      </c>
      <c r="Z91" s="13" t="str">
        <f t="shared" si="35"/>
        <v/>
      </c>
      <c r="AA91" s="13" t="str">
        <f t="shared" si="36"/>
        <v/>
      </c>
      <c r="AB91" s="15" t="str">
        <f t="shared" si="37"/>
        <v/>
      </c>
      <c r="AC91" s="13" t="str">
        <f t="shared" si="38"/>
        <v/>
      </c>
      <c r="AD91" s="14"/>
      <c r="AE91" s="11" t="str">
        <f t="shared" ca="1" si="39"/>
        <v>30457060,457,554,30457060,premium unleaded (required),6,natrually aspirated,2646,6566,5874,13.7</v>
      </c>
      <c r="AF91" s="11" t="str">
        <f t="shared" si="28"/>
        <v/>
      </c>
    </row>
    <row r="92" spans="1:32" x14ac:dyDescent="0.3">
      <c r="A92" s="12">
        <v>8</v>
      </c>
      <c r="B92" s="11" t="str">
        <f t="shared" ca="1" si="22"/>
        <v>80739080</v>
      </c>
      <c r="C92" s="11">
        <f t="shared" si="40"/>
        <v>739</v>
      </c>
      <c r="D92" s="13">
        <f t="shared" si="23"/>
        <v>859</v>
      </c>
      <c r="E92" s="12">
        <v>739</v>
      </c>
      <c r="F92" s="14"/>
      <c r="G92" s="11" t="str">
        <f t="shared" ca="1" si="29"/>
        <v>80739080</v>
      </c>
      <c r="H92" s="11" t="str">
        <f>IF(A92=7,"",VLOOKUP(engines!$A92,tables!$A$2:$B$9,2,FALSE))</f>
        <v>flex-fuel (unleaded/E85)</v>
      </c>
      <c r="I92" s="11" cm="1">
        <f t="array" aca="1" ref="I92" ca="1">IF(H92="","",_xlfn.XLOOKUP(K92*(1+ 0.05*Q92),INDIRECT("tables!r14c"&amp;Q92+2&amp;":"&amp;"r21c"&amp;Q92+2,FALSE),tables!$A$14:$A$21,"err",-1,1))</f>
        <v>8</v>
      </c>
      <c r="J92" s="11" t="str" cm="1">
        <f t="array" ref="J92">IF(H92="","",_xlfn.XLOOKUP(Q92,tables!$B$26:$B$30,_xlfn.ANCHORARRAY(tables!$A$26),tables!$A$26,0,1))</f>
        <v>natrually aspirated</v>
      </c>
      <c r="K92" s="13">
        <f t="shared" si="30"/>
        <v>3678</v>
      </c>
      <c r="L92" s="13">
        <f t="shared" si="31"/>
        <v>6892</v>
      </c>
      <c r="M92" s="13">
        <f t="shared" si="32"/>
        <v>6128</v>
      </c>
      <c r="N92" s="15">
        <f ca="1">IF(H92="","",ROUND((4.966747+(23.27979-4.966747)/(1+(E92/463.6174)))*_xlfn.XLOOKUP(engines!H92,tables!$B$2:$B$9,tables!$C$2:$C$9,0,0,1)*IF(Q92=0,1,1.2)*(1-0.01*I92)*(1-K92/1000000),2))</f>
        <v>11.8</v>
      </c>
      <c r="O92" s="11">
        <f t="shared" si="24"/>
        <v>3678</v>
      </c>
      <c r="P92" s="11">
        <f t="shared" si="25"/>
        <v>200.9</v>
      </c>
      <c r="Q92" s="11">
        <f>IF(H92="","",MOD(O92,(_xlfn.XLOOKUP(O92,tables!$C$26:$C$30,tables!$B$26:$B$30,-1,-1,-1)+1)))</f>
        <v>0</v>
      </c>
      <c r="R92" s="12">
        <v>892</v>
      </c>
      <c r="S92" s="12">
        <v>764</v>
      </c>
      <c r="T92" s="12">
        <f t="shared" si="26"/>
        <v>739</v>
      </c>
      <c r="U92" s="13">
        <f t="shared" si="27"/>
        <v>858.72289789903527</v>
      </c>
      <c r="V92" s="14"/>
      <c r="W92" s="11" t="str">
        <f t="shared" si="33"/>
        <v/>
      </c>
      <c r="X92" s="11" t="str">
        <f>IF(A92&lt;&gt;7,"",VLOOKUP(engines!$A92,tables!$A$2:$B$9,2,FALSE))</f>
        <v/>
      </c>
      <c r="Y92" s="13" t="str">
        <f t="shared" si="34"/>
        <v/>
      </c>
      <c r="Z92" s="13" t="str">
        <f t="shared" si="35"/>
        <v/>
      </c>
      <c r="AA92" s="13" t="str">
        <f t="shared" si="36"/>
        <v/>
      </c>
      <c r="AB92" s="15" t="str">
        <f t="shared" si="37"/>
        <v/>
      </c>
      <c r="AC92" s="13" t="str">
        <f t="shared" si="38"/>
        <v/>
      </c>
      <c r="AD92" s="14"/>
      <c r="AE92" s="11" t="str">
        <f t="shared" ca="1" si="39"/>
        <v>80739080,739,859,80739080,flex-fuel (unleaded/E85),8,natrually aspirated,3678,6892,6128,11.8</v>
      </c>
      <c r="AF92" s="11" t="str">
        <f t="shared" si="28"/>
        <v/>
      </c>
    </row>
    <row r="93" spans="1:32" x14ac:dyDescent="0.3">
      <c r="A93" s="12">
        <v>2</v>
      </c>
      <c r="B93" s="11" t="str">
        <f t="shared" ca="1" si="22"/>
        <v>20229041</v>
      </c>
      <c r="C93" s="11">
        <f t="shared" si="40"/>
        <v>229</v>
      </c>
      <c r="D93" s="13">
        <f t="shared" si="23"/>
        <v>266</v>
      </c>
      <c r="E93" s="12">
        <v>218</v>
      </c>
      <c r="F93" s="14"/>
      <c r="G93" s="11" t="str">
        <f t="shared" ca="1" si="29"/>
        <v>20229041</v>
      </c>
      <c r="H93" s="11" t="str">
        <f>IF(A93=7,"",VLOOKUP(engines!$A93,tables!$A$2:$B$9,2,FALSE))</f>
        <v>regular unleaded</v>
      </c>
      <c r="I93" s="11" cm="1">
        <f t="array" aca="1" ref="I93" ca="1">IF(H93="","",_xlfn.XLOOKUP(K93*(1+ 0.05*Q93),INDIRECT("tables!r14c"&amp;Q93+2&amp;":"&amp;"r21c"&amp;Q93+2,FALSE),tables!$A$14:$A$21,"err",-1,1))</f>
        <v>4</v>
      </c>
      <c r="J93" s="11" t="str" cm="1">
        <f t="array" ref="J93">IF(H93="","",_xlfn.XLOOKUP(Q93,tables!$B$26:$B$30,_xlfn.ANCHORARRAY(tables!$A$26),tables!$A$26,0,1))</f>
        <v>single turbo</v>
      </c>
      <c r="K93" s="13">
        <f t="shared" si="30"/>
        <v>1455</v>
      </c>
      <c r="L93" s="13">
        <f t="shared" si="31"/>
        <v>6387</v>
      </c>
      <c r="M93" s="13">
        <f t="shared" si="32"/>
        <v>5834</v>
      </c>
      <c r="N93" s="15">
        <f ca="1">IF(H93="","",ROUND((4.966747+(23.27979-4.966747)/(1+(E93/463.6174)))*_xlfn.XLOOKUP(engines!H93,tables!$B$2:$B$9,tables!$C$2:$C$9,0,0,1)*IF(Q93=0,1,1.2)*(1-0.01*I93)*(1-K93/1000000),2))</f>
        <v>20.04</v>
      </c>
      <c r="O93" s="11">
        <f t="shared" si="24"/>
        <v>1465</v>
      </c>
      <c r="P93" s="11">
        <f t="shared" si="25"/>
        <v>157.39500000000001</v>
      </c>
      <c r="Q93" s="11">
        <f>IF(H93="","",MOD(O93,(_xlfn.XLOOKUP(O93,tables!$C$26:$C$30,tables!$B$26:$B$30,-1,-1,-1)+1)))</f>
        <v>1</v>
      </c>
      <c r="R93" s="12">
        <v>83</v>
      </c>
      <c r="S93" s="12">
        <v>553</v>
      </c>
      <c r="T93" s="12">
        <f t="shared" si="26"/>
        <v>229</v>
      </c>
      <c r="U93" s="13">
        <f t="shared" si="27"/>
        <v>266.08318512562329</v>
      </c>
      <c r="V93" s="14"/>
      <c r="W93" s="11" t="str">
        <f t="shared" si="33"/>
        <v/>
      </c>
      <c r="X93" s="11" t="str">
        <f>IF(A93&lt;&gt;7,"",VLOOKUP(engines!$A93,tables!$A$2:$B$9,2,FALSE))</f>
        <v/>
      </c>
      <c r="Y93" s="13" t="str">
        <f t="shared" si="34"/>
        <v/>
      </c>
      <c r="Z93" s="13" t="str">
        <f t="shared" si="35"/>
        <v/>
      </c>
      <c r="AA93" s="13" t="str">
        <f t="shared" si="36"/>
        <v/>
      </c>
      <c r="AB93" s="15" t="str">
        <f t="shared" si="37"/>
        <v/>
      </c>
      <c r="AC93" s="13" t="str">
        <f t="shared" si="38"/>
        <v/>
      </c>
      <c r="AD93" s="14"/>
      <c r="AE93" s="11" t="str">
        <f t="shared" ca="1" si="39"/>
        <v>20229041,229,266,20229041,regular unleaded,4,single turbo,1455,6387,5834,20.04</v>
      </c>
      <c r="AF93" s="11" t="str">
        <f t="shared" si="28"/>
        <v/>
      </c>
    </row>
    <row r="94" spans="1:32" x14ac:dyDescent="0.3">
      <c r="A94" s="12">
        <v>4</v>
      </c>
      <c r="B94" s="11" t="str">
        <f t="shared" ca="1" si="22"/>
        <v>41633103</v>
      </c>
      <c r="C94" s="11">
        <f t="shared" si="40"/>
        <v>1633</v>
      </c>
      <c r="D94" s="13">
        <f t="shared" si="23"/>
        <v>1672</v>
      </c>
      <c r="E94" s="12">
        <v>1420</v>
      </c>
      <c r="F94" s="14"/>
      <c r="G94" s="11" t="str">
        <f t="shared" ca="1" si="29"/>
        <v>41633103</v>
      </c>
      <c r="H94" s="11" t="str">
        <f>IF(A94=7,"",VLOOKUP(engines!$A94,tables!$A$2:$B$9,2,FALSE))</f>
        <v>diesel</v>
      </c>
      <c r="I94" s="11" cm="1">
        <f t="array" aca="1" ref="I94" ca="1">IF(H94="","",_xlfn.XLOOKUP(K94*(1+ 0.05*Q94),INDIRECT("tables!r14c"&amp;Q94+2&amp;":"&amp;"r21c"&amp;Q94+2,FALSE),tables!$A$14:$A$21,"err",-1,1))</f>
        <v>10</v>
      </c>
      <c r="J94" s="11" t="str" cm="1">
        <f t="array" ref="J94">IF(H94="","",_xlfn.XLOOKUP(Q94,tables!$B$26:$B$30,_xlfn.ANCHORARRAY(tables!$A$26),tables!$A$26,0,1))</f>
        <v>twin turbo</v>
      </c>
      <c r="K94" s="13">
        <f t="shared" si="30"/>
        <v>4891</v>
      </c>
      <c r="L94" s="13">
        <f t="shared" si="31"/>
        <v>6785</v>
      </c>
      <c r="M94" s="13">
        <f t="shared" si="32"/>
        <v>6048</v>
      </c>
      <c r="N94" s="15">
        <f ca="1">IF(H94="","",ROUND((4.966747+(23.27979-4.966747)/(1+(E94/463.6174)))*_xlfn.XLOOKUP(engines!H94,tables!$B$2:$B$9,tables!$C$2:$C$9,0,0,1)*IF(Q94=0,1,1.2)*(1-0.01*I94)*(1-K94/1000000),2))</f>
        <v>12.22</v>
      </c>
      <c r="O94" s="11">
        <f t="shared" si="24"/>
        <v>5279</v>
      </c>
      <c r="P94" s="11">
        <f t="shared" si="25"/>
        <v>333.84499999999997</v>
      </c>
      <c r="Q94" s="11">
        <f>IF(H94="","",MOD(O94,(_xlfn.XLOOKUP(O94,tables!$C$26:$C$30,tables!$B$26:$B$30,-1,-1,-1)+1)))</f>
        <v>3</v>
      </c>
      <c r="R94" s="12">
        <v>1400</v>
      </c>
      <c r="S94" s="12">
        <v>737</v>
      </c>
      <c r="T94" s="12">
        <f t="shared" si="26"/>
        <v>1633</v>
      </c>
      <c r="U94" s="13">
        <f t="shared" si="27"/>
        <v>1671.8754618044168</v>
      </c>
      <c r="V94" s="14"/>
      <c r="W94" s="11" t="str">
        <f t="shared" si="33"/>
        <v/>
      </c>
      <c r="X94" s="11" t="str">
        <f>IF(A94&lt;&gt;7,"",VLOOKUP(engines!$A94,tables!$A$2:$B$9,2,FALSE))</f>
        <v/>
      </c>
      <c r="Y94" s="13" t="str">
        <f t="shared" si="34"/>
        <v/>
      </c>
      <c r="Z94" s="13" t="str">
        <f t="shared" si="35"/>
        <v/>
      </c>
      <c r="AA94" s="13" t="str">
        <f t="shared" si="36"/>
        <v/>
      </c>
      <c r="AB94" s="15" t="str">
        <f t="shared" si="37"/>
        <v/>
      </c>
      <c r="AC94" s="13" t="str">
        <f t="shared" si="38"/>
        <v/>
      </c>
      <c r="AD94" s="14"/>
      <c r="AE94" s="11" t="str">
        <f t="shared" ca="1" si="39"/>
        <v>41633103,1633,1672,41633103,diesel,10,twin turbo,4891,6785,6048,12.22</v>
      </c>
      <c r="AF94" s="11" t="str">
        <f t="shared" si="28"/>
        <v/>
      </c>
    </row>
    <row r="95" spans="1:32" x14ac:dyDescent="0.3">
      <c r="A95" s="12">
        <v>5</v>
      </c>
      <c r="B95" s="11" t="str">
        <f t="shared" ca="1" si="22"/>
        <v>50097030</v>
      </c>
      <c r="C95" s="11">
        <f t="shared" si="40"/>
        <v>97</v>
      </c>
      <c r="D95" s="13">
        <f t="shared" si="23"/>
        <v>119</v>
      </c>
      <c r="E95" s="12">
        <v>97</v>
      </c>
      <c r="F95" s="14"/>
      <c r="G95" s="11" t="str">
        <f t="shared" ca="1" si="29"/>
        <v>50097030</v>
      </c>
      <c r="H95" s="11" t="str">
        <f>IF(A95=7,"",VLOOKUP(engines!$A95,tables!$A$2:$B$9,2,FALSE))</f>
        <v>flex-fuel (premium unleaded recommended/E85)</v>
      </c>
      <c r="I95" s="11" cm="1">
        <f t="array" aca="1" ref="I95" ca="1">IF(H95="","",_xlfn.XLOOKUP(K95*(1+ 0.05*Q95),INDIRECT("tables!r14c"&amp;Q95+2&amp;":"&amp;"r21c"&amp;Q95+2,FALSE),tables!$A$14:$A$21,"err",-1,1))</f>
        <v>3</v>
      </c>
      <c r="J95" s="11" t="str" cm="1">
        <f t="array" ref="J95">IF(H95="","",_xlfn.XLOOKUP(Q95,tables!$B$26:$B$30,_xlfn.ANCHORARRAY(tables!$A$26),tables!$A$26,0,1))</f>
        <v>natrually aspirated</v>
      </c>
      <c r="K95" s="13">
        <f t="shared" si="30"/>
        <v>710</v>
      </c>
      <c r="L95" s="13">
        <f t="shared" si="31"/>
        <v>6595</v>
      </c>
      <c r="M95" s="13">
        <f t="shared" si="32"/>
        <v>5785</v>
      </c>
      <c r="N95" s="15">
        <f ca="1">IF(H95="","",ROUND((4.966747+(23.27979-4.966747)/(1+(E95/463.6174)))*_xlfn.XLOOKUP(engines!H95,tables!$B$2:$B$9,tables!$C$2:$C$9,0,0,1)*IF(Q95=0,1,1.2)*(1-0.01*I95)*(1-K95/1000000),2))</f>
        <v>21.05</v>
      </c>
      <c r="O95" s="11">
        <f t="shared" si="24"/>
        <v>710</v>
      </c>
      <c r="P95" s="11">
        <f t="shared" si="25"/>
        <v>136.69999999999999</v>
      </c>
      <c r="Q95" s="11">
        <f>IF(H95="","",MOD(O95,(_xlfn.XLOOKUP(O95,tables!$C$26:$C$30,tables!$B$26:$B$30,-1,-1,-1)+1)))</f>
        <v>0</v>
      </c>
      <c r="R95" s="12">
        <v>595</v>
      </c>
      <c r="S95" s="12">
        <v>810</v>
      </c>
      <c r="T95" s="12">
        <f t="shared" si="26"/>
        <v>97</v>
      </c>
      <c r="U95" s="13">
        <f t="shared" si="27"/>
        <v>119.3976372746822</v>
      </c>
      <c r="V95" s="14"/>
      <c r="W95" s="11" t="str">
        <f t="shared" si="33"/>
        <v/>
      </c>
      <c r="X95" s="11" t="str">
        <f>IF(A95&lt;&gt;7,"",VLOOKUP(engines!$A95,tables!$A$2:$B$9,2,FALSE))</f>
        <v/>
      </c>
      <c r="Y95" s="13" t="str">
        <f t="shared" si="34"/>
        <v/>
      </c>
      <c r="Z95" s="13" t="str">
        <f t="shared" si="35"/>
        <v/>
      </c>
      <c r="AA95" s="13" t="str">
        <f t="shared" si="36"/>
        <v/>
      </c>
      <c r="AB95" s="15" t="str">
        <f t="shared" si="37"/>
        <v/>
      </c>
      <c r="AC95" s="13" t="str">
        <f t="shared" si="38"/>
        <v/>
      </c>
      <c r="AD95" s="14"/>
      <c r="AE95" s="11" t="str">
        <f t="shared" ca="1" si="39"/>
        <v>50097030,97,119,50097030,flex-fuel (premium unleaded recommended/E85),3,natrually aspirated,710,6595,5785,21.05</v>
      </c>
      <c r="AF95" s="11" t="str">
        <f t="shared" si="28"/>
        <v/>
      </c>
    </row>
    <row r="96" spans="1:32" x14ac:dyDescent="0.3">
      <c r="A96" s="12">
        <v>3</v>
      </c>
      <c r="B96" s="11" t="str">
        <f t="shared" ca="1" si="22"/>
        <v>30319050</v>
      </c>
      <c r="C96" s="11">
        <f t="shared" si="40"/>
        <v>319</v>
      </c>
      <c r="D96" s="13">
        <f t="shared" si="23"/>
        <v>352</v>
      </c>
      <c r="E96" s="12">
        <v>319</v>
      </c>
      <c r="F96" s="14"/>
      <c r="G96" s="11" t="str">
        <f t="shared" ca="1" si="29"/>
        <v>30319050</v>
      </c>
      <c r="H96" s="11" t="str">
        <f>IF(A96=7,"",VLOOKUP(engines!$A96,tables!$A$2:$B$9,2,FALSE))</f>
        <v>premium unleaded (required)</v>
      </c>
      <c r="I96" s="11" cm="1">
        <f t="array" aca="1" ref="I96" ca="1">IF(H96="","",_xlfn.XLOOKUP(K96*(1+ 0.05*Q96),INDIRECT("tables!r14c"&amp;Q96+2&amp;":"&amp;"r21c"&amp;Q96+2,FALSE),tables!$A$14:$A$21,"err",-1,1))</f>
        <v>5</v>
      </c>
      <c r="J96" s="11" t="str" cm="1">
        <f t="array" ref="J96">IF(H96="","",_xlfn.XLOOKUP(Q96,tables!$B$26:$B$30,_xlfn.ANCHORARRAY(tables!$A$26),tables!$A$26,0,1))</f>
        <v>natrually aspirated</v>
      </c>
      <c r="K96" s="13">
        <f t="shared" si="30"/>
        <v>2008</v>
      </c>
      <c r="L96" s="13">
        <f t="shared" si="31"/>
        <v>7054</v>
      </c>
      <c r="M96" s="13">
        <f t="shared" si="32"/>
        <v>6457</v>
      </c>
      <c r="N96" s="15">
        <f ca="1">IF(H96="","",ROUND((4.966747+(23.27979-4.966747)/(1+(E96/463.6174)))*_xlfn.XLOOKUP(engines!H96,tables!$B$2:$B$9,tables!$C$2:$C$9,0,0,1)*IF(Q96=0,1,1.2)*(1-0.01*I96)*(1-K96/1000000),2))</f>
        <v>15.44</v>
      </c>
      <c r="O96" s="11">
        <f t="shared" si="24"/>
        <v>2008</v>
      </c>
      <c r="P96" s="11">
        <f t="shared" si="25"/>
        <v>158.9</v>
      </c>
      <c r="Q96" s="11">
        <f>IF(H96="","",MOD(O96,(_xlfn.XLOOKUP(O96,tables!$C$26:$C$30,tables!$B$26:$B$30,-1,-1,-1)+1)))</f>
        <v>0</v>
      </c>
      <c r="R96" s="12">
        <v>1054</v>
      </c>
      <c r="S96" s="12">
        <v>597</v>
      </c>
      <c r="T96" s="12">
        <f t="shared" si="26"/>
        <v>319</v>
      </c>
      <c r="U96" s="13">
        <f t="shared" si="27"/>
        <v>351.79305251913559</v>
      </c>
      <c r="V96" s="14"/>
      <c r="W96" s="11" t="str">
        <f t="shared" si="33"/>
        <v/>
      </c>
      <c r="X96" s="11" t="str">
        <f>IF(A96&lt;&gt;7,"",VLOOKUP(engines!$A96,tables!$A$2:$B$9,2,FALSE))</f>
        <v/>
      </c>
      <c r="Y96" s="13" t="str">
        <f t="shared" si="34"/>
        <v/>
      </c>
      <c r="Z96" s="13" t="str">
        <f t="shared" si="35"/>
        <v/>
      </c>
      <c r="AA96" s="13" t="str">
        <f t="shared" si="36"/>
        <v/>
      </c>
      <c r="AB96" s="15" t="str">
        <f t="shared" si="37"/>
        <v/>
      </c>
      <c r="AC96" s="13" t="str">
        <f t="shared" si="38"/>
        <v/>
      </c>
      <c r="AD96" s="14"/>
      <c r="AE96" s="11" t="str">
        <f t="shared" ca="1" si="39"/>
        <v>30319050,319,352,30319050,premium unleaded (required),5,natrually aspirated,2008,7054,6457,15.44</v>
      </c>
      <c r="AF96" s="11" t="str">
        <f t="shared" si="28"/>
        <v/>
      </c>
    </row>
    <row r="97" spans="1:32" x14ac:dyDescent="0.3">
      <c r="A97" s="12">
        <v>7</v>
      </c>
      <c r="B97" s="11" t="str">
        <f t="shared" si="22"/>
        <v>70459603</v>
      </c>
      <c r="C97" s="11">
        <f t="shared" si="40"/>
        <v>459</v>
      </c>
      <c r="D97" s="13">
        <f t="shared" si="23"/>
        <v>688</v>
      </c>
      <c r="E97" s="12">
        <v>459</v>
      </c>
      <c r="F97" s="14"/>
      <c r="G97" s="11" t="str">
        <f t="shared" si="29"/>
        <v/>
      </c>
      <c r="H97" s="11" t="str">
        <f>IF(A97=7,"",VLOOKUP(engines!$A97,tables!$A$2:$B$9,2,FALSE))</f>
        <v/>
      </c>
      <c r="I97" s="11" t="str" cm="1">
        <f t="array" aca="1" ref="I97" ca="1">IF(H97="","",_xlfn.XLOOKUP(K97*(1+ 0.05*Q97),INDIRECT("tables!r14c"&amp;Q97+2&amp;":"&amp;"r21c"&amp;Q97+2,FALSE),tables!$A$14:$A$21,"err",-1,1))</f>
        <v/>
      </c>
      <c r="J97" s="11" t="str" cm="1">
        <f t="array" ref="J97">IF(H97="","",_xlfn.XLOOKUP(Q97,tables!$B$26:$B$30,_xlfn.ANCHORARRAY(tables!$A$26),tables!$A$26,0,1))</f>
        <v/>
      </c>
      <c r="K97" s="13" t="str">
        <f t="shared" si="30"/>
        <v/>
      </c>
      <c r="L97" s="13" t="str">
        <f t="shared" si="31"/>
        <v/>
      </c>
      <c r="M97" s="13" t="str">
        <f t="shared" si="32"/>
        <v/>
      </c>
      <c r="N97" s="15" t="str">
        <f>IF(H97="","",ROUND((4.966747+(23.27979-4.966747)/(1+(E97/463.6174)))*_xlfn.XLOOKUP(engines!H97,tables!$B$2:$B$9,tables!$C$2:$C$9,0,0,1)*IF(Q97=0,1,1.2)*(1-0.01*I97)*(1-K97/1000000),2))</f>
        <v/>
      </c>
      <c r="O97" s="11" t="str">
        <f t="shared" si="24"/>
        <v/>
      </c>
      <c r="P97" s="11" t="str">
        <f t="shared" si="25"/>
        <v/>
      </c>
      <c r="Q97" s="11" t="str">
        <f>IF(H97="","",MOD(O97,(_xlfn.XLOOKUP(O97,tables!$C$26:$C$30,tables!$B$26:$B$30,-1,-1,-1)+1)))</f>
        <v/>
      </c>
      <c r="R97" s="12">
        <v>1189</v>
      </c>
      <c r="S97" s="12">
        <v>822</v>
      </c>
      <c r="T97" s="12" t="str">
        <f t="shared" si="26"/>
        <v/>
      </c>
      <c r="U97" s="13" t="str">
        <f t="shared" si="27"/>
        <v/>
      </c>
      <c r="V97" s="14"/>
      <c r="W97" s="11" t="str">
        <f t="shared" si="33"/>
        <v>70459603</v>
      </c>
      <c r="X97" s="11" t="str">
        <f>IF(A97&lt;&gt;7,"",VLOOKUP(engines!$A97,tables!$A$2:$B$9,2,FALSE))</f>
        <v>electric</v>
      </c>
      <c r="Y97" s="13">
        <f t="shared" si="34"/>
        <v>382</v>
      </c>
      <c r="Z97" s="13">
        <f t="shared" si="35"/>
        <v>896</v>
      </c>
      <c r="AA97" s="13">
        <f t="shared" si="36"/>
        <v>98</v>
      </c>
      <c r="AB97" s="15">
        <f t="shared" si="37"/>
        <v>6.03</v>
      </c>
      <c r="AC97" s="13">
        <f t="shared" si="38"/>
        <v>688</v>
      </c>
      <c r="AD97" s="14"/>
      <c r="AE97" s="11" t="str">
        <f t="shared" si="39"/>
        <v/>
      </c>
      <c r="AF97" s="11" t="str">
        <f t="shared" si="28"/>
        <v>70459603,459,688,70459603,electric,382,896,98,6.03</v>
      </c>
    </row>
    <row r="98" spans="1:32" x14ac:dyDescent="0.3">
      <c r="A98" s="12">
        <v>8</v>
      </c>
      <c r="B98" s="11" t="str">
        <f t="shared" ca="1" si="22"/>
        <v>80078030</v>
      </c>
      <c r="C98" s="11">
        <f t="shared" si="40"/>
        <v>78</v>
      </c>
      <c r="D98" s="13">
        <f t="shared" si="23"/>
        <v>99</v>
      </c>
      <c r="E98" s="12">
        <v>78</v>
      </c>
      <c r="F98" s="14"/>
      <c r="G98" s="11" t="str">
        <f t="shared" ca="1" si="29"/>
        <v>80078030</v>
      </c>
      <c r="H98" s="11" t="str">
        <f>IF(A98=7,"",VLOOKUP(engines!$A98,tables!$A$2:$B$9,2,FALSE))</f>
        <v>flex-fuel (unleaded/E85)</v>
      </c>
      <c r="I98" s="11" cm="1">
        <f t="array" aca="1" ref="I98" ca="1">IF(H98="","",_xlfn.XLOOKUP(K98*(1+ 0.05*Q98),INDIRECT("tables!r14c"&amp;Q98+2&amp;":"&amp;"r21c"&amp;Q98+2,FALSE),tables!$A$14:$A$21,"err",-1,1))</f>
        <v>3</v>
      </c>
      <c r="J98" s="11" t="str" cm="1">
        <f t="array" ref="J98">IF(H98="","",_xlfn.XLOOKUP(Q98,tables!$B$26:$B$30,_xlfn.ANCHORARRAY(tables!$A$26),tables!$A$26,0,1))</f>
        <v>natrually aspirated</v>
      </c>
      <c r="K98" s="13">
        <f t="shared" si="30"/>
        <v>579</v>
      </c>
      <c r="L98" s="13">
        <f t="shared" si="31"/>
        <v>6600</v>
      </c>
      <c r="M98" s="13">
        <f t="shared" si="32"/>
        <v>5632</v>
      </c>
      <c r="N98" s="15">
        <f ca="1">IF(H98="","",ROUND((4.966747+(23.27979-4.966747)/(1+(E98/463.6174)))*_xlfn.XLOOKUP(engines!H98,tables!$B$2:$B$9,tables!$C$2:$C$9,0,0,1)*IF(Q98=0,1,1.2)*(1-0.01*I98)*(1-K98/1000000),2))</f>
        <v>21.41</v>
      </c>
      <c r="O98" s="11">
        <f t="shared" si="24"/>
        <v>579</v>
      </c>
      <c r="P98" s="11">
        <f t="shared" si="25"/>
        <v>134.80000000000001</v>
      </c>
      <c r="Q98" s="11">
        <f>IF(H98="","",MOD(O98,(_xlfn.XLOOKUP(O98,tables!$C$26:$C$30,tables!$B$26:$B$30,-1,-1,-1)+1)))</f>
        <v>0</v>
      </c>
      <c r="R98" s="12">
        <v>600</v>
      </c>
      <c r="S98" s="12">
        <v>968</v>
      </c>
      <c r="T98" s="12">
        <f t="shared" si="26"/>
        <v>78</v>
      </c>
      <c r="U98" s="13">
        <f t="shared" si="27"/>
        <v>98.618710218952913</v>
      </c>
      <c r="V98" s="14"/>
      <c r="W98" s="11" t="str">
        <f t="shared" si="33"/>
        <v/>
      </c>
      <c r="X98" s="11" t="str">
        <f>IF(A98&lt;&gt;7,"",VLOOKUP(engines!$A98,tables!$A$2:$B$9,2,FALSE))</f>
        <v/>
      </c>
      <c r="Y98" s="13" t="str">
        <f t="shared" si="34"/>
        <v/>
      </c>
      <c r="Z98" s="13" t="str">
        <f t="shared" si="35"/>
        <v/>
      </c>
      <c r="AA98" s="13" t="str">
        <f t="shared" si="36"/>
        <v/>
      </c>
      <c r="AB98" s="15" t="str">
        <f t="shared" si="37"/>
        <v/>
      </c>
      <c r="AC98" s="13" t="str">
        <f t="shared" si="38"/>
        <v/>
      </c>
      <c r="AD98" s="14"/>
      <c r="AE98" s="11" t="str">
        <f t="shared" ca="1" si="39"/>
        <v>80078030,78,99,80078030,flex-fuel (unleaded/E85),3,natrually aspirated,579,6600,5632,21.41</v>
      </c>
      <c r="AF98" s="11" t="str">
        <f t="shared" si="28"/>
        <v/>
      </c>
    </row>
    <row r="99" spans="1:32" x14ac:dyDescent="0.3">
      <c r="A99" s="12">
        <v>4</v>
      </c>
      <c r="B99" s="11" t="str">
        <f t="shared" ca="1" si="22"/>
        <v>41274100</v>
      </c>
      <c r="C99" s="11">
        <f t="shared" si="40"/>
        <v>1274</v>
      </c>
      <c r="D99" s="13">
        <f t="shared" si="23"/>
        <v>1869</v>
      </c>
      <c r="E99" s="12">
        <v>1274</v>
      </c>
      <c r="F99" s="14"/>
      <c r="G99" s="11" t="str">
        <f t="shared" ca="1" si="29"/>
        <v>41274100</v>
      </c>
      <c r="H99" s="11" t="str">
        <f>IF(A99=7,"",VLOOKUP(engines!$A99,tables!$A$2:$B$9,2,FALSE))</f>
        <v>diesel</v>
      </c>
      <c r="I99" s="11" cm="1">
        <f t="array" aca="1" ref="I99" ca="1">IF(H99="","",_xlfn.XLOOKUP(K99*(1+ 0.05*Q99),INDIRECT("tables!r14c"&amp;Q99+2&amp;":"&amp;"r21c"&amp;Q99+2,FALSE),tables!$A$14:$A$21,"err",-1,1))</f>
        <v>10</v>
      </c>
      <c r="J99" s="11" t="str" cm="1">
        <f t="array" ref="J99">IF(H99="","",_xlfn.XLOOKUP(Q99,tables!$B$26:$B$30,_xlfn.ANCHORARRAY(tables!$A$26),tables!$A$26,0,1))</f>
        <v>natrually aspirated</v>
      </c>
      <c r="K99" s="13">
        <f t="shared" si="30"/>
        <v>5008</v>
      </c>
      <c r="L99" s="13">
        <f t="shared" si="31"/>
        <v>5808</v>
      </c>
      <c r="M99" s="13">
        <f t="shared" si="32"/>
        <v>4853</v>
      </c>
      <c r="N99" s="15">
        <f ca="1">IF(H99="","",ROUND((4.966747+(23.27979-4.966747)/(1+(E99/463.6174)))*_xlfn.XLOOKUP(engines!H99,tables!$B$2:$B$9,tables!$C$2:$C$9,0,0,1)*IF(Q99=0,1,1.2)*(1-0.01*I99)*(1-K99/1000000),2))</f>
        <v>10.59</v>
      </c>
      <c r="O99" s="11">
        <f t="shared" si="24"/>
        <v>5008</v>
      </c>
      <c r="P99" s="11">
        <f t="shared" si="25"/>
        <v>254.4</v>
      </c>
      <c r="Q99" s="11">
        <f>IF(H99="","",MOD(O99,(_xlfn.XLOOKUP(O99,tables!$C$26:$C$30,tables!$B$26:$B$30,-1,-1,-1)+1)))</f>
        <v>0</v>
      </c>
      <c r="R99" s="12">
        <v>1308</v>
      </c>
      <c r="S99" s="12">
        <v>955</v>
      </c>
      <c r="T99" s="12">
        <f t="shared" si="26"/>
        <v>1274</v>
      </c>
      <c r="U99" s="13">
        <f t="shared" si="27"/>
        <v>1869.3322495847242</v>
      </c>
      <c r="V99" s="14"/>
      <c r="W99" s="11" t="str">
        <f t="shared" si="33"/>
        <v/>
      </c>
      <c r="X99" s="11" t="str">
        <f>IF(A99&lt;&gt;7,"",VLOOKUP(engines!$A99,tables!$A$2:$B$9,2,FALSE))</f>
        <v/>
      </c>
      <c r="Y99" s="13" t="str">
        <f t="shared" si="34"/>
        <v/>
      </c>
      <c r="Z99" s="13" t="str">
        <f t="shared" si="35"/>
        <v/>
      </c>
      <c r="AA99" s="13" t="str">
        <f t="shared" si="36"/>
        <v/>
      </c>
      <c r="AB99" s="15" t="str">
        <f t="shared" si="37"/>
        <v/>
      </c>
      <c r="AC99" s="13" t="str">
        <f t="shared" si="38"/>
        <v/>
      </c>
      <c r="AD99" s="14"/>
      <c r="AE99" s="11" t="str">
        <f t="shared" ca="1" si="39"/>
        <v>41274100,1274,1869,41274100,diesel,10,natrually aspirated,5008,5808,4853,10.59</v>
      </c>
      <c r="AF99" s="11" t="str">
        <f t="shared" si="28"/>
        <v/>
      </c>
    </row>
    <row r="100" spans="1:32" x14ac:dyDescent="0.3">
      <c r="A100" s="12">
        <v>6</v>
      </c>
      <c r="B100" s="11" t="str">
        <f t="shared" ca="1" si="22"/>
        <v>61531101</v>
      </c>
      <c r="C100" s="11">
        <f t="shared" si="40"/>
        <v>1531</v>
      </c>
      <c r="D100" s="13">
        <f t="shared" si="23"/>
        <v>1734</v>
      </c>
      <c r="E100" s="12">
        <v>1458</v>
      </c>
      <c r="F100" s="14"/>
      <c r="G100" s="11" t="str">
        <f t="shared" ca="1" si="29"/>
        <v>61531101</v>
      </c>
      <c r="H100" s="11" t="str">
        <f>IF(A100=7,"",VLOOKUP(engines!$A100,tables!$A$2:$B$9,2,FALSE))</f>
        <v>flex-fuel (premium unleaded required/E85)</v>
      </c>
      <c r="I100" s="11" cm="1">
        <f t="array" aca="1" ref="I100" ca="1">IF(H100="","",_xlfn.XLOOKUP(K100*(1+ 0.05*Q100),INDIRECT("tables!r14c"&amp;Q100+2&amp;":"&amp;"r21c"&amp;Q100+2,FALSE),tables!$A$14:$A$21,"err",-1,1))</f>
        <v>10</v>
      </c>
      <c r="J100" s="11" t="str" cm="1">
        <f t="array" ref="J100">IF(H100="","",_xlfn.XLOOKUP(Q100,tables!$B$26:$B$30,_xlfn.ANCHORARRAY(tables!$A$26),tables!$A$26,0,1))</f>
        <v>single turbo</v>
      </c>
      <c r="K100" s="13">
        <f t="shared" si="30"/>
        <v>5206</v>
      </c>
      <c r="L100" s="13">
        <f t="shared" si="31"/>
        <v>6495</v>
      </c>
      <c r="M100" s="13">
        <f t="shared" si="32"/>
        <v>5988</v>
      </c>
      <c r="N100" s="15">
        <f ca="1">IF(H100="","",ROUND((4.966747+(23.27979-4.966747)/(1+(E100/463.6174)))*_xlfn.XLOOKUP(engines!H100,tables!$B$2:$B$9,tables!$C$2:$C$9,0,0,1)*IF(Q100=0,1,1.2)*(1-0.01*I100)*(1-K100/1000000),2))</f>
        <v>11.19</v>
      </c>
      <c r="O100" s="11">
        <f t="shared" si="24"/>
        <v>5345</v>
      </c>
      <c r="P100" s="11">
        <f t="shared" si="25"/>
        <v>294.10500000000002</v>
      </c>
      <c r="Q100" s="11">
        <f>IF(H100="","",MOD(O100,(_xlfn.XLOOKUP(O100,tables!$C$26:$C$30,tables!$B$26:$B$30,-1,-1,-1)+1)))</f>
        <v>1</v>
      </c>
      <c r="R100" s="12">
        <v>186</v>
      </c>
      <c r="S100" s="12">
        <v>507</v>
      </c>
      <c r="T100" s="12">
        <f t="shared" si="26"/>
        <v>1531</v>
      </c>
      <c r="U100" s="13">
        <f t="shared" si="27"/>
        <v>1733.8163500926687</v>
      </c>
      <c r="V100" s="14"/>
      <c r="W100" s="11" t="str">
        <f t="shared" si="33"/>
        <v/>
      </c>
      <c r="X100" s="11" t="str">
        <f>IF(A100&lt;&gt;7,"",VLOOKUP(engines!$A100,tables!$A$2:$B$9,2,FALSE))</f>
        <v/>
      </c>
      <c r="Y100" s="13" t="str">
        <f t="shared" si="34"/>
        <v/>
      </c>
      <c r="Z100" s="13" t="str">
        <f t="shared" si="35"/>
        <v/>
      </c>
      <c r="AA100" s="13" t="str">
        <f t="shared" si="36"/>
        <v/>
      </c>
      <c r="AB100" s="15" t="str">
        <f t="shared" si="37"/>
        <v/>
      </c>
      <c r="AC100" s="13" t="str">
        <f t="shared" si="38"/>
        <v/>
      </c>
      <c r="AD100" s="14"/>
      <c r="AE100" s="11" t="str">
        <f t="shared" ca="1" si="39"/>
        <v>61531101,1531,1734,61531101,flex-fuel (premium unleaded required/E85),10,single turbo,5206,6495,5988,11.19</v>
      </c>
      <c r="AF100" s="11" t="str">
        <f t="shared" si="28"/>
        <v/>
      </c>
    </row>
    <row r="101" spans="1:32" x14ac:dyDescent="0.3">
      <c r="A101" s="12">
        <v>7</v>
      </c>
      <c r="B101" s="11" t="str">
        <f t="shared" si="22"/>
        <v>70539572</v>
      </c>
      <c r="C101" s="11">
        <f t="shared" si="40"/>
        <v>539</v>
      </c>
      <c r="D101" s="13">
        <f t="shared" si="23"/>
        <v>808</v>
      </c>
      <c r="E101" s="12">
        <v>539</v>
      </c>
      <c r="F101" s="14"/>
      <c r="G101" s="11" t="str">
        <f t="shared" si="29"/>
        <v/>
      </c>
      <c r="H101" s="11" t="str">
        <f>IF(A101=7,"",VLOOKUP(engines!$A101,tables!$A$2:$B$9,2,FALSE))</f>
        <v/>
      </c>
      <c r="I101" s="11" t="str" cm="1">
        <f t="array" aca="1" ref="I101" ca="1">IF(H101="","",_xlfn.XLOOKUP(K101*(1+ 0.05*Q101),INDIRECT("tables!r14c"&amp;Q101+2&amp;":"&amp;"r21c"&amp;Q101+2,FALSE),tables!$A$14:$A$21,"err",-1,1))</f>
        <v/>
      </c>
      <c r="J101" s="11" t="str" cm="1">
        <f t="array" ref="J101">IF(H101="","",_xlfn.XLOOKUP(Q101,tables!$B$26:$B$30,_xlfn.ANCHORARRAY(tables!$A$26),tables!$A$26,0,1))</f>
        <v/>
      </c>
      <c r="K101" s="13" t="str">
        <f t="shared" si="30"/>
        <v/>
      </c>
      <c r="L101" s="13" t="str">
        <f t="shared" si="31"/>
        <v/>
      </c>
      <c r="M101" s="13" t="str">
        <f t="shared" si="32"/>
        <v/>
      </c>
      <c r="N101" s="15" t="str">
        <f>IF(H101="","",ROUND((4.966747+(23.27979-4.966747)/(1+(E101/463.6174)))*_xlfn.XLOOKUP(engines!H101,tables!$B$2:$B$9,tables!$C$2:$C$9,0,0,1)*IF(Q101=0,1,1.2)*(1-0.01*I101)*(1-K101/1000000),2))</f>
        <v/>
      </c>
      <c r="O101" s="11" t="str">
        <f t="shared" si="24"/>
        <v/>
      </c>
      <c r="P101" s="11" t="str">
        <f t="shared" si="25"/>
        <v/>
      </c>
      <c r="Q101" s="11" t="str">
        <f>IF(H101="","",MOD(O101,(_xlfn.XLOOKUP(O101,tables!$C$26:$C$30,tables!$B$26:$B$30,-1,-1,-1)+1)))</f>
        <v/>
      </c>
      <c r="R101" s="12">
        <v>1323</v>
      </c>
      <c r="S101" s="12">
        <v>752</v>
      </c>
      <c r="T101" s="12" t="str">
        <f t="shared" si="26"/>
        <v/>
      </c>
      <c r="U101" s="13" t="str">
        <f t="shared" si="27"/>
        <v/>
      </c>
      <c r="V101" s="14"/>
      <c r="W101" s="11" t="str">
        <f t="shared" si="33"/>
        <v>70539572</v>
      </c>
      <c r="X101" s="11" t="str">
        <f>IF(A101&lt;&gt;7,"",VLOOKUP(engines!$A101,tables!$A$2:$B$9,2,FALSE))</f>
        <v>electric</v>
      </c>
      <c r="Y101" s="13">
        <f t="shared" si="34"/>
        <v>391</v>
      </c>
      <c r="Z101" s="13">
        <f t="shared" si="35"/>
        <v>1028</v>
      </c>
      <c r="AA101" s="13">
        <f t="shared" si="36"/>
        <v>102</v>
      </c>
      <c r="AB101" s="15">
        <f t="shared" si="37"/>
        <v>5.72</v>
      </c>
      <c r="AC101" s="13">
        <f t="shared" si="38"/>
        <v>808</v>
      </c>
      <c r="AD101" s="14"/>
      <c r="AE101" s="11" t="str">
        <f t="shared" si="39"/>
        <v/>
      </c>
      <c r="AF101" s="11" t="str">
        <f t="shared" si="28"/>
        <v>70539572,539,808,70539572,electric,391,1028,102,5.72</v>
      </c>
    </row>
    <row r="102" spans="1:32" x14ac:dyDescent="0.3">
      <c r="A102" s="12">
        <v>1</v>
      </c>
      <c r="B102" s="11" t="str">
        <f t="shared" ca="1" si="22"/>
        <v>10350051</v>
      </c>
      <c r="C102" s="11">
        <f t="shared" si="40"/>
        <v>350</v>
      </c>
      <c r="D102" s="13">
        <f t="shared" si="23"/>
        <v>408</v>
      </c>
      <c r="E102" s="12">
        <v>333</v>
      </c>
      <c r="F102" s="14"/>
      <c r="G102" s="11" t="str">
        <f t="shared" ca="1" si="29"/>
        <v>10350051</v>
      </c>
      <c r="H102" s="11" t="str">
        <f>IF(A102=7,"",VLOOKUP(engines!$A102,tables!$A$2:$B$9,2,FALSE))</f>
        <v>premium unleaded (recommended)</v>
      </c>
      <c r="I102" s="11" cm="1">
        <f t="array" aca="1" ref="I102" ca="1">IF(H102="","",_xlfn.XLOOKUP(K102*(1+ 0.05*Q102),INDIRECT("tables!r14c"&amp;Q102+2&amp;":"&amp;"r21c"&amp;Q102+2,FALSE),tables!$A$14:$A$21,"err",-1,1))</f>
        <v>5</v>
      </c>
      <c r="J102" s="11" t="str" cm="1">
        <f t="array" ref="J102">IF(H102="","",_xlfn.XLOOKUP(Q102,tables!$B$26:$B$30,_xlfn.ANCHORARRAY(tables!$A$26),tables!$A$26,0,1))</f>
        <v>single turbo</v>
      </c>
      <c r="K102" s="13">
        <f t="shared" si="30"/>
        <v>2058</v>
      </c>
      <c r="L102" s="13">
        <f t="shared" si="31"/>
        <v>6389</v>
      </c>
      <c r="M102" s="13">
        <f t="shared" si="32"/>
        <v>5805</v>
      </c>
      <c r="N102" s="15">
        <f ca="1">IF(H102="","",ROUND((4.966747+(23.27979-4.966747)/(1+(E102/463.6174)))*_xlfn.XLOOKUP(engines!H102,tables!$B$2:$B$9,tables!$C$2:$C$9,0,0,1)*IF(Q102=0,1,1.2)*(1-0.01*I102)*(1-K102/1000000),2))</f>
        <v>17.95</v>
      </c>
      <c r="O102" s="11">
        <f t="shared" si="24"/>
        <v>2077</v>
      </c>
      <c r="P102" s="11">
        <f t="shared" si="25"/>
        <v>170.1</v>
      </c>
      <c r="Q102" s="11">
        <f>IF(H102="","",MOD(O102,(_xlfn.XLOOKUP(O102,tables!$C$26:$C$30,tables!$B$26:$B$30,-1,-1,-1)+1)))</f>
        <v>1</v>
      </c>
      <c r="R102" s="12">
        <v>85</v>
      </c>
      <c r="S102" s="12">
        <v>584</v>
      </c>
      <c r="T102" s="12">
        <f t="shared" si="26"/>
        <v>350</v>
      </c>
      <c r="U102" s="13">
        <f t="shared" si="27"/>
        <v>408.47865852248628</v>
      </c>
      <c r="V102" s="14"/>
      <c r="W102" s="11" t="str">
        <f t="shared" si="33"/>
        <v/>
      </c>
      <c r="X102" s="11" t="str">
        <f>IF(A102&lt;&gt;7,"",VLOOKUP(engines!$A102,tables!$A$2:$B$9,2,FALSE))</f>
        <v/>
      </c>
      <c r="Y102" s="13" t="str">
        <f t="shared" si="34"/>
        <v/>
      </c>
      <c r="Z102" s="13" t="str">
        <f t="shared" si="35"/>
        <v/>
      </c>
      <c r="AA102" s="13" t="str">
        <f t="shared" si="36"/>
        <v/>
      </c>
      <c r="AB102" s="15" t="str">
        <f t="shared" si="37"/>
        <v/>
      </c>
      <c r="AC102" s="13" t="str">
        <f t="shared" si="38"/>
        <v/>
      </c>
      <c r="AD102" s="14"/>
      <c r="AE102" s="11" t="str">
        <f t="shared" ca="1" si="39"/>
        <v>10350051,350,408,10350051,premium unleaded (recommended),5,single turbo,2058,6389,5805,17.95</v>
      </c>
      <c r="AF102" s="11" t="str">
        <f t="shared" si="28"/>
        <v/>
      </c>
    </row>
    <row r="103" spans="1:32" x14ac:dyDescent="0.3">
      <c r="A103" s="12">
        <v>7</v>
      </c>
      <c r="B103" s="11" t="str">
        <f t="shared" si="22"/>
        <v>70523578</v>
      </c>
      <c r="C103" s="11">
        <f t="shared" si="40"/>
        <v>523</v>
      </c>
      <c r="D103" s="13">
        <f t="shared" si="23"/>
        <v>784</v>
      </c>
      <c r="E103" s="12">
        <v>523</v>
      </c>
      <c r="F103" s="14"/>
      <c r="G103" s="11" t="str">
        <f t="shared" si="29"/>
        <v/>
      </c>
      <c r="H103" s="11" t="str">
        <f>IF(A103=7,"",VLOOKUP(engines!$A103,tables!$A$2:$B$9,2,FALSE))</f>
        <v/>
      </c>
      <c r="I103" s="11" t="str" cm="1">
        <f t="array" aca="1" ref="I103" ca="1">IF(H103="","",_xlfn.XLOOKUP(K103*(1+ 0.05*Q103),INDIRECT("tables!r14c"&amp;Q103+2&amp;":"&amp;"r21c"&amp;Q103+2,FALSE),tables!$A$14:$A$21,"err",-1,1))</f>
        <v/>
      </c>
      <c r="J103" s="11" t="str" cm="1">
        <f t="array" ref="J103">IF(H103="","",_xlfn.XLOOKUP(Q103,tables!$B$26:$B$30,_xlfn.ANCHORARRAY(tables!$A$26),tables!$A$26,0,1))</f>
        <v/>
      </c>
      <c r="K103" s="13" t="str">
        <f t="shared" si="30"/>
        <v/>
      </c>
      <c r="L103" s="13" t="str">
        <f t="shared" si="31"/>
        <v/>
      </c>
      <c r="M103" s="13" t="str">
        <f t="shared" si="32"/>
        <v/>
      </c>
      <c r="N103" s="15" t="str">
        <f>IF(H103="","",ROUND((4.966747+(23.27979-4.966747)/(1+(E103/463.6174)))*_xlfn.XLOOKUP(engines!H103,tables!$B$2:$B$9,tables!$C$2:$C$9,0,0,1)*IF(Q103=0,1,1.2)*(1-0.01*I103)*(1-K103/1000000),2))</f>
        <v/>
      </c>
      <c r="O103" s="11" t="str">
        <f t="shared" si="24"/>
        <v/>
      </c>
      <c r="P103" s="11" t="str">
        <f t="shared" si="25"/>
        <v/>
      </c>
      <c r="Q103" s="11" t="str">
        <f>IF(H103="","",MOD(O103,(_xlfn.XLOOKUP(O103,tables!$C$26:$C$30,tables!$B$26:$B$30,-1,-1,-1)+1)))</f>
        <v/>
      </c>
      <c r="R103" s="12">
        <v>523</v>
      </c>
      <c r="S103" s="12">
        <v>580</v>
      </c>
      <c r="T103" s="12" t="str">
        <f t="shared" si="26"/>
        <v/>
      </c>
      <c r="U103" s="13" t="str">
        <f t="shared" si="27"/>
        <v/>
      </c>
      <c r="V103" s="14"/>
      <c r="W103" s="11" t="str">
        <f t="shared" si="33"/>
        <v>70523578</v>
      </c>
      <c r="X103" s="11" t="str">
        <f>IF(A103&lt;&gt;7,"",VLOOKUP(engines!$A103,tables!$A$2:$B$9,2,FALSE))</f>
        <v>electric</v>
      </c>
      <c r="Y103" s="13">
        <f t="shared" si="34"/>
        <v>389</v>
      </c>
      <c r="Z103" s="13">
        <f t="shared" si="35"/>
        <v>1003</v>
      </c>
      <c r="AA103" s="13">
        <f t="shared" si="36"/>
        <v>101</v>
      </c>
      <c r="AB103" s="15">
        <f t="shared" si="37"/>
        <v>5.78</v>
      </c>
      <c r="AC103" s="13">
        <f t="shared" si="38"/>
        <v>784</v>
      </c>
      <c r="AD103" s="14"/>
      <c r="AE103" s="11" t="str">
        <f t="shared" si="39"/>
        <v/>
      </c>
      <c r="AF103" s="11" t="str">
        <f t="shared" si="28"/>
        <v>70523578,523,784,70523578,electric,389,1003,101,5.78</v>
      </c>
    </row>
    <row r="104" spans="1:32" x14ac:dyDescent="0.3">
      <c r="A104" s="12">
        <v>8</v>
      </c>
      <c r="B104" s="11" t="str">
        <f t="shared" ca="1" si="22"/>
        <v>81500120</v>
      </c>
      <c r="C104" s="11">
        <f t="shared" si="40"/>
        <v>1500</v>
      </c>
      <c r="D104" s="13">
        <f t="shared" si="23"/>
        <v>2047</v>
      </c>
      <c r="E104" s="12">
        <v>1500</v>
      </c>
      <c r="F104" s="14"/>
      <c r="G104" s="11" t="str">
        <f t="shared" ca="1" si="29"/>
        <v>81500120</v>
      </c>
      <c r="H104" s="11" t="str">
        <f>IF(A104=7,"",VLOOKUP(engines!$A104,tables!$A$2:$B$9,2,FALSE))</f>
        <v>flex-fuel (unleaded/E85)</v>
      </c>
      <c r="I104" s="11" cm="1">
        <f t="array" aca="1" ref="I104" ca="1">IF(H104="","",_xlfn.XLOOKUP(K104*(1+ 0.05*Q104),INDIRECT("tables!r14c"&amp;Q104+2&amp;":"&amp;"r21c"&amp;Q104+2,FALSE),tables!$A$14:$A$21,"err",-1,1))</f>
        <v>12</v>
      </c>
      <c r="J104" s="11" t="str" cm="1">
        <f t="array" ref="J104">IF(H104="","",_xlfn.XLOOKUP(Q104,tables!$B$26:$B$30,_xlfn.ANCHORARRAY(tables!$A$26),tables!$A$26,0,1))</f>
        <v>natrually aspirated</v>
      </c>
      <c r="K104" s="13">
        <f t="shared" si="30"/>
        <v>5415</v>
      </c>
      <c r="L104" s="13">
        <f t="shared" si="31"/>
        <v>6068</v>
      </c>
      <c r="M104" s="13">
        <f t="shared" si="32"/>
        <v>5219</v>
      </c>
      <c r="N104" s="15">
        <f ca="1">IF(H104="","",ROUND((4.966747+(23.27979-4.966747)/(1+(E104/463.6174)))*_xlfn.XLOOKUP(engines!H104,tables!$B$2:$B$9,tables!$C$2:$C$9,0,0,1)*IF(Q104=0,1,1.2)*(1-0.01*I104)*(1-K104/1000000),2))</f>
        <v>8.6999999999999993</v>
      </c>
      <c r="O104" s="11">
        <f t="shared" si="24"/>
        <v>5415</v>
      </c>
      <c r="P104" s="11">
        <f t="shared" si="25"/>
        <v>277</v>
      </c>
      <c r="Q104" s="11">
        <f>IF(H104="","",MOD(O104,(_xlfn.XLOOKUP(O104,tables!$C$26:$C$30,tables!$B$26:$B$30,-1,-1,-1)+1)))</f>
        <v>0</v>
      </c>
      <c r="R104" s="12">
        <v>68</v>
      </c>
      <c r="S104" s="12">
        <v>849</v>
      </c>
      <c r="T104" s="12">
        <f t="shared" si="26"/>
        <v>1500</v>
      </c>
      <c r="U104" s="13">
        <f t="shared" si="27"/>
        <v>2046.5922441417558</v>
      </c>
      <c r="V104" s="14"/>
      <c r="W104" s="11" t="str">
        <f t="shared" si="33"/>
        <v/>
      </c>
      <c r="X104" s="11" t="str">
        <f>IF(A104&lt;&gt;7,"",VLOOKUP(engines!$A104,tables!$A$2:$B$9,2,FALSE))</f>
        <v/>
      </c>
      <c r="Y104" s="13" t="str">
        <f t="shared" si="34"/>
        <v/>
      </c>
      <c r="Z104" s="13" t="str">
        <f t="shared" si="35"/>
        <v/>
      </c>
      <c r="AA104" s="13" t="str">
        <f t="shared" si="36"/>
        <v/>
      </c>
      <c r="AB104" s="15" t="str">
        <f t="shared" si="37"/>
        <v/>
      </c>
      <c r="AC104" s="13" t="str">
        <f t="shared" si="38"/>
        <v/>
      </c>
      <c r="AD104" s="14"/>
      <c r="AE104" s="11" t="str">
        <f t="shared" ca="1" si="39"/>
        <v>81500120,1500,2047,81500120,flex-fuel (unleaded/E85),12,natrually aspirated,5415,6068,5219,8.7</v>
      </c>
      <c r="AF104" s="11" t="str">
        <f t="shared" si="28"/>
        <v/>
      </c>
    </row>
    <row r="105" spans="1:32" x14ac:dyDescent="0.3">
      <c r="A105" s="12">
        <v>4</v>
      </c>
      <c r="B105" s="11" t="str">
        <f t="shared" ca="1" si="22"/>
        <v>40202030</v>
      </c>
      <c r="C105" s="11">
        <f t="shared" si="40"/>
        <v>202</v>
      </c>
      <c r="D105" s="13">
        <f t="shared" si="23"/>
        <v>298</v>
      </c>
      <c r="E105" s="12">
        <v>202</v>
      </c>
      <c r="F105" s="14"/>
      <c r="G105" s="11" t="str">
        <f t="shared" ca="1" si="29"/>
        <v>40202030</v>
      </c>
      <c r="H105" s="11" t="str">
        <f>IF(A105=7,"",VLOOKUP(engines!$A105,tables!$A$2:$B$9,2,FALSE))</f>
        <v>diesel</v>
      </c>
      <c r="I105" s="11" cm="1">
        <f t="array" aca="1" ref="I105" ca="1">IF(H105="","",_xlfn.XLOOKUP(K105*(1+ 0.05*Q105),INDIRECT("tables!r14c"&amp;Q105+2&amp;":"&amp;"r21c"&amp;Q105+2,FALSE),tables!$A$14:$A$21,"err",-1,1))</f>
        <v>3</v>
      </c>
      <c r="J105" s="11" t="str" cm="1">
        <f t="array" ref="J105">IF(H105="","",_xlfn.XLOOKUP(Q105,tables!$B$26:$B$30,_xlfn.ANCHORARRAY(tables!$A$26),tables!$A$26,0,1))</f>
        <v>natrually aspirated</v>
      </c>
      <c r="K105" s="13">
        <f t="shared" si="30"/>
        <v>1372</v>
      </c>
      <c r="L105" s="13">
        <f t="shared" si="31"/>
        <v>5705</v>
      </c>
      <c r="M105" s="13">
        <f t="shared" si="32"/>
        <v>4819</v>
      </c>
      <c r="N105" s="15">
        <f ca="1">IF(H105="","",ROUND((4.966747+(23.27979-4.966747)/(1+(E105/463.6174)))*_xlfn.XLOOKUP(engines!H105,tables!$B$2:$B$9,tables!$C$2:$C$9,0,0,1)*IF(Q105=0,1,1.2)*(1-0.01*I105)*(1-K105/1000000),2))</f>
        <v>20.6</v>
      </c>
      <c r="O105" s="11">
        <f t="shared" si="24"/>
        <v>1372</v>
      </c>
      <c r="P105" s="11">
        <f t="shared" si="25"/>
        <v>147.19999999999999</v>
      </c>
      <c r="Q105" s="11">
        <f>IF(H105="","",MOD(O105,(_xlfn.XLOOKUP(O105,tables!$C$26:$C$30,tables!$B$26:$B$30,-1,-1,-1)+1)))</f>
        <v>0</v>
      </c>
      <c r="R105" s="12">
        <v>1205</v>
      </c>
      <c r="S105" s="12">
        <v>886</v>
      </c>
      <c r="T105" s="12">
        <f t="shared" si="26"/>
        <v>202</v>
      </c>
      <c r="U105" s="13">
        <f t="shared" si="27"/>
        <v>298.48451466825986</v>
      </c>
      <c r="V105" s="14"/>
      <c r="W105" s="11" t="str">
        <f t="shared" si="33"/>
        <v/>
      </c>
      <c r="X105" s="11" t="str">
        <f>IF(A105&lt;&gt;7,"",VLOOKUP(engines!$A105,tables!$A$2:$B$9,2,FALSE))</f>
        <v/>
      </c>
      <c r="Y105" s="13" t="str">
        <f t="shared" si="34"/>
        <v/>
      </c>
      <c r="Z105" s="13" t="str">
        <f t="shared" si="35"/>
        <v/>
      </c>
      <c r="AA105" s="13" t="str">
        <f t="shared" si="36"/>
        <v/>
      </c>
      <c r="AB105" s="15" t="str">
        <f t="shared" si="37"/>
        <v/>
      </c>
      <c r="AC105" s="13" t="str">
        <f t="shared" si="38"/>
        <v/>
      </c>
      <c r="AD105" s="14"/>
      <c r="AE105" s="11" t="str">
        <f t="shared" ca="1" si="39"/>
        <v>40202030,202,298,40202030,diesel,3,natrually aspirated,1372,5705,4819,20.6</v>
      </c>
      <c r="AF105" s="11" t="str">
        <f t="shared" si="28"/>
        <v/>
      </c>
    </row>
    <row r="106" spans="1:32" x14ac:dyDescent="0.3">
      <c r="A106" s="12">
        <v>8</v>
      </c>
      <c r="B106" s="11" t="str">
        <f t="shared" ca="1" si="22"/>
        <v>80146041</v>
      </c>
      <c r="C106" s="11">
        <f t="shared" si="40"/>
        <v>146</v>
      </c>
      <c r="D106" s="13">
        <f t="shared" si="23"/>
        <v>165</v>
      </c>
      <c r="E106" s="12">
        <v>139</v>
      </c>
      <c r="F106" s="14"/>
      <c r="G106" s="11" t="str">
        <f t="shared" ca="1" si="29"/>
        <v>80146041</v>
      </c>
      <c r="H106" s="11" t="str">
        <f>IF(A106=7,"",VLOOKUP(engines!$A106,tables!$A$2:$B$9,2,FALSE))</f>
        <v>flex-fuel (unleaded/E85)</v>
      </c>
      <c r="I106" s="11" cm="1">
        <f t="array" aca="1" ref="I106" ca="1">IF(H106="","",_xlfn.XLOOKUP(K106*(1+ 0.05*Q106),INDIRECT("tables!r14c"&amp;Q106+2&amp;":"&amp;"r21c"&amp;Q106+2,FALSE),tables!$A$14:$A$21,"err",-1,1))</f>
        <v>4</v>
      </c>
      <c r="J106" s="11" t="str" cm="1">
        <f t="array" ref="J106">IF(H106="","",_xlfn.XLOOKUP(Q106,tables!$B$26:$B$30,_xlfn.ANCHORARRAY(tables!$A$26),tables!$A$26,0,1))</f>
        <v>single turbo</v>
      </c>
      <c r="K106" s="13">
        <f t="shared" si="30"/>
        <v>982</v>
      </c>
      <c r="L106" s="13">
        <f t="shared" si="31"/>
        <v>6790</v>
      </c>
      <c r="M106" s="13">
        <f t="shared" si="32"/>
        <v>6003</v>
      </c>
      <c r="N106" s="15">
        <f ca="1">IF(H106="","",ROUND((4.966747+(23.27979-4.966747)/(1+(E106/463.6174)))*_xlfn.XLOOKUP(engines!H106,tables!$B$2:$B$9,tables!$C$2:$C$9,0,0,1)*IF(Q106=0,1,1.2)*(1-0.01*I106)*(1-K106/1000000),2))</f>
        <v>23.47</v>
      </c>
      <c r="O106" s="11">
        <f t="shared" si="24"/>
        <v>987</v>
      </c>
      <c r="P106" s="11">
        <f t="shared" si="25"/>
        <v>148.68</v>
      </c>
      <c r="Q106" s="11">
        <f>IF(H106="","",MOD(O106,(_xlfn.XLOOKUP(O106,tables!$C$26:$C$30,tables!$B$26:$B$30,-1,-1,-1)+1)))</f>
        <v>1</v>
      </c>
      <c r="R106" s="12">
        <v>467</v>
      </c>
      <c r="S106" s="12">
        <v>787</v>
      </c>
      <c r="T106" s="12">
        <f t="shared" si="26"/>
        <v>146</v>
      </c>
      <c r="U106" s="13">
        <f t="shared" si="27"/>
        <v>164.8822171339263</v>
      </c>
      <c r="V106" s="14"/>
      <c r="W106" s="11" t="str">
        <f t="shared" si="33"/>
        <v/>
      </c>
      <c r="X106" s="11" t="str">
        <f>IF(A106&lt;&gt;7,"",VLOOKUP(engines!$A106,tables!$A$2:$B$9,2,FALSE))</f>
        <v/>
      </c>
      <c r="Y106" s="13" t="str">
        <f t="shared" si="34"/>
        <v/>
      </c>
      <c r="Z106" s="13" t="str">
        <f t="shared" si="35"/>
        <v/>
      </c>
      <c r="AA106" s="13" t="str">
        <f t="shared" si="36"/>
        <v/>
      </c>
      <c r="AB106" s="15" t="str">
        <f t="shared" si="37"/>
        <v/>
      </c>
      <c r="AC106" s="13" t="str">
        <f t="shared" si="38"/>
        <v/>
      </c>
      <c r="AD106" s="14"/>
      <c r="AE106" s="11" t="str">
        <f t="shared" ca="1" si="39"/>
        <v>80146041,146,165,80146041,flex-fuel (unleaded/E85),4,single turbo,982,6790,6003,23.47</v>
      </c>
      <c r="AF106" s="11" t="str">
        <f t="shared" si="28"/>
        <v/>
      </c>
    </row>
    <row r="107" spans="1:32" x14ac:dyDescent="0.3">
      <c r="A107" s="12">
        <v>6</v>
      </c>
      <c r="B107" s="11" t="str">
        <f t="shared" ca="1" si="22"/>
        <v>61096100</v>
      </c>
      <c r="C107" s="11">
        <f t="shared" si="40"/>
        <v>1096</v>
      </c>
      <c r="D107" s="13">
        <f t="shared" si="23"/>
        <v>1329</v>
      </c>
      <c r="E107" s="12">
        <v>1096</v>
      </c>
      <c r="F107" s="14"/>
      <c r="G107" s="11" t="str">
        <f t="shared" ca="1" si="29"/>
        <v>61096100</v>
      </c>
      <c r="H107" s="11" t="str">
        <f>IF(A107=7,"",VLOOKUP(engines!$A107,tables!$A$2:$B$9,2,FALSE))</f>
        <v>flex-fuel (premium unleaded required/E85)</v>
      </c>
      <c r="I107" s="11" cm="1">
        <f t="array" aca="1" ref="I107" ca="1">IF(H107="","",_xlfn.XLOOKUP(K107*(1+ 0.05*Q107),INDIRECT("tables!r14c"&amp;Q107+2&amp;":"&amp;"r21c"&amp;Q107+2,FALSE),tables!$A$14:$A$21,"err",-1,1))</f>
        <v>10</v>
      </c>
      <c r="J107" s="11" t="str" cm="1">
        <f t="array" ref="J107">IF(H107="","",_xlfn.XLOOKUP(Q107,tables!$B$26:$B$30,_xlfn.ANCHORARRAY(tables!$A$26),tables!$A$26,0,1))</f>
        <v>natrually aspirated</v>
      </c>
      <c r="K107" s="13">
        <f t="shared" si="30"/>
        <v>4632</v>
      </c>
      <c r="L107" s="13">
        <f t="shared" si="31"/>
        <v>6544</v>
      </c>
      <c r="M107" s="13">
        <f t="shared" si="32"/>
        <v>5871</v>
      </c>
      <c r="N107" s="15">
        <f ca="1">IF(H107="","",ROUND((4.966747+(23.27979-4.966747)/(1+(E107/463.6174)))*_xlfn.XLOOKUP(engines!H107,tables!$B$2:$B$9,tables!$C$2:$C$9,0,0,1)*IF(Q107=0,1,1.2)*(1-0.01*I107)*(1-K107/1000000),2))</f>
        <v>10.35</v>
      </c>
      <c r="O107" s="11">
        <f t="shared" si="24"/>
        <v>4632</v>
      </c>
      <c r="P107" s="11">
        <f t="shared" si="25"/>
        <v>236.60000000000002</v>
      </c>
      <c r="Q107" s="11">
        <f>IF(H107="","",MOD(O107,(_xlfn.XLOOKUP(O107,tables!$C$26:$C$30,tables!$B$26:$B$30,-1,-1,-1)+1)))</f>
        <v>0</v>
      </c>
      <c r="R107" s="12">
        <v>544</v>
      </c>
      <c r="S107" s="12">
        <v>673</v>
      </c>
      <c r="T107" s="12">
        <f t="shared" si="26"/>
        <v>1096</v>
      </c>
      <c r="U107" s="13">
        <f t="shared" si="27"/>
        <v>1329.3086645891901</v>
      </c>
      <c r="V107" s="14"/>
      <c r="W107" s="11" t="str">
        <f t="shared" si="33"/>
        <v/>
      </c>
      <c r="X107" s="11" t="str">
        <f>IF(A107&lt;&gt;7,"",VLOOKUP(engines!$A107,tables!$A$2:$B$9,2,FALSE))</f>
        <v/>
      </c>
      <c r="Y107" s="13" t="str">
        <f t="shared" si="34"/>
        <v/>
      </c>
      <c r="Z107" s="13" t="str">
        <f t="shared" si="35"/>
        <v/>
      </c>
      <c r="AA107" s="13" t="str">
        <f t="shared" si="36"/>
        <v/>
      </c>
      <c r="AB107" s="15" t="str">
        <f t="shared" si="37"/>
        <v/>
      </c>
      <c r="AC107" s="13" t="str">
        <f t="shared" si="38"/>
        <v/>
      </c>
      <c r="AD107" s="14"/>
      <c r="AE107" s="11" t="str">
        <f t="shared" ca="1" si="39"/>
        <v>61096100,1096,1329,61096100,flex-fuel (premium unleaded required/E85),10,natrually aspirated,4632,6544,5871,10.35</v>
      </c>
      <c r="AF107" s="11" t="str">
        <f t="shared" si="28"/>
        <v/>
      </c>
    </row>
    <row r="108" spans="1:32" x14ac:dyDescent="0.3">
      <c r="A108" s="12">
        <v>1</v>
      </c>
      <c r="B108" s="11" t="str">
        <f t="shared" ca="1" si="22"/>
        <v>10228040</v>
      </c>
      <c r="C108" s="11">
        <f t="shared" si="40"/>
        <v>228</v>
      </c>
      <c r="D108" s="13">
        <f t="shared" si="23"/>
        <v>298</v>
      </c>
      <c r="E108" s="12">
        <v>228</v>
      </c>
      <c r="F108" s="14"/>
      <c r="G108" s="11" t="str">
        <f t="shared" ca="1" si="29"/>
        <v>10228040</v>
      </c>
      <c r="H108" s="11" t="str">
        <f>IF(A108=7,"",VLOOKUP(engines!$A108,tables!$A$2:$B$9,2,FALSE))</f>
        <v>premium unleaded (recommended)</v>
      </c>
      <c r="I108" s="11" cm="1">
        <f t="array" aca="1" ref="I108" ca="1">IF(H108="","",_xlfn.XLOOKUP(K108*(1+ 0.05*Q108),INDIRECT("tables!r14c"&amp;Q108+2&amp;":"&amp;"r21c"&amp;Q108+2,FALSE),tables!$A$14:$A$21,"err",-1,1))</f>
        <v>4</v>
      </c>
      <c r="J108" s="11" t="str" cm="1">
        <f t="array" ref="J108">IF(H108="","",_xlfn.XLOOKUP(Q108,tables!$B$26:$B$30,_xlfn.ANCHORARRAY(tables!$A$26),tables!$A$26,0,1))</f>
        <v>natrually aspirated</v>
      </c>
      <c r="K108" s="13">
        <f t="shared" si="30"/>
        <v>1522</v>
      </c>
      <c r="L108" s="13">
        <f t="shared" si="31"/>
        <v>6276</v>
      </c>
      <c r="M108" s="13">
        <f t="shared" si="32"/>
        <v>5452</v>
      </c>
      <c r="N108" s="15">
        <f ca="1">IF(H108="","",ROUND((4.966747+(23.27979-4.966747)/(1+(E108/463.6174)))*_xlfn.XLOOKUP(engines!H108,tables!$B$2:$B$9,tables!$C$2:$C$9,0,0,1)*IF(Q108=0,1,1.2)*(1-0.01*I108)*(1-K108/1000000),2))</f>
        <v>16.690000000000001</v>
      </c>
      <c r="O108" s="11">
        <f t="shared" si="24"/>
        <v>1522</v>
      </c>
      <c r="P108" s="11">
        <f t="shared" si="25"/>
        <v>149.80000000000001</v>
      </c>
      <c r="Q108" s="11">
        <f>IF(H108="","",MOD(O108,(_xlfn.XLOOKUP(O108,tables!$C$26:$C$30,tables!$B$26:$B$30,-1,-1,-1)+1)))</f>
        <v>0</v>
      </c>
      <c r="R108" s="12">
        <v>276</v>
      </c>
      <c r="S108" s="12">
        <v>824</v>
      </c>
      <c r="T108" s="12">
        <f t="shared" si="26"/>
        <v>228</v>
      </c>
      <c r="U108" s="13">
        <f t="shared" si="27"/>
        <v>297.78742996528342</v>
      </c>
      <c r="V108" s="14"/>
      <c r="W108" s="11" t="str">
        <f t="shared" si="33"/>
        <v/>
      </c>
      <c r="X108" s="11" t="str">
        <f>IF(A108&lt;&gt;7,"",VLOOKUP(engines!$A108,tables!$A$2:$B$9,2,FALSE))</f>
        <v/>
      </c>
      <c r="Y108" s="13" t="str">
        <f t="shared" si="34"/>
        <v/>
      </c>
      <c r="Z108" s="13" t="str">
        <f t="shared" si="35"/>
        <v/>
      </c>
      <c r="AA108" s="13" t="str">
        <f t="shared" si="36"/>
        <v/>
      </c>
      <c r="AB108" s="15" t="str">
        <f t="shared" si="37"/>
        <v/>
      </c>
      <c r="AC108" s="13" t="str">
        <f t="shared" si="38"/>
        <v/>
      </c>
      <c r="AD108" s="14"/>
      <c r="AE108" s="11" t="str">
        <f t="shared" ca="1" si="39"/>
        <v>10228040,228,298,10228040,premium unleaded (recommended),4,natrually aspirated,1522,6276,5452,16.69</v>
      </c>
      <c r="AF108" s="11" t="str">
        <f t="shared" si="28"/>
        <v/>
      </c>
    </row>
    <row r="109" spans="1:32" x14ac:dyDescent="0.3">
      <c r="A109" s="12">
        <v>8</v>
      </c>
      <c r="B109" s="11" t="str">
        <f t="shared" ca="1" si="22"/>
        <v>80439051</v>
      </c>
      <c r="C109" s="11">
        <f t="shared" si="40"/>
        <v>439</v>
      </c>
      <c r="D109" s="13">
        <f t="shared" si="23"/>
        <v>464</v>
      </c>
      <c r="E109" s="12">
        <v>418</v>
      </c>
      <c r="F109" s="14"/>
      <c r="G109" s="11" t="str">
        <f t="shared" ca="1" si="29"/>
        <v>80439051</v>
      </c>
      <c r="H109" s="11" t="str">
        <f>IF(A109=7,"",VLOOKUP(engines!$A109,tables!$A$2:$B$9,2,FALSE))</f>
        <v>flex-fuel (unleaded/E85)</v>
      </c>
      <c r="I109" s="11" cm="1">
        <f t="array" aca="1" ref="I109" ca="1">IF(H109="","",_xlfn.XLOOKUP(K109*(1+ 0.05*Q109),INDIRECT("tables!r14c"&amp;Q109+2&amp;":"&amp;"r21c"&amp;Q109+2,FALSE),tables!$A$14:$A$21,"err",-1,1))</f>
        <v>5</v>
      </c>
      <c r="J109" s="11" t="str" cm="1">
        <f t="array" ref="J109">IF(H109="","",_xlfn.XLOOKUP(Q109,tables!$B$26:$B$30,_xlfn.ANCHORARRAY(tables!$A$26),tables!$A$26,0,1))</f>
        <v>single turbo</v>
      </c>
      <c r="K109" s="13">
        <f t="shared" si="30"/>
        <v>2446</v>
      </c>
      <c r="L109" s="13">
        <f t="shared" si="31"/>
        <v>6995</v>
      </c>
      <c r="M109" s="13">
        <f t="shared" si="32"/>
        <v>6409</v>
      </c>
      <c r="N109" s="15">
        <f ca="1">IF(H109="","",ROUND((4.966747+(23.27979-4.966747)/(1+(E109/463.6174)))*_xlfn.XLOOKUP(engines!H109,tables!$B$2:$B$9,tables!$C$2:$C$9,0,0,1)*IF(Q109=0,1,1.2)*(1-0.01*I109)*(1-K109/1000000),2))</f>
        <v>17.760000000000002</v>
      </c>
      <c r="O109" s="11">
        <f t="shared" si="24"/>
        <v>2476</v>
      </c>
      <c r="P109" s="11">
        <f t="shared" si="25"/>
        <v>179.44500000000002</v>
      </c>
      <c r="Q109" s="11">
        <f>IF(H109="","",MOD(O109,(_xlfn.XLOOKUP(O109,tables!$C$26:$C$30,tables!$B$26:$B$30,-1,-1,-1)+1)))</f>
        <v>1</v>
      </c>
      <c r="R109" s="12">
        <v>662</v>
      </c>
      <c r="S109" s="12">
        <v>586</v>
      </c>
      <c r="T109" s="12">
        <f t="shared" si="26"/>
        <v>439</v>
      </c>
      <c r="U109" s="13">
        <f t="shared" si="27"/>
        <v>464.42262833198043</v>
      </c>
      <c r="V109" s="14"/>
      <c r="W109" s="11" t="str">
        <f t="shared" si="33"/>
        <v/>
      </c>
      <c r="X109" s="11" t="str">
        <f>IF(A109&lt;&gt;7,"",VLOOKUP(engines!$A109,tables!$A$2:$B$9,2,FALSE))</f>
        <v/>
      </c>
      <c r="Y109" s="13" t="str">
        <f t="shared" si="34"/>
        <v/>
      </c>
      <c r="Z109" s="13" t="str">
        <f t="shared" si="35"/>
        <v/>
      </c>
      <c r="AA109" s="13" t="str">
        <f t="shared" si="36"/>
        <v/>
      </c>
      <c r="AB109" s="15" t="str">
        <f t="shared" si="37"/>
        <v/>
      </c>
      <c r="AC109" s="13" t="str">
        <f t="shared" si="38"/>
        <v/>
      </c>
      <c r="AD109" s="14"/>
      <c r="AE109" s="11" t="str">
        <f t="shared" ca="1" si="39"/>
        <v>80439051,439,464,80439051,flex-fuel (unleaded/E85),5,single turbo,2446,6995,6409,17.76</v>
      </c>
      <c r="AF109" s="11" t="str">
        <f t="shared" si="28"/>
        <v/>
      </c>
    </row>
    <row r="110" spans="1:32" x14ac:dyDescent="0.3">
      <c r="A110" s="12">
        <v>6</v>
      </c>
      <c r="B110" s="11" t="str">
        <f t="shared" ca="1" si="22"/>
        <v>60969081</v>
      </c>
      <c r="C110" s="11">
        <f t="shared" si="40"/>
        <v>969</v>
      </c>
      <c r="D110" s="13">
        <f t="shared" si="23"/>
        <v>1066</v>
      </c>
      <c r="E110" s="12">
        <v>923</v>
      </c>
      <c r="F110" s="14"/>
      <c r="G110" s="11" t="str">
        <f t="shared" ca="1" si="29"/>
        <v>60969081</v>
      </c>
      <c r="H110" s="11" t="str">
        <f>IF(A110=7,"",VLOOKUP(engines!$A110,tables!$A$2:$B$9,2,FALSE))</f>
        <v>flex-fuel (premium unleaded required/E85)</v>
      </c>
      <c r="I110" s="11" cm="1">
        <f t="array" aca="1" ref="I110" ca="1">IF(H110="","",_xlfn.XLOOKUP(K110*(1+ 0.05*Q110),INDIRECT("tables!r14c"&amp;Q110+2&amp;":"&amp;"r21c"&amp;Q110+2,FALSE),tables!$A$14:$A$21,"err",-1,1))</f>
        <v>8</v>
      </c>
      <c r="J110" s="11" t="str" cm="1">
        <f t="array" ref="J110">IF(H110="","",_xlfn.XLOOKUP(Q110,tables!$B$26:$B$30,_xlfn.ANCHORARRAY(tables!$A$26),tables!$A$26,0,1))</f>
        <v>single turbo</v>
      </c>
      <c r="K110" s="13">
        <f t="shared" si="30"/>
        <v>4122</v>
      </c>
      <c r="L110" s="13">
        <f t="shared" si="31"/>
        <v>7141</v>
      </c>
      <c r="M110" s="13">
        <f t="shared" si="32"/>
        <v>6168</v>
      </c>
      <c r="N110" s="15">
        <f ca="1">IF(H110="","",ROUND((4.966747+(23.27979-4.966747)/(1+(E110/463.6174)))*_xlfn.XLOOKUP(engines!H110,tables!$B$2:$B$9,tables!$C$2:$C$9,0,0,1)*IF(Q110=0,1,1.2)*(1-0.01*I110)*(1-K110/1000000),2))</f>
        <v>13.53</v>
      </c>
      <c r="O110" s="11">
        <f t="shared" si="24"/>
        <v>4209</v>
      </c>
      <c r="P110" s="11">
        <f t="shared" si="25"/>
        <v>235.09500000000003</v>
      </c>
      <c r="Q110" s="11">
        <f>IF(H110="","",MOD(O110,(_xlfn.XLOOKUP(O110,tables!$C$26:$C$30,tables!$B$26:$B$30,-1,-1,-1)+1)))</f>
        <v>1</v>
      </c>
      <c r="R110" s="12">
        <v>801</v>
      </c>
      <c r="S110" s="12">
        <v>973</v>
      </c>
      <c r="T110" s="12">
        <f t="shared" si="26"/>
        <v>969</v>
      </c>
      <c r="U110" s="13">
        <f t="shared" si="27"/>
        <v>1065.5766562006361</v>
      </c>
      <c r="V110" s="14"/>
      <c r="W110" s="11" t="str">
        <f t="shared" si="33"/>
        <v/>
      </c>
      <c r="X110" s="11" t="str">
        <f>IF(A110&lt;&gt;7,"",VLOOKUP(engines!$A110,tables!$A$2:$B$9,2,FALSE))</f>
        <v/>
      </c>
      <c r="Y110" s="13" t="str">
        <f t="shared" si="34"/>
        <v/>
      </c>
      <c r="Z110" s="13" t="str">
        <f t="shared" si="35"/>
        <v/>
      </c>
      <c r="AA110" s="13" t="str">
        <f t="shared" si="36"/>
        <v/>
      </c>
      <c r="AB110" s="15" t="str">
        <f t="shared" si="37"/>
        <v/>
      </c>
      <c r="AC110" s="13" t="str">
        <f t="shared" si="38"/>
        <v/>
      </c>
      <c r="AD110" s="14"/>
      <c r="AE110" s="11" t="str">
        <f t="shared" ca="1" si="39"/>
        <v>60969081,969,1066,60969081,flex-fuel (premium unleaded required/E85),8,single turbo,4122,7141,6168,13.53</v>
      </c>
      <c r="AF110" s="11" t="str">
        <f t="shared" si="28"/>
        <v/>
      </c>
    </row>
    <row r="111" spans="1:32" x14ac:dyDescent="0.3">
      <c r="A111" s="12">
        <v>7</v>
      </c>
      <c r="B111" s="11" t="str">
        <f t="shared" si="22"/>
        <v>70559565</v>
      </c>
      <c r="C111" s="11">
        <f t="shared" si="40"/>
        <v>559</v>
      </c>
      <c r="D111" s="13">
        <f t="shared" si="23"/>
        <v>838</v>
      </c>
      <c r="E111" s="12">
        <v>559</v>
      </c>
      <c r="F111" s="14"/>
      <c r="G111" s="11" t="str">
        <f t="shared" si="29"/>
        <v/>
      </c>
      <c r="H111" s="11" t="str">
        <f>IF(A111=7,"",VLOOKUP(engines!$A111,tables!$A$2:$B$9,2,FALSE))</f>
        <v/>
      </c>
      <c r="I111" s="11" t="str" cm="1">
        <f t="array" aca="1" ref="I111" ca="1">IF(H111="","",_xlfn.XLOOKUP(K111*(1+ 0.05*Q111),INDIRECT("tables!r14c"&amp;Q111+2&amp;":"&amp;"r21c"&amp;Q111+2,FALSE),tables!$A$14:$A$21,"err",-1,1))</f>
        <v/>
      </c>
      <c r="J111" s="11" t="str" cm="1">
        <f t="array" ref="J111">IF(H111="","",_xlfn.XLOOKUP(Q111,tables!$B$26:$B$30,_xlfn.ANCHORARRAY(tables!$A$26),tables!$A$26,0,1))</f>
        <v/>
      </c>
      <c r="K111" s="13" t="str">
        <f t="shared" si="30"/>
        <v/>
      </c>
      <c r="L111" s="13" t="str">
        <f t="shared" si="31"/>
        <v/>
      </c>
      <c r="M111" s="13" t="str">
        <f t="shared" si="32"/>
        <v/>
      </c>
      <c r="N111" s="15" t="str">
        <f>IF(H111="","",ROUND((4.966747+(23.27979-4.966747)/(1+(E111/463.6174)))*_xlfn.XLOOKUP(engines!H111,tables!$B$2:$B$9,tables!$C$2:$C$9,0,0,1)*IF(Q111=0,1,1.2)*(1-0.01*I111)*(1-K111/1000000),2))</f>
        <v/>
      </c>
      <c r="O111" s="11" t="str">
        <f t="shared" si="24"/>
        <v/>
      </c>
      <c r="P111" s="11" t="str">
        <f t="shared" si="25"/>
        <v/>
      </c>
      <c r="Q111" s="11" t="str">
        <f>IF(H111="","",MOD(O111,(_xlfn.XLOOKUP(O111,tables!$C$26:$C$30,tables!$B$26:$B$30,-1,-1,-1)+1)))</f>
        <v/>
      </c>
      <c r="R111" s="12">
        <v>1487</v>
      </c>
      <c r="S111" s="12">
        <v>518</v>
      </c>
      <c r="T111" s="12" t="str">
        <f t="shared" si="26"/>
        <v/>
      </c>
      <c r="U111" s="13" t="str">
        <f t="shared" si="27"/>
        <v/>
      </c>
      <c r="V111" s="14"/>
      <c r="W111" s="11" t="str">
        <f t="shared" si="33"/>
        <v>70559565</v>
      </c>
      <c r="X111" s="11" t="str">
        <f>IF(A111&lt;&gt;7,"",VLOOKUP(engines!$A111,tables!$A$2:$B$9,2,FALSE))</f>
        <v>electric</v>
      </c>
      <c r="Y111" s="13">
        <f t="shared" si="34"/>
        <v>393</v>
      </c>
      <c r="Z111" s="13">
        <f t="shared" si="35"/>
        <v>1061</v>
      </c>
      <c r="AA111" s="13">
        <f t="shared" si="36"/>
        <v>103</v>
      </c>
      <c r="AB111" s="15">
        <f t="shared" si="37"/>
        <v>5.65</v>
      </c>
      <c r="AC111" s="13">
        <f t="shared" si="38"/>
        <v>838</v>
      </c>
      <c r="AD111" s="14"/>
      <c r="AE111" s="11" t="str">
        <f t="shared" si="39"/>
        <v/>
      </c>
      <c r="AF111" s="11" t="str">
        <f t="shared" si="28"/>
        <v>70559565,559,838,70559565,electric,393,1061,103,5.65</v>
      </c>
    </row>
    <row r="112" spans="1:32" x14ac:dyDescent="0.3">
      <c r="A112" s="12">
        <v>3</v>
      </c>
      <c r="B112" s="11" t="str">
        <f t="shared" ca="1" si="22"/>
        <v>30524052</v>
      </c>
      <c r="C112" s="11">
        <f t="shared" si="40"/>
        <v>524</v>
      </c>
      <c r="D112" s="13">
        <f t="shared" si="23"/>
        <v>540</v>
      </c>
      <c r="E112" s="12">
        <v>476</v>
      </c>
      <c r="F112" s="14"/>
      <c r="G112" s="11" t="str">
        <f t="shared" ca="1" si="29"/>
        <v>30524052</v>
      </c>
      <c r="H112" s="11" t="str">
        <f>IF(A112=7,"",VLOOKUP(engines!$A112,tables!$A$2:$B$9,2,FALSE))</f>
        <v>premium unleaded (required)</v>
      </c>
      <c r="I112" s="11" cm="1">
        <f t="array" aca="1" ref="I112" ca="1">IF(H112="","",_xlfn.XLOOKUP(K112*(1+ 0.05*Q112),INDIRECT("tables!r14c"&amp;Q112+2&amp;":"&amp;"r21c"&amp;Q112+2,FALSE),tables!$A$14:$A$21,"err",-1,1))</f>
        <v>5</v>
      </c>
      <c r="J112" s="11" t="str" cm="1">
        <f t="array" ref="J112">IF(H112="","",_xlfn.XLOOKUP(Q112,tables!$B$26:$B$30,_xlfn.ANCHORARRAY(tables!$A$26),tables!$A$26,0,1))</f>
        <v>bi-turbo</v>
      </c>
      <c r="K112" s="13">
        <f t="shared" si="30"/>
        <v>2655</v>
      </c>
      <c r="L112" s="13">
        <f t="shared" si="31"/>
        <v>7281</v>
      </c>
      <c r="M112" s="13">
        <f t="shared" si="32"/>
        <v>6282</v>
      </c>
      <c r="N112" s="15">
        <f ca="1">IF(H112="","",ROUND((4.966747+(23.27979-4.966747)/(1+(E112/463.6174)))*_xlfn.XLOOKUP(engines!H112,tables!$B$2:$B$9,tables!$C$2:$C$9,0,0,1)*IF(Q112=0,1,1.2)*(1-0.01*I112)*(1-K112/1000000),2))</f>
        <v>16.399999999999999</v>
      </c>
      <c r="O112" s="11">
        <f t="shared" si="24"/>
        <v>2726</v>
      </c>
      <c r="P112" s="11">
        <f t="shared" si="25"/>
        <v>197.34000000000003</v>
      </c>
      <c r="Q112" s="11">
        <f>IF(H112="","",MOD(O112,(_xlfn.XLOOKUP(O112,tables!$C$26:$C$30,tables!$B$26:$B$30,-1,-1,-1)+1)))</f>
        <v>2</v>
      </c>
      <c r="R112" s="12">
        <v>619</v>
      </c>
      <c r="S112" s="12">
        <v>999</v>
      </c>
      <c r="T112" s="12">
        <f t="shared" si="26"/>
        <v>524</v>
      </c>
      <c r="U112" s="13">
        <f t="shared" si="27"/>
        <v>539.55582117751158</v>
      </c>
      <c r="V112" s="14"/>
      <c r="W112" s="11" t="str">
        <f t="shared" si="33"/>
        <v/>
      </c>
      <c r="X112" s="11" t="str">
        <f>IF(A112&lt;&gt;7,"",VLOOKUP(engines!$A112,tables!$A$2:$B$9,2,FALSE))</f>
        <v/>
      </c>
      <c r="Y112" s="13" t="str">
        <f t="shared" si="34"/>
        <v/>
      </c>
      <c r="Z112" s="13" t="str">
        <f t="shared" si="35"/>
        <v/>
      </c>
      <c r="AA112" s="13" t="str">
        <f t="shared" si="36"/>
        <v/>
      </c>
      <c r="AB112" s="15" t="str">
        <f t="shared" si="37"/>
        <v/>
      </c>
      <c r="AC112" s="13" t="str">
        <f t="shared" si="38"/>
        <v/>
      </c>
      <c r="AD112" s="14"/>
      <c r="AE112" s="11" t="str">
        <f t="shared" ca="1" si="39"/>
        <v>30524052,524,540,30524052,premium unleaded (required),5,bi-turbo,2655,7281,6282,16.4</v>
      </c>
      <c r="AF112" s="11" t="str">
        <f t="shared" si="28"/>
        <v/>
      </c>
    </row>
    <row r="113" spans="1:32" x14ac:dyDescent="0.3">
      <c r="A113" s="12">
        <v>2</v>
      </c>
      <c r="B113" s="11" t="str">
        <f t="shared" ca="1" si="22"/>
        <v>20159041</v>
      </c>
      <c r="C113" s="11">
        <f t="shared" si="40"/>
        <v>159</v>
      </c>
      <c r="D113" s="13">
        <f t="shared" si="23"/>
        <v>156</v>
      </c>
      <c r="E113" s="12">
        <v>151</v>
      </c>
      <c r="F113" s="14"/>
      <c r="G113" s="11" t="str">
        <f t="shared" ca="1" si="29"/>
        <v>20159041</v>
      </c>
      <c r="H113" s="11" t="str">
        <f>IF(A113=7,"",VLOOKUP(engines!$A113,tables!$A$2:$B$9,2,FALSE))</f>
        <v>regular unleaded</v>
      </c>
      <c r="I113" s="11" cm="1">
        <f t="array" aca="1" ref="I113" ca="1">IF(H113="","",_xlfn.XLOOKUP(K113*(1+ 0.05*Q113),INDIRECT("tables!r14c"&amp;Q113+2&amp;":"&amp;"r21c"&amp;Q113+2,FALSE),tables!$A$14:$A$21,"err",-1,1))</f>
        <v>4</v>
      </c>
      <c r="J113" s="11" t="str" cm="1">
        <f t="array" ref="J113">IF(H113="","",_xlfn.XLOOKUP(Q113,tables!$B$26:$B$30,_xlfn.ANCHORARRAY(tables!$A$26),tables!$A$26,0,1))</f>
        <v>single turbo</v>
      </c>
      <c r="K113" s="13">
        <f t="shared" si="30"/>
        <v>1060</v>
      </c>
      <c r="L113" s="13">
        <f t="shared" si="31"/>
        <v>7431</v>
      </c>
      <c r="M113" s="13">
        <f t="shared" si="32"/>
        <v>6893</v>
      </c>
      <c r="N113" s="15">
        <f ca="1">IF(H113="","",ROUND((4.966747+(23.27979-4.966747)/(1+(E113/463.6174)))*_xlfn.XLOOKUP(engines!H113,tables!$B$2:$B$9,tables!$C$2:$C$9,0,0,1)*IF(Q113=0,1,1.2)*(1-0.01*I113)*(1-K113/1000000),2))</f>
        <v>21.61</v>
      </c>
      <c r="O113" s="11">
        <f t="shared" si="24"/>
        <v>1063</v>
      </c>
      <c r="P113" s="11">
        <f t="shared" si="25"/>
        <v>150.04500000000002</v>
      </c>
      <c r="Q113" s="11">
        <f>IF(H113="","",MOD(O113,(_xlfn.XLOOKUP(O113,tables!$C$26:$C$30,tables!$B$26:$B$30,-1,-1,-1)+1)))</f>
        <v>1</v>
      </c>
      <c r="R113" s="12">
        <v>1077</v>
      </c>
      <c r="S113" s="12">
        <v>538</v>
      </c>
      <c r="T113" s="12">
        <f t="shared" si="26"/>
        <v>159</v>
      </c>
      <c r="U113" s="13">
        <f t="shared" si="27"/>
        <v>155.98973869612161</v>
      </c>
      <c r="V113" s="14"/>
      <c r="W113" s="11" t="str">
        <f t="shared" si="33"/>
        <v/>
      </c>
      <c r="X113" s="11" t="str">
        <f>IF(A113&lt;&gt;7,"",VLOOKUP(engines!$A113,tables!$A$2:$B$9,2,FALSE))</f>
        <v/>
      </c>
      <c r="Y113" s="13" t="str">
        <f t="shared" si="34"/>
        <v/>
      </c>
      <c r="Z113" s="13" t="str">
        <f t="shared" si="35"/>
        <v/>
      </c>
      <c r="AA113" s="13" t="str">
        <f t="shared" si="36"/>
        <v/>
      </c>
      <c r="AB113" s="15" t="str">
        <f t="shared" si="37"/>
        <v/>
      </c>
      <c r="AC113" s="13" t="str">
        <f t="shared" si="38"/>
        <v/>
      </c>
      <c r="AD113" s="14"/>
      <c r="AE113" s="11" t="str">
        <f t="shared" ca="1" si="39"/>
        <v>20159041,159,156,20159041,regular unleaded,4,single turbo,1060,7431,6893,21.61</v>
      </c>
      <c r="AF113" s="11" t="str">
        <f t="shared" si="28"/>
        <v/>
      </c>
    </row>
    <row r="114" spans="1:32" x14ac:dyDescent="0.3">
      <c r="A114" s="12">
        <v>3</v>
      </c>
      <c r="B114" s="11" t="str">
        <f t="shared" ca="1" si="22"/>
        <v>31450101</v>
      </c>
      <c r="C114" s="11">
        <f t="shared" si="40"/>
        <v>1450</v>
      </c>
      <c r="D114" s="13">
        <f t="shared" si="23"/>
        <v>1721</v>
      </c>
      <c r="E114" s="12">
        <v>1381</v>
      </c>
      <c r="F114" s="14"/>
      <c r="G114" s="11" t="str">
        <f t="shared" ca="1" si="29"/>
        <v>31450101</v>
      </c>
      <c r="H114" s="11" t="str">
        <f>IF(A114=7,"",VLOOKUP(engines!$A114,tables!$A$2:$B$9,2,FALSE))</f>
        <v>premium unleaded (required)</v>
      </c>
      <c r="I114" s="11" cm="1">
        <f t="array" aca="1" ref="I114" ca="1">IF(H114="","",_xlfn.XLOOKUP(K114*(1+ 0.05*Q114),INDIRECT("tables!r14c"&amp;Q114+2&amp;":"&amp;"r21c"&amp;Q114+2,FALSE),tables!$A$14:$A$21,"err",-1,1))</f>
        <v>10</v>
      </c>
      <c r="J114" s="11" t="str" cm="1">
        <f t="array" ref="J114">IF(H114="","",_xlfn.XLOOKUP(Q114,tables!$B$26:$B$30,_xlfn.ANCHORARRAY(tables!$A$26),tables!$A$26,0,1))</f>
        <v>single turbo</v>
      </c>
      <c r="K114" s="13">
        <f t="shared" si="30"/>
        <v>5077</v>
      </c>
      <c r="L114" s="13">
        <f t="shared" si="31"/>
        <v>6317</v>
      </c>
      <c r="M114" s="13">
        <f t="shared" si="32"/>
        <v>5714</v>
      </c>
      <c r="N114" s="15">
        <f ca="1">IF(H114="","",ROUND((4.966747+(23.27979-4.966747)/(1+(E114/463.6174)))*_xlfn.XLOOKUP(engines!H114,tables!$B$2:$B$9,tables!$C$2:$C$9,0,0,1)*IF(Q114=0,1,1.2)*(1-0.01*I114)*(1-K114/1000000),2))</f>
        <v>10.59</v>
      </c>
      <c r="O114" s="11">
        <f t="shared" si="24"/>
        <v>5209</v>
      </c>
      <c r="P114" s="11">
        <f t="shared" si="25"/>
        <v>285.60000000000002</v>
      </c>
      <c r="Q114" s="11">
        <f>IF(H114="","",MOD(O114,(_xlfn.XLOOKUP(O114,tables!$C$26:$C$30,tables!$B$26:$B$30,-1,-1,-1)+1)))</f>
        <v>1</v>
      </c>
      <c r="R114" s="12">
        <v>16</v>
      </c>
      <c r="S114" s="12">
        <v>603</v>
      </c>
      <c r="T114" s="12">
        <f t="shared" si="26"/>
        <v>1450</v>
      </c>
      <c r="U114" s="13">
        <f t="shared" si="27"/>
        <v>1720.9997383648129</v>
      </c>
      <c r="V114" s="14"/>
      <c r="W114" s="11" t="str">
        <f t="shared" si="33"/>
        <v/>
      </c>
      <c r="X114" s="11" t="str">
        <f>IF(A114&lt;&gt;7,"",VLOOKUP(engines!$A114,tables!$A$2:$B$9,2,FALSE))</f>
        <v/>
      </c>
      <c r="Y114" s="13" t="str">
        <f t="shared" si="34"/>
        <v/>
      </c>
      <c r="Z114" s="13" t="str">
        <f t="shared" si="35"/>
        <v/>
      </c>
      <c r="AA114" s="13" t="str">
        <f t="shared" si="36"/>
        <v/>
      </c>
      <c r="AB114" s="15" t="str">
        <f t="shared" si="37"/>
        <v/>
      </c>
      <c r="AC114" s="13" t="str">
        <f t="shared" si="38"/>
        <v/>
      </c>
      <c r="AD114" s="14"/>
      <c r="AE114" s="11" t="str">
        <f t="shared" ca="1" si="39"/>
        <v>31450101,1450,1721,31450101,premium unleaded (required),10,single turbo,5077,6317,5714,10.59</v>
      </c>
      <c r="AF114" s="11" t="str">
        <f t="shared" si="28"/>
        <v/>
      </c>
    </row>
    <row r="115" spans="1:32" x14ac:dyDescent="0.3">
      <c r="A115" s="12">
        <v>2</v>
      </c>
      <c r="B115" s="11" t="str">
        <f t="shared" ca="1" si="22"/>
        <v>20996081</v>
      </c>
      <c r="C115" s="11">
        <f t="shared" si="40"/>
        <v>996</v>
      </c>
      <c r="D115" s="13">
        <f t="shared" si="23"/>
        <v>1013</v>
      </c>
      <c r="E115" s="12">
        <v>949</v>
      </c>
      <c r="F115" s="14"/>
      <c r="G115" s="11" t="str">
        <f t="shared" ca="1" si="29"/>
        <v>20996081</v>
      </c>
      <c r="H115" s="11" t="str">
        <f>IF(A115=7,"",VLOOKUP(engines!$A115,tables!$A$2:$B$9,2,FALSE))</f>
        <v>regular unleaded</v>
      </c>
      <c r="I115" s="11" cm="1">
        <f t="array" aca="1" ref="I115" ca="1">IF(H115="","",_xlfn.XLOOKUP(K115*(1+ 0.05*Q115),INDIRECT("tables!r14c"&amp;Q115+2&amp;":"&amp;"r21c"&amp;Q115+2,FALSE),tables!$A$14:$A$21,"err",-1,1))</f>
        <v>8</v>
      </c>
      <c r="J115" s="11" t="str" cm="1">
        <f t="array" ref="J115">IF(H115="","",_xlfn.XLOOKUP(Q115,tables!$B$26:$B$30,_xlfn.ANCHORARRAY(tables!$A$26),tables!$A$26,0,1))</f>
        <v>single turbo</v>
      </c>
      <c r="K115" s="13">
        <f t="shared" si="30"/>
        <v>4186</v>
      </c>
      <c r="L115" s="13">
        <f t="shared" si="31"/>
        <v>7433</v>
      </c>
      <c r="M115" s="13">
        <f t="shared" si="32"/>
        <v>6668</v>
      </c>
      <c r="N115" s="15">
        <f ca="1">IF(H115="","",ROUND((4.966747+(23.27979-4.966747)/(1+(E115/463.6174)))*_xlfn.XLOOKUP(engines!H115,tables!$B$2:$B$9,tables!$C$2:$C$9,0,0,1)*IF(Q115=0,1,1.2)*(1-0.01*I115)*(1-K115/1000000),2))</f>
        <v>12.07</v>
      </c>
      <c r="O115" s="11">
        <f t="shared" si="24"/>
        <v>4277</v>
      </c>
      <c r="P115" s="11">
        <f t="shared" si="25"/>
        <v>237.93000000000004</v>
      </c>
      <c r="Q115" s="11">
        <f>IF(H115="","",MOD(O115,(_xlfn.XLOOKUP(O115,tables!$C$26:$C$30,tables!$B$26:$B$30,-1,-1,-1)+1)))</f>
        <v>1</v>
      </c>
      <c r="R115" s="12">
        <v>1079</v>
      </c>
      <c r="S115" s="12">
        <v>765</v>
      </c>
      <c r="T115" s="12">
        <f t="shared" si="26"/>
        <v>996</v>
      </c>
      <c r="U115" s="13">
        <f t="shared" si="27"/>
        <v>1013.4398631418572</v>
      </c>
      <c r="V115" s="14"/>
      <c r="W115" s="11" t="str">
        <f t="shared" si="33"/>
        <v/>
      </c>
      <c r="X115" s="11" t="str">
        <f>IF(A115&lt;&gt;7,"",VLOOKUP(engines!$A115,tables!$A$2:$B$9,2,FALSE))</f>
        <v/>
      </c>
      <c r="Y115" s="13" t="str">
        <f t="shared" si="34"/>
        <v/>
      </c>
      <c r="Z115" s="13" t="str">
        <f t="shared" si="35"/>
        <v/>
      </c>
      <c r="AA115" s="13" t="str">
        <f t="shared" si="36"/>
        <v/>
      </c>
      <c r="AB115" s="15" t="str">
        <f t="shared" si="37"/>
        <v/>
      </c>
      <c r="AC115" s="13" t="str">
        <f t="shared" si="38"/>
        <v/>
      </c>
      <c r="AD115" s="14"/>
      <c r="AE115" s="11" t="str">
        <f t="shared" ca="1" si="39"/>
        <v>20996081,996,1013,20996081,regular unleaded,8,single turbo,4186,7433,6668,12.07</v>
      </c>
      <c r="AF115" s="11" t="str">
        <f t="shared" si="28"/>
        <v/>
      </c>
    </row>
    <row r="116" spans="1:32" x14ac:dyDescent="0.3">
      <c r="A116" s="12">
        <v>2</v>
      </c>
      <c r="B116" s="11" t="str">
        <f t="shared" ca="1" si="22"/>
        <v>21534103</v>
      </c>
      <c r="C116" s="11">
        <f t="shared" si="40"/>
        <v>1534</v>
      </c>
      <c r="D116" s="13">
        <f t="shared" si="23"/>
        <v>1308</v>
      </c>
      <c r="E116" s="12">
        <v>1334</v>
      </c>
      <c r="F116" s="14"/>
      <c r="G116" s="11" t="str">
        <f t="shared" ca="1" si="29"/>
        <v>21534103</v>
      </c>
      <c r="H116" s="11" t="str">
        <f>IF(A116=7,"",VLOOKUP(engines!$A116,tables!$A$2:$B$9,2,FALSE))</f>
        <v>regular unleaded</v>
      </c>
      <c r="I116" s="11" cm="1">
        <f t="array" aca="1" ref="I116" ca="1">IF(H116="","",_xlfn.XLOOKUP(K116*(1+ 0.05*Q116),INDIRECT("tables!r14c"&amp;Q116+2&amp;":"&amp;"r21c"&amp;Q116+2,FALSE),tables!$A$14:$A$21,"err",-1,1))</f>
        <v>10</v>
      </c>
      <c r="J116" s="11" t="str" cm="1">
        <f t="array" ref="J116">IF(H116="","",_xlfn.XLOOKUP(Q116,tables!$B$26:$B$30,_xlfn.ANCHORARRAY(tables!$A$26),tables!$A$26,0,1))</f>
        <v>twin turbo</v>
      </c>
      <c r="K116" s="13">
        <f t="shared" si="30"/>
        <v>4757</v>
      </c>
      <c r="L116" s="13">
        <f t="shared" si="31"/>
        <v>7922</v>
      </c>
      <c r="M116" s="13">
        <f t="shared" si="32"/>
        <v>7261</v>
      </c>
      <c r="N116" s="15">
        <f ca="1">IF(H116="","",ROUND((4.966747+(23.27979-4.966747)/(1+(E116/463.6174)))*_xlfn.XLOOKUP(engines!H116,tables!$B$2:$B$9,tables!$C$2:$C$9,0,0,1)*IF(Q116=0,1,1.2)*(1-0.01*I116)*(1-K116/1000000),2))</f>
        <v>10.42</v>
      </c>
      <c r="O116" s="11">
        <f t="shared" si="24"/>
        <v>5123</v>
      </c>
      <c r="P116" s="11">
        <f t="shared" si="25"/>
        <v>322.45999999999992</v>
      </c>
      <c r="Q116" s="11">
        <f>IF(H116="","",MOD(O116,(_xlfn.XLOOKUP(O116,tables!$C$26:$C$30,tables!$B$26:$B$30,-1,-1,-1)+1)))</f>
        <v>3</v>
      </c>
      <c r="R116" s="12">
        <v>889</v>
      </c>
      <c r="S116" s="12">
        <v>661</v>
      </c>
      <c r="T116" s="12">
        <f t="shared" si="26"/>
        <v>1534</v>
      </c>
      <c r="U116" s="13">
        <f t="shared" si="27"/>
        <v>1308.2379843164438</v>
      </c>
      <c r="V116" s="14"/>
      <c r="W116" s="11" t="str">
        <f t="shared" si="33"/>
        <v/>
      </c>
      <c r="X116" s="11" t="str">
        <f>IF(A116&lt;&gt;7,"",VLOOKUP(engines!$A116,tables!$A$2:$B$9,2,FALSE))</f>
        <v/>
      </c>
      <c r="Y116" s="13" t="str">
        <f t="shared" si="34"/>
        <v/>
      </c>
      <c r="Z116" s="13" t="str">
        <f t="shared" si="35"/>
        <v/>
      </c>
      <c r="AA116" s="13" t="str">
        <f t="shared" si="36"/>
        <v/>
      </c>
      <c r="AB116" s="15" t="str">
        <f t="shared" si="37"/>
        <v/>
      </c>
      <c r="AC116" s="13" t="str">
        <f t="shared" si="38"/>
        <v/>
      </c>
      <c r="AD116" s="14"/>
      <c r="AE116" s="11" t="str">
        <f t="shared" ca="1" si="39"/>
        <v>21534103,1534,1308,21534103,regular unleaded,10,twin turbo,4757,7922,7261,10.42</v>
      </c>
      <c r="AF116" s="11" t="str">
        <f t="shared" si="28"/>
        <v/>
      </c>
    </row>
    <row r="117" spans="1:32" x14ac:dyDescent="0.3">
      <c r="A117" s="12">
        <v>5</v>
      </c>
      <c r="B117" s="11" t="str">
        <f t="shared" ca="1" si="22"/>
        <v>51099083</v>
      </c>
      <c r="C117" s="11">
        <f t="shared" si="40"/>
        <v>1099</v>
      </c>
      <c r="D117" s="13">
        <f t="shared" si="23"/>
        <v>1000</v>
      </c>
      <c r="E117" s="12">
        <v>956</v>
      </c>
      <c r="F117" s="14"/>
      <c r="G117" s="11" t="str">
        <f t="shared" ca="1" si="29"/>
        <v>51099083</v>
      </c>
      <c r="H117" s="11" t="str">
        <f>IF(A117=7,"",VLOOKUP(engines!$A117,tables!$A$2:$B$9,2,FALSE))</f>
        <v>flex-fuel (premium unleaded recommended/E85)</v>
      </c>
      <c r="I117" s="11" cm="1">
        <f t="array" aca="1" ref="I117" ca="1">IF(H117="","",_xlfn.XLOOKUP(K117*(1+ 0.05*Q117),INDIRECT("tables!r14c"&amp;Q117+2&amp;":"&amp;"r21c"&amp;Q117+2,FALSE),tables!$A$14:$A$21,"err",-1,1))</f>
        <v>8</v>
      </c>
      <c r="J117" s="11" t="str" cm="1">
        <f t="array" ref="J117">IF(H117="","",_xlfn.XLOOKUP(Q117,tables!$B$26:$B$30,_xlfn.ANCHORARRAY(tables!$A$26),tables!$A$26,0,1))</f>
        <v>twin turbo</v>
      </c>
      <c r="K117" s="13">
        <f t="shared" si="30"/>
        <v>4034</v>
      </c>
      <c r="L117" s="13">
        <f t="shared" si="31"/>
        <v>7386</v>
      </c>
      <c r="M117" s="13">
        <f t="shared" si="32"/>
        <v>6805</v>
      </c>
      <c r="N117" s="15">
        <f ca="1">IF(H117="","",ROUND((4.966747+(23.27979-4.966747)/(1+(E117/463.6174)))*_xlfn.XLOOKUP(engines!H117,tables!$B$2:$B$9,tables!$C$2:$C$9,0,0,1)*IF(Q117=0,1,1.2)*(1-0.01*I117)*(1-K117/1000000),2))</f>
        <v>13</v>
      </c>
      <c r="O117" s="11">
        <f t="shared" si="24"/>
        <v>4295</v>
      </c>
      <c r="P117" s="11">
        <f t="shared" si="25"/>
        <v>272.435</v>
      </c>
      <c r="Q117" s="11">
        <f>IF(H117="","",MOD(O117,(_xlfn.XLOOKUP(O117,tables!$C$26:$C$30,tables!$B$26:$B$30,-1,-1,-1)+1)))</f>
        <v>3</v>
      </c>
      <c r="R117" s="12">
        <v>423</v>
      </c>
      <c r="S117" s="12">
        <v>581</v>
      </c>
      <c r="T117" s="12">
        <f t="shared" si="26"/>
        <v>1099</v>
      </c>
      <c r="U117" s="13">
        <f t="shared" si="27"/>
        <v>1000.3618580063763</v>
      </c>
      <c r="V117" s="14"/>
      <c r="W117" s="11" t="str">
        <f t="shared" si="33"/>
        <v/>
      </c>
      <c r="X117" s="11" t="str">
        <f>IF(A117&lt;&gt;7,"",VLOOKUP(engines!$A117,tables!$A$2:$B$9,2,FALSE))</f>
        <v/>
      </c>
      <c r="Y117" s="13" t="str">
        <f t="shared" si="34"/>
        <v/>
      </c>
      <c r="Z117" s="13" t="str">
        <f t="shared" si="35"/>
        <v/>
      </c>
      <c r="AA117" s="13" t="str">
        <f t="shared" si="36"/>
        <v/>
      </c>
      <c r="AB117" s="15" t="str">
        <f t="shared" si="37"/>
        <v/>
      </c>
      <c r="AC117" s="13" t="str">
        <f t="shared" si="38"/>
        <v/>
      </c>
      <c r="AD117" s="14"/>
      <c r="AE117" s="11" t="str">
        <f t="shared" ca="1" si="39"/>
        <v>51099083,1099,1000,51099083,flex-fuel (premium unleaded recommended/E85),8,twin turbo,4034,7386,6805,13</v>
      </c>
      <c r="AF117" s="11" t="str">
        <f t="shared" si="28"/>
        <v/>
      </c>
    </row>
    <row r="118" spans="1:32" x14ac:dyDescent="0.3">
      <c r="A118" s="12">
        <v>7</v>
      </c>
      <c r="B118" s="11" t="str">
        <f t="shared" si="22"/>
        <v>71475398</v>
      </c>
      <c r="C118" s="11">
        <f t="shared" si="40"/>
        <v>1475</v>
      </c>
      <c r="D118" s="13">
        <f t="shared" si="23"/>
        <v>2211</v>
      </c>
      <c r="E118" s="12">
        <v>1475</v>
      </c>
      <c r="F118" s="14"/>
      <c r="G118" s="11" t="str">
        <f t="shared" si="29"/>
        <v/>
      </c>
      <c r="H118" s="11" t="str">
        <f>IF(A118=7,"",VLOOKUP(engines!$A118,tables!$A$2:$B$9,2,FALSE))</f>
        <v/>
      </c>
      <c r="I118" s="11" t="str" cm="1">
        <f t="array" aca="1" ref="I118" ca="1">IF(H118="","",_xlfn.XLOOKUP(K118*(1+ 0.05*Q118),INDIRECT("tables!r14c"&amp;Q118+2&amp;":"&amp;"r21c"&amp;Q118+2,FALSE),tables!$A$14:$A$21,"err",-1,1))</f>
        <v/>
      </c>
      <c r="J118" s="11" t="str" cm="1">
        <f t="array" ref="J118">IF(H118="","",_xlfn.XLOOKUP(Q118,tables!$B$26:$B$30,_xlfn.ANCHORARRAY(tables!$A$26),tables!$A$26,0,1))</f>
        <v/>
      </c>
      <c r="K118" s="13" t="str">
        <f t="shared" si="30"/>
        <v/>
      </c>
      <c r="L118" s="13" t="str">
        <f t="shared" si="31"/>
        <v/>
      </c>
      <c r="M118" s="13" t="str">
        <f t="shared" si="32"/>
        <v/>
      </c>
      <c r="N118" s="15" t="str">
        <f>IF(H118="","",ROUND((4.966747+(23.27979-4.966747)/(1+(E118/463.6174)))*_xlfn.XLOOKUP(engines!H118,tables!$B$2:$B$9,tables!$C$2:$C$9,0,0,1)*IF(Q118=0,1,1.2)*(1-0.01*I118)*(1-K118/1000000),2))</f>
        <v/>
      </c>
      <c r="O118" s="11" t="str">
        <f t="shared" si="24"/>
        <v/>
      </c>
      <c r="P118" s="11" t="str">
        <f t="shared" si="25"/>
        <v/>
      </c>
      <c r="Q118" s="11" t="str">
        <f>IF(H118="","",MOD(O118,(_xlfn.XLOOKUP(O118,tables!$C$26:$C$30,tables!$B$26:$B$30,-1,-1,-1)+1)))</f>
        <v/>
      </c>
      <c r="R118" s="12">
        <v>1481</v>
      </c>
      <c r="S118" s="12">
        <v>837</v>
      </c>
      <c r="T118" s="12" t="str">
        <f t="shared" si="26"/>
        <v/>
      </c>
      <c r="U118" s="13" t="str">
        <f t="shared" si="27"/>
        <v/>
      </c>
      <c r="V118" s="14"/>
      <c r="W118" s="11" t="str">
        <f t="shared" si="33"/>
        <v>71475398</v>
      </c>
      <c r="X118" s="11" t="str">
        <f>IF(A118&lt;&gt;7,"",VLOOKUP(engines!$A118,tables!$A$2:$B$9,2,FALSE))</f>
        <v>electric</v>
      </c>
      <c r="Y118" s="13">
        <f t="shared" si="34"/>
        <v>430</v>
      </c>
      <c r="Z118" s="13">
        <f t="shared" si="35"/>
        <v>2558</v>
      </c>
      <c r="AA118" s="13">
        <f t="shared" si="36"/>
        <v>120</v>
      </c>
      <c r="AB118" s="15">
        <f t="shared" si="37"/>
        <v>3.98</v>
      </c>
      <c r="AC118" s="13">
        <f t="shared" si="38"/>
        <v>2211</v>
      </c>
      <c r="AD118" s="14"/>
      <c r="AE118" s="11" t="str">
        <f t="shared" si="39"/>
        <v/>
      </c>
      <c r="AF118" s="11" t="str">
        <f t="shared" si="28"/>
        <v>71475398,1475,2211,71475398,electric,430,2558,120,3.98</v>
      </c>
    </row>
    <row r="119" spans="1:32" x14ac:dyDescent="0.3">
      <c r="A119" s="12">
        <v>2</v>
      </c>
      <c r="B119" s="11" t="str">
        <f t="shared" ca="1" si="22"/>
        <v>20940063</v>
      </c>
      <c r="C119" s="11">
        <f t="shared" si="40"/>
        <v>940</v>
      </c>
      <c r="D119" s="13">
        <f t="shared" si="23"/>
        <v>939</v>
      </c>
      <c r="E119" s="12">
        <v>817</v>
      </c>
      <c r="F119" s="14"/>
      <c r="G119" s="11" t="str">
        <f t="shared" ca="1" si="29"/>
        <v>20940063</v>
      </c>
      <c r="H119" s="11" t="str">
        <f>IF(A119=7,"",VLOOKUP(engines!$A119,tables!$A$2:$B$9,2,FALSE))</f>
        <v>regular unleaded</v>
      </c>
      <c r="I119" s="11" cm="1">
        <f t="array" aca="1" ref="I119" ca="1">IF(H119="","",_xlfn.XLOOKUP(K119*(1+ 0.05*Q119),INDIRECT("tables!r14c"&amp;Q119+2&amp;":"&amp;"r21c"&amp;Q119+2,FALSE),tables!$A$14:$A$21,"err",-1,1))</f>
        <v>6</v>
      </c>
      <c r="J119" s="11" t="str" cm="1">
        <f t="array" ref="J119">IF(H119="","",_xlfn.XLOOKUP(Q119,tables!$B$26:$B$30,_xlfn.ANCHORARRAY(tables!$A$26),tables!$A$26,0,1))</f>
        <v>twin turbo</v>
      </c>
      <c r="K119" s="13">
        <f t="shared" si="30"/>
        <v>3699</v>
      </c>
      <c r="L119" s="13">
        <f t="shared" si="31"/>
        <v>7035</v>
      </c>
      <c r="M119" s="13">
        <f t="shared" si="32"/>
        <v>6198</v>
      </c>
      <c r="N119" s="15">
        <f ca="1">IF(H119="","",ROUND((4.966747+(23.27979-4.966747)/(1+(E119/463.6174)))*_xlfn.XLOOKUP(engines!H119,tables!$B$2:$B$9,tables!$C$2:$C$9,0,0,1)*IF(Q119=0,1,1.2)*(1-0.01*I119)*(1-K119/1000000),2))</f>
        <v>13.03</v>
      </c>
      <c r="O119" s="11">
        <f t="shared" si="24"/>
        <v>3915</v>
      </c>
      <c r="P119" s="11">
        <f t="shared" si="25"/>
        <v>254.14999999999998</v>
      </c>
      <c r="Q119" s="11">
        <f>IF(H119="","",MOD(O119,(_xlfn.XLOOKUP(O119,tables!$C$26:$C$30,tables!$B$26:$B$30,-1,-1,-1)+1)))</f>
        <v>3</v>
      </c>
      <c r="R119" s="12">
        <v>117</v>
      </c>
      <c r="S119" s="12">
        <v>837</v>
      </c>
      <c r="T119" s="12">
        <f t="shared" si="26"/>
        <v>940</v>
      </c>
      <c r="U119" s="13">
        <f t="shared" si="27"/>
        <v>938.63738210365148</v>
      </c>
      <c r="V119" s="14"/>
      <c r="W119" s="11" t="str">
        <f t="shared" si="33"/>
        <v/>
      </c>
      <c r="X119" s="11" t="str">
        <f>IF(A119&lt;&gt;7,"",VLOOKUP(engines!$A119,tables!$A$2:$B$9,2,FALSE))</f>
        <v/>
      </c>
      <c r="Y119" s="13" t="str">
        <f t="shared" si="34"/>
        <v/>
      </c>
      <c r="Z119" s="13" t="str">
        <f t="shared" si="35"/>
        <v/>
      </c>
      <c r="AA119" s="13" t="str">
        <f t="shared" si="36"/>
        <v/>
      </c>
      <c r="AB119" s="15" t="str">
        <f t="shared" si="37"/>
        <v/>
      </c>
      <c r="AC119" s="13" t="str">
        <f t="shared" si="38"/>
        <v/>
      </c>
      <c r="AD119" s="14"/>
      <c r="AE119" s="11" t="str">
        <f t="shared" ca="1" si="39"/>
        <v>20940063,940,939,20940063,regular unleaded,6,twin turbo,3699,7035,6198,13.03</v>
      </c>
      <c r="AF119" s="11" t="str">
        <f t="shared" si="28"/>
        <v/>
      </c>
    </row>
    <row r="120" spans="1:32" x14ac:dyDescent="0.3">
      <c r="A120" s="12">
        <v>2</v>
      </c>
      <c r="B120" s="11" t="str">
        <f t="shared" ca="1" si="22"/>
        <v>21226100</v>
      </c>
      <c r="C120" s="11">
        <f t="shared" si="40"/>
        <v>1226</v>
      </c>
      <c r="D120" s="13">
        <f t="shared" si="23"/>
        <v>1369</v>
      </c>
      <c r="E120" s="12">
        <v>1226</v>
      </c>
      <c r="F120" s="14"/>
      <c r="G120" s="11" t="str">
        <f t="shared" ca="1" si="29"/>
        <v>21226100</v>
      </c>
      <c r="H120" s="11" t="str">
        <f>IF(A120=7,"",VLOOKUP(engines!$A120,tables!$A$2:$B$9,2,FALSE))</f>
        <v>regular unleaded</v>
      </c>
      <c r="I120" s="11" cm="1">
        <f t="array" aca="1" ref="I120" ca="1">IF(H120="","",_xlfn.XLOOKUP(K120*(1+ 0.05*Q120),INDIRECT("tables!r14c"&amp;Q120+2&amp;":"&amp;"r21c"&amp;Q120+2,FALSE),tables!$A$14:$A$21,"err",-1,1))</f>
        <v>10</v>
      </c>
      <c r="J120" s="11" t="str" cm="1">
        <f t="array" ref="J120">IF(H120="","",_xlfn.XLOOKUP(Q120,tables!$B$26:$B$30,_xlfn.ANCHORARRAY(tables!$A$26),tables!$A$26,0,1))</f>
        <v>natrually aspirated</v>
      </c>
      <c r="K120" s="13">
        <f t="shared" si="30"/>
        <v>4912</v>
      </c>
      <c r="L120" s="13">
        <f t="shared" si="31"/>
        <v>7215</v>
      </c>
      <c r="M120" s="13">
        <f t="shared" si="32"/>
        <v>6378</v>
      </c>
      <c r="N120" s="15">
        <f ca="1">IF(H120="","",ROUND((4.966747+(23.27979-4.966747)/(1+(E120/463.6174)))*_xlfn.XLOOKUP(engines!H120,tables!$B$2:$B$9,tables!$C$2:$C$9,0,0,1)*IF(Q120=0,1,1.2)*(1-0.01*I120)*(1-K120/1000000),2))</f>
        <v>8.9499999999999993</v>
      </c>
      <c r="O120" s="11">
        <f t="shared" si="24"/>
        <v>4912</v>
      </c>
      <c r="P120" s="11">
        <f t="shared" si="25"/>
        <v>249.60000000000002</v>
      </c>
      <c r="Q120" s="11">
        <f>IF(H120="","",MOD(O120,(_xlfn.XLOOKUP(O120,tables!$C$26:$C$30,tables!$B$26:$B$30,-1,-1,-1)+1)))</f>
        <v>0</v>
      </c>
      <c r="R120" s="12">
        <v>1215</v>
      </c>
      <c r="S120" s="12">
        <v>837</v>
      </c>
      <c r="T120" s="12">
        <f t="shared" si="26"/>
        <v>1226</v>
      </c>
      <c r="U120" s="13">
        <f t="shared" si="27"/>
        <v>1368.7789479029539</v>
      </c>
      <c r="V120" s="14"/>
      <c r="W120" s="11" t="str">
        <f t="shared" si="33"/>
        <v/>
      </c>
      <c r="X120" s="11" t="str">
        <f>IF(A120&lt;&gt;7,"",VLOOKUP(engines!$A120,tables!$A$2:$B$9,2,FALSE))</f>
        <v/>
      </c>
      <c r="Y120" s="13" t="str">
        <f t="shared" si="34"/>
        <v/>
      </c>
      <c r="Z120" s="13" t="str">
        <f t="shared" si="35"/>
        <v/>
      </c>
      <c r="AA120" s="13" t="str">
        <f t="shared" si="36"/>
        <v/>
      </c>
      <c r="AB120" s="15" t="str">
        <f t="shared" si="37"/>
        <v/>
      </c>
      <c r="AC120" s="13" t="str">
        <f t="shared" si="38"/>
        <v/>
      </c>
      <c r="AD120" s="14"/>
      <c r="AE120" s="11" t="str">
        <f t="shared" ca="1" si="39"/>
        <v>21226100,1226,1369,21226100,regular unleaded,10,natrually aspirated,4912,7215,6378,8.95</v>
      </c>
      <c r="AF120" s="11" t="str">
        <f t="shared" si="28"/>
        <v/>
      </c>
    </row>
    <row r="121" spans="1:32" x14ac:dyDescent="0.3">
      <c r="A121" s="12">
        <v>2</v>
      </c>
      <c r="B121" s="11" t="str">
        <f t="shared" ca="1" si="22"/>
        <v>20186041</v>
      </c>
      <c r="C121" s="11">
        <f t="shared" si="40"/>
        <v>186</v>
      </c>
      <c r="D121" s="13">
        <f t="shared" si="23"/>
        <v>198</v>
      </c>
      <c r="E121" s="12">
        <v>177</v>
      </c>
      <c r="F121" s="14"/>
      <c r="G121" s="11" t="str">
        <f t="shared" ca="1" si="29"/>
        <v>20186041</v>
      </c>
      <c r="H121" s="11" t="str">
        <f>IF(A121=7,"",VLOOKUP(engines!$A121,tables!$A$2:$B$9,2,FALSE))</f>
        <v>regular unleaded</v>
      </c>
      <c r="I121" s="11" cm="1">
        <f t="array" aca="1" ref="I121" ca="1">IF(H121="","",_xlfn.XLOOKUP(K121*(1+ 0.05*Q121),INDIRECT("tables!r14c"&amp;Q121+2&amp;":"&amp;"r21c"&amp;Q121+2,FALSE),tables!$A$14:$A$21,"err",-1,1))</f>
        <v>4</v>
      </c>
      <c r="J121" s="11" t="str" cm="1">
        <f t="array" ref="J121">IF(H121="","",_xlfn.XLOOKUP(Q121,tables!$B$26:$B$30,_xlfn.ANCHORARRAY(tables!$A$26),tables!$A$26,0,1))</f>
        <v>single turbo</v>
      </c>
      <c r="K121" s="13">
        <f t="shared" si="30"/>
        <v>1217</v>
      </c>
      <c r="L121" s="13">
        <f t="shared" si="31"/>
        <v>7063</v>
      </c>
      <c r="M121" s="13">
        <f t="shared" si="32"/>
        <v>6373</v>
      </c>
      <c r="N121" s="15">
        <f ca="1">IF(H121="","",ROUND((4.966747+(23.27979-4.966747)/(1+(E121/463.6174)))*_xlfn.XLOOKUP(engines!H121,tables!$B$2:$B$9,tables!$C$2:$C$9,0,0,1)*IF(Q121=0,1,1.2)*(1-0.01*I121)*(1-K121/1000000),2))</f>
        <v>20.96</v>
      </c>
      <c r="O121" s="11">
        <f t="shared" si="24"/>
        <v>1223</v>
      </c>
      <c r="P121" s="11">
        <f t="shared" si="25"/>
        <v>152.88</v>
      </c>
      <c r="Q121" s="11">
        <f>IF(H121="","",MOD(O121,(_xlfn.XLOOKUP(O121,tables!$C$26:$C$30,tables!$B$26:$B$30,-1,-1,-1)+1)))</f>
        <v>1</v>
      </c>
      <c r="R121" s="12">
        <v>727</v>
      </c>
      <c r="S121" s="12">
        <v>690</v>
      </c>
      <c r="T121" s="12">
        <f t="shared" si="26"/>
        <v>186</v>
      </c>
      <c r="U121" s="13">
        <f t="shared" si="27"/>
        <v>197.76831332445431</v>
      </c>
      <c r="V121" s="14"/>
      <c r="W121" s="11" t="str">
        <f t="shared" si="33"/>
        <v/>
      </c>
      <c r="X121" s="11" t="str">
        <f>IF(A121&lt;&gt;7,"",VLOOKUP(engines!$A121,tables!$A$2:$B$9,2,FALSE))</f>
        <v/>
      </c>
      <c r="Y121" s="13" t="str">
        <f t="shared" si="34"/>
        <v/>
      </c>
      <c r="Z121" s="13" t="str">
        <f t="shared" si="35"/>
        <v/>
      </c>
      <c r="AA121" s="13" t="str">
        <f t="shared" si="36"/>
        <v/>
      </c>
      <c r="AB121" s="15" t="str">
        <f t="shared" si="37"/>
        <v/>
      </c>
      <c r="AC121" s="13" t="str">
        <f t="shared" si="38"/>
        <v/>
      </c>
      <c r="AD121" s="14"/>
      <c r="AE121" s="11" t="str">
        <f t="shared" ca="1" si="39"/>
        <v>20186041,186,198,20186041,regular unleaded,4,single turbo,1217,7063,6373,20.96</v>
      </c>
      <c r="AF121" s="11" t="str">
        <f t="shared" si="28"/>
        <v/>
      </c>
    </row>
    <row r="122" spans="1:32" x14ac:dyDescent="0.3">
      <c r="A122" s="12">
        <v>2</v>
      </c>
      <c r="B122" s="11" t="str">
        <f t="shared" ca="1" si="22"/>
        <v>20277041</v>
      </c>
      <c r="C122" s="11">
        <f t="shared" si="40"/>
        <v>277</v>
      </c>
      <c r="D122" s="13">
        <f t="shared" si="23"/>
        <v>274</v>
      </c>
      <c r="E122" s="12">
        <v>264</v>
      </c>
      <c r="F122" s="14"/>
      <c r="G122" s="11" t="str">
        <f t="shared" ca="1" si="29"/>
        <v>20277041</v>
      </c>
      <c r="H122" s="11" t="str">
        <f>IF(A122=7,"",VLOOKUP(engines!$A122,tables!$A$2:$B$9,2,FALSE))</f>
        <v>regular unleaded</v>
      </c>
      <c r="I122" s="11" cm="1">
        <f t="array" aca="1" ref="I122" ca="1">IF(H122="","",_xlfn.XLOOKUP(K122*(1+ 0.05*Q122),INDIRECT("tables!r14c"&amp;Q122+2&amp;":"&amp;"r21c"&amp;Q122+2,FALSE),tables!$A$14:$A$21,"err",-1,1))</f>
        <v>4</v>
      </c>
      <c r="J122" s="11" t="str" cm="1">
        <f t="array" ref="J122">IF(H122="","",_xlfn.XLOOKUP(Q122,tables!$B$26:$B$30,_xlfn.ANCHORARRAY(tables!$A$26),tables!$A$26,0,1))</f>
        <v>single turbo</v>
      </c>
      <c r="K122" s="13">
        <f t="shared" si="30"/>
        <v>1705</v>
      </c>
      <c r="L122" s="13">
        <f t="shared" si="31"/>
        <v>7594</v>
      </c>
      <c r="M122" s="13">
        <f t="shared" si="32"/>
        <v>6858</v>
      </c>
      <c r="N122" s="15">
        <f ca="1">IF(H122="","",ROUND((4.966747+(23.27979-4.966747)/(1+(E122/463.6174)))*_xlfn.XLOOKUP(engines!H122,tables!$B$2:$B$9,tables!$C$2:$C$9,0,0,1)*IF(Q122=0,1,1.2)*(1-0.01*I122)*(1-K122/1000000),2))</f>
        <v>19.13</v>
      </c>
      <c r="O122" s="11">
        <f t="shared" si="24"/>
        <v>1721</v>
      </c>
      <c r="P122" s="11">
        <f t="shared" si="25"/>
        <v>162.435</v>
      </c>
      <c r="Q122" s="11">
        <f>IF(H122="","",MOD(O122,(_xlfn.XLOOKUP(O122,tables!$C$26:$C$30,tables!$B$26:$B$30,-1,-1,-1)+1)))</f>
        <v>1</v>
      </c>
      <c r="R122" s="12">
        <v>1232</v>
      </c>
      <c r="S122" s="12">
        <v>736</v>
      </c>
      <c r="T122" s="12">
        <f t="shared" si="26"/>
        <v>277</v>
      </c>
      <c r="U122" s="13">
        <f t="shared" si="27"/>
        <v>274.11563521477757</v>
      </c>
      <c r="V122" s="14"/>
      <c r="W122" s="11" t="str">
        <f t="shared" si="33"/>
        <v/>
      </c>
      <c r="X122" s="11" t="str">
        <f>IF(A122&lt;&gt;7,"",VLOOKUP(engines!$A122,tables!$A$2:$B$9,2,FALSE))</f>
        <v/>
      </c>
      <c r="Y122" s="13" t="str">
        <f t="shared" si="34"/>
        <v/>
      </c>
      <c r="Z122" s="13" t="str">
        <f t="shared" si="35"/>
        <v/>
      </c>
      <c r="AA122" s="13" t="str">
        <f t="shared" si="36"/>
        <v/>
      </c>
      <c r="AB122" s="15" t="str">
        <f t="shared" si="37"/>
        <v/>
      </c>
      <c r="AC122" s="13" t="str">
        <f t="shared" si="38"/>
        <v/>
      </c>
      <c r="AD122" s="14"/>
      <c r="AE122" s="11" t="str">
        <f t="shared" ca="1" si="39"/>
        <v>20277041,277,274,20277041,regular unleaded,4,single turbo,1705,7594,6858,19.13</v>
      </c>
      <c r="AF122" s="11" t="str">
        <f t="shared" si="28"/>
        <v/>
      </c>
    </row>
    <row r="123" spans="1:32" x14ac:dyDescent="0.3">
      <c r="A123" s="12">
        <v>1</v>
      </c>
      <c r="B123" s="11" t="str">
        <f t="shared" ca="1" si="22"/>
        <v>10062030</v>
      </c>
      <c r="C123" s="11">
        <f t="shared" si="40"/>
        <v>62</v>
      </c>
      <c r="D123" s="13">
        <f t="shared" si="23"/>
        <v>68</v>
      </c>
      <c r="E123" s="12">
        <v>62</v>
      </c>
      <c r="F123" s="14"/>
      <c r="G123" s="11" t="str">
        <f t="shared" ca="1" si="29"/>
        <v>10062030</v>
      </c>
      <c r="H123" s="11" t="str">
        <f>IF(A123=7,"",VLOOKUP(engines!$A123,tables!$A$2:$B$9,2,FALSE))</f>
        <v>premium unleaded (recommended)</v>
      </c>
      <c r="I123" s="11" cm="1">
        <f t="array" aca="1" ref="I123" ca="1">IF(H123="","",_xlfn.XLOOKUP(K123*(1+ 0.05*Q123),INDIRECT("tables!r14c"&amp;Q123+2&amp;":"&amp;"r21c"&amp;Q123+2,FALSE),tables!$A$14:$A$21,"err",-1,1))</f>
        <v>3</v>
      </c>
      <c r="J123" s="11" t="str" cm="1">
        <f t="array" ref="J123">IF(H123="","",_xlfn.XLOOKUP(Q123,tables!$B$26:$B$30,_xlfn.ANCHORARRAY(tables!$A$26),tables!$A$26,0,1))</f>
        <v>natrually aspirated</v>
      </c>
      <c r="K123" s="13">
        <f t="shared" si="30"/>
        <v>465</v>
      </c>
      <c r="L123" s="13">
        <f t="shared" si="31"/>
        <v>7249</v>
      </c>
      <c r="M123" s="13">
        <f t="shared" si="32"/>
        <v>6500</v>
      </c>
      <c r="N123" s="15">
        <f ca="1">IF(H123="","",ROUND((4.966747+(23.27979-4.966747)/(1+(E123/463.6174)))*_xlfn.XLOOKUP(engines!H123,tables!$B$2:$B$9,tables!$C$2:$C$9,0,0,1)*IF(Q123=0,1,1.2)*(1-0.01*I123)*(1-K123/1000000),2))</f>
        <v>20.68</v>
      </c>
      <c r="O123" s="11">
        <f t="shared" si="24"/>
        <v>465</v>
      </c>
      <c r="P123" s="11">
        <f t="shared" si="25"/>
        <v>133.19999999999999</v>
      </c>
      <c r="Q123" s="11">
        <f>IF(H123="","",MOD(O123,(_xlfn.XLOOKUP(O123,tables!$C$26:$C$30,tables!$B$26:$B$30,-1,-1,-1)+1)))</f>
        <v>0</v>
      </c>
      <c r="R123" s="12">
        <v>1249</v>
      </c>
      <c r="S123" s="12">
        <v>749</v>
      </c>
      <c r="T123" s="12">
        <f t="shared" si="26"/>
        <v>62</v>
      </c>
      <c r="U123" s="13">
        <f t="shared" si="27"/>
        <v>67.921253864092407</v>
      </c>
      <c r="V123" s="14"/>
      <c r="W123" s="11" t="str">
        <f t="shared" si="33"/>
        <v/>
      </c>
      <c r="X123" s="11" t="str">
        <f>IF(A123&lt;&gt;7,"",VLOOKUP(engines!$A123,tables!$A$2:$B$9,2,FALSE))</f>
        <v/>
      </c>
      <c r="Y123" s="13" t="str">
        <f t="shared" si="34"/>
        <v/>
      </c>
      <c r="Z123" s="13" t="str">
        <f t="shared" si="35"/>
        <v/>
      </c>
      <c r="AA123" s="13" t="str">
        <f t="shared" si="36"/>
        <v/>
      </c>
      <c r="AB123" s="15" t="str">
        <f t="shared" si="37"/>
        <v/>
      </c>
      <c r="AC123" s="13" t="str">
        <f t="shared" si="38"/>
        <v/>
      </c>
      <c r="AD123" s="14"/>
      <c r="AE123" s="11" t="str">
        <f t="shared" ca="1" si="39"/>
        <v>10062030,62,68,10062030,premium unleaded (recommended),3,natrually aspirated,465,7249,6500,20.68</v>
      </c>
      <c r="AF123" s="11" t="str">
        <f t="shared" si="28"/>
        <v/>
      </c>
    </row>
    <row r="124" spans="1:32" x14ac:dyDescent="0.3">
      <c r="A124" s="12">
        <v>5</v>
      </c>
      <c r="B124" s="11" t="str">
        <f t="shared" ca="1" si="22"/>
        <v>50235041</v>
      </c>
      <c r="C124" s="11">
        <f t="shared" si="40"/>
        <v>235</v>
      </c>
      <c r="D124" s="13">
        <f t="shared" si="23"/>
        <v>226</v>
      </c>
      <c r="E124" s="12">
        <v>224</v>
      </c>
      <c r="F124" s="14"/>
      <c r="G124" s="11" t="str">
        <f t="shared" ca="1" si="29"/>
        <v>50235041</v>
      </c>
      <c r="H124" s="11" t="str">
        <f>IF(A124=7,"",VLOOKUP(engines!$A124,tables!$A$2:$B$9,2,FALSE))</f>
        <v>flex-fuel (premium unleaded recommended/E85)</v>
      </c>
      <c r="I124" s="11" cm="1">
        <f t="array" aca="1" ref="I124" ca="1">IF(H124="","",_xlfn.XLOOKUP(K124*(1+ 0.05*Q124),INDIRECT("tables!r14c"&amp;Q124+2&amp;":"&amp;"r21c"&amp;Q124+2,FALSE),tables!$A$14:$A$21,"err",-1,1))</f>
        <v>4</v>
      </c>
      <c r="J124" s="11" t="str" cm="1">
        <f t="array" ref="J124">IF(H124="","",_xlfn.XLOOKUP(Q124,tables!$B$26:$B$30,_xlfn.ANCHORARRAY(tables!$A$26),tables!$A$26,0,1))</f>
        <v>single turbo</v>
      </c>
      <c r="K124" s="13">
        <f t="shared" si="30"/>
        <v>1487</v>
      </c>
      <c r="L124" s="13">
        <f t="shared" si="31"/>
        <v>7669</v>
      </c>
      <c r="M124" s="13">
        <f t="shared" si="32"/>
        <v>7044</v>
      </c>
      <c r="N124" s="15">
        <f ca="1">IF(H124="","",ROUND((4.966747+(23.27979-4.966747)/(1+(E124/463.6174)))*_xlfn.XLOOKUP(engines!H124,tables!$B$2:$B$9,tables!$C$2:$C$9,0,0,1)*IF(Q124=0,1,1.2)*(1-0.01*I124)*(1-K124/1000000),2))</f>
        <v>21.51</v>
      </c>
      <c r="O124" s="11">
        <f t="shared" si="24"/>
        <v>1499</v>
      </c>
      <c r="P124" s="11">
        <f t="shared" si="25"/>
        <v>158.02500000000001</v>
      </c>
      <c r="Q124" s="11">
        <f>IF(H124="","",MOD(O124,(_xlfn.XLOOKUP(O124,tables!$C$26:$C$30,tables!$B$26:$B$30,-1,-1,-1)+1)))</f>
        <v>1</v>
      </c>
      <c r="R124" s="12">
        <v>1304</v>
      </c>
      <c r="S124" s="12">
        <v>625</v>
      </c>
      <c r="T124" s="12">
        <f t="shared" si="26"/>
        <v>235</v>
      </c>
      <c r="U124" s="13">
        <f t="shared" si="27"/>
        <v>226.44150506978843</v>
      </c>
      <c r="V124" s="14"/>
      <c r="W124" s="11" t="str">
        <f t="shared" si="33"/>
        <v/>
      </c>
      <c r="X124" s="11" t="str">
        <f>IF(A124&lt;&gt;7,"",VLOOKUP(engines!$A124,tables!$A$2:$B$9,2,FALSE))</f>
        <v/>
      </c>
      <c r="Y124" s="13" t="str">
        <f t="shared" si="34"/>
        <v/>
      </c>
      <c r="Z124" s="13" t="str">
        <f t="shared" si="35"/>
        <v/>
      </c>
      <c r="AA124" s="13" t="str">
        <f t="shared" si="36"/>
        <v/>
      </c>
      <c r="AB124" s="15" t="str">
        <f t="shared" si="37"/>
        <v/>
      </c>
      <c r="AC124" s="13" t="str">
        <f t="shared" si="38"/>
        <v/>
      </c>
      <c r="AD124" s="14"/>
      <c r="AE124" s="11" t="str">
        <f t="shared" ca="1" si="39"/>
        <v>50235041,235,226,50235041,flex-fuel (premium unleaded recommended/E85),4,single turbo,1487,7669,7044,21.51</v>
      </c>
      <c r="AF124" s="11" t="str">
        <f t="shared" si="28"/>
        <v/>
      </c>
    </row>
    <row r="125" spans="1:32" x14ac:dyDescent="0.3">
      <c r="A125" s="12">
        <v>2</v>
      </c>
      <c r="B125" s="11" t="str">
        <f t="shared" ca="1" si="22"/>
        <v>21181083</v>
      </c>
      <c r="C125" s="11">
        <f t="shared" si="40"/>
        <v>1181</v>
      </c>
      <c r="D125" s="13">
        <f t="shared" si="23"/>
        <v>995</v>
      </c>
      <c r="E125" s="12">
        <v>1027</v>
      </c>
      <c r="F125" s="14"/>
      <c r="G125" s="11" t="str">
        <f t="shared" ca="1" si="29"/>
        <v>21181083</v>
      </c>
      <c r="H125" s="11" t="str">
        <f>IF(A125=7,"",VLOOKUP(engines!$A125,tables!$A$2:$B$9,2,FALSE))</f>
        <v>regular unleaded</v>
      </c>
      <c r="I125" s="11" cm="1">
        <f t="array" aca="1" ref="I125" ca="1">IF(H125="","",_xlfn.XLOOKUP(K125*(1+ 0.05*Q125),INDIRECT("tables!r14c"&amp;Q125+2&amp;":"&amp;"r21c"&amp;Q125+2,FALSE),tables!$A$14:$A$21,"err",-1,1))</f>
        <v>8</v>
      </c>
      <c r="J125" s="11" t="str" cm="1">
        <f t="array" ref="J125">IF(H125="","",_xlfn.XLOOKUP(Q125,tables!$B$26:$B$30,_xlfn.ANCHORARRAY(tables!$A$26),tables!$A$26,0,1))</f>
        <v>twin turbo</v>
      </c>
      <c r="K125" s="13">
        <f t="shared" si="30"/>
        <v>4190</v>
      </c>
      <c r="L125" s="13">
        <f t="shared" si="31"/>
        <v>7858</v>
      </c>
      <c r="M125" s="13">
        <f t="shared" si="32"/>
        <v>7348</v>
      </c>
      <c r="N125" s="15">
        <f ca="1">IF(H125="","",ROUND((4.966747+(23.27979-4.966747)/(1+(E125/463.6174)))*_xlfn.XLOOKUP(engines!H125,tables!$B$2:$B$9,tables!$C$2:$C$9,0,0,1)*IF(Q125=0,1,1.2)*(1-0.01*I125)*(1-K125/1000000),2))</f>
        <v>11.72</v>
      </c>
      <c r="O125" s="11">
        <f t="shared" si="24"/>
        <v>4471</v>
      </c>
      <c r="P125" s="11">
        <f t="shared" si="25"/>
        <v>281.86500000000001</v>
      </c>
      <c r="Q125" s="11">
        <f>IF(H125="","",MOD(O125,(_xlfn.XLOOKUP(O125,tables!$C$26:$C$30,tables!$B$26:$B$30,-1,-1,-1)+1)))</f>
        <v>3</v>
      </c>
      <c r="R125" s="12">
        <v>833</v>
      </c>
      <c r="S125" s="12">
        <v>510</v>
      </c>
      <c r="T125" s="12">
        <f t="shared" si="26"/>
        <v>1181</v>
      </c>
      <c r="U125" s="13">
        <f t="shared" si="27"/>
        <v>995.24191390623935</v>
      </c>
      <c r="V125" s="14"/>
      <c r="W125" s="11" t="str">
        <f t="shared" si="33"/>
        <v/>
      </c>
      <c r="X125" s="11" t="str">
        <f>IF(A125&lt;&gt;7,"",VLOOKUP(engines!$A125,tables!$A$2:$B$9,2,FALSE))</f>
        <v/>
      </c>
      <c r="Y125" s="13" t="str">
        <f t="shared" si="34"/>
        <v/>
      </c>
      <c r="Z125" s="13" t="str">
        <f t="shared" si="35"/>
        <v/>
      </c>
      <c r="AA125" s="13" t="str">
        <f t="shared" si="36"/>
        <v/>
      </c>
      <c r="AB125" s="15" t="str">
        <f t="shared" si="37"/>
        <v/>
      </c>
      <c r="AC125" s="13" t="str">
        <f t="shared" si="38"/>
        <v/>
      </c>
      <c r="AD125" s="14"/>
      <c r="AE125" s="11" t="str">
        <f t="shared" ca="1" si="39"/>
        <v>21181083,1181,995,21181083,regular unleaded,8,twin turbo,4190,7858,7348,11.72</v>
      </c>
      <c r="AF125" s="11" t="str">
        <f t="shared" si="28"/>
        <v/>
      </c>
    </row>
    <row r="126" spans="1:32" x14ac:dyDescent="0.3">
      <c r="A126" s="12">
        <v>8</v>
      </c>
      <c r="B126" s="11" t="str">
        <f t="shared" ca="1" si="22"/>
        <v>80938082</v>
      </c>
      <c r="C126" s="11">
        <f t="shared" si="40"/>
        <v>938</v>
      </c>
      <c r="D126" s="13">
        <f t="shared" si="23"/>
        <v>806</v>
      </c>
      <c r="E126" s="12">
        <v>853</v>
      </c>
      <c r="F126" s="14"/>
      <c r="G126" s="11" t="str">
        <f t="shared" ca="1" si="29"/>
        <v>80938082</v>
      </c>
      <c r="H126" s="11" t="str">
        <f>IF(A126=7,"",VLOOKUP(engines!$A126,tables!$A$2:$B$9,2,FALSE))</f>
        <v>flex-fuel (unleaded/E85)</v>
      </c>
      <c r="I126" s="11" cm="1">
        <f t="array" aca="1" ref="I126" ca="1">IF(H126="","",_xlfn.XLOOKUP(K126*(1+ 0.05*Q126),INDIRECT("tables!r14c"&amp;Q126+2&amp;":"&amp;"r21c"&amp;Q126+2,FALSE),tables!$A$14:$A$21,"err",-1,1))</f>
        <v>8</v>
      </c>
      <c r="J126" s="11" t="str" cm="1">
        <f t="array" ref="J126">IF(H126="","",_xlfn.XLOOKUP(Q126,tables!$B$26:$B$30,_xlfn.ANCHORARRAY(tables!$A$26),tables!$A$26,0,1))</f>
        <v>bi-turbo</v>
      </c>
      <c r="K126" s="13">
        <f t="shared" si="30"/>
        <v>3862</v>
      </c>
      <c r="L126" s="13">
        <f t="shared" si="31"/>
        <v>8136</v>
      </c>
      <c r="M126" s="13">
        <f t="shared" si="32"/>
        <v>7538</v>
      </c>
      <c r="N126" s="15">
        <f ca="1">IF(H126="","",ROUND((4.966747+(23.27979-4.966747)/(1+(E126/463.6174)))*_xlfn.XLOOKUP(engines!H126,tables!$B$2:$B$9,tables!$C$2:$C$9,0,0,1)*IF(Q126=0,1,1.2)*(1-0.01*I126)*(1-K126/1000000),2))</f>
        <v>13.43</v>
      </c>
      <c r="O126" s="11">
        <f t="shared" si="24"/>
        <v>4018</v>
      </c>
      <c r="P126" s="11">
        <f t="shared" si="25"/>
        <v>242.88000000000002</v>
      </c>
      <c r="Q126" s="11">
        <f>IF(H126="","",MOD(O126,(_xlfn.XLOOKUP(O126,tables!$C$26:$C$30,tables!$B$26:$B$30,-1,-1,-1)+1)))</f>
        <v>2</v>
      </c>
      <c r="R126" s="12">
        <v>1396</v>
      </c>
      <c r="S126" s="12">
        <v>598</v>
      </c>
      <c r="T126" s="12">
        <f t="shared" si="26"/>
        <v>938</v>
      </c>
      <c r="U126" s="13">
        <f t="shared" si="27"/>
        <v>805.78700615689195</v>
      </c>
      <c r="V126" s="14"/>
      <c r="W126" s="11" t="str">
        <f t="shared" si="33"/>
        <v/>
      </c>
      <c r="X126" s="11" t="str">
        <f>IF(A126&lt;&gt;7,"",VLOOKUP(engines!$A126,tables!$A$2:$B$9,2,FALSE))</f>
        <v/>
      </c>
      <c r="Y126" s="13" t="str">
        <f t="shared" si="34"/>
        <v/>
      </c>
      <c r="Z126" s="13" t="str">
        <f t="shared" si="35"/>
        <v/>
      </c>
      <c r="AA126" s="13" t="str">
        <f t="shared" si="36"/>
        <v/>
      </c>
      <c r="AB126" s="15" t="str">
        <f t="shared" si="37"/>
        <v/>
      </c>
      <c r="AC126" s="13" t="str">
        <f t="shared" si="38"/>
        <v/>
      </c>
      <c r="AD126" s="14"/>
      <c r="AE126" s="11" t="str">
        <f t="shared" ca="1" si="39"/>
        <v>80938082,938,806,80938082,flex-fuel (unleaded/E85),8,bi-turbo,3862,8136,7538,13.43</v>
      </c>
      <c r="AF126" s="11" t="str">
        <f t="shared" si="28"/>
        <v/>
      </c>
    </row>
    <row r="127" spans="1:32" x14ac:dyDescent="0.3">
      <c r="A127" s="12">
        <v>6</v>
      </c>
      <c r="B127" s="11" t="str">
        <f t="shared" ca="1" si="22"/>
        <v>60358051</v>
      </c>
      <c r="C127" s="11">
        <f t="shared" si="40"/>
        <v>358</v>
      </c>
      <c r="D127" s="13">
        <f t="shared" si="23"/>
        <v>348</v>
      </c>
      <c r="E127" s="12">
        <v>341</v>
      </c>
      <c r="F127" s="14"/>
      <c r="G127" s="11" t="str">
        <f t="shared" ca="1" si="29"/>
        <v>60358051</v>
      </c>
      <c r="H127" s="11" t="str">
        <f>IF(A127=7,"",VLOOKUP(engines!$A127,tables!$A$2:$B$9,2,FALSE))</f>
        <v>flex-fuel (premium unleaded required/E85)</v>
      </c>
      <c r="I127" s="11" cm="1">
        <f t="array" aca="1" ref="I127" ca="1">IF(H127="","",_xlfn.XLOOKUP(K127*(1+ 0.05*Q127),INDIRECT("tables!r14c"&amp;Q127+2&amp;":"&amp;"r21c"&amp;Q127+2,FALSE),tables!$A$14:$A$21,"err",-1,1))</f>
        <v>5</v>
      </c>
      <c r="J127" s="11" t="str" cm="1">
        <f t="array" ref="J127">IF(H127="","",_xlfn.XLOOKUP(Q127,tables!$B$26:$B$30,_xlfn.ANCHORARRAY(tables!$A$26),tables!$A$26,0,1))</f>
        <v>single turbo</v>
      </c>
      <c r="K127" s="13">
        <f t="shared" si="30"/>
        <v>2094</v>
      </c>
      <c r="L127" s="13">
        <f t="shared" si="31"/>
        <v>7619</v>
      </c>
      <c r="M127" s="13">
        <f t="shared" si="32"/>
        <v>6970</v>
      </c>
      <c r="N127" s="15">
        <f ca="1">IF(H127="","",ROUND((4.966747+(23.27979-4.966747)/(1+(E127/463.6174)))*_xlfn.XLOOKUP(engines!H127,tables!$B$2:$B$9,tables!$C$2:$C$9,0,0,1)*IF(Q127=0,1,1.2)*(1-0.01*I127)*(1-K127/1000000),2))</f>
        <v>19.600000000000001</v>
      </c>
      <c r="O127" s="11">
        <f t="shared" si="24"/>
        <v>2117</v>
      </c>
      <c r="P127" s="11">
        <f t="shared" si="25"/>
        <v>170.94000000000003</v>
      </c>
      <c r="Q127" s="11">
        <f>IF(H127="","",MOD(O127,(_xlfn.XLOOKUP(O127,tables!$C$26:$C$30,tables!$B$26:$B$30,-1,-1,-1)+1)))</f>
        <v>1</v>
      </c>
      <c r="R127" s="12">
        <v>1256</v>
      </c>
      <c r="S127" s="12">
        <v>649</v>
      </c>
      <c r="T127" s="12">
        <f t="shared" si="26"/>
        <v>358</v>
      </c>
      <c r="U127" s="13">
        <f t="shared" si="27"/>
        <v>348.37658904466338</v>
      </c>
      <c r="V127" s="14"/>
      <c r="W127" s="11" t="str">
        <f t="shared" si="33"/>
        <v/>
      </c>
      <c r="X127" s="11" t="str">
        <f>IF(A127&lt;&gt;7,"",VLOOKUP(engines!$A127,tables!$A$2:$B$9,2,FALSE))</f>
        <v/>
      </c>
      <c r="Y127" s="13" t="str">
        <f t="shared" si="34"/>
        <v/>
      </c>
      <c r="Z127" s="13" t="str">
        <f t="shared" si="35"/>
        <v/>
      </c>
      <c r="AA127" s="13" t="str">
        <f t="shared" si="36"/>
        <v/>
      </c>
      <c r="AB127" s="15" t="str">
        <f t="shared" si="37"/>
        <v/>
      </c>
      <c r="AC127" s="13" t="str">
        <f t="shared" si="38"/>
        <v/>
      </c>
      <c r="AD127" s="14"/>
      <c r="AE127" s="11" t="str">
        <f t="shared" ca="1" si="39"/>
        <v>60358051,358,348,60358051,flex-fuel (premium unleaded required/E85),5,single turbo,2094,7619,6970,19.6</v>
      </c>
      <c r="AF127" s="11" t="str">
        <f t="shared" si="28"/>
        <v/>
      </c>
    </row>
    <row r="128" spans="1:32" x14ac:dyDescent="0.3">
      <c r="A128" s="12">
        <v>3</v>
      </c>
      <c r="B128" s="11" t="str">
        <f t="shared" ca="1" si="22"/>
        <v>30102030</v>
      </c>
      <c r="C128" s="11">
        <f t="shared" si="40"/>
        <v>102</v>
      </c>
      <c r="D128" s="13">
        <f t="shared" si="23"/>
        <v>122</v>
      </c>
      <c r="E128" s="12">
        <v>102</v>
      </c>
      <c r="F128" s="14"/>
      <c r="G128" s="11" t="str">
        <f t="shared" ca="1" si="29"/>
        <v>30102030</v>
      </c>
      <c r="H128" s="11" t="str">
        <f>IF(A128=7,"",VLOOKUP(engines!$A128,tables!$A$2:$B$9,2,FALSE))</f>
        <v>premium unleaded (required)</v>
      </c>
      <c r="I128" s="11" cm="1">
        <f t="array" aca="1" ref="I128" ca="1">IF(H128="","",_xlfn.XLOOKUP(K128*(1+ 0.05*Q128),INDIRECT("tables!r14c"&amp;Q128+2&amp;":"&amp;"r21c"&amp;Q128+2,FALSE),tables!$A$14:$A$21,"err",-1,1))</f>
        <v>3</v>
      </c>
      <c r="J128" s="11" t="str" cm="1">
        <f t="array" ref="J128">IF(H128="","",_xlfn.XLOOKUP(Q128,tables!$B$26:$B$30,_xlfn.ANCHORARRAY(tables!$A$26),tables!$A$26,0,1))</f>
        <v>natrually aspirated</v>
      </c>
      <c r="K128" s="13">
        <f t="shared" si="30"/>
        <v>743</v>
      </c>
      <c r="L128" s="13">
        <f t="shared" si="31"/>
        <v>6603</v>
      </c>
      <c r="M128" s="13">
        <f t="shared" si="32"/>
        <v>5974</v>
      </c>
      <c r="N128" s="15">
        <f ca="1">IF(H128="","",ROUND((4.966747+(23.27979-4.966747)/(1+(E128/463.6174)))*_xlfn.XLOOKUP(engines!H128,tables!$B$2:$B$9,tables!$C$2:$C$9,0,0,1)*IF(Q128=0,1,1.2)*(1-0.01*I128)*(1-K128/1000000),2))</f>
        <v>19.940000000000001</v>
      </c>
      <c r="O128" s="11">
        <f t="shared" si="24"/>
        <v>743</v>
      </c>
      <c r="P128" s="11">
        <f t="shared" si="25"/>
        <v>137.19999999999999</v>
      </c>
      <c r="Q128" s="11">
        <f>IF(H128="","",MOD(O128,(_xlfn.XLOOKUP(O128,tables!$C$26:$C$30,tables!$B$26:$B$30,-1,-1,-1)+1)))</f>
        <v>0</v>
      </c>
      <c r="R128" s="12">
        <v>603</v>
      </c>
      <c r="S128" s="12">
        <v>629</v>
      </c>
      <c r="T128" s="12">
        <f t="shared" si="26"/>
        <v>102</v>
      </c>
      <c r="U128" s="13">
        <f t="shared" si="27"/>
        <v>121.58004933176363</v>
      </c>
      <c r="V128" s="14"/>
      <c r="W128" s="11" t="str">
        <f t="shared" si="33"/>
        <v/>
      </c>
      <c r="X128" s="11" t="str">
        <f>IF(A128&lt;&gt;7,"",VLOOKUP(engines!$A128,tables!$A$2:$B$9,2,FALSE))</f>
        <v/>
      </c>
      <c r="Y128" s="13" t="str">
        <f t="shared" si="34"/>
        <v/>
      </c>
      <c r="Z128" s="13" t="str">
        <f t="shared" si="35"/>
        <v/>
      </c>
      <c r="AA128" s="13" t="str">
        <f t="shared" si="36"/>
        <v/>
      </c>
      <c r="AB128" s="15" t="str">
        <f t="shared" si="37"/>
        <v/>
      </c>
      <c r="AC128" s="13" t="str">
        <f t="shared" si="38"/>
        <v/>
      </c>
      <c r="AD128" s="14"/>
      <c r="AE128" s="11" t="str">
        <f t="shared" ca="1" si="39"/>
        <v>30102030,102,122,30102030,premium unleaded (required),3,natrually aspirated,743,6603,5974,19.94</v>
      </c>
      <c r="AF128" s="11" t="str">
        <f t="shared" si="28"/>
        <v/>
      </c>
    </row>
    <row r="129" spans="1:32" x14ac:dyDescent="0.3">
      <c r="A129" s="12">
        <v>8</v>
      </c>
      <c r="B129" s="11" t="str">
        <f t="shared" ca="1" si="22"/>
        <v>81111082</v>
      </c>
      <c r="C129" s="11">
        <f t="shared" si="40"/>
        <v>1111</v>
      </c>
      <c r="D129" s="13">
        <f t="shared" si="23"/>
        <v>961</v>
      </c>
      <c r="E129" s="12">
        <v>1010</v>
      </c>
      <c r="F129" s="14"/>
      <c r="G129" s="11" t="str">
        <f t="shared" ca="1" si="29"/>
        <v>81111082</v>
      </c>
      <c r="H129" s="11" t="str">
        <f>IF(A129=7,"",VLOOKUP(engines!$A129,tables!$A$2:$B$9,2,FALSE))</f>
        <v>flex-fuel (unleaded/E85)</v>
      </c>
      <c r="I129" s="11" cm="1">
        <f t="array" aca="1" ref="I129" ca="1">IF(H129="","",_xlfn.XLOOKUP(K129*(1+ 0.05*Q129),INDIRECT("tables!r14c"&amp;Q129+2&amp;":"&amp;"r21c"&amp;Q129+2,FALSE),tables!$A$14:$A$21,"err",-1,1))</f>
        <v>8</v>
      </c>
      <c r="J129" s="11" t="str" cm="1">
        <f t="array" ref="J129">IF(H129="","",_xlfn.XLOOKUP(Q129,tables!$B$26:$B$30,_xlfn.ANCHORARRAY(tables!$A$26),tables!$A$26,0,1))</f>
        <v>bi-turbo</v>
      </c>
      <c r="K129" s="13">
        <f t="shared" si="30"/>
        <v>4242</v>
      </c>
      <c r="L129" s="13">
        <f t="shared" si="31"/>
        <v>8029</v>
      </c>
      <c r="M129" s="13">
        <f t="shared" si="32"/>
        <v>7483</v>
      </c>
      <c r="N129" s="15">
        <f ca="1">IF(H129="","",ROUND((4.966747+(23.27979-4.966747)/(1+(E129/463.6174)))*_xlfn.XLOOKUP(engines!H129,tables!$B$2:$B$9,tables!$C$2:$C$9,0,0,1)*IF(Q129=0,1,1.2)*(1-0.01*I129)*(1-K129/1000000),2))</f>
        <v>12.62</v>
      </c>
      <c r="O129" s="11">
        <f t="shared" si="24"/>
        <v>4430</v>
      </c>
      <c r="P129" s="11">
        <f t="shared" si="25"/>
        <v>261.91000000000003</v>
      </c>
      <c r="Q129" s="11">
        <f>IF(H129="","",MOD(O129,(_xlfn.XLOOKUP(O129,tables!$C$26:$C$30,tables!$B$26:$B$30,-1,-1,-1)+1)))</f>
        <v>2</v>
      </c>
      <c r="R129" s="12">
        <v>1299</v>
      </c>
      <c r="S129" s="12">
        <v>546</v>
      </c>
      <c r="T129" s="12">
        <f t="shared" si="26"/>
        <v>1111</v>
      </c>
      <c r="U129" s="13">
        <f t="shared" si="27"/>
        <v>961.10976626108788</v>
      </c>
      <c r="V129" s="14"/>
      <c r="W129" s="11" t="str">
        <f t="shared" si="33"/>
        <v/>
      </c>
      <c r="X129" s="11" t="str">
        <f>IF(A129&lt;&gt;7,"",VLOOKUP(engines!$A129,tables!$A$2:$B$9,2,FALSE))</f>
        <v/>
      </c>
      <c r="Y129" s="13" t="str">
        <f t="shared" si="34"/>
        <v/>
      </c>
      <c r="Z129" s="13" t="str">
        <f t="shared" si="35"/>
        <v/>
      </c>
      <c r="AA129" s="13" t="str">
        <f t="shared" si="36"/>
        <v/>
      </c>
      <c r="AB129" s="15" t="str">
        <f t="shared" si="37"/>
        <v/>
      </c>
      <c r="AC129" s="13" t="str">
        <f t="shared" si="38"/>
        <v/>
      </c>
      <c r="AD129" s="14"/>
      <c r="AE129" s="11" t="str">
        <f t="shared" ca="1" si="39"/>
        <v>81111082,1111,961,81111082,flex-fuel (unleaded/E85),8,bi-turbo,4242,8029,7483,12.62</v>
      </c>
      <c r="AF129" s="11" t="str">
        <f t="shared" si="28"/>
        <v/>
      </c>
    </row>
    <row r="130" spans="1:32" x14ac:dyDescent="0.3">
      <c r="A130" s="12">
        <v>7</v>
      </c>
      <c r="B130" s="11" t="str">
        <f t="shared" ref="B130:B193" si="41">IF(H130&lt;&gt;"",CONCATENATE(A130,RIGHT("0000"&amp;C130,4),RIGHT("00"&amp;I130,2),Q130),CONCATENATE(A130,RIGHT("0000"&amp;C130,4),ROUND(AB130*100,0)))</f>
        <v>70128822</v>
      </c>
      <c r="C130" s="11">
        <f t="shared" si="40"/>
        <v>128</v>
      </c>
      <c r="D130" s="13">
        <f t="shared" ref="D130:D193" si="42">ROUND(IF(U130&lt;&gt;"",U130,AC130),0)</f>
        <v>192</v>
      </c>
      <c r="E130" s="12">
        <v>128</v>
      </c>
      <c r="F130" s="14"/>
      <c r="G130" s="11" t="str">
        <f t="shared" si="29"/>
        <v/>
      </c>
      <c r="H130" s="11" t="str">
        <f>IF(A130=7,"",VLOOKUP(engines!$A130,tables!$A$2:$B$9,2,FALSE))</f>
        <v/>
      </c>
      <c r="I130" s="11" t="str" cm="1">
        <f t="array" aca="1" ref="I130" ca="1">IF(H130="","",_xlfn.XLOOKUP(K130*(1+ 0.05*Q130),INDIRECT("tables!r14c"&amp;Q130+2&amp;":"&amp;"r21c"&amp;Q130+2,FALSE),tables!$A$14:$A$21,"err",-1,1))</f>
        <v/>
      </c>
      <c r="J130" s="11" t="str" cm="1">
        <f t="array" ref="J130">IF(H130="","",_xlfn.XLOOKUP(Q130,tables!$B$26:$B$30,_xlfn.ANCHORARRAY(tables!$A$26),tables!$A$26,0,1))</f>
        <v/>
      </c>
      <c r="K130" s="13" t="str">
        <f t="shared" si="30"/>
        <v/>
      </c>
      <c r="L130" s="13" t="str">
        <f t="shared" si="31"/>
        <v/>
      </c>
      <c r="M130" s="13" t="str">
        <f t="shared" si="32"/>
        <v/>
      </c>
      <c r="N130" s="15" t="str">
        <f>IF(H130="","",ROUND((4.966747+(23.27979-4.966747)/(1+(E130/463.6174)))*_xlfn.XLOOKUP(engines!H130,tables!$B$2:$B$9,tables!$C$2:$C$9,0,0,1)*IF(Q130=0,1,1.2)*(1-0.01*I130)*(1-K130/1000000),2))</f>
        <v/>
      </c>
      <c r="O130" s="11" t="str">
        <f t="shared" ref="O130:O193" si="43">IF(H130="","",ROUND((E130/(127+(0.1*E130))*1000),0))</f>
        <v/>
      </c>
      <c r="P130" s="11" t="str">
        <f t="shared" ref="P130:P193" si="44">IF(H130="","",(127+(0.1*T130))*IF(Q130&lt;&gt;0,1 + 0.05*Q130,1))</f>
        <v/>
      </c>
      <c r="Q130" s="11" t="str">
        <f>IF(H130="","",MOD(O130,(_xlfn.XLOOKUP(O130,tables!$C$26:$C$30,tables!$B$26:$B$30,-1,-1,-1)+1)))</f>
        <v/>
      </c>
      <c r="R130" s="12">
        <v>1420</v>
      </c>
      <c r="S130" s="12">
        <v>995</v>
      </c>
      <c r="T130" s="12" t="str">
        <f t="shared" ref="T130:T193" si="45">IF(H130="","",ROUND(E130*(1+0.05*Q130),0))</f>
        <v/>
      </c>
      <c r="U130" s="13" t="str">
        <f t="shared" ref="U130:U193" si="46">IF(H130="","",((E130*5252)/M130)/0.73756)</f>
        <v/>
      </c>
      <c r="V130" s="14"/>
      <c r="W130" s="11" t="str">
        <f t="shared" si="33"/>
        <v>70128822</v>
      </c>
      <c r="X130" s="11" t="str">
        <f>IF(A130&lt;&gt;7,"",VLOOKUP(engines!$A130,tables!$A$2:$B$9,2,FALSE))</f>
        <v>electric</v>
      </c>
      <c r="Y130" s="13">
        <f t="shared" si="34"/>
        <v>293</v>
      </c>
      <c r="Z130" s="13">
        <f t="shared" si="35"/>
        <v>326</v>
      </c>
      <c r="AA130" s="13">
        <f t="shared" si="36"/>
        <v>68</v>
      </c>
      <c r="AB130" s="15">
        <f t="shared" si="37"/>
        <v>8.2200000000000006</v>
      </c>
      <c r="AC130" s="13">
        <f t="shared" si="38"/>
        <v>192</v>
      </c>
      <c r="AD130" s="14"/>
      <c r="AE130" s="11" t="str">
        <f t="shared" si="39"/>
        <v/>
      </c>
      <c r="AF130" s="11" t="str">
        <f t="shared" ref="AF130:AF193" si="47">IF(W130&lt;&gt;"",B130&amp;","&amp;E130&amp;","&amp;D130&amp;","&amp;W130&amp;","&amp;X130&amp;","&amp;Y130&amp;","&amp;Z130&amp;","&amp;AA130&amp;","&amp;AB130,"")</f>
        <v>70128822,128,192,70128822,electric,293,326,68,8.22</v>
      </c>
    </row>
    <row r="131" spans="1:32" x14ac:dyDescent="0.3">
      <c r="A131" s="12">
        <v>8</v>
      </c>
      <c r="B131" s="11" t="str">
        <f t="shared" ca="1" si="41"/>
        <v>81222102</v>
      </c>
      <c r="C131" s="11">
        <f t="shared" si="40"/>
        <v>1222</v>
      </c>
      <c r="D131" s="13">
        <f t="shared" si="42"/>
        <v>1238</v>
      </c>
      <c r="E131" s="12">
        <v>1111</v>
      </c>
      <c r="F131" s="14"/>
      <c r="G131" s="11" t="str">
        <f t="shared" ref="G131:G194" ca="1" si="48">IF(H131="","",B131)</f>
        <v>81222102</v>
      </c>
      <c r="H131" s="11" t="str">
        <f>IF(A131=7,"",VLOOKUP(engines!$A131,tables!$A$2:$B$9,2,FALSE))</f>
        <v>flex-fuel (unleaded/E85)</v>
      </c>
      <c r="I131" s="11" cm="1">
        <f t="array" aca="1" ref="I131" ca="1">IF(H131="","",_xlfn.XLOOKUP(K131*(1+ 0.05*Q131),INDIRECT("tables!r14c"&amp;Q131+2&amp;":"&amp;"r21c"&amp;Q131+2,FALSE),tables!$A$14:$A$21,"err",-1,1))</f>
        <v>10</v>
      </c>
      <c r="J131" s="11" t="str" cm="1">
        <f t="array" ref="J131">IF(H131="","",_xlfn.XLOOKUP(Q131,tables!$B$26:$B$30,_xlfn.ANCHORARRAY(tables!$A$26),tables!$A$26,0,1))</f>
        <v>bi-turbo</v>
      </c>
      <c r="K131" s="13">
        <f t="shared" ref="K131:K194" si="49">IF(H131="","",ROUND((T131/P131)*1000,0))</f>
        <v>4458</v>
      </c>
      <c r="L131" s="13">
        <f t="shared" ref="L131:L194" si="50">IF(H131="","",ROUND(IF(H131="diesel",4500+R131,6000+R131)*IF(Q131&lt;&gt;0,1 + 0.05*Q131,1),0))</f>
        <v>7346</v>
      </c>
      <c r="M131" s="13">
        <f t="shared" ref="M131:M194" si="51">IF(H131="","",L131-S131)</f>
        <v>6389</v>
      </c>
      <c r="N131" s="15">
        <f ca="1">IF(H131="","",ROUND((4.966747+(23.27979-4.966747)/(1+(E131/463.6174)))*_xlfn.XLOOKUP(engines!H131,tables!$B$2:$B$9,tables!$C$2:$C$9,0,0,1)*IF(Q131=0,1,1.2)*(1-0.01*I131)*(1-K131/1000000),2))</f>
        <v>11.92</v>
      </c>
      <c r="O131" s="11">
        <f t="shared" si="43"/>
        <v>4666</v>
      </c>
      <c r="P131" s="11">
        <f t="shared" si="44"/>
        <v>274.12</v>
      </c>
      <c r="Q131" s="11">
        <f>IF(H131="","",MOD(O131,(_xlfn.XLOOKUP(O131,tables!$C$26:$C$30,tables!$B$26:$B$30,-1,-1,-1)+1)))</f>
        <v>2</v>
      </c>
      <c r="R131" s="12">
        <v>678</v>
      </c>
      <c r="S131" s="12">
        <v>957</v>
      </c>
      <c r="T131" s="12">
        <f t="shared" si="45"/>
        <v>1222</v>
      </c>
      <c r="U131" s="13">
        <f t="shared" si="46"/>
        <v>1238.2505586202681</v>
      </c>
      <c r="V131" s="14"/>
      <c r="W131" s="11" t="str">
        <f t="shared" ref="W131:W194" si="52">IF(X131="","",B131)</f>
        <v/>
      </c>
      <c r="X131" s="11" t="str">
        <f>IF(A131&lt;&gt;7,"",VLOOKUP(engines!$A131,tables!$A$2:$B$9,2,FALSE))</f>
        <v/>
      </c>
      <c r="Y131" s="13" t="str">
        <f t="shared" ref="Y131:Y194" si="53">IF(X131="","",ROUND(3669.741+(-11726.07-3669.741)/(1+(AA131/0.00007159594)^0.09225318),0))</f>
        <v/>
      </c>
      <c r="Z131" s="13" t="str">
        <f t="shared" ref="Z131:Z194" si="54">IF(X131="","",ROUND(E131*745.699872/Y131,0))</f>
        <v/>
      </c>
      <c r="AA131" s="13" t="str">
        <f t="shared" ref="AA131:AA194" si="55">IF(X131="","",ROUND(124.3065+(61.25141-124.3065)/(1+(E131/390.72)^1.907076),0))</f>
        <v/>
      </c>
      <c r="AB131" s="15" t="str">
        <f t="shared" ref="AB131:AB194" si="56">IF(X131="","",ROUND((4.966747+(23.27979-4.966747)/(1+(E131/463.6174)))/2.35,2))</f>
        <v/>
      </c>
      <c r="AC131" s="13" t="str">
        <f t="shared" ref="AC131:AC194" si="57">IF(X131="","",ROUND(((E131*5252)/4750)/0.73756,0))</f>
        <v/>
      </c>
      <c r="AD131" s="14"/>
      <c r="AE131" s="11" t="str">
        <f t="shared" ref="AE131:AE194" ca="1" si="58">IF(G131&lt;&gt;"",B131&amp;","&amp;C131&amp;","&amp;D131&amp;","&amp;G131&amp;","&amp;H131&amp;","&amp;I131&amp;","&amp;J131&amp;","&amp;K131&amp;","&amp;L131&amp;","&amp;M131&amp;","&amp;N131,"")</f>
        <v>81222102,1222,1238,81222102,flex-fuel (unleaded/E85),10,bi-turbo,4458,7346,6389,11.92</v>
      </c>
      <c r="AF131" s="11" t="str">
        <f t="shared" si="47"/>
        <v/>
      </c>
    </row>
    <row r="132" spans="1:32" x14ac:dyDescent="0.3">
      <c r="A132" s="12">
        <v>5</v>
      </c>
      <c r="B132" s="11" t="str">
        <f t="shared" ca="1" si="41"/>
        <v>50450060</v>
      </c>
      <c r="C132" s="11">
        <f t="shared" ref="C132:C195" si="59">ROUND(IF(A132=7,E132,T132),0)</f>
        <v>450</v>
      </c>
      <c r="D132" s="13">
        <f t="shared" si="42"/>
        <v>556</v>
      </c>
      <c r="E132" s="12">
        <v>450</v>
      </c>
      <c r="F132" s="14"/>
      <c r="G132" s="11" t="str">
        <f t="shared" ca="1" si="48"/>
        <v>50450060</v>
      </c>
      <c r="H132" s="11" t="str">
        <f>IF(A132=7,"",VLOOKUP(engines!$A132,tables!$A$2:$B$9,2,FALSE))</f>
        <v>flex-fuel (premium unleaded recommended/E85)</v>
      </c>
      <c r="I132" s="11" cm="1">
        <f t="array" aca="1" ref="I132" ca="1">IF(H132="","",_xlfn.XLOOKUP(K132*(1+ 0.05*Q132),INDIRECT("tables!r14c"&amp;Q132+2&amp;":"&amp;"r21c"&amp;Q132+2,FALSE),tables!$A$14:$A$21,"err",-1,1))</f>
        <v>6</v>
      </c>
      <c r="J132" s="11" t="str" cm="1">
        <f t="array" ref="J132">IF(H132="","",_xlfn.XLOOKUP(Q132,tables!$B$26:$B$30,_xlfn.ANCHORARRAY(tables!$A$26),tables!$A$26,0,1))</f>
        <v>natrually aspirated</v>
      </c>
      <c r="K132" s="13">
        <f t="shared" si="49"/>
        <v>2616</v>
      </c>
      <c r="L132" s="13">
        <f t="shared" si="50"/>
        <v>6537</v>
      </c>
      <c r="M132" s="13">
        <f t="shared" si="51"/>
        <v>5759</v>
      </c>
      <c r="N132" s="15">
        <f ca="1">IF(H132="","",ROUND((4.966747+(23.27979-4.966747)/(1+(E132/463.6174)))*_xlfn.XLOOKUP(engines!H132,tables!$B$2:$B$9,tables!$C$2:$C$9,0,0,1)*IF(Q132=0,1,1.2)*(1-0.01*I132)*(1-K132/1000000),2))</f>
        <v>14.44</v>
      </c>
      <c r="O132" s="11">
        <f t="shared" si="43"/>
        <v>2616</v>
      </c>
      <c r="P132" s="11">
        <f t="shared" si="44"/>
        <v>172</v>
      </c>
      <c r="Q132" s="11">
        <f>IF(H132="","",MOD(O132,(_xlfn.XLOOKUP(O132,tables!$C$26:$C$30,tables!$B$26:$B$30,-1,-1,-1)+1)))</f>
        <v>0</v>
      </c>
      <c r="R132" s="12">
        <v>537</v>
      </c>
      <c r="S132" s="12">
        <v>778</v>
      </c>
      <c r="T132" s="12">
        <f t="shared" si="45"/>
        <v>450</v>
      </c>
      <c r="U132" s="13">
        <f t="shared" si="46"/>
        <v>556.40727151462875</v>
      </c>
      <c r="V132" s="14"/>
      <c r="W132" s="11" t="str">
        <f t="shared" si="52"/>
        <v/>
      </c>
      <c r="X132" s="11" t="str">
        <f>IF(A132&lt;&gt;7,"",VLOOKUP(engines!$A132,tables!$A$2:$B$9,2,FALSE))</f>
        <v/>
      </c>
      <c r="Y132" s="13" t="str">
        <f t="shared" si="53"/>
        <v/>
      </c>
      <c r="Z132" s="13" t="str">
        <f t="shared" si="54"/>
        <v/>
      </c>
      <c r="AA132" s="13" t="str">
        <f t="shared" si="55"/>
        <v/>
      </c>
      <c r="AB132" s="15" t="str">
        <f t="shared" si="56"/>
        <v/>
      </c>
      <c r="AC132" s="13" t="str">
        <f t="shared" si="57"/>
        <v/>
      </c>
      <c r="AD132" s="14"/>
      <c r="AE132" s="11" t="str">
        <f t="shared" ca="1" si="58"/>
        <v>50450060,450,556,50450060,flex-fuel (premium unleaded recommended/E85),6,natrually aspirated,2616,6537,5759,14.44</v>
      </c>
      <c r="AF132" s="11" t="str">
        <f t="shared" si="47"/>
        <v/>
      </c>
    </row>
    <row r="133" spans="1:32" x14ac:dyDescent="0.3">
      <c r="A133" s="12">
        <v>6</v>
      </c>
      <c r="B133" s="11" t="str">
        <f t="shared" ca="1" si="41"/>
        <v>60301050</v>
      </c>
      <c r="C133" s="11">
        <f t="shared" si="59"/>
        <v>301</v>
      </c>
      <c r="D133" s="13">
        <f t="shared" si="42"/>
        <v>333</v>
      </c>
      <c r="E133" s="12">
        <v>301</v>
      </c>
      <c r="F133" s="14"/>
      <c r="G133" s="11" t="str">
        <f t="shared" ca="1" si="48"/>
        <v>60301050</v>
      </c>
      <c r="H133" s="11" t="str">
        <f>IF(A133=7,"",VLOOKUP(engines!$A133,tables!$A$2:$B$9,2,FALSE))</f>
        <v>flex-fuel (premium unleaded required/E85)</v>
      </c>
      <c r="I133" s="11" cm="1">
        <f t="array" aca="1" ref="I133" ca="1">IF(H133="","",_xlfn.XLOOKUP(K133*(1+ 0.05*Q133),INDIRECT("tables!r14c"&amp;Q133+2&amp;":"&amp;"r21c"&amp;Q133+2,FALSE),tables!$A$14:$A$21,"err",-1,1))</f>
        <v>5</v>
      </c>
      <c r="J133" s="11" t="str" cm="1">
        <f t="array" ref="J133">IF(H133="","",_xlfn.XLOOKUP(Q133,tables!$B$26:$B$30,_xlfn.ANCHORARRAY(tables!$A$26),tables!$A$26,0,1))</f>
        <v>natrually aspirated</v>
      </c>
      <c r="K133" s="13">
        <f t="shared" si="49"/>
        <v>1916</v>
      </c>
      <c r="L133" s="13">
        <f t="shared" si="50"/>
        <v>7259</v>
      </c>
      <c r="M133" s="13">
        <f t="shared" si="51"/>
        <v>6438</v>
      </c>
      <c r="N133" s="15">
        <f ca="1">IF(H133="","",ROUND((4.966747+(23.27979-4.966747)/(1+(E133/463.6174)))*_xlfn.XLOOKUP(engines!H133,tables!$B$2:$B$9,tables!$C$2:$C$9,0,0,1)*IF(Q133=0,1,1.2)*(1-0.01*I133)*(1-K133/1000000),2))</f>
        <v>16.91</v>
      </c>
      <c r="O133" s="11">
        <f t="shared" si="43"/>
        <v>1916</v>
      </c>
      <c r="P133" s="11">
        <f t="shared" si="44"/>
        <v>157.1</v>
      </c>
      <c r="Q133" s="11">
        <f>IF(H133="","",MOD(O133,(_xlfn.XLOOKUP(O133,tables!$C$26:$C$30,tables!$B$26:$B$30,-1,-1,-1)+1)))</f>
        <v>0</v>
      </c>
      <c r="R133" s="12">
        <v>1259</v>
      </c>
      <c r="S133" s="12">
        <v>821</v>
      </c>
      <c r="T133" s="12">
        <f t="shared" si="45"/>
        <v>301</v>
      </c>
      <c r="U133" s="13">
        <f t="shared" si="46"/>
        <v>332.92229901366085</v>
      </c>
      <c r="V133" s="14"/>
      <c r="W133" s="11" t="str">
        <f t="shared" si="52"/>
        <v/>
      </c>
      <c r="X133" s="11" t="str">
        <f>IF(A133&lt;&gt;7,"",VLOOKUP(engines!$A133,tables!$A$2:$B$9,2,FALSE))</f>
        <v/>
      </c>
      <c r="Y133" s="13" t="str">
        <f t="shared" si="53"/>
        <v/>
      </c>
      <c r="Z133" s="13" t="str">
        <f t="shared" si="54"/>
        <v/>
      </c>
      <c r="AA133" s="13" t="str">
        <f t="shared" si="55"/>
        <v/>
      </c>
      <c r="AB133" s="15" t="str">
        <f t="shared" si="56"/>
        <v/>
      </c>
      <c r="AC133" s="13" t="str">
        <f t="shared" si="57"/>
        <v/>
      </c>
      <c r="AD133" s="14"/>
      <c r="AE133" s="11" t="str">
        <f t="shared" ca="1" si="58"/>
        <v>60301050,301,333,60301050,flex-fuel (premium unleaded required/E85),5,natrually aspirated,1916,7259,6438,16.91</v>
      </c>
      <c r="AF133" s="11" t="str">
        <f t="shared" si="47"/>
        <v/>
      </c>
    </row>
    <row r="134" spans="1:32" x14ac:dyDescent="0.3">
      <c r="A134" s="12">
        <v>7</v>
      </c>
      <c r="B134" s="11" t="str">
        <f t="shared" si="41"/>
        <v>70839489</v>
      </c>
      <c r="C134" s="11">
        <f t="shared" si="59"/>
        <v>839</v>
      </c>
      <c r="D134" s="13">
        <f t="shared" si="42"/>
        <v>1258</v>
      </c>
      <c r="E134" s="12">
        <v>839</v>
      </c>
      <c r="F134" s="14"/>
      <c r="G134" s="11" t="str">
        <f t="shared" si="48"/>
        <v/>
      </c>
      <c r="H134" s="11" t="str">
        <f>IF(A134=7,"",VLOOKUP(engines!$A134,tables!$A$2:$B$9,2,FALSE))</f>
        <v/>
      </c>
      <c r="I134" s="11" t="str" cm="1">
        <f t="array" aca="1" ref="I134" ca="1">IF(H134="","",_xlfn.XLOOKUP(K134*(1+ 0.05*Q134),INDIRECT("tables!r14c"&amp;Q134+2&amp;":"&amp;"r21c"&amp;Q134+2,FALSE),tables!$A$14:$A$21,"err",-1,1))</f>
        <v/>
      </c>
      <c r="J134" s="11" t="str" cm="1">
        <f t="array" ref="J134">IF(H134="","",_xlfn.XLOOKUP(Q134,tables!$B$26:$B$30,_xlfn.ANCHORARRAY(tables!$A$26),tables!$A$26,0,1))</f>
        <v/>
      </c>
      <c r="K134" s="13" t="str">
        <f t="shared" si="49"/>
        <v/>
      </c>
      <c r="L134" s="13" t="str">
        <f t="shared" si="50"/>
        <v/>
      </c>
      <c r="M134" s="13" t="str">
        <f t="shared" si="51"/>
        <v/>
      </c>
      <c r="N134" s="15" t="str">
        <f>IF(H134="","",ROUND((4.966747+(23.27979-4.966747)/(1+(E134/463.6174)))*_xlfn.XLOOKUP(engines!H134,tables!$B$2:$B$9,tables!$C$2:$C$9,0,0,1)*IF(Q134=0,1,1.2)*(1-0.01*I134)*(1-K134/1000000),2))</f>
        <v/>
      </c>
      <c r="O134" s="11" t="str">
        <f t="shared" si="43"/>
        <v/>
      </c>
      <c r="P134" s="11" t="str">
        <f t="shared" si="44"/>
        <v/>
      </c>
      <c r="Q134" s="11" t="str">
        <f>IF(H134="","",MOD(O134,(_xlfn.XLOOKUP(O134,tables!$C$26:$C$30,tables!$B$26:$B$30,-1,-1,-1)+1)))</f>
        <v/>
      </c>
      <c r="R134" s="12">
        <v>390</v>
      </c>
      <c r="S134" s="12">
        <v>972</v>
      </c>
      <c r="T134" s="12" t="str">
        <f t="shared" si="45"/>
        <v/>
      </c>
      <c r="U134" s="13" t="str">
        <f t="shared" si="46"/>
        <v/>
      </c>
      <c r="V134" s="14"/>
      <c r="W134" s="11" t="str">
        <f t="shared" si="52"/>
        <v>70839489</v>
      </c>
      <c r="X134" s="11" t="str">
        <f>IF(A134&lt;&gt;7,"",VLOOKUP(engines!$A134,tables!$A$2:$B$9,2,FALSE))</f>
        <v>electric</v>
      </c>
      <c r="Y134" s="13">
        <f t="shared" si="53"/>
        <v>413</v>
      </c>
      <c r="Z134" s="13">
        <f t="shared" si="54"/>
        <v>1515</v>
      </c>
      <c r="AA134" s="13">
        <f t="shared" si="55"/>
        <v>112</v>
      </c>
      <c r="AB134" s="15">
        <f t="shared" si="56"/>
        <v>4.8899999999999997</v>
      </c>
      <c r="AC134" s="13">
        <f t="shared" si="57"/>
        <v>1258</v>
      </c>
      <c r="AD134" s="14"/>
      <c r="AE134" s="11" t="str">
        <f t="shared" si="58"/>
        <v/>
      </c>
      <c r="AF134" s="11" t="str">
        <f t="shared" si="47"/>
        <v>70839489,839,1258,70839489,electric,413,1515,112,4.89</v>
      </c>
    </row>
    <row r="135" spans="1:32" x14ac:dyDescent="0.3">
      <c r="A135" s="12">
        <v>6</v>
      </c>
      <c r="B135" s="11" t="str">
        <f t="shared" ca="1" si="41"/>
        <v>61044100</v>
      </c>
      <c r="C135" s="11">
        <f t="shared" si="59"/>
        <v>1044</v>
      </c>
      <c r="D135" s="13">
        <f t="shared" si="42"/>
        <v>1280</v>
      </c>
      <c r="E135" s="12">
        <v>1044</v>
      </c>
      <c r="F135" s="14"/>
      <c r="G135" s="11" t="str">
        <f t="shared" ca="1" si="48"/>
        <v>61044100</v>
      </c>
      <c r="H135" s="11" t="str">
        <f>IF(A135=7,"",VLOOKUP(engines!$A135,tables!$A$2:$B$9,2,FALSE))</f>
        <v>flex-fuel (premium unleaded required/E85)</v>
      </c>
      <c r="I135" s="11" cm="1">
        <f t="array" aca="1" ref="I135" ca="1">IF(H135="","",_xlfn.XLOOKUP(K135*(1+ 0.05*Q135),INDIRECT("tables!r14c"&amp;Q135+2&amp;":"&amp;"r21c"&amp;Q135+2,FALSE),tables!$A$14:$A$21,"err",-1,1))</f>
        <v>10</v>
      </c>
      <c r="J135" s="11" t="str" cm="1">
        <f t="array" ref="J135">IF(H135="","",_xlfn.XLOOKUP(Q135,tables!$B$26:$B$30,_xlfn.ANCHORARRAY(tables!$A$26),tables!$A$26,0,1))</f>
        <v>natrually aspirated</v>
      </c>
      <c r="K135" s="13">
        <f t="shared" si="49"/>
        <v>4512</v>
      </c>
      <c r="L135" s="13">
        <f t="shared" si="50"/>
        <v>6397</v>
      </c>
      <c r="M135" s="13">
        <f t="shared" si="51"/>
        <v>5806</v>
      </c>
      <c r="N135" s="15">
        <f ca="1">IF(H135="","",ROUND((4.966747+(23.27979-4.966747)/(1+(E135/463.6174)))*_xlfn.XLOOKUP(engines!H135,tables!$B$2:$B$9,tables!$C$2:$C$9,0,0,1)*IF(Q135=0,1,1.2)*(1-0.01*I135)*(1-K135/1000000),2))</f>
        <v>10.54</v>
      </c>
      <c r="O135" s="11">
        <f t="shared" si="43"/>
        <v>4512</v>
      </c>
      <c r="P135" s="11">
        <f t="shared" si="44"/>
        <v>231.4</v>
      </c>
      <c r="Q135" s="11">
        <f>IF(H135="","",MOD(O135,(_xlfn.XLOOKUP(O135,tables!$C$26:$C$30,tables!$B$26:$B$30,-1,-1,-1)+1)))</f>
        <v>0</v>
      </c>
      <c r="R135" s="12">
        <v>397</v>
      </c>
      <c r="S135" s="12">
        <v>591</v>
      </c>
      <c r="T135" s="12">
        <f t="shared" si="45"/>
        <v>1044</v>
      </c>
      <c r="U135" s="13">
        <f t="shared" si="46"/>
        <v>1280.4152231888345</v>
      </c>
      <c r="V135" s="14"/>
      <c r="W135" s="11" t="str">
        <f t="shared" si="52"/>
        <v/>
      </c>
      <c r="X135" s="11" t="str">
        <f>IF(A135&lt;&gt;7,"",VLOOKUP(engines!$A135,tables!$A$2:$B$9,2,FALSE))</f>
        <v/>
      </c>
      <c r="Y135" s="13" t="str">
        <f t="shared" si="53"/>
        <v/>
      </c>
      <c r="Z135" s="13" t="str">
        <f t="shared" si="54"/>
        <v/>
      </c>
      <c r="AA135" s="13" t="str">
        <f t="shared" si="55"/>
        <v/>
      </c>
      <c r="AB135" s="15" t="str">
        <f t="shared" si="56"/>
        <v/>
      </c>
      <c r="AC135" s="13" t="str">
        <f t="shared" si="57"/>
        <v/>
      </c>
      <c r="AD135" s="14"/>
      <c r="AE135" s="11" t="str">
        <f t="shared" ca="1" si="58"/>
        <v>61044100,1044,1280,61044100,flex-fuel (premium unleaded required/E85),10,natrually aspirated,4512,6397,5806,10.54</v>
      </c>
      <c r="AF135" s="11" t="str">
        <f t="shared" si="47"/>
        <v/>
      </c>
    </row>
    <row r="136" spans="1:32" x14ac:dyDescent="0.3">
      <c r="A136" s="12">
        <v>3</v>
      </c>
      <c r="B136" s="11" t="str">
        <f t="shared" ca="1" si="41"/>
        <v>30526052</v>
      </c>
      <c r="C136" s="11">
        <f t="shared" si="59"/>
        <v>526</v>
      </c>
      <c r="D136" s="13">
        <f t="shared" si="42"/>
        <v>459</v>
      </c>
      <c r="E136" s="12">
        <v>478</v>
      </c>
      <c r="F136" s="14"/>
      <c r="G136" s="11" t="str">
        <f t="shared" ca="1" si="48"/>
        <v>30526052</v>
      </c>
      <c r="H136" s="11" t="str">
        <f>IF(A136=7,"",VLOOKUP(engines!$A136,tables!$A$2:$B$9,2,FALSE))</f>
        <v>premium unleaded (required)</v>
      </c>
      <c r="I136" s="11" cm="1">
        <f t="array" aca="1" ref="I136" ca="1">IF(H136="","",_xlfn.XLOOKUP(K136*(1+ 0.05*Q136),INDIRECT("tables!r14c"&amp;Q136+2&amp;":"&amp;"r21c"&amp;Q136+2,FALSE),tables!$A$14:$A$21,"err",-1,1))</f>
        <v>5</v>
      </c>
      <c r="J136" s="11" t="str" cm="1">
        <f t="array" ref="J136">IF(H136="","",_xlfn.XLOOKUP(Q136,tables!$B$26:$B$30,_xlfn.ANCHORARRAY(tables!$A$26),tables!$A$26,0,1))</f>
        <v>bi-turbo</v>
      </c>
      <c r="K136" s="13">
        <f t="shared" si="49"/>
        <v>2662</v>
      </c>
      <c r="L136" s="13">
        <f t="shared" si="50"/>
        <v>8042</v>
      </c>
      <c r="M136" s="13">
        <f t="shared" si="51"/>
        <v>7409</v>
      </c>
      <c r="N136" s="15">
        <f ca="1">IF(H136="","",ROUND((4.966747+(23.27979-4.966747)/(1+(E136/463.6174)))*_xlfn.XLOOKUP(engines!H136,tables!$B$2:$B$9,tables!$C$2:$C$9,0,0,1)*IF(Q136=0,1,1.2)*(1-0.01*I136)*(1-K136/1000000),2))</f>
        <v>16.38</v>
      </c>
      <c r="O136" s="11">
        <f t="shared" si="43"/>
        <v>2735</v>
      </c>
      <c r="P136" s="11">
        <f t="shared" si="44"/>
        <v>197.56</v>
      </c>
      <c r="Q136" s="11">
        <f>IF(H136="","",MOD(O136,(_xlfn.XLOOKUP(O136,tables!$C$26:$C$30,tables!$B$26:$B$30,-1,-1,-1)+1)))</f>
        <v>2</v>
      </c>
      <c r="R136" s="12">
        <v>1311</v>
      </c>
      <c r="S136" s="12">
        <v>633</v>
      </c>
      <c r="T136" s="12">
        <f t="shared" si="45"/>
        <v>526</v>
      </c>
      <c r="U136" s="13">
        <f t="shared" si="46"/>
        <v>459.40494288928267</v>
      </c>
      <c r="V136" s="14"/>
      <c r="W136" s="11" t="str">
        <f t="shared" si="52"/>
        <v/>
      </c>
      <c r="X136" s="11" t="str">
        <f>IF(A136&lt;&gt;7,"",VLOOKUP(engines!$A136,tables!$A$2:$B$9,2,FALSE))</f>
        <v/>
      </c>
      <c r="Y136" s="13" t="str">
        <f t="shared" si="53"/>
        <v/>
      </c>
      <c r="Z136" s="13" t="str">
        <f t="shared" si="54"/>
        <v/>
      </c>
      <c r="AA136" s="13" t="str">
        <f t="shared" si="55"/>
        <v/>
      </c>
      <c r="AB136" s="15" t="str">
        <f t="shared" si="56"/>
        <v/>
      </c>
      <c r="AC136" s="13" t="str">
        <f t="shared" si="57"/>
        <v/>
      </c>
      <c r="AD136" s="14"/>
      <c r="AE136" s="11" t="str">
        <f t="shared" ca="1" si="58"/>
        <v>30526052,526,459,30526052,premium unleaded (required),5,bi-turbo,2662,8042,7409,16.38</v>
      </c>
      <c r="AF136" s="11" t="str">
        <f t="shared" si="47"/>
        <v/>
      </c>
    </row>
    <row r="137" spans="1:32" x14ac:dyDescent="0.3">
      <c r="A137" s="12">
        <v>4</v>
      </c>
      <c r="B137" s="11" t="str">
        <f t="shared" ca="1" si="41"/>
        <v>40634080</v>
      </c>
      <c r="C137" s="11">
        <f t="shared" si="59"/>
        <v>634</v>
      </c>
      <c r="D137" s="13">
        <f t="shared" si="42"/>
        <v>1155</v>
      </c>
      <c r="E137" s="12">
        <v>634</v>
      </c>
      <c r="F137" s="14"/>
      <c r="G137" s="11" t="str">
        <f t="shared" ca="1" si="48"/>
        <v>40634080</v>
      </c>
      <c r="H137" s="11" t="str">
        <f>IF(A137=7,"",VLOOKUP(engines!$A137,tables!$A$2:$B$9,2,FALSE))</f>
        <v>diesel</v>
      </c>
      <c r="I137" s="11" cm="1">
        <f t="array" aca="1" ref="I137" ca="1">IF(H137="","",_xlfn.XLOOKUP(K137*(1+ 0.05*Q137),INDIRECT("tables!r14c"&amp;Q137+2&amp;":"&amp;"r21c"&amp;Q137+2,FALSE),tables!$A$14:$A$21,"err",-1,1))</f>
        <v>8</v>
      </c>
      <c r="J137" s="11" t="str" cm="1">
        <f t="array" ref="J137">IF(H137="","",_xlfn.XLOOKUP(Q137,tables!$B$26:$B$30,_xlfn.ANCHORARRAY(tables!$A$26),tables!$A$26,0,1))</f>
        <v>natrually aspirated</v>
      </c>
      <c r="K137" s="13">
        <f t="shared" si="49"/>
        <v>3330</v>
      </c>
      <c r="L137" s="13">
        <f t="shared" si="50"/>
        <v>4505</v>
      </c>
      <c r="M137" s="13">
        <f t="shared" si="51"/>
        <v>3910</v>
      </c>
      <c r="N137" s="15">
        <f ca="1">IF(H137="","",ROUND((4.966747+(23.27979-4.966747)/(1+(E137/463.6174)))*_xlfn.XLOOKUP(engines!H137,tables!$B$2:$B$9,tables!$C$2:$C$9,0,0,1)*IF(Q137=0,1,1.2)*(1-0.01*I137)*(1-K137/1000000),2))</f>
        <v>13.98</v>
      </c>
      <c r="O137" s="11">
        <f t="shared" si="43"/>
        <v>3330</v>
      </c>
      <c r="P137" s="11">
        <f t="shared" si="44"/>
        <v>190.4</v>
      </c>
      <c r="Q137" s="11">
        <f>IF(H137="","",MOD(O137,(_xlfn.XLOOKUP(O137,tables!$C$26:$C$30,tables!$B$26:$B$30,-1,-1,-1)+1)))</f>
        <v>0</v>
      </c>
      <c r="R137" s="12">
        <v>5</v>
      </c>
      <c r="S137" s="12">
        <v>595</v>
      </c>
      <c r="T137" s="12">
        <f t="shared" si="45"/>
        <v>634</v>
      </c>
      <c r="U137" s="13">
        <f t="shared" si="46"/>
        <v>1154.6220904790232</v>
      </c>
      <c r="V137" s="14"/>
      <c r="W137" s="11" t="str">
        <f t="shared" si="52"/>
        <v/>
      </c>
      <c r="X137" s="11" t="str">
        <f>IF(A137&lt;&gt;7,"",VLOOKUP(engines!$A137,tables!$A$2:$B$9,2,FALSE))</f>
        <v/>
      </c>
      <c r="Y137" s="13" t="str">
        <f t="shared" si="53"/>
        <v/>
      </c>
      <c r="Z137" s="13" t="str">
        <f t="shared" si="54"/>
        <v/>
      </c>
      <c r="AA137" s="13" t="str">
        <f t="shared" si="55"/>
        <v/>
      </c>
      <c r="AB137" s="15" t="str">
        <f t="shared" si="56"/>
        <v/>
      </c>
      <c r="AC137" s="13" t="str">
        <f t="shared" si="57"/>
        <v/>
      </c>
      <c r="AD137" s="14"/>
      <c r="AE137" s="11" t="str">
        <f t="shared" ca="1" si="58"/>
        <v>40634080,634,1155,40634080,diesel,8,natrually aspirated,3330,4505,3910,13.98</v>
      </c>
      <c r="AF137" s="11" t="str">
        <f t="shared" si="47"/>
        <v/>
      </c>
    </row>
    <row r="138" spans="1:32" x14ac:dyDescent="0.3">
      <c r="A138" s="12">
        <v>3</v>
      </c>
      <c r="B138" s="11" t="str">
        <f t="shared" ca="1" si="41"/>
        <v>31272101</v>
      </c>
      <c r="C138" s="11">
        <f t="shared" si="59"/>
        <v>1272</v>
      </c>
      <c r="D138" s="13">
        <f t="shared" si="42"/>
        <v>1222</v>
      </c>
      <c r="E138" s="12">
        <v>1211</v>
      </c>
      <c r="F138" s="14"/>
      <c r="G138" s="11" t="str">
        <f t="shared" ca="1" si="48"/>
        <v>31272101</v>
      </c>
      <c r="H138" s="11" t="str">
        <f>IF(A138=7,"",VLOOKUP(engines!$A138,tables!$A$2:$B$9,2,FALSE))</f>
        <v>premium unleaded (required)</v>
      </c>
      <c r="I138" s="11" cm="1">
        <f t="array" aca="1" ref="I138" ca="1">IF(H138="","",_xlfn.XLOOKUP(K138*(1+ 0.05*Q138),INDIRECT("tables!r14c"&amp;Q138+2&amp;":"&amp;"r21c"&amp;Q138+2,FALSE),tables!$A$14:$A$21,"err",-1,1))</f>
        <v>10</v>
      </c>
      <c r="J138" s="11" t="str" cm="1">
        <f t="array" ref="J138">IF(H138="","",_xlfn.XLOOKUP(Q138,tables!$B$26:$B$30,_xlfn.ANCHORARRAY(tables!$A$26),tables!$A$26,0,1))</f>
        <v>single turbo</v>
      </c>
      <c r="K138" s="13">
        <f t="shared" si="49"/>
        <v>4766</v>
      </c>
      <c r="L138" s="13">
        <f t="shared" si="50"/>
        <v>7685</v>
      </c>
      <c r="M138" s="13">
        <f t="shared" si="51"/>
        <v>7055</v>
      </c>
      <c r="N138" s="15">
        <f ca="1">IF(H138="","",ROUND((4.966747+(23.27979-4.966747)/(1+(E138/463.6174)))*_xlfn.XLOOKUP(engines!H138,tables!$B$2:$B$9,tables!$C$2:$C$9,0,0,1)*IF(Q138=0,1,1.2)*(1-0.01*I138)*(1-K138/1000000),2))</f>
        <v>11.11</v>
      </c>
      <c r="O138" s="11">
        <f t="shared" si="43"/>
        <v>4881</v>
      </c>
      <c r="P138" s="11">
        <f t="shared" si="44"/>
        <v>266.91000000000003</v>
      </c>
      <c r="Q138" s="11">
        <f>IF(H138="","",MOD(O138,(_xlfn.XLOOKUP(O138,tables!$C$26:$C$30,tables!$B$26:$B$30,-1,-1,-1)+1)))</f>
        <v>1</v>
      </c>
      <c r="R138" s="12">
        <v>1319</v>
      </c>
      <c r="S138" s="12">
        <v>630</v>
      </c>
      <c r="T138" s="12">
        <f t="shared" si="45"/>
        <v>1272</v>
      </c>
      <c r="U138" s="13">
        <f t="shared" si="46"/>
        <v>1222.2906421691398</v>
      </c>
      <c r="V138" s="14"/>
      <c r="W138" s="11" t="str">
        <f t="shared" si="52"/>
        <v/>
      </c>
      <c r="X138" s="11" t="str">
        <f>IF(A138&lt;&gt;7,"",VLOOKUP(engines!$A138,tables!$A$2:$B$9,2,FALSE))</f>
        <v/>
      </c>
      <c r="Y138" s="13" t="str">
        <f t="shared" si="53"/>
        <v/>
      </c>
      <c r="Z138" s="13" t="str">
        <f t="shared" si="54"/>
        <v/>
      </c>
      <c r="AA138" s="13" t="str">
        <f t="shared" si="55"/>
        <v/>
      </c>
      <c r="AB138" s="15" t="str">
        <f t="shared" si="56"/>
        <v/>
      </c>
      <c r="AC138" s="13" t="str">
        <f t="shared" si="57"/>
        <v/>
      </c>
      <c r="AD138" s="14"/>
      <c r="AE138" s="11" t="str">
        <f t="shared" ca="1" si="58"/>
        <v>31272101,1272,1222,31272101,premium unleaded (required),10,single turbo,4766,7685,7055,11.11</v>
      </c>
      <c r="AF138" s="11" t="str">
        <f t="shared" si="47"/>
        <v/>
      </c>
    </row>
    <row r="139" spans="1:32" x14ac:dyDescent="0.3">
      <c r="A139" s="12">
        <v>8</v>
      </c>
      <c r="B139" s="11" t="str">
        <f t="shared" ca="1" si="41"/>
        <v>80747081</v>
      </c>
      <c r="C139" s="11">
        <f t="shared" si="59"/>
        <v>747</v>
      </c>
      <c r="D139" s="13">
        <f t="shared" si="42"/>
        <v>764</v>
      </c>
      <c r="E139" s="12">
        <v>711</v>
      </c>
      <c r="F139" s="14"/>
      <c r="G139" s="11" t="str">
        <f t="shared" ca="1" si="48"/>
        <v>80747081</v>
      </c>
      <c r="H139" s="11" t="str">
        <f>IF(A139=7,"",VLOOKUP(engines!$A139,tables!$A$2:$B$9,2,FALSE))</f>
        <v>flex-fuel (unleaded/E85)</v>
      </c>
      <c r="I139" s="11" cm="1">
        <f t="array" aca="1" ref="I139" ca="1">IF(H139="","",_xlfn.XLOOKUP(K139*(1+ 0.05*Q139),INDIRECT("tables!r14c"&amp;Q139+2&amp;":"&amp;"r21c"&amp;Q139+2,FALSE),tables!$A$14:$A$21,"err",-1,1))</f>
        <v>8</v>
      </c>
      <c r="J139" s="11" t="str" cm="1">
        <f t="array" ref="J139">IF(H139="","",_xlfn.XLOOKUP(Q139,tables!$B$26:$B$30,_xlfn.ANCHORARRAY(tables!$A$26),tables!$A$26,0,1))</f>
        <v>single turbo</v>
      </c>
      <c r="K139" s="13">
        <f t="shared" si="49"/>
        <v>3527</v>
      </c>
      <c r="L139" s="13">
        <f t="shared" si="50"/>
        <v>7233</v>
      </c>
      <c r="M139" s="13">
        <f t="shared" si="51"/>
        <v>6628</v>
      </c>
      <c r="N139" s="15">
        <f ca="1">IF(H139="","",ROUND((4.966747+(23.27979-4.966747)/(1+(E139/463.6174)))*_xlfn.XLOOKUP(engines!H139,tables!$B$2:$B$9,tables!$C$2:$C$9,0,0,1)*IF(Q139=0,1,1.2)*(1-0.01*I139)*(1-K139/1000000),2))</f>
        <v>14.35</v>
      </c>
      <c r="O139" s="11">
        <f t="shared" si="43"/>
        <v>3589</v>
      </c>
      <c r="P139" s="11">
        <f t="shared" si="44"/>
        <v>211.785</v>
      </c>
      <c r="Q139" s="11">
        <f>IF(H139="","",MOD(O139,(_xlfn.XLOOKUP(O139,tables!$C$26:$C$30,tables!$B$26:$B$30,-1,-1,-1)+1)))</f>
        <v>1</v>
      </c>
      <c r="R139" s="12">
        <v>889</v>
      </c>
      <c r="S139" s="12">
        <v>605</v>
      </c>
      <c r="T139" s="12">
        <f t="shared" si="45"/>
        <v>747</v>
      </c>
      <c r="U139" s="13">
        <f t="shared" si="46"/>
        <v>763.86122104878393</v>
      </c>
      <c r="V139" s="14"/>
      <c r="W139" s="11" t="str">
        <f t="shared" si="52"/>
        <v/>
      </c>
      <c r="X139" s="11" t="str">
        <f>IF(A139&lt;&gt;7,"",VLOOKUP(engines!$A139,tables!$A$2:$B$9,2,FALSE))</f>
        <v/>
      </c>
      <c r="Y139" s="13" t="str">
        <f t="shared" si="53"/>
        <v/>
      </c>
      <c r="Z139" s="13" t="str">
        <f t="shared" si="54"/>
        <v/>
      </c>
      <c r="AA139" s="13" t="str">
        <f t="shared" si="55"/>
        <v/>
      </c>
      <c r="AB139" s="15" t="str">
        <f t="shared" si="56"/>
        <v/>
      </c>
      <c r="AC139" s="13" t="str">
        <f t="shared" si="57"/>
        <v/>
      </c>
      <c r="AD139" s="14"/>
      <c r="AE139" s="11" t="str">
        <f t="shared" ca="1" si="58"/>
        <v>80747081,747,764,80747081,flex-fuel (unleaded/E85),8,single turbo,3527,7233,6628,14.35</v>
      </c>
      <c r="AF139" s="11" t="str">
        <f t="shared" si="47"/>
        <v/>
      </c>
    </row>
    <row r="140" spans="1:32" x14ac:dyDescent="0.3">
      <c r="A140" s="12">
        <v>8</v>
      </c>
      <c r="B140" s="11" t="str">
        <f t="shared" ca="1" si="41"/>
        <v>81250100</v>
      </c>
      <c r="C140" s="11">
        <f t="shared" si="59"/>
        <v>1250</v>
      </c>
      <c r="D140" s="13">
        <f t="shared" si="42"/>
        <v>1599</v>
      </c>
      <c r="E140" s="12">
        <v>1250</v>
      </c>
      <c r="F140" s="14"/>
      <c r="G140" s="11" t="str">
        <f t="shared" ca="1" si="48"/>
        <v>81250100</v>
      </c>
      <c r="H140" s="11" t="str">
        <f>IF(A140=7,"",VLOOKUP(engines!$A140,tables!$A$2:$B$9,2,FALSE))</f>
        <v>flex-fuel (unleaded/E85)</v>
      </c>
      <c r="I140" s="11" cm="1">
        <f t="array" aca="1" ref="I140" ca="1">IF(H140="","",_xlfn.XLOOKUP(K140*(1+ 0.05*Q140),INDIRECT("tables!r14c"&amp;Q140+2&amp;":"&amp;"r21c"&amp;Q140+2,FALSE),tables!$A$14:$A$21,"err",-1,1))</f>
        <v>10</v>
      </c>
      <c r="J140" s="11" t="str" cm="1">
        <f t="array" ref="J140">IF(H140="","",_xlfn.XLOOKUP(Q140,tables!$B$26:$B$30,_xlfn.ANCHORARRAY(tables!$A$26),tables!$A$26,0,1))</f>
        <v>natrually aspirated</v>
      </c>
      <c r="K140" s="13">
        <f t="shared" si="49"/>
        <v>4960</v>
      </c>
      <c r="L140" s="13">
        <f t="shared" si="50"/>
        <v>6229</v>
      </c>
      <c r="M140" s="13">
        <f t="shared" si="51"/>
        <v>5566</v>
      </c>
      <c r="N140" s="15">
        <f ca="1">IF(H140="","",ROUND((4.966747+(23.27979-4.966747)/(1+(E140/463.6174)))*_xlfn.XLOOKUP(engines!H140,tables!$B$2:$B$9,tables!$C$2:$C$9,0,0,1)*IF(Q140=0,1,1.2)*(1-0.01*I140)*(1-K140/1000000),2))</f>
        <v>9.51</v>
      </c>
      <c r="O140" s="11">
        <f t="shared" si="43"/>
        <v>4960</v>
      </c>
      <c r="P140" s="11">
        <f t="shared" si="44"/>
        <v>252</v>
      </c>
      <c r="Q140" s="11">
        <f>IF(H140="","",MOD(O140,(_xlfn.XLOOKUP(O140,tables!$C$26:$C$30,tables!$B$26:$B$30,-1,-1,-1)+1)))</f>
        <v>0</v>
      </c>
      <c r="R140" s="12">
        <v>229</v>
      </c>
      <c r="S140" s="12">
        <v>663</v>
      </c>
      <c r="T140" s="12">
        <f t="shared" si="45"/>
        <v>1250</v>
      </c>
      <c r="U140" s="13">
        <f t="shared" si="46"/>
        <v>1599.168301918766</v>
      </c>
      <c r="V140" s="14"/>
      <c r="W140" s="11" t="str">
        <f t="shared" si="52"/>
        <v/>
      </c>
      <c r="X140" s="11" t="str">
        <f>IF(A140&lt;&gt;7,"",VLOOKUP(engines!$A140,tables!$A$2:$B$9,2,FALSE))</f>
        <v/>
      </c>
      <c r="Y140" s="13" t="str">
        <f t="shared" si="53"/>
        <v/>
      </c>
      <c r="Z140" s="13" t="str">
        <f t="shared" si="54"/>
        <v/>
      </c>
      <c r="AA140" s="13" t="str">
        <f t="shared" si="55"/>
        <v/>
      </c>
      <c r="AB140" s="15" t="str">
        <f t="shared" si="56"/>
        <v/>
      </c>
      <c r="AC140" s="13" t="str">
        <f t="shared" si="57"/>
        <v/>
      </c>
      <c r="AD140" s="14"/>
      <c r="AE140" s="11" t="str">
        <f t="shared" ca="1" si="58"/>
        <v>81250100,1250,1599,81250100,flex-fuel (unleaded/E85),10,natrually aspirated,4960,6229,5566,9.51</v>
      </c>
      <c r="AF140" s="11" t="str">
        <f t="shared" si="47"/>
        <v/>
      </c>
    </row>
    <row r="141" spans="1:32" x14ac:dyDescent="0.3">
      <c r="A141" s="12">
        <v>4</v>
      </c>
      <c r="B141" s="11" t="str">
        <f t="shared" ca="1" si="41"/>
        <v>40573062</v>
      </c>
      <c r="C141" s="11">
        <f t="shared" si="59"/>
        <v>573</v>
      </c>
      <c r="D141" s="13">
        <f t="shared" si="42"/>
        <v>763</v>
      </c>
      <c r="E141" s="12">
        <v>521</v>
      </c>
      <c r="F141" s="14"/>
      <c r="G141" s="11" t="str">
        <f t="shared" ca="1" si="48"/>
        <v>40573062</v>
      </c>
      <c r="H141" s="11" t="str">
        <f>IF(A141=7,"",VLOOKUP(engines!$A141,tables!$A$2:$B$9,2,FALSE))</f>
        <v>diesel</v>
      </c>
      <c r="I141" s="11" cm="1">
        <f t="array" aca="1" ref="I141" ca="1">IF(H141="","",_xlfn.XLOOKUP(K141*(1+ 0.05*Q141),INDIRECT("tables!r14c"&amp;Q141+2&amp;":"&amp;"r21c"&amp;Q141+2,FALSE),tables!$A$14:$A$21,"err",-1,1))</f>
        <v>6</v>
      </c>
      <c r="J141" s="11" t="str" cm="1">
        <f t="array" ref="J141">IF(H141="","",_xlfn.XLOOKUP(Q141,tables!$B$26:$B$30,_xlfn.ANCHORARRAY(tables!$A$26),tables!$A$26,0,1))</f>
        <v>bi-turbo</v>
      </c>
      <c r="K141" s="13">
        <f t="shared" si="49"/>
        <v>2826</v>
      </c>
      <c r="L141" s="13">
        <f t="shared" si="50"/>
        <v>5500</v>
      </c>
      <c r="M141" s="13">
        <f t="shared" si="51"/>
        <v>4861</v>
      </c>
      <c r="N141" s="15">
        <f ca="1">IF(H141="","",ROUND((4.966747+(23.27979-4.966747)/(1+(E141/463.6174)))*_xlfn.XLOOKUP(engines!H141,tables!$B$2:$B$9,tables!$C$2:$C$9,0,0,1)*IF(Q141=0,1,1.2)*(1-0.01*I141)*(1-K141/1000000),2))</f>
        <v>18.34</v>
      </c>
      <c r="O141" s="11">
        <f t="shared" si="43"/>
        <v>2909</v>
      </c>
      <c r="P141" s="11">
        <f t="shared" si="44"/>
        <v>202.73000000000002</v>
      </c>
      <c r="Q141" s="11">
        <f>IF(H141="","",MOD(O141,(_xlfn.XLOOKUP(O141,tables!$C$26:$C$30,tables!$B$26:$B$30,-1,-1,-1)+1)))</f>
        <v>2</v>
      </c>
      <c r="R141" s="12">
        <v>500</v>
      </c>
      <c r="S141" s="12">
        <v>639</v>
      </c>
      <c r="T141" s="12">
        <f t="shared" si="45"/>
        <v>573</v>
      </c>
      <c r="U141" s="13">
        <f t="shared" si="46"/>
        <v>763.20193711219963</v>
      </c>
      <c r="V141" s="14"/>
      <c r="W141" s="11" t="str">
        <f t="shared" si="52"/>
        <v/>
      </c>
      <c r="X141" s="11" t="str">
        <f>IF(A141&lt;&gt;7,"",VLOOKUP(engines!$A141,tables!$A$2:$B$9,2,FALSE))</f>
        <v/>
      </c>
      <c r="Y141" s="13" t="str">
        <f t="shared" si="53"/>
        <v/>
      </c>
      <c r="Z141" s="13" t="str">
        <f t="shared" si="54"/>
        <v/>
      </c>
      <c r="AA141" s="13" t="str">
        <f t="shared" si="55"/>
        <v/>
      </c>
      <c r="AB141" s="15" t="str">
        <f t="shared" si="56"/>
        <v/>
      </c>
      <c r="AC141" s="13" t="str">
        <f t="shared" si="57"/>
        <v/>
      </c>
      <c r="AD141" s="14"/>
      <c r="AE141" s="11" t="str">
        <f t="shared" ca="1" si="58"/>
        <v>40573062,573,763,40573062,diesel,6,bi-turbo,2826,5500,4861,18.34</v>
      </c>
      <c r="AF141" s="11" t="str">
        <f t="shared" si="47"/>
        <v/>
      </c>
    </row>
    <row r="142" spans="1:32" x14ac:dyDescent="0.3">
      <c r="A142" s="12">
        <v>7</v>
      </c>
      <c r="B142" s="11" t="str">
        <f t="shared" si="41"/>
        <v>70385637</v>
      </c>
      <c r="C142" s="11">
        <f t="shared" si="59"/>
        <v>385</v>
      </c>
      <c r="D142" s="13">
        <f t="shared" si="42"/>
        <v>577</v>
      </c>
      <c r="E142" s="12">
        <v>385</v>
      </c>
      <c r="F142" s="14"/>
      <c r="G142" s="11" t="str">
        <f t="shared" si="48"/>
        <v/>
      </c>
      <c r="H142" s="11" t="str">
        <f>IF(A142=7,"",VLOOKUP(engines!$A142,tables!$A$2:$B$9,2,FALSE))</f>
        <v/>
      </c>
      <c r="I142" s="11" t="str" cm="1">
        <f t="array" aca="1" ref="I142" ca="1">IF(H142="","",_xlfn.XLOOKUP(K142*(1+ 0.05*Q142),INDIRECT("tables!r14c"&amp;Q142+2&amp;":"&amp;"r21c"&amp;Q142+2,FALSE),tables!$A$14:$A$21,"err",-1,1))</f>
        <v/>
      </c>
      <c r="J142" s="11" t="str" cm="1">
        <f t="array" ref="J142">IF(H142="","",_xlfn.XLOOKUP(Q142,tables!$B$26:$B$30,_xlfn.ANCHORARRAY(tables!$A$26),tables!$A$26,0,1))</f>
        <v/>
      </c>
      <c r="K142" s="13" t="str">
        <f t="shared" si="49"/>
        <v/>
      </c>
      <c r="L142" s="13" t="str">
        <f t="shared" si="50"/>
        <v/>
      </c>
      <c r="M142" s="13" t="str">
        <f t="shared" si="51"/>
        <v/>
      </c>
      <c r="N142" s="15" t="str">
        <f>IF(H142="","",ROUND((4.966747+(23.27979-4.966747)/(1+(E142/463.6174)))*_xlfn.XLOOKUP(engines!H142,tables!$B$2:$B$9,tables!$C$2:$C$9,0,0,1)*IF(Q142=0,1,1.2)*(1-0.01*I142)*(1-K142/1000000),2))</f>
        <v/>
      </c>
      <c r="O142" s="11" t="str">
        <f t="shared" si="43"/>
        <v/>
      </c>
      <c r="P142" s="11" t="str">
        <f t="shared" si="44"/>
        <v/>
      </c>
      <c r="Q142" s="11" t="str">
        <f>IF(H142="","",MOD(O142,(_xlfn.XLOOKUP(O142,tables!$C$26:$C$30,tables!$B$26:$B$30,-1,-1,-1)+1)))</f>
        <v/>
      </c>
      <c r="R142" s="12">
        <v>131</v>
      </c>
      <c r="S142" s="12">
        <v>749</v>
      </c>
      <c r="T142" s="12" t="str">
        <f t="shared" si="45"/>
        <v/>
      </c>
      <c r="U142" s="13" t="str">
        <f t="shared" si="46"/>
        <v/>
      </c>
      <c r="V142" s="14"/>
      <c r="W142" s="11" t="str">
        <f t="shared" si="52"/>
        <v>70385637</v>
      </c>
      <c r="X142" s="11" t="str">
        <f>IF(A142&lt;&gt;7,"",VLOOKUP(engines!$A142,tables!$A$2:$B$9,2,FALSE))</f>
        <v>electric</v>
      </c>
      <c r="Y142" s="13">
        <f t="shared" si="53"/>
        <v>366</v>
      </c>
      <c r="Z142" s="13">
        <f t="shared" si="54"/>
        <v>784</v>
      </c>
      <c r="AA142" s="13">
        <f t="shared" si="55"/>
        <v>92</v>
      </c>
      <c r="AB142" s="15">
        <f t="shared" si="56"/>
        <v>6.37</v>
      </c>
      <c r="AC142" s="13">
        <f t="shared" si="57"/>
        <v>577</v>
      </c>
      <c r="AD142" s="14"/>
      <c r="AE142" s="11" t="str">
        <f t="shared" si="58"/>
        <v/>
      </c>
      <c r="AF142" s="11" t="str">
        <f t="shared" si="47"/>
        <v>70385637,385,577,70385637,electric,366,784,92,6.37</v>
      </c>
    </row>
    <row r="143" spans="1:32" x14ac:dyDescent="0.3">
      <c r="A143" s="12">
        <v>7</v>
      </c>
      <c r="B143" s="11" t="str">
        <f t="shared" si="41"/>
        <v>70636540</v>
      </c>
      <c r="C143" s="11">
        <f t="shared" si="59"/>
        <v>636</v>
      </c>
      <c r="D143" s="13">
        <f t="shared" si="42"/>
        <v>953</v>
      </c>
      <c r="E143" s="12">
        <v>636</v>
      </c>
      <c r="F143" s="14"/>
      <c r="G143" s="11" t="str">
        <f t="shared" si="48"/>
        <v/>
      </c>
      <c r="H143" s="11" t="str">
        <f>IF(A143=7,"",VLOOKUP(engines!$A143,tables!$A$2:$B$9,2,FALSE))</f>
        <v/>
      </c>
      <c r="I143" s="11" t="str" cm="1">
        <f t="array" aca="1" ref="I143" ca="1">IF(H143="","",_xlfn.XLOOKUP(K143*(1+ 0.05*Q143),INDIRECT("tables!r14c"&amp;Q143+2&amp;":"&amp;"r21c"&amp;Q143+2,FALSE),tables!$A$14:$A$21,"err",-1,1))</f>
        <v/>
      </c>
      <c r="J143" s="11" t="str" cm="1">
        <f t="array" ref="J143">IF(H143="","",_xlfn.XLOOKUP(Q143,tables!$B$26:$B$30,_xlfn.ANCHORARRAY(tables!$A$26),tables!$A$26,0,1))</f>
        <v/>
      </c>
      <c r="K143" s="13" t="str">
        <f t="shared" si="49"/>
        <v/>
      </c>
      <c r="L143" s="13" t="str">
        <f t="shared" si="50"/>
        <v/>
      </c>
      <c r="M143" s="13" t="str">
        <f t="shared" si="51"/>
        <v/>
      </c>
      <c r="N143" s="15" t="str">
        <f>IF(H143="","",ROUND((4.966747+(23.27979-4.966747)/(1+(E143/463.6174)))*_xlfn.XLOOKUP(engines!H143,tables!$B$2:$B$9,tables!$C$2:$C$9,0,0,1)*IF(Q143=0,1,1.2)*(1-0.01*I143)*(1-K143/1000000),2))</f>
        <v/>
      </c>
      <c r="O143" s="11" t="str">
        <f t="shared" si="43"/>
        <v/>
      </c>
      <c r="P143" s="11" t="str">
        <f t="shared" si="44"/>
        <v/>
      </c>
      <c r="Q143" s="11" t="str">
        <f>IF(H143="","",MOD(O143,(_xlfn.XLOOKUP(O143,tables!$C$26:$C$30,tables!$B$26:$B$30,-1,-1,-1)+1)))</f>
        <v/>
      </c>
      <c r="R143" s="12">
        <v>827</v>
      </c>
      <c r="S143" s="12">
        <v>933</v>
      </c>
      <c r="T143" s="12" t="str">
        <f t="shared" si="45"/>
        <v/>
      </c>
      <c r="U143" s="13" t="str">
        <f t="shared" si="46"/>
        <v/>
      </c>
      <c r="V143" s="14"/>
      <c r="W143" s="11" t="str">
        <f t="shared" si="52"/>
        <v>70636540</v>
      </c>
      <c r="X143" s="11" t="str">
        <f>IF(A143&lt;&gt;7,"",VLOOKUP(engines!$A143,tables!$A$2:$B$9,2,FALSE))</f>
        <v>electric</v>
      </c>
      <c r="Y143" s="13">
        <f t="shared" si="53"/>
        <v>400</v>
      </c>
      <c r="Z143" s="13">
        <f t="shared" si="54"/>
        <v>1186</v>
      </c>
      <c r="AA143" s="13">
        <f t="shared" si="55"/>
        <v>106</v>
      </c>
      <c r="AB143" s="15">
        <f t="shared" si="56"/>
        <v>5.4</v>
      </c>
      <c r="AC143" s="13">
        <f t="shared" si="57"/>
        <v>953</v>
      </c>
      <c r="AD143" s="14"/>
      <c r="AE143" s="11" t="str">
        <f t="shared" si="58"/>
        <v/>
      </c>
      <c r="AF143" s="11" t="str">
        <f t="shared" si="47"/>
        <v>70636540,636,953,70636540,electric,400,1186,106,5.4</v>
      </c>
    </row>
    <row r="144" spans="1:32" x14ac:dyDescent="0.3">
      <c r="A144" s="12">
        <v>3</v>
      </c>
      <c r="B144" s="11" t="str">
        <f t="shared" ca="1" si="41"/>
        <v>30900082</v>
      </c>
      <c r="C144" s="11">
        <f t="shared" si="59"/>
        <v>900</v>
      </c>
      <c r="D144" s="13">
        <f t="shared" si="42"/>
        <v>795</v>
      </c>
      <c r="E144" s="12">
        <v>818</v>
      </c>
      <c r="F144" s="14"/>
      <c r="G144" s="11" t="str">
        <f t="shared" ca="1" si="48"/>
        <v>30900082</v>
      </c>
      <c r="H144" s="11" t="str">
        <f>IF(A144=7,"",VLOOKUP(engines!$A144,tables!$A$2:$B$9,2,FALSE))</f>
        <v>premium unleaded (required)</v>
      </c>
      <c r="I144" s="11" cm="1">
        <f t="array" aca="1" ref="I144" ca="1">IF(H144="","",_xlfn.XLOOKUP(K144*(1+ 0.05*Q144),INDIRECT("tables!r14c"&amp;Q144+2&amp;":"&amp;"r21c"&amp;Q144+2,FALSE),tables!$A$14:$A$21,"err",-1,1))</f>
        <v>8</v>
      </c>
      <c r="J144" s="11" t="str" cm="1">
        <f t="array" ref="J144">IF(H144="","",_xlfn.XLOOKUP(Q144,tables!$B$26:$B$30,_xlfn.ANCHORARRAY(tables!$A$26),tables!$A$26,0,1))</f>
        <v>bi-turbo</v>
      </c>
      <c r="K144" s="13">
        <f t="shared" si="49"/>
        <v>3770</v>
      </c>
      <c r="L144" s="13">
        <f t="shared" si="50"/>
        <v>8226</v>
      </c>
      <c r="M144" s="13">
        <f t="shared" si="51"/>
        <v>7327</v>
      </c>
      <c r="N144" s="15">
        <f ca="1">IF(H144="","",ROUND((4.966747+(23.27979-4.966747)/(1+(E144/463.6174)))*_xlfn.XLOOKUP(engines!H144,tables!$B$2:$B$9,tables!$C$2:$C$9,0,0,1)*IF(Q144=0,1,1.2)*(1-0.01*I144)*(1-K144/1000000),2))</f>
        <v>13.13</v>
      </c>
      <c r="O144" s="11">
        <f t="shared" si="43"/>
        <v>3918</v>
      </c>
      <c r="P144" s="11">
        <f t="shared" si="44"/>
        <v>238.70000000000002</v>
      </c>
      <c r="Q144" s="11">
        <f>IF(H144="","",MOD(O144,(_xlfn.XLOOKUP(O144,tables!$C$26:$C$30,tables!$B$26:$B$30,-1,-1,-1)+1)))</f>
        <v>2</v>
      </c>
      <c r="R144" s="12">
        <v>1478</v>
      </c>
      <c r="S144" s="12">
        <v>899</v>
      </c>
      <c r="T144" s="12">
        <f t="shared" si="45"/>
        <v>900</v>
      </c>
      <c r="U144" s="13">
        <f t="shared" si="46"/>
        <v>794.97683511576577</v>
      </c>
      <c r="V144" s="14"/>
      <c r="W144" s="11" t="str">
        <f t="shared" si="52"/>
        <v/>
      </c>
      <c r="X144" s="11" t="str">
        <f>IF(A144&lt;&gt;7,"",VLOOKUP(engines!$A144,tables!$A$2:$B$9,2,FALSE))</f>
        <v/>
      </c>
      <c r="Y144" s="13" t="str">
        <f t="shared" si="53"/>
        <v/>
      </c>
      <c r="Z144" s="13" t="str">
        <f t="shared" si="54"/>
        <v/>
      </c>
      <c r="AA144" s="13" t="str">
        <f t="shared" si="55"/>
        <v/>
      </c>
      <c r="AB144" s="15" t="str">
        <f t="shared" si="56"/>
        <v/>
      </c>
      <c r="AC144" s="13" t="str">
        <f t="shared" si="57"/>
        <v/>
      </c>
      <c r="AD144" s="14"/>
      <c r="AE144" s="11" t="str">
        <f t="shared" ca="1" si="58"/>
        <v>30900082,900,795,30900082,premium unleaded (required),8,bi-turbo,3770,8226,7327,13.13</v>
      </c>
      <c r="AF144" s="11" t="str">
        <f t="shared" si="47"/>
        <v/>
      </c>
    </row>
    <row r="145" spans="1:32" x14ac:dyDescent="0.3">
      <c r="A145" s="12">
        <v>8</v>
      </c>
      <c r="B145" s="11" t="str">
        <f t="shared" ca="1" si="41"/>
        <v>80852081</v>
      </c>
      <c r="C145" s="11">
        <f t="shared" si="59"/>
        <v>852</v>
      </c>
      <c r="D145" s="13">
        <f t="shared" si="42"/>
        <v>871</v>
      </c>
      <c r="E145" s="12">
        <v>811</v>
      </c>
      <c r="F145" s="14"/>
      <c r="G145" s="11" t="str">
        <f t="shared" ca="1" si="48"/>
        <v>80852081</v>
      </c>
      <c r="H145" s="11" t="str">
        <f>IF(A145=7,"",VLOOKUP(engines!$A145,tables!$A$2:$B$9,2,FALSE))</f>
        <v>flex-fuel (unleaded/E85)</v>
      </c>
      <c r="I145" s="11" cm="1">
        <f t="array" aca="1" ref="I145" ca="1">IF(H145="","",_xlfn.XLOOKUP(K145*(1+ 0.05*Q145),INDIRECT("tables!r14c"&amp;Q145+2&amp;":"&amp;"r21c"&amp;Q145+2,FALSE),tables!$A$14:$A$21,"err",-1,1))</f>
        <v>8</v>
      </c>
      <c r="J145" s="11" t="str" cm="1">
        <f t="array" ref="J145">IF(H145="","",_xlfn.XLOOKUP(Q145,tables!$B$26:$B$30,_xlfn.ANCHORARRAY(tables!$A$26),tables!$A$26,0,1))</f>
        <v>single turbo</v>
      </c>
      <c r="K145" s="13">
        <f t="shared" si="49"/>
        <v>3824</v>
      </c>
      <c r="L145" s="13">
        <f t="shared" si="50"/>
        <v>7197</v>
      </c>
      <c r="M145" s="13">
        <f t="shared" si="51"/>
        <v>6631</v>
      </c>
      <c r="N145" s="15">
        <f ca="1">IF(H145="","",ROUND((4.966747+(23.27979-4.966747)/(1+(E145/463.6174)))*_xlfn.XLOOKUP(engines!H145,tables!$B$2:$B$9,tables!$C$2:$C$9,0,0,1)*IF(Q145=0,1,1.2)*(1-0.01*I145)*(1-K145/1000000),2))</f>
        <v>13.68</v>
      </c>
      <c r="O145" s="11">
        <f t="shared" si="43"/>
        <v>3897</v>
      </c>
      <c r="P145" s="11">
        <f t="shared" si="44"/>
        <v>222.81</v>
      </c>
      <c r="Q145" s="11">
        <f>IF(H145="","",MOD(O145,(_xlfn.XLOOKUP(O145,tables!$C$26:$C$30,tables!$B$26:$B$30,-1,-1,-1)+1)))</f>
        <v>1</v>
      </c>
      <c r="R145" s="12">
        <v>854</v>
      </c>
      <c r="S145" s="12">
        <v>566</v>
      </c>
      <c r="T145" s="12">
        <f t="shared" si="45"/>
        <v>852</v>
      </c>
      <c r="U145" s="13">
        <f t="shared" si="46"/>
        <v>870.90179981748281</v>
      </c>
      <c r="V145" s="14"/>
      <c r="W145" s="11" t="str">
        <f t="shared" si="52"/>
        <v/>
      </c>
      <c r="X145" s="11" t="str">
        <f>IF(A145&lt;&gt;7,"",VLOOKUP(engines!$A145,tables!$A$2:$B$9,2,FALSE))</f>
        <v/>
      </c>
      <c r="Y145" s="13" t="str">
        <f t="shared" si="53"/>
        <v/>
      </c>
      <c r="Z145" s="13" t="str">
        <f t="shared" si="54"/>
        <v/>
      </c>
      <c r="AA145" s="13" t="str">
        <f t="shared" si="55"/>
        <v/>
      </c>
      <c r="AB145" s="15" t="str">
        <f t="shared" si="56"/>
        <v/>
      </c>
      <c r="AC145" s="13" t="str">
        <f t="shared" si="57"/>
        <v/>
      </c>
      <c r="AD145" s="14"/>
      <c r="AE145" s="11" t="str">
        <f t="shared" ca="1" si="58"/>
        <v>80852081,852,871,80852081,flex-fuel (unleaded/E85),8,single turbo,3824,7197,6631,13.68</v>
      </c>
      <c r="AF145" s="11" t="str">
        <f t="shared" si="47"/>
        <v/>
      </c>
    </row>
    <row r="146" spans="1:32" x14ac:dyDescent="0.3">
      <c r="A146" s="12">
        <v>8</v>
      </c>
      <c r="B146" s="11" t="str">
        <f t="shared" ca="1" si="41"/>
        <v>81088101</v>
      </c>
      <c r="C146" s="11">
        <f t="shared" si="59"/>
        <v>1088</v>
      </c>
      <c r="D146" s="13">
        <f t="shared" si="42"/>
        <v>1224</v>
      </c>
      <c r="E146" s="12">
        <v>1036</v>
      </c>
      <c r="F146" s="14"/>
      <c r="G146" s="11" t="str">
        <f t="shared" ca="1" si="48"/>
        <v>81088101</v>
      </c>
      <c r="H146" s="11" t="str">
        <f>IF(A146=7,"",VLOOKUP(engines!$A146,tables!$A$2:$B$9,2,FALSE))</f>
        <v>flex-fuel (unleaded/E85)</v>
      </c>
      <c r="I146" s="11" cm="1">
        <f t="array" aca="1" ref="I146" ca="1">IF(H146="","",_xlfn.XLOOKUP(K146*(1+ 0.05*Q146),INDIRECT("tables!r14c"&amp;Q146+2&amp;":"&amp;"r21c"&amp;Q146+2,FALSE),tables!$A$14:$A$21,"err",-1,1))</f>
        <v>10</v>
      </c>
      <c r="J146" s="11" t="str" cm="1">
        <f t="array" ref="J146">IF(H146="","",_xlfn.XLOOKUP(Q146,tables!$B$26:$B$30,_xlfn.ANCHORARRAY(tables!$A$26),tables!$A$26,0,1))</f>
        <v>single turbo</v>
      </c>
      <c r="K146" s="13">
        <f t="shared" si="49"/>
        <v>4394</v>
      </c>
      <c r="L146" s="13">
        <f t="shared" si="50"/>
        <v>6588</v>
      </c>
      <c r="M146" s="13">
        <f t="shared" si="51"/>
        <v>6028</v>
      </c>
      <c r="N146" s="15">
        <f ca="1">IF(H146="","",ROUND((4.966747+(23.27979-4.966747)/(1+(E146/463.6174)))*_xlfn.XLOOKUP(engines!H146,tables!$B$2:$B$9,tables!$C$2:$C$9,0,0,1)*IF(Q146=0,1,1.2)*(1-0.01*I146)*(1-K146/1000000),2))</f>
        <v>12.23</v>
      </c>
      <c r="O146" s="11">
        <f t="shared" si="43"/>
        <v>4493</v>
      </c>
      <c r="P146" s="11">
        <f t="shared" si="44"/>
        <v>247.59000000000003</v>
      </c>
      <c r="Q146" s="11">
        <f>IF(H146="","",MOD(O146,(_xlfn.XLOOKUP(O146,tables!$C$26:$C$30,tables!$B$26:$B$30,-1,-1,-1)+1)))</f>
        <v>1</v>
      </c>
      <c r="R146" s="12">
        <v>274</v>
      </c>
      <c r="S146" s="12">
        <v>560</v>
      </c>
      <c r="T146" s="12">
        <f t="shared" si="45"/>
        <v>1088</v>
      </c>
      <c r="U146" s="13">
        <f t="shared" si="46"/>
        <v>1223.8096504505811</v>
      </c>
      <c r="V146" s="14"/>
      <c r="W146" s="11" t="str">
        <f t="shared" si="52"/>
        <v/>
      </c>
      <c r="X146" s="11" t="str">
        <f>IF(A146&lt;&gt;7,"",VLOOKUP(engines!$A146,tables!$A$2:$B$9,2,FALSE))</f>
        <v/>
      </c>
      <c r="Y146" s="13" t="str">
        <f t="shared" si="53"/>
        <v/>
      </c>
      <c r="Z146" s="13" t="str">
        <f t="shared" si="54"/>
        <v/>
      </c>
      <c r="AA146" s="13" t="str">
        <f t="shared" si="55"/>
        <v/>
      </c>
      <c r="AB146" s="15" t="str">
        <f t="shared" si="56"/>
        <v/>
      </c>
      <c r="AC146" s="13" t="str">
        <f t="shared" si="57"/>
        <v/>
      </c>
      <c r="AD146" s="14"/>
      <c r="AE146" s="11" t="str">
        <f t="shared" ca="1" si="58"/>
        <v>81088101,1088,1224,81088101,flex-fuel (unleaded/E85),10,single turbo,4394,6588,6028,12.23</v>
      </c>
      <c r="AF146" s="11" t="str">
        <f t="shared" si="47"/>
        <v/>
      </c>
    </row>
    <row r="147" spans="1:32" x14ac:dyDescent="0.3">
      <c r="A147" s="12">
        <v>3</v>
      </c>
      <c r="B147" s="11" t="str">
        <f t="shared" ca="1" si="41"/>
        <v>30373051</v>
      </c>
      <c r="C147" s="11">
        <f t="shared" si="59"/>
        <v>373</v>
      </c>
      <c r="D147" s="13">
        <f t="shared" si="42"/>
        <v>448</v>
      </c>
      <c r="E147" s="12">
        <v>355</v>
      </c>
      <c r="F147" s="14"/>
      <c r="G147" s="11" t="str">
        <f t="shared" ca="1" si="48"/>
        <v>30373051</v>
      </c>
      <c r="H147" s="11" t="str">
        <f>IF(A147=7,"",VLOOKUP(engines!$A147,tables!$A$2:$B$9,2,FALSE))</f>
        <v>premium unleaded (required)</v>
      </c>
      <c r="I147" s="11" cm="1">
        <f t="array" aca="1" ref="I147" ca="1">IF(H147="","",_xlfn.XLOOKUP(K147*(1+ 0.05*Q147),INDIRECT("tables!r14c"&amp;Q147+2&amp;":"&amp;"r21c"&amp;Q147+2,FALSE),tables!$A$14:$A$21,"err",-1,1))</f>
        <v>5</v>
      </c>
      <c r="J147" s="11" t="str" cm="1">
        <f t="array" ref="J147">IF(H147="","",_xlfn.XLOOKUP(Q147,tables!$B$26:$B$30,_xlfn.ANCHORARRAY(tables!$A$26),tables!$A$26,0,1))</f>
        <v>single turbo</v>
      </c>
      <c r="K147" s="13">
        <f t="shared" si="49"/>
        <v>2162</v>
      </c>
      <c r="L147" s="13">
        <f t="shared" si="50"/>
        <v>6509</v>
      </c>
      <c r="M147" s="13">
        <f t="shared" si="51"/>
        <v>5647</v>
      </c>
      <c r="N147" s="15">
        <f ca="1">IF(H147="","",ROUND((4.966747+(23.27979-4.966747)/(1+(E147/463.6174)))*_xlfn.XLOOKUP(engines!H147,tables!$B$2:$B$9,tables!$C$2:$C$9,0,0,1)*IF(Q147=0,1,1.2)*(1-0.01*I147)*(1-K147/1000000),2))</f>
        <v>17.97</v>
      </c>
      <c r="O147" s="11">
        <f t="shared" si="43"/>
        <v>2185</v>
      </c>
      <c r="P147" s="11">
        <f t="shared" si="44"/>
        <v>172.51500000000001</v>
      </c>
      <c r="Q147" s="11">
        <f>IF(H147="","",MOD(O147,(_xlfn.XLOOKUP(O147,tables!$C$26:$C$30,tables!$B$26:$B$30,-1,-1,-1)+1)))</f>
        <v>1</v>
      </c>
      <c r="R147" s="12">
        <v>199</v>
      </c>
      <c r="S147" s="12">
        <v>862</v>
      </c>
      <c r="T147" s="12">
        <f t="shared" si="45"/>
        <v>373</v>
      </c>
      <c r="U147" s="13">
        <f t="shared" si="46"/>
        <v>447.64931791186081</v>
      </c>
      <c r="V147" s="14"/>
      <c r="W147" s="11" t="str">
        <f t="shared" si="52"/>
        <v/>
      </c>
      <c r="X147" s="11" t="str">
        <f>IF(A147&lt;&gt;7,"",VLOOKUP(engines!$A147,tables!$A$2:$B$9,2,FALSE))</f>
        <v/>
      </c>
      <c r="Y147" s="13" t="str">
        <f t="shared" si="53"/>
        <v/>
      </c>
      <c r="Z147" s="13" t="str">
        <f t="shared" si="54"/>
        <v/>
      </c>
      <c r="AA147" s="13" t="str">
        <f t="shared" si="55"/>
        <v/>
      </c>
      <c r="AB147" s="15" t="str">
        <f t="shared" si="56"/>
        <v/>
      </c>
      <c r="AC147" s="13" t="str">
        <f t="shared" si="57"/>
        <v/>
      </c>
      <c r="AD147" s="14"/>
      <c r="AE147" s="11" t="str">
        <f t="shared" ca="1" si="58"/>
        <v>30373051,373,448,30373051,premium unleaded (required),5,single turbo,2162,6509,5647,17.97</v>
      </c>
      <c r="AF147" s="11" t="str">
        <f t="shared" si="47"/>
        <v/>
      </c>
    </row>
    <row r="148" spans="1:32" x14ac:dyDescent="0.3">
      <c r="A148" s="12">
        <v>3</v>
      </c>
      <c r="B148" s="11" t="str">
        <f t="shared" ca="1" si="41"/>
        <v>31389120</v>
      </c>
      <c r="C148" s="11">
        <f t="shared" si="59"/>
        <v>1389</v>
      </c>
      <c r="D148" s="13">
        <f t="shared" si="42"/>
        <v>1615</v>
      </c>
      <c r="E148" s="12">
        <v>1389</v>
      </c>
      <c r="F148" s="14"/>
      <c r="G148" s="11" t="str">
        <f t="shared" ca="1" si="48"/>
        <v>31389120</v>
      </c>
      <c r="H148" s="11" t="str">
        <f>IF(A148=7,"",VLOOKUP(engines!$A148,tables!$A$2:$B$9,2,FALSE))</f>
        <v>premium unleaded (required)</v>
      </c>
      <c r="I148" s="11" cm="1">
        <f t="array" aca="1" ref="I148" ca="1">IF(H148="","",_xlfn.XLOOKUP(K148*(1+ 0.05*Q148),INDIRECT("tables!r14c"&amp;Q148+2&amp;":"&amp;"r21c"&amp;Q148+2,FALSE),tables!$A$14:$A$21,"err",-1,1))</f>
        <v>12</v>
      </c>
      <c r="J148" s="11" t="str" cm="1">
        <f t="array" ref="J148">IF(H148="","",_xlfn.XLOOKUP(Q148,tables!$B$26:$B$30,_xlfn.ANCHORARRAY(tables!$A$26),tables!$A$26,0,1))</f>
        <v>natrually aspirated</v>
      </c>
      <c r="K148" s="13">
        <f t="shared" si="49"/>
        <v>5224</v>
      </c>
      <c r="L148" s="13">
        <f t="shared" si="50"/>
        <v>6849</v>
      </c>
      <c r="M148" s="13">
        <f t="shared" si="51"/>
        <v>6123</v>
      </c>
      <c r="N148" s="15">
        <f ca="1">IF(H148="","",ROUND((4.966747+(23.27979-4.966747)/(1+(E148/463.6174)))*_xlfn.XLOOKUP(engines!H148,tables!$B$2:$B$9,tables!$C$2:$C$9,0,0,1)*IF(Q148=0,1,1.2)*(1-0.01*I148)*(1-K148/1000000),2))</f>
        <v>8.61</v>
      </c>
      <c r="O148" s="11">
        <f t="shared" si="43"/>
        <v>5224</v>
      </c>
      <c r="P148" s="11">
        <f t="shared" si="44"/>
        <v>265.89999999999998</v>
      </c>
      <c r="Q148" s="11">
        <f>IF(H148="","",MOD(O148,(_xlfn.XLOOKUP(O148,tables!$C$26:$C$30,tables!$B$26:$B$30,-1,-1,-1)+1)))</f>
        <v>0</v>
      </c>
      <c r="R148" s="12">
        <v>849</v>
      </c>
      <c r="S148" s="12">
        <v>726</v>
      </c>
      <c r="T148" s="12">
        <f t="shared" si="45"/>
        <v>1389</v>
      </c>
      <c r="U148" s="13">
        <f t="shared" si="46"/>
        <v>1615.3452095271618</v>
      </c>
      <c r="V148" s="14"/>
      <c r="W148" s="11" t="str">
        <f t="shared" si="52"/>
        <v/>
      </c>
      <c r="X148" s="11" t="str">
        <f>IF(A148&lt;&gt;7,"",VLOOKUP(engines!$A148,tables!$A$2:$B$9,2,FALSE))</f>
        <v/>
      </c>
      <c r="Y148" s="13" t="str">
        <f t="shared" si="53"/>
        <v/>
      </c>
      <c r="Z148" s="13" t="str">
        <f t="shared" si="54"/>
        <v/>
      </c>
      <c r="AA148" s="13" t="str">
        <f t="shared" si="55"/>
        <v/>
      </c>
      <c r="AB148" s="15" t="str">
        <f t="shared" si="56"/>
        <v/>
      </c>
      <c r="AC148" s="13" t="str">
        <f t="shared" si="57"/>
        <v/>
      </c>
      <c r="AD148" s="14"/>
      <c r="AE148" s="11" t="str">
        <f t="shared" ca="1" si="58"/>
        <v>31389120,1389,1615,31389120,premium unleaded (required),12,natrually aspirated,5224,6849,6123,8.61</v>
      </c>
      <c r="AF148" s="11" t="str">
        <f t="shared" si="47"/>
        <v/>
      </c>
    </row>
    <row r="149" spans="1:32" x14ac:dyDescent="0.3">
      <c r="A149" s="12">
        <v>3</v>
      </c>
      <c r="B149" s="11" t="str">
        <f t="shared" ca="1" si="41"/>
        <v>30887082</v>
      </c>
      <c r="C149" s="11">
        <f t="shared" si="59"/>
        <v>887</v>
      </c>
      <c r="D149" s="13">
        <f t="shared" si="42"/>
        <v>822</v>
      </c>
      <c r="E149" s="12">
        <v>806</v>
      </c>
      <c r="F149" s="14"/>
      <c r="G149" s="11" t="str">
        <f t="shared" ca="1" si="48"/>
        <v>30887082</v>
      </c>
      <c r="H149" s="11" t="str">
        <f>IF(A149=7,"",VLOOKUP(engines!$A149,tables!$A$2:$B$9,2,FALSE))</f>
        <v>premium unleaded (required)</v>
      </c>
      <c r="I149" s="11" cm="1">
        <f t="array" aca="1" ref="I149" ca="1">IF(H149="","",_xlfn.XLOOKUP(K149*(1+ 0.05*Q149),INDIRECT("tables!r14c"&amp;Q149+2&amp;":"&amp;"r21c"&amp;Q149+2,FALSE),tables!$A$14:$A$21,"err",-1,1))</f>
        <v>8</v>
      </c>
      <c r="J149" s="11" t="str" cm="1">
        <f t="array" ref="J149">IF(H149="","",_xlfn.XLOOKUP(Q149,tables!$B$26:$B$30,_xlfn.ANCHORARRAY(tables!$A$26),tables!$A$26,0,1))</f>
        <v>bi-turbo</v>
      </c>
      <c r="K149" s="13">
        <f t="shared" si="49"/>
        <v>3738</v>
      </c>
      <c r="L149" s="13">
        <f t="shared" si="50"/>
        <v>7951</v>
      </c>
      <c r="M149" s="13">
        <f t="shared" si="51"/>
        <v>6983</v>
      </c>
      <c r="N149" s="15">
        <f ca="1">IF(H149="","",ROUND((4.966747+(23.27979-4.966747)/(1+(E149/463.6174)))*_xlfn.XLOOKUP(engines!H149,tables!$B$2:$B$9,tables!$C$2:$C$9,0,0,1)*IF(Q149=0,1,1.2)*(1-0.01*I149)*(1-K149/1000000),2))</f>
        <v>13.2</v>
      </c>
      <c r="O149" s="11">
        <f t="shared" si="43"/>
        <v>3882</v>
      </c>
      <c r="P149" s="11">
        <f t="shared" si="44"/>
        <v>237.27</v>
      </c>
      <c r="Q149" s="11">
        <f>IF(H149="","",MOD(O149,(_xlfn.XLOOKUP(O149,tables!$C$26:$C$30,tables!$B$26:$B$30,-1,-1,-1)+1)))</f>
        <v>2</v>
      </c>
      <c r="R149" s="12">
        <v>1228</v>
      </c>
      <c r="S149" s="12">
        <v>968</v>
      </c>
      <c r="T149" s="12">
        <f t="shared" si="45"/>
        <v>887</v>
      </c>
      <c r="U149" s="13">
        <f t="shared" si="46"/>
        <v>821.90261370697544</v>
      </c>
      <c r="V149" s="14"/>
      <c r="W149" s="11" t="str">
        <f t="shared" si="52"/>
        <v/>
      </c>
      <c r="X149" s="11" t="str">
        <f>IF(A149&lt;&gt;7,"",VLOOKUP(engines!$A149,tables!$A$2:$B$9,2,FALSE))</f>
        <v/>
      </c>
      <c r="Y149" s="13" t="str">
        <f t="shared" si="53"/>
        <v/>
      </c>
      <c r="Z149" s="13" t="str">
        <f t="shared" si="54"/>
        <v/>
      </c>
      <c r="AA149" s="13" t="str">
        <f t="shared" si="55"/>
        <v/>
      </c>
      <c r="AB149" s="15" t="str">
        <f t="shared" si="56"/>
        <v/>
      </c>
      <c r="AC149" s="13" t="str">
        <f t="shared" si="57"/>
        <v/>
      </c>
      <c r="AD149" s="14"/>
      <c r="AE149" s="11" t="str">
        <f t="shared" ca="1" si="58"/>
        <v>30887082,887,822,30887082,premium unleaded (required),8,bi-turbo,3738,7951,6983,13.2</v>
      </c>
      <c r="AF149" s="11" t="str">
        <f t="shared" si="47"/>
        <v/>
      </c>
    </row>
    <row r="150" spans="1:32" x14ac:dyDescent="0.3">
      <c r="A150" s="12">
        <v>4</v>
      </c>
      <c r="B150" s="11" t="str">
        <f t="shared" ca="1" si="41"/>
        <v>40316050</v>
      </c>
      <c r="C150" s="11">
        <f t="shared" si="59"/>
        <v>316</v>
      </c>
      <c r="D150" s="13">
        <f t="shared" si="42"/>
        <v>477</v>
      </c>
      <c r="E150" s="12">
        <v>316</v>
      </c>
      <c r="F150" s="14"/>
      <c r="G150" s="11" t="str">
        <f t="shared" ca="1" si="48"/>
        <v>40316050</v>
      </c>
      <c r="H150" s="11" t="str">
        <f>IF(A150=7,"",VLOOKUP(engines!$A150,tables!$A$2:$B$9,2,FALSE))</f>
        <v>diesel</v>
      </c>
      <c r="I150" s="11" cm="1">
        <f t="array" aca="1" ref="I150" ca="1">IF(H150="","",_xlfn.XLOOKUP(K150*(1+ 0.05*Q150),INDIRECT("tables!r14c"&amp;Q150+2&amp;":"&amp;"r21c"&amp;Q150+2,FALSE),tables!$A$14:$A$21,"err",-1,1))</f>
        <v>5</v>
      </c>
      <c r="J150" s="11" t="str" cm="1">
        <f t="array" ref="J150">IF(H150="","",_xlfn.XLOOKUP(Q150,tables!$B$26:$B$30,_xlfn.ANCHORARRAY(tables!$A$26),tables!$A$26,0,1))</f>
        <v>natrually aspirated</v>
      </c>
      <c r="K150" s="13">
        <f t="shared" si="49"/>
        <v>1992</v>
      </c>
      <c r="L150" s="13">
        <f t="shared" si="50"/>
        <v>5431</v>
      </c>
      <c r="M150" s="13">
        <f t="shared" si="51"/>
        <v>4714</v>
      </c>
      <c r="N150" s="15">
        <f ca="1">IF(H150="","",ROUND((4.966747+(23.27979-4.966747)/(1+(E150/463.6174)))*_xlfn.XLOOKUP(engines!H150,tables!$B$2:$B$9,tables!$C$2:$C$9,0,0,1)*IF(Q150=0,1,1.2)*(1-0.01*I150)*(1-K150/1000000),2))</f>
        <v>18.04</v>
      </c>
      <c r="O150" s="11">
        <f t="shared" si="43"/>
        <v>1992</v>
      </c>
      <c r="P150" s="11">
        <f t="shared" si="44"/>
        <v>158.6</v>
      </c>
      <c r="Q150" s="11">
        <f>IF(H150="","",MOD(O150,(_xlfn.XLOOKUP(O150,tables!$C$26:$C$30,tables!$B$26:$B$30,-1,-1,-1)+1)))</f>
        <v>0</v>
      </c>
      <c r="R150" s="12">
        <v>931</v>
      </c>
      <c r="S150" s="12">
        <v>717</v>
      </c>
      <c r="T150" s="12">
        <f t="shared" si="45"/>
        <v>316</v>
      </c>
      <c r="U150" s="13">
        <f t="shared" si="46"/>
        <v>477.33674379968323</v>
      </c>
      <c r="V150" s="14"/>
      <c r="W150" s="11" t="str">
        <f t="shared" si="52"/>
        <v/>
      </c>
      <c r="X150" s="11" t="str">
        <f>IF(A150&lt;&gt;7,"",VLOOKUP(engines!$A150,tables!$A$2:$B$9,2,FALSE))</f>
        <v/>
      </c>
      <c r="Y150" s="13" t="str">
        <f t="shared" si="53"/>
        <v/>
      </c>
      <c r="Z150" s="13" t="str">
        <f t="shared" si="54"/>
        <v/>
      </c>
      <c r="AA150" s="13" t="str">
        <f t="shared" si="55"/>
        <v/>
      </c>
      <c r="AB150" s="15" t="str">
        <f t="shared" si="56"/>
        <v/>
      </c>
      <c r="AC150" s="13" t="str">
        <f t="shared" si="57"/>
        <v/>
      </c>
      <c r="AD150" s="14"/>
      <c r="AE150" s="11" t="str">
        <f t="shared" ca="1" si="58"/>
        <v>40316050,316,477,40316050,diesel,5,natrually aspirated,1992,5431,4714,18.04</v>
      </c>
      <c r="AF150" s="11" t="str">
        <f t="shared" si="47"/>
        <v/>
      </c>
    </row>
    <row r="151" spans="1:32" x14ac:dyDescent="0.3">
      <c r="A151" s="12">
        <v>4</v>
      </c>
      <c r="B151" s="11" t="str">
        <f t="shared" ca="1" si="41"/>
        <v>40137031</v>
      </c>
      <c r="C151" s="11">
        <f t="shared" si="59"/>
        <v>137</v>
      </c>
      <c r="D151" s="13">
        <f t="shared" si="42"/>
        <v>228</v>
      </c>
      <c r="E151" s="12">
        <v>130</v>
      </c>
      <c r="F151" s="14"/>
      <c r="G151" s="11" t="str">
        <f t="shared" ca="1" si="48"/>
        <v>40137031</v>
      </c>
      <c r="H151" s="11" t="str">
        <f>IF(A151=7,"",VLOOKUP(engines!$A151,tables!$A$2:$B$9,2,FALSE))</f>
        <v>diesel</v>
      </c>
      <c r="I151" s="11" cm="1">
        <f t="array" aca="1" ref="I151" ca="1">IF(H151="","",_xlfn.XLOOKUP(K151*(1+ 0.05*Q151),INDIRECT("tables!r14c"&amp;Q151+2&amp;":"&amp;"r21c"&amp;Q151+2,FALSE),tables!$A$14:$A$21,"err",-1,1))</f>
        <v>3</v>
      </c>
      <c r="J151" s="11" t="str" cm="1">
        <f t="array" ref="J151">IF(H151="","",_xlfn.XLOOKUP(Q151,tables!$B$26:$B$30,_xlfn.ANCHORARRAY(tables!$A$26),tables!$A$26,0,1))</f>
        <v>single turbo</v>
      </c>
      <c r="K151" s="13">
        <f t="shared" si="49"/>
        <v>927</v>
      </c>
      <c r="L151" s="13">
        <f t="shared" si="50"/>
        <v>4770</v>
      </c>
      <c r="M151" s="13">
        <f t="shared" si="51"/>
        <v>4069</v>
      </c>
      <c r="N151" s="15">
        <f ca="1">IF(H151="","",ROUND((4.966747+(23.27979-4.966747)/(1+(E151/463.6174)))*_xlfn.XLOOKUP(engines!H151,tables!$B$2:$B$9,tables!$C$2:$C$9,0,0,1)*IF(Q151=0,1,1.2)*(1-0.01*I151)*(1-K151/1000000),2))</f>
        <v>26.89</v>
      </c>
      <c r="O151" s="11">
        <f t="shared" si="43"/>
        <v>929</v>
      </c>
      <c r="P151" s="11">
        <f t="shared" si="44"/>
        <v>147.73499999999999</v>
      </c>
      <c r="Q151" s="11">
        <f>IF(H151="","",MOD(O151,(_xlfn.XLOOKUP(O151,tables!$C$26:$C$30,tables!$B$26:$B$30,-1,-1,-1)+1)))</f>
        <v>1</v>
      </c>
      <c r="R151" s="12">
        <v>43</v>
      </c>
      <c r="S151" s="12">
        <v>701</v>
      </c>
      <c r="T151" s="12">
        <f t="shared" si="45"/>
        <v>137</v>
      </c>
      <c r="U151" s="13">
        <f t="shared" si="46"/>
        <v>227.50085031258411</v>
      </c>
      <c r="V151" s="14"/>
      <c r="W151" s="11" t="str">
        <f t="shared" si="52"/>
        <v/>
      </c>
      <c r="X151" s="11" t="str">
        <f>IF(A151&lt;&gt;7,"",VLOOKUP(engines!$A151,tables!$A$2:$B$9,2,FALSE))</f>
        <v/>
      </c>
      <c r="Y151" s="13" t="str">
        <f t="shared" si="53"/>
        <v/>
      </c>
      <c r="Z151" s="13" t="str">
        <f t="shared" si="54"/>
        <v/>
      </c>
      <c r="AA151" s="13" t="str">
        <f t="shared" si="55"/>
        <v/>
      </c>
      <c r="AB151" s="15" t="str">
        <f t="shared" si="56"/>
        <v/>
      </c>
      <c r="AC151" s="13" t="str">
        <f t="shared" si="57"/>
        <v/>
      </c>
      <c r="AD151" s="14"/>
      <c r="AE151" s="11" t="str">
        <f t="shared" ca="1" si="58"/>
        <v>40137031,137,228,40137031,diesel,3,single turbo,927,4770,4069,26.89</v>
      </c>
      <c r="AF151" s="11" t="str">
        <f t="shared" si="47"/>
        <v/>
      </c>
    </row>
    <row r="152" spans="1:32" x14ac:dyDescent="0.3">
      <c r="A152" s="12">
        <v>5</v>
      </c>
      <c r="B152" s="11" t="str">
        <f t="shared" ca="1" si="41"/>
        <v>50811081</v>
      </c>
      <c r="C152" s="11">
        <f t="shared" si="59"/>
        <v>811</v>
      </c>
      <c r="D152" s="13">
        <f t="shared" si="42"/>
        <v>813</v>
      </c>
      <c r="E152" s="12">
        <v>772</v>
      </c>
      <c r="F152" s="14"/>
      <c r="G152" s="11" t="str">
        <f t="shared" ca="1" si="48"/>
        <v>50811081</v>
      </c>
      <c r="H152" s="11" t="str">
        <f>IF(A152=7,"",VLOOKUP(engines!$A152,tables!$A$2:$B$9,2,FALSE))</f>
        <v>flex-fuel (premium unleaded recommended/E85)</v>
      </c>
      <c r="I152" s="11" cm="1">
        <f t="array" aca="1" ref="I152" ca="1">IF(H152="","",_xlfn.XLOOKUP(K152*(1+ 0.05*Q152),INDIRECT("tables!r14c"&amp;Q152+2&amp;":"&amp;"r21c"&amp;Q152+2,FALSE),tables!$A$14:$A$21,"err",-1,1))</f>
        <v>8</v>
      </c>
      <c r="J152" s="11" t="str" cm="1">
        <f t="array" ref="J152">IF(H152="","",_xlfn.XLOOKUP(Q152,tables!$B$26:$B$30,_xlfn.ANCHORARRAY(tables!$A$26),tables!$A$26,0,1))</f>
        <v>single turbo</v>
      </c>
      <c r="K152" s="13">
        <f t="shared" si="49"/>
        <v>3712</v>
      </c>
      <c r="L152" s="13">
        <f t="shared" si="50"/>
        <v>7408</v>
      </c>
      <c r="M152" s="13">
        <f t="shared" si="51"/>
        <v>6759</v>
      </c>
      <c r="N152" s="15">
        <f ca="1">IF(H152="","",ROUND((4.966747+(23.27979-4.966747)/(1+(E152/463.6174)))*_xlfn.XLOOKUP(engines!H152,tables!$B$2:$B$9,tables!$C$2:$C$9,0,0,1)*IF(Q152=0,1,1.2)*(1-0.01*I152)*(1-K152/1000000),2))</f>
        <v>14.06</v>
      </c>
      <c r="O152" s="11">
        <f t="shared" si="43"/>
        <v>3781</v>
      </c>
      <c r="P152" s="11">
        <f t="shared" si="44"/>
        <v>218.50500000000002</v>
      </c>
      <c r="Q152" s="11">
        <f>IF(H152="","",MOD(O152,(_xlfn.XLOOKUP(O152,tables!$C$26:$C$30,tables!$B$26:$B$30,-1,-1,-1)+1)))</f>
        <v>1</v>
      </c>
      <c r="R152" s="12">
        <v>1055</v>
      </c>
      <c r="S152" s="12">
        <v>649</v>
      </c>
      <c r="T152" s="12">
        <f t="shared" si="45"/>
        <v>811</v>
      </c>
      <c r="U152" s="13">
        <f t="shared" si="46"/>
        <v>813.32143018392617</v>
      </c>
      <c r="V152" s="14"/>
      <c r="W152" s="11" t="str">
        <f t="shared" si="52"/>
        <v/>
      </c>
      <c r="X152" s="11" t="str">
        <f>IF(A152&lt;&gt;7,"",VLOOKUP(engines!$A152,tables!$A$2:$B$9,2,FALSE))</f>
        <v/>
      </c>
      <c r="Y152" s="13" t="str">
        <f t="shared" si="53"/>
        <v/>
      </c>
      <c r="Z152" s="13" t="str">
        <f t="shared" si="54"/>
        <v/>
      </c>
      <c r="AA152" s="13" t="str">
        <f t="shared" si="55"/>
        <v/>
      </c>
      <c r="AB152" s="15" t="str">
        <f t="shared" si="56"/>
        <v/>
      </c>
      <c r="AC152" s="13" t="str">
        <f t="shared" si="57"/>
        <v/>
      </c>
      <c r="AD152" s="14"/>
      <c r="AE152" s="11" t="str">
        <f t="shared" ca="1" si="58"/>
        <v>50811081,811,813,50811081,flex-fuel (premium unleaded recommended/E85),8,single turbo,3712,7408,6759,14.06</v>
      </c>
      <c r="AF152" s="11" t="str">
        <f t="shared" si="47"/>
        <v/>
      </c>
    </row>
    <row r="153" spans="1:32" x14ac:dyDescent="0.3">
      <c r="A153" s="12">
        <v>1</v>
      </c>
      <c r="B153" s="11" t="str">
        <f t="shared" ca="1" si="41"/>
        <v>10764080</v>
      </c>
      <c r="C153" s="11">
        <f t="shared" si="59"/>
        <v>764</v>
      </c>
      <c r="D153" s="13">
        <f t="shared" si="42"/>
        <v>875</v>
      </c>
      <c r="E153" s="12">
        <v>764</v>
      </c>
      <c r="F153" s="14"/>
      <c r="G153" s="11" t="str">
        <f t="shared" ca="1" si="48"/>
        <v>10764080</v>
      </c>
      <c r="H153" s="11" t="str">
        <f>IF(A153=7,"",VLOOKUP(engines!$A153,tables!$A$2:$B$9,2,FALSE))</f>
        <v>premium unleaded (recommended)</v>
      </c>
      <c r="I153" s="11" cm="1">
        <f t="array" aca="1" ref="I153" ca="1">IF(H153="","",_xlfn.XLOOKUP(K153*(1+ 0.05*Q153),INDIRECT("tables!r14c"&amp;Q153+2&amp;":"&amp;"r21c"&amp;Q153+2,FALSE),tables!$A$14:$A$21,"err",-1,1))</f>
        <v>8</v>
      </c>
      <c r="J153" s="11" t="str" cm="1">
        <f t="array" ref="J153">IF(H153="","",_xlfn.XLOOKUP(Q153,tables!$B$26:$B$30,_xlfn.ANCHORARRAY(tables!$A$26),tables!$A$26,0,1))</f>
        <v>natrually aspirated</v>
      </c>
      <c r="K153" s="13">
        <f t="shared" si="49"/>
        <v>3756</v>
      </c>
      <c r="L153" s="13">
        <f t="shared" si="50"/>
        <v>6757</v>
      </c>
      <c r="M153" s="13">
        <f t="shared" si="51"/>
        <v>6218</v>
      </c>
      <c r="N153" s="15">
        <f ca="1">IF(H153="","",ROUND((4.966747+(23.27979-4.966747)/(1+(E153/463.6174)))*_xlfn.XLOOKUP(engines!H153,tables!$B$2:$B$9,tables!$C$2:$C$9,0,0,1)*IF(Q153=0,1,1.2)*(1-0.01*I153)*(1-K153/1000000),2))</f>
        <v>11</v>
      </c>
      <c r="O153" s="11">
        <f t="shared" si="43"/>
        <v>3756</v>
      </c>
      <c r="P153" s="11">
        <f t="shared" si="44"/>
        <v>203.4</v>
      </c>
      <c r="Q153" s="11">
        <f>IF(H153="","",MOD(O153,(_xlfn.XLOOKUP(O153,tables!$C$26:$C$30,tables!$B$26:$B$30,-1,-1,-1)+1)))</f>
        <v>0</v>
      </c>
      <c r="R153" s="12">
        <v>757</v>
      </c>
      <c r="S153" s="12">
        <v>539</v>
      </c>
      <c r="T153" s="12">
        <f t="shared" si="45"/>
        <v>764</v>
      </c>
      <c r="U153" s="13">
        <f t="shared" si="46"/>
        <v>874.92334089657209</v>
      </c>
      <c r="V153" s="14"/>
      <c r="W153" s="11" t="str">
        <f t="shared" si="52"/>
        <v/>
      </c>
      <c r="X153" s="11" t="str">
        <f>IF(A153&lt;&gt;7,"",VLOOKUP(engines!$A153,tables!$A$2:$B$9,2,FALSE))</f>
        <v/>
      </c>
      <c r="Y153" s="13" t="str">
        <f t="shared" si="53"/>
        <v/>
      </c>
      <c r="Z153" s="13" t="str">
        <f t="shared" si="54"/>
        <v/>
      </c>
      <c r="AA153" s="13" t="str">
        <f t="shared" si="55"/>
        <v/>
      </c>
      <c r="AB153" s="15" t="str">
        <f t="shared" si="56"/>
        <v/>
      </c>
      <c r="AC153" s="13" t="str">
        <f t="shared" si="57"/>
        <v/>
      </c>
      <c r="AD153" s="14"/>
      <c r="AE153" s="11" t="str">
        <f t="shared" ca="1" si="58"/>
        <v>10764080,764,875,10764080,premium unleaded (recommended),8,natrually aspirated,3756,6757,6218,11</v>
      </c>
      <c r="AF153" s="11" t="str">
        <f t="shared" si="47"/>
        <v/>
      </c>
    </row>
    <row r="154" spans="1:32" x14ac:dyDescent="0.3">
      <c r="A154" s="12">
        <v>6</v>
      </c>
      <c r="B154" s="11" t="str">
        <f t="shared" ca="1" si="41"/>
        <v>61212083</v>
      </c>
      <c r="C154" s="11">
        <f t="shared" si="59"/>
        <v>1212</v>
      </c>
      <c r="D154" s="13">
        <f t="shared" si="42"/>
        <v>1185</v>
      </c>
      <c r="E154" s="12">
        <v>1054</v>
      </c>
      <c r="F154" s="14"/>
      <c r="G154" s="11" t="str">
        <f t="shared" ca="1" si="48"/>
        <v>61212083</v>
      </c>
      <c r="H154" s="11" t="str">
        <f>IF(A154=7,"",VLOOKUP(engines!$A154,tables!$A$2:$B$9,2,FALSE))</f>
        <v>flex-fuel (premium unleaded required/E85)</v>
      </c>
      <c r="I154" s="11" cm="1">
        <f t="array" aca="1" ref="I154" ca="1">IF(H154="","",_xlfn.XLOOKUP(K154*(1+ 0.05*Q154),INDIRECT("tables!r14c"&amp;Q154+2&amp;":"&amp;"r21c"&amp;Q154+2,FALSE),tables!$A$14:$A$21,"err",-1,1))</f>
        <v>8</v>
      </c>
      <c r="J154" s="11" t="str" cm="1">
        <f t="array" ref="J154">IF(H154="","",_xlfn.XLOOKUP(Q154,tables!$B$26:$B$30,_xlfn.ANCHORARRAY(tables!$A$26),tables!$A$26,0,1))</f>
        <v>twin turbo</v>
      </c>
      <c r="K154" s="13">
        <f t="shared" si="49"/>
        <v>4246</v>
      </c>
      <c r="L154" s="13">
        <f t="shared" si="50"/>
        <v>7069</v>
      </c>
      <c r="M154" s="13">
        <f t="shared" si="51"/>
        <v>6332</v>
      </c>
      <c r="N154" s="15">
        <f ca="1">IF(H154="","",ROUND((4.966747+(23.27979-4.966747)/(1+(E154/463.6174)))*_xlfn.XLOOKUP(engines!H154,tables!$B$2:$B$9,tables!$C$2:$C$9,0,0,1)*IF(Q154=0,1,1.2)*(1-0.01*I154)*(1-K154/1000000),2))</f>
        <v>12.89</v>
      </c>
      <c r="O154" s="11">
        <f t="shared" si="43"/>
        <v>4535</v>
      </c>
      <c r="P154" s="11">
        <f t="shared" si="44"/>
        <v>285.42999999999995</v>
      </c>
      <c r="Q154" s="11">
        <f>IF(H154="","",MOD(O154,(_xlfn.XLOOKUP(O154,tables!$C$26:$C$30,tables!$B$26:$B$30,-1,-1,-1)+1)))</f>
        <v>3</v>
      </c>
      <c r="R154" s="12">
        <v>147</v>
      </c>
      <c r="S154" s="12">
        <v>737</v>
      </c>
      <c r="T154" s="12">
        <f t="shared" si="45"/>
        <v>1212</v>
      </c>
      <c r="U154" s="13">
        <f t="shared" si="46"/>
        <v>1185.2966759289659</v>
      </c>
      <c r="V154" s="14"/>
      <c r="W154" s="11" t="str">
        <f t="shared" si="52"/>
        <v/>
      </c>
      <c r="X154" s="11" t="str">
        <f>IF(A154&lt;&gt;7,"",VLOOKUP(engines!$A154,tables!$A$2:$B$9,2,FALSE))</f>
        <v/>
      </c>
      <c r="Y154" s="13" t="str">
        <f t="shared" si="53"/>
        <v/>
      </c>
      <c r="Z154" s="13" t="str">
        <f t="shared" si="54"/>
        <v/>
      </c>
      <c r="AA154" s="13" t="str">
        <f t="shared" si="55"/>
        <v/>
      </c>
      <c r="AB154" s="15" t="str">
        <f t="shared" si="56"/>
        <v/>
      </c>
      <c r="AC154" s="13" t="str">
        <f t="shared" si="57"/>
        <v/>
      </c>
      <c r="AD154" s="14"/>
      <c r="AE154" s="11" t="str">
        <f t="shared" ca="1" si="58"/>
        <v>61212083,1212,1185,61212083,flex-fuel (premium unleaded required/E85),8,twin turbo,4246,7069,6332,12.89</v>
      </c>
      <c r="AF154" s="11" t="str">
        <f t="shared" si="47"/>
        <v/>
      </c>
    </row>
    <row r="155" spans="1:32" x14ac:dyDescent="0.3">
      <c r="A155" s="12">
        <v>8</v>
      </c>
      <c r="B155" s="11" t="str">
        <f t="shared" ca="1" si="41"/>
        <v>81058081</v>
      </c>
      <c r="C155" s="11">
        <f t="shared" si="59"/>
        <v>1058</v>
      </c>
      <c r="D155" s="13">
        <f t="shared" si="42"/>
        <v>1116</v>
      </c>
      <c r="E155" s="12">
        <v>1008</v>
      </c>
      <c r="F155" s="14"/>
      <c r="G155" s="11" t="str">
        <f t="shared" ca="1" si="48"/>
        <v>81058081</v>
      </c>
      <c r="H155" s="11" t="str">
        <f>IF(A155=7,"",VLOOKUP(engines!$A155,tables!$A$2:$B$9,2,FALSE))</f>
        <v>flex-fuel (unleaded/E85)</v>
      </c>
      <c r="I155" s="11" cm="1">
        <f t="array" aca="1" ref="I155" ca="1">IF(H155="","",_xlfn.XLOOKUP(K155*(1+ 0.05*Q155),INDIRECT("tables!r14c"&amp;Q155+2&amp;":"&amp;"r21c"&amp;Q155+2,FALSE),tables!$A$14:$A$21,"err",-1,1))</f>
        <v>8</v>
      </c>
      <c r="J155" s="11" t="str" cm="1">
        <f t="array" ref="J155">IF(H155="","",_xlfn.XLOOKUP(Q155,tables!$B$26:$B$30,_xlfn.ANCHORARRAY(tables!$A$26),tables!$A$26,0,1))</f>
        <v>single turbo</v>
      </c>
      <c r="K155" s="13">
        <f t="shared" si="49"/>
        <v>4328</v>
      </c>
      <c r="L155" s="13">
        <f t="shared" si="50"/>
        <v>7343</v>
      </c>
      <c r="M155" s="13">
        <f t="shared" si="51"/>
        <v>6431</v>
      </c>
      <c r="N155" s="15">
        <f ca="1">IF(H155="","",ROUND((4.966747+(23.27979-4.966747)/(1+(E155/463.6174)))*_xlfn.XLOOKUP(engines!H155,tables!$B$2:$B$9,tables!$C$2:$C$9,0,0,1)*IF(Q155=0,1,1.2)*(1-0.01*I155)*(1-K155/1000000),2))</f>
        <v>12.63</v>
      </c>
      <c r="O155" s="11">
        <f t="shared" si="43"/>
        <v>4425</v>
      </c>
      <c r="P155" s="11">
        <f t="shared" si="44"/>
        <v>244.44000000000003</v>
      </c>
      <c r="Q155" s="11">
        <f>IF(H155="","",MOD(O155,(_xlfn.XLOOKUP(O155,tables!$C$26:$C$30,tables!$B$26:$B$30,-1,-1,-1)+1)))</f>
        <v>1</v>
      </c>
      <c r="R155" s="12">
        <v>993</v>
      </c>
      <c r="S155" s="12">
        <v>912</v>
      </c>
      <c r="T155" s="12">
        <f t="shared" si="45"/>
        <v>1058</v>
      </c>
      <c r="U155" s="13">
        <f t="shared" si="46"/>
        <v>1116.1161293270336</v>
      </c>
      <c r="V155" s="14"/>
      <c r="W155" s="11" t="str">
        <f t="shared" si="52"/>
        <v/>
      </c>
      <c r="X155" s="11" t="str">
        <f>IF(A155&lt;&gt;7,"",VLOOKUP(engines!$A155,tables!$A$2:$B$9,2,FALSE))</f>
        <v/>
      </c>
      <c r="Y155" s="13" t="str">
        <f t="shared" si="53"/>
        <v/>
      </c>
      <c r="Z155" s="13" t="str">
        <f t="shared" si="54"/>
        <v/>
      </c>
      <c r="AA155" s="13" t="str">
        <f t="shared" si="55"/>
        <v/>
      </c>
      <c r="AB155" s="15" t="str">
        <f t="shared" si="56"/>
        <v/>
      </c>
      <c r="AC155" s="13" t="str">
        <f t="shared" si="57"/>
        <v/>
      </c>
      <c r="AD155" s="14"/>
      <c r="AE155" s="11" t="str">
        <f t="shared" ca="1" si="58"/>
        <v>81058081,1058,1116,81058081,flex-fuel (unleaded/E85),8,single turbo,4328,7343,6431,12.63</v>
      </c>
      <c r="AF155" s="11" t="str">
        <f t="shared" si="47"/>
        <v/>
      </c>
    </row>
    <row r="156" spans="1:32" x14ac:dyDescent="0.3">
      <c r="A156" s="12">
        <v>3</v>
      </c>
      <c r="B156" s="11" t="str">
        <f t="shared" ca="1" si="41"/>
        <v>31058082</v>
      </c>
      <c r="C156" s="11">
        <f t="shared" si="59"/>
        <v>1058</v>
      </c>
      <c r="D156" s="13">
        <f t="shared" si="42"/>
        <v>1012</v>
      </c>
      <c r="E156" s="12">
        <v>962</v>
      </c>
      <c r="F156" s="14"/>
      <c r="G156" s="11" t="str">
        <f t="shared" ca="1" si="48"/>
        <v>31058082</v>
      </c>
      <c r="H156" s="11" t="str">
        <f>IF(A156=7,"",VLOOKUP(engines!$A156,tables!$A$2:$B$9,2,FALSE))</f>
        <v>premium unleaded (required)</v>
      </c>
      <c r="I156" s="11" cm="1">
        <f t="array" aca="1" ref="I156" ca="1">IF(H156="","",_xlfn.XLOOKUP(K156*(1+ 0.05*Q156),INDIRECT("tables!r14c"&amp;Q156+2&amp;":"&amp;"r21c"&amp;Q156+2,FALSE),tables!$A$14:$A$21,"err",-1,1))</f>
        <v>8</v>
      </c>
      <c r="J156" s="11" t="str" cm="1">
        <f t="array" ref="J156">IF(H156="","",_xlfn.XLOOKUP(Q156,tables!$B$26:$B$30,_xlfn.ANCHORARRAY(tables!$A$26),tables!$A$26,0,1))</f>
        <v>bi-turbo</v>
      </c>
      <c r="K156" s="13">
        <f t="shared" si="49"/>
        <v>4132</v>
      </c>
      <c r="L156" s="13">
        <f t="shared" si="50"/>
        <v>7302</v>
      </c>
      <c r="M156" s="13">
        <f t="shared" si="51"/>
        <v>6769</v>
      </c>
      <c r="N156" s="15">
        <f ca="1">IF(H156="","",ROUND((4.966747+(23.27979-4.966747)/(1+(E156/463.6174)))*_xlfn.XLOOKUP(engines!H156,tables!$B$2:$B$9,tables!$C$2:$C$9,0,0,1)*IF(Q156=0,1,1.2)*(1-0.01*I156)*(1-K156/1000000),2))</f>
        <v>12.37</v>
      </c>
      <c r="O156" s="11">
        <f t="shared" si="43"/>
        <v>4310</v>
      </c>
      <c r="P156" s="11">
        <f t="shared" si="44"/>
        <v>256.08000000000004</v>
      </c>
      <c r="Q156" s="11">
        <f>IF(H156="","",MOD(O156,(_xlfn.XLOOKUP(O156,tables!$C$26:$C$30,tables!$B$26:$B$30,-1,-1,-1)+1)))</f>
        <v>2</v>
      </c>
      <c r="R156" s="12">
        <v>638</v>
      </c>
      <c r="S156" s="12">
        <v>533</v>
      </c>
      <c r="T156" s="12">
        <f t="shared" si="45"/>
        <v>1058</v>
      </c>
      <c r="U156" s="13">
        <f t="shared" si="46"/>
        <v>1011.9939582541136</v>
      </c>
      <c r="V156" s="14"/>
      <c r="W156" s="11" t="str">
        <f t="shared" si="52"/>
        <v/>
      </c>
      <c r="X156" s="11" t="str">
        <f>IF(A156&lt;&gt;7,"",VLOOKUP(engines!$A156,tables!$A$2:$B$9,2,FALSE))</f>
        <v/>
      </c>
      <c r="Y156" s="13" t="str">
        <f t="shared" si="53"/>
        <v/>
      </c>
      <c r="Z156" s="13" t="str">
        <f t="shared" si="54"/>
        <v/>
      </c>
      <c r="AA156" s="13" t="str">
        <f t="shared" si="55"/>
        <v/>
      </c>
      <c r="AB156" s="15" t="str">
        <f t="shared" si="56"/>
        <v/>
      </c>
      <c r="AC156" s="13" t="str">
        <f t="shared" si="57"/>
        <v/>
      </c>
      <c r="AD156" s="14"/>
      <c r="AE156" s="11" t="str">
        <f t="shared" ca="1" si="58"/>
        <v>31058082,1058,1012,31058082,premium unleaded (required),8,bi-turbo,4132,7302,6769,12.37</v>
      </c>
      <c r="AF156" s="11" t="str">
        <f t="shared" si="47"/>
        <v/>
      </c>
    </row>
    <row r="157" spans="1:32" x14ac:dyDescent="0.3">
      <c r="A157" s="12">
        <v>6</v>
      </c>
      <c r="B157" s="11" t="str">
        <f t="shared" ca="1" si="41"/>
        <v>61079081</v>
      </c>
      <c r="C157" s="11">
        <f t="shared" si="59"/>
        <v>1079</v>
      </c>
      <c r="D157" s="13">
        <f t="shared" si="42"/>
        <v>1244</v>
      </c>
      <c r="E157" s="12">
        <v>1028</v>
      </c>
      <c r="F157" s="14"/>
      <c r="G157" s="11" t="str">
        <f t="shared" ca="1" si="48"/>
        <v>61079081</v>
      </c>
      <c r="H157" s="11" t="str">
        <f>IF(A157=7,"",VLOOKUP(engines!$A157,tables!$A$2:$B$9,2,FALSE))</f>
        <v>flex-fuel (premium unleaded required/E85)</v>
      </c>
      <c r="I157" s="11" cm="1">
        <f t="array" aca="1" ref="I157" ca="1">IF(H157="","",_xlfn.XLOOKUP(K157*(1+ 0.05*Q157),INDIRECT("tables!r14c"&amp;Q157+2&amp;":"&amp;"r21c"&amp;Q157+2,FALSE),tables!$A$14:$A$21,"err",-1,1))</f>
        <v>8</v>
      </c>
      <c r="J157" s="11" t="str" cm="1">
        <f t="array" ref="J157">IF(H157="","",_xlfn.XLOOKUP(Q157,tables!$B$26:$B$30,_xlfn.ANCHORARRAY(tables!$A$26),tables!$A$26,0,1))</f>
        <v>single turbo</v>
      </c>
      <c r="K157" s="13">
        <f t="shared" si="49"/>
        <v>4375</v>
      </c>
      <c r="L157" s="13">
        <f t="shared" si="50"/>
        <v>6863</v>
      </c>
      <c r="M157" s="13">
        <f t="shared" si="51"/>
        <v>5885</v>
      </c>
      <c r="N157" s="15">
        <f ca="1">IF(H157="","",ROUND((4.966747+(23.27979-4.966747)/(1+(E157/463.6174)))*_xlfn.XLOOKUP(engines!H157,tables!$B$2:$B$9,tables!$C$2:$C$9,0,0,1)*IF(Q157=0,1,1.2)*(1-0.01*I157)*(1-K157/1000000),2))</f>
        <v>13</v>
      </c>
      <c r="O157" s="11">
        <f t="shared" si="43"/>
        <v>4473</v>
      </c>
      <c r="P157" s="11">
        <f t="shared" si="44"/>
        <v>246.64500000000001</v>
      </c>
      <c r="Q157" s="11">
        <f>IF(H157="","",MOD(O157,(_xlfn.XLOOKUP(O157,tables!$C$26:$C$30,tables!$B$26:$B$30,-1,-1,-1)+1)))</f>
        <v>1</v>
      </c>
      <c r="R157" s="12">
        <v>536</v>
      </c>
      <c r="S157" s="12">
        <v>978</v>
      </c>
      <c r="T157" s="12">
        <f t="shared" si="45"/>
        <v>1079</v>
      </c>
      <c r="U157" s="13">
        <f t="shared" si="46"/>
        <v>1243.8671809681955</v>
      </c>
      <c r="V157" s="14"/>
      <c r="W157" s="11" t="str">
        <f t="shared" si="52"/>
        <v/>
      </c>
      <c r="X157" s="11" t="str">
        <f>IF(A157&lt;&gt;7,"",VLOOKUP(engines!$A157,tables!$A$2:$B$9,2,FALSE))</f>
        <v/>
      </c>
      <c r="Y157" s="13" t="str">
        <f t="shared" si="53"/>
        <v/>
      </c>
      <c r="Z157" s="13" t="str">
        <f t="shared" si="54"/>
        <v/>
      </c>
      <c r="AA157" s="13" t="str">
        <f t="shared" si="55"/>
        <v/>
      </c>
      <c r="AB157" s="15" t="str">
        <f t="shared" si="56"/>
        <v/>
      </c>
      <c r="AC157" s="13" t="str">
        <f t="shared" si="57"/>
        <v/>
      </c>
      <c r="AD157" s="14"/>
      <c r="AE157" s="11" t="str">
        <f t="shared" ca="1" si="58"/>
        <v>61079081,1079,1244,61079081,flex-fuel (premium unleaded required/E85),8,single turbo,4375,6863,5885,13</v>
      </c>
      <c r="AF157" s="11" t="str">
        <f t="shared" si="47"/>
        <v/>
      </c>
    </row>
    <row r="158" spans="1:32" x14ac:dyDescent="0.3">
      <c r="A158" s="12">
        <v>5</v>
      </c>
      <c r="B158" s="11" t="str">
        <f t="shared" ca="1" si="41"/>
        <v>50205041</v>
      </c>
      <c r="C158" s="11">
        <f t="shared" si="59"/>
        <v>205</v>
      </c>
      <c r="D158" s="13">
        <f t="shared" si="42"/>
        <v>245</v>
      </c>
      <c r="E158" s="12">
        <v>195</v>
      </c>
      <c r="F158" s="14"/>
      <c r="G158" s="11" t="str">
        <f t="shared" ca="1" si="48"/>
        <v>50205041</v>
      </c>
      <c r="H158" s="11" t="str">
        <f>IF(A158=7,"",VLOOKUP(engines!$A158,tables!$A$2:$B$9,2,FALSE))</f>
        <v>flex-fuel (premium unleaded recommended/E85)</v>
      </c>
      <c r="I158" s="11" cm="1">
        <f t="array" aca="1" ref="I158" ca="1">IF(H158="","",_xlfn.XLOOKUP(K158*(1+ 0.05*Q158),INDIRECT("tables!r14c"&amp;Q158+2&amp;":"&amp;"r21c"&amp;Q158+2,FALSE),tables!$A$14:$A$21,"err",-1,1))</f>
        <v>4</v>
      </c>
      <c r="J158" s="11" t="str" cm="1">
        <f t="array" ref="J158">IF(H158="","",_xlfn.XLOOKUP(Q158,tables!$B$26:$B$30,_xlfn.ANCHORARRAY(tables!$A$26),tables!$A$26,0,1))</f>
        <v>single turbo</v>
      </c>
      <c r="K158" s="13">
        <f t="shared" si="49"/>
        <v>1324</v>
      </c>
      <c r="L158" s="13">
        <f t="shared" si="50"/>
        <v>6440</v>
      </c>
      <c r="M158" s="13">
        <f t="shared" si="51"/>
        <v>5664</v>
      </c>
      <c r="N158" s="15">
        <f ca="1">IF(H158="","",ROUND((4.966747+(23.27979-4.966747)/(1+(E158/463.6174)))*_xlfn.XLOOKUP(engines!H158,tables!$B$2:$B$9,tables!$C$2:$C$9,0,0,1)*IF(Q158=0,1,1.2)*(1-0.01*I158)*(1-K158/1000000),2))</f>
        <v>22.19</v>
      </c>
      <c r="O158" s="11">
        <f t="shared" si="43"/>
        <v>1331</v>
      </c>
      <c r="P158" s="11">
        <f t="shared" si="44"/>
        <v>154.875</v>
      </c>
      <c r="Q158" s="11">
        <f>IF(H158="","",MOD(O158,(_xlfn.XLOOKUP(O158,tables!$C$26:$C$30,tables!$B$26:$B$30,-1,-1,-1)+1)))</f>
        <v>1</v>
      </c>
      <c r="R158" s="12">
        <v>133</v>
      </c>
      <c r="S158" s="12">
        <v>776</v>
      </c>
      <c r="T158" s="12">
        <f t="shared" si="45"/>
        <v>205</v>
      </c>
      <c r="U158" s="13">
        <f t="shared" si="46"/>
        <v>245.15385591152136</v>
      </c>
      <c r="V158" s="14"/>
      <c r="W158" s="11" t="str">
        <f t="shared" si="52"/>
        <v/>
      </c>
      <c r="X158" s="11" t="str">
        <f>IF(A158&lt;&gt;7,"",VLOOKUP(engines!$A158,tables!$A$2:$B$9,2,FALSE))</f>
        <v/>
      </c>
      <c r="Y158" s="13" t="str">
        <f t="shared" si="53"/>
        <v/>
      </c>
      <c r="Z158" s="13" t="str">
        <f t="shared" si="54"/>
        <v/>
      </c>
      <c r="AA158" s="13" t="str">
        <f t="shared" si="55"/>
        <v/>
      </c>
      <c r="AB158" s="15" t="str">
        <f t="shared" si="56"/>
        <v/>
      </c>
      <c r="AC158" s="13" t="str">
        <f t="shared" si="57"/>
        <v/>
      </c>
      <c r="AD158" s="14"/>
      <c r="AE158" s="11" t="str">
        <f t="shared" ca="1" si="58"/>
        <v>50205041,205,245,50205041,flex-fuel (premium unleaded recommended/E85),4,single turbo,1324,6440,5664,22.19</v>
      </c>
      <c r="AF158" s="11" t="str">
        <f t="shared" si="47"/>
        <v/>
      </c>
    </row>
    <row r="159" spans="1:32" x14ac:dyDescent="0.3">
      <c r="A159" s="12">
        <v>2</v>
      </c>
      <c r="B159" s="11" t="str">
        <f t="shared" ca="1" si="41"/>
        <v>20820081</v>
      </c>
      <c r="C159" s="11">
        <f t="shared" si="59"/>
        <v>820</v>
      </c>
      <c r="D159" s="13">
        <f t="shared" si="42"/>
        <v>888</v>
      </c>
      <c r="E159" s="12">
        <v>781</v>
      </c>
      <c r="F159" s="14"/>
      <c r="G159" s="11" t="str">
        <f t="shared" ca="1" si="48"/>
        <v>20820081</v>
      </c>
      <c r="H159" s="11" t="str">
        <f>IF(A159=7,"",VLOOKUP(engines!$A159,tables!$A$2:$B$9,2,FALSE))</f>
        <v>regular unleaded</v>
      </c>
      <c r="I159" s="11" cm="1">
        <f t="array" aca="1" ref="I159" ca="1">IF(H159="","",_xlfn.XLOOKUP(K159*(1+ 0.05*Q159),INDIRECT("tables!r14c"&amp;Q159+2&amp;":"&amp;"r21c"&amp;Q159+2,FALSE),tables!$A$14:$A$21,"err",-1,1))</f>
        <v>8</v>
      </c>
      <c r="J159" s="11" t="str" cm="1">
        <f t="array" ref="J159">IF(H159="","",_xlfn.XLOOKUP(Q159,tables!$B$26:$B$30,_xlfn.ANCHORARRAY(tables!$A$26),tables!$A$26,0,1))</f>
        <v>single turbo</v>
      </c>
      <c r="K159" s="13">
        <f t="shared" si="49"/>
        <v>3737</v>
      </c>
      <c r="L159" s="13">
        <f t="shared" si="50"/>
        <v>7036</v>
      </c>
      <c r="M159" s="13">
        <f t="shared" si="51"/>
        <v>6261</v>
      </c>
      <c r="N159" s="15">
        <f ca="1">IF(H159="","",ROUND((4.966747+(23.27979-4.966747)/(1+(E159/463.6174)))*_xlfn.XLOOKUP(engines!H159,tables!$B$2:$B$9,tables!$C$2:$C$9,0,0,1)*IF(Q159=0,1,1.2)*(1-0.01*I159)*(1-K159/1000000),2))</f>
        <v>12.97</v>
      </c>
      <c r="O159" s="11">
        <f t="shared" si="43"/>
        <v>3808</v>
      </c>
      <c r="P159" s="11">
        <f t="shared" si="44"/>
        <v>219.45000000000002</v>
      </c>
      <c r="Q159" s="11">
        <f>IF(H159="","",MOD(O159,(_xlfn.XLOOKUP(O159,tables!$C$26:$C$30,tables!$B$26:$B$30,-1,-1,-1)+1)))</f>
        <v>1</v>
      </c>
      <c r="R159" s="12">
        <v>701</v>
      </c>
      <c r="S159" s="12">
        <v>775</v>
      </c>
      <c r="T159" s="12">
        <f t="shared" si="45"/>
        <v>820</v>
      </c>
      <c r="U159" s="13">
        <f t="shared" si="46"/>
        <v>888.24892767069343</v>
      </c>
      <c r="V159" s="14"/>
      <c r="W159" s="11" t="str">
        <f t="shared" si="52"/>
        <v/>
      </c>
      <c r="X159" s="11" t="str">
        <f>IF(A159&lt;&gt;7,"",VLOOKUP(engines!$A159,tables!$A$2:$B$9,2,FALSE))</f>
        <v/>
      </c>
      <c r="Y159" s="13" t="str">
        <f t="shared" si="53"/>
        <v/>
      </c>
      <c r="Z159" s="13" t="str">
        <f t="shared" si="54"/>
        <v/>
      </c>
      <c r="AA159" s="13" t="str">
        <f t="shared" si="55"/>
        <v/>
      </c>
      <c r="AB159" s="15" t="str">
        <f t="shared" si="56"/>
        <v/>
      </c>
      <c r="AC159" s="13" t="str">
        <f t="shared" si="57"/>
        <v/>
      </c>
      <c r="AD159" s="14"/>
      <c r="AE159" s="11" t="str">
        <f t="shared" ca="1" si="58"/>
        <v>20820081,820,888,20820081,regular unleaded,8,single turbo,3737,7036,6261,12.97</v>
      </c>
      <c r="AF159" s="11" t="str">
        <f t="shared" si="47"/>
        <v/>
      </c>
    </row>
    <row r="160" spans="1:32" x14ac:dyDescent="0.3">
      <c r="A160" s="12">
        <v>2</v>
      </c>
      <c r="B160" s="11" t="str">
        <f t="shared" ca="1" si="41"/>
        <v>20734080</v>
      </c>
      <c r="C160" s="11">
        <f t="shared" si="59"/>
        <v>734</v>
      </c>
      <c r="D160" s="13">
        <f t="shared" si="42"/>
        <v>819</v>
      </c>
      <c r="E160" s="12">
        <v>734</v>
      </c>
      <c r="F160" s="14"/>
      <c r="G160" s="11" t="str">
        <f t="shared" ca="1" si="48"/>
        <v>20734080</v>
      </c>
      <c r="H160" s="11" t="str">
        <f>IF(A160=7,"",VLOOKUP(engines!$A160,tables!$A$2:$B$9,2,FALSE))</f>
        <v>regular unleaded</v>
      </c>
      <c r="I160" s="11" cm="1">
        <f t="array" aca="1" ref="I160" ca="1">IF(H160="","",_xlfn.XLOOKUP(K160*(1+ 0.05*Q160),INDIRECT("tables!r14c"&amp;Q160+2&amp;":"&amp;"r21c"&amp;Q160+2,FALSE),tables!$A$14:$A$21,"err",-1,1))</f>
        <v>8</v>
      </c>
      <c r="J160" s="11" t="str" cm="1">
        <f t="array" ref="J160">IF(H160="","",_xlfn.XLOOKUP(Q160,tables!$B$26:$B$30,_xlfn.ANCHORARRAY(tables!$A$26),tables!$A$26,0,1))</f>
        <v>natrually aspirated</v>
      </c>
      <c r="K160" s="13">
        <f t="shared" si="49"/>
        <v>3663</v>
      </c>
      <c r="L160" s="13">
        <f t="shared" si="50"/>
        <v>7188</v>
      </c>
      <c r="M160" s="13">
        <f t="shared" si="51"/>
        <v>6378</v>
      </c>
      <c r="N160" s="15">
        <f ca="1">IF(H160="","",ROUND((4.966747+(23.27979-4.966747)/(1+(E160/463.6174)))*_xlfn.XLOOKUP(engines!H160,tables!$B$2:$B$9,tables!$C$2:$C$9,0,0,1)*IF(Q160=0,1,1.2)*(1-0.01*I160)*(1-K160/1000000),2))</f>
        <v>11.05</v>
      </c>
      <c r="O160" s="11">
        <f t="shared" si="43"/>
        <v>3663</v>
      </c>
      <c r="P160" s="11">
        <f t="shared" si="44"/>
        <v>200.4</v>
      </c>
      <c r="Q160" s="11">
        <f>IF(H160="","",MOD(O160,(_xlfn.XLOOKUP(O160,tables!$C$26:$C$30,tables!$B$26:$B$30,-1,-1,-1)+1)))</f>
        <v>0</v>
      </c>
      <c r="R160" s="12">
        <v>1188</v>
      </c>
      <c r="S160" s="12">
        <v>810</v>
      </c>
      <c r="T160" s="12">
        <f t="shared" si="45"/>
        <v>734</v>
      </c>
      <c r="U160" s="13">
        <f t="shared" si="46"/>
        <v>819.4810340626168</v>
      </c>
      <c r="V160" s="14"/>
      <c r="W160" s="11" t="str">
        <f t="shared" si="52"/>
        <v/>
      </c>
      <c r="X160" s="11" t="str">
        <f>IF(A160&lt;&gt;7,"",VLOOKUP(engines!$A160,tables!$A$2:$B$9,2,FALSE))</f>
        <v/>
      </c>
      <c r="Y160" s="13" t="str">
        <f t="shared" si="53"/>
        <v/>
      </c>
      <c r="Z160" s="13" t="str">
        <f t="shared" si="54"/>
        <v/>
      </c>
      <c r="AA160" s="13" t="str">
        <f t="shared" si="55"/>
        <v/>
      </c>
      <c r="AB160" s="15" t="str">
        <f t="shared" si="56"/>
        <v/>
      </c>
      <c r="AC160" s="13" t="str">
        <f t="shared" si="57"/>
        <v/>
      </c>
      <c r="AD160" s="14"/>
      <c r="AE160" s="11" t="str">
        <f t="shared" ca="1" si="58"/>
        <v>20734080,734,819,20734080,regular unleaded,8,natrually aspirated,3663,7188,6378,11.05</v>
      </c>
      <c r="AF160" s="11" t="str">
        <f t="shared" si="47"/>
        <v/>
      </c>
    </row>
    <row r="161" spans="1:32" x14ac:dyDescent="0.3">
      <c r="A161" s="12">
        <v>7</v>
      </c>
      <c r="B161" s="11" t="str">
        <f t="shared" si="41"/>
        <v>71202428</v>
      </c>
      <c r="C161" s="11">
        <f t="shared" si="59"/>
        <v>1202</v>
      </c>
      <c r="D161" s="13">
        <f t="shared" si="42"/>
        <v>1802</v>
      </c>
      <c r="E161" s="12">
        <v>1202</v>
      </c>
      <c r="F161" s="14"/>
      <c r="G161" s="11" t="str">
        <f t="shared" si="48"/>
        <v/>
      </c>
      <c r="H161" s="11" t="str">
        <f>IF(A161=7,"",VLOOKUP(engines!$A161,tables!$A$2:$B$9,2,FALSE))</f>
        <v/>
      </c>
      <c r="I161" s="11" t="str" cm="1">
        <f t="array" aca="1" ref="I161" ca="1">IF(H161="","",_xlfn.XLOOKUP(K161*(1+ 0.05*Q161),INDIRECT("tables!r14c"&amp;Q161+2&amp;":"&amp;"r21c"&amp;Q161+2,FALSE),tables!$A$14:$A$21,"err",-1,1))</f>
        <v/>
      </c>
      <c r="J161" s="11" t="str" cm="1">
        <f t="array" ref="J161">IF(H161="","",_xlfn.XLOOKUP(Q161,tables!$B$26:$B$30,_xlfn.ANCHORARRAY(tables!$A$26),tables!$A$26,0,1))</f>
        <v/>
      </c>
      <c r="K161" s="13" t="str">
        <f t="shared" si="49"/>
        <v/>
      </c>
      <c r="L161" s="13" t="str">
        <f t="shared" si="50"/>
        <v/>
      </c>
      <c r="M161" s="13" t="str">
        <f t="shared" si="51"/>
        <v/>
      </c>
      <c r="N161" s="15" t="str">
        <f>IF(H161="","",ROUND((4.966747+(23.27979-4.966747)/(1+(E161/463.6174)))*_xlfn.XLOOKUP(engines!H161,tables!$B$2:$B$9,tables!$C$2:$C$9,0,0,1)*IF(Q161=0,1,1.2)*(1-0.01*I161)*(1-K161/1000000),2))</f>
        <v/>
      </c>
      <c r="O161" s="11" t="str">
        <f t="shared" si="43"/>
        <v/>
      </c>
      <c r="P161" s="11" t="str">
        <f t="shared" si="44"/>
        <v/>
      </c>
      <c r="Q161" s="11" t="str">
        <f>IF(H161="","",MOD(O161,(_xlfn.XLOOKUP(O161,tables!$C$26:$C$30,tables!$B$26:$B$30,-1,-1,-1)+1)))</f>
        <v/>
      </c>
      <c r="R161" s="12">
        <v>310</v>
      </c>
      <c r="S161" s="12">
        <v>571</v>
      </c>
      <c r="T161" s="12" t="str">
        <f t="shared" si="45"/>
        <v/>
      </c>
      <c r="U161" s="13" t="str">
        <f t="shared" si="46"/>
        <v/>
      </c>
      <c r="V161" s="14"/>
      <c r="W161" s="11" t="str">
        <f t="shared" si="52"/>
        <v>71202428</v>
      </c>
      <c r="X161" s="11" t="str">
        <f>IF(A161&lt;&gt;7,"",VLOOKUP(engines!$A161,tables!$A$2:$B$9,2,FALSE))</f>
        <v>electric</v>
      </c>
      <c r="Y161" s="13">
        <f t="shared" si="53"/>
        <v>426</v>
      </c>
      <c r="Z161" s="13">
        <f t="shared" si="54"/>
        <v>2104</v>
      </c>
      <c r="AA161" s="13">
        <f t="shared" si="55"/>
        <v>118</v>
      </c>
      <c r="AB161" s="15">
        <f t="shared" si="56"/>
        <v>4.28</v>
      </c>
      <c r="AC161" s="13">
        <f t="shared" si="57"/>
        <v>1802</v>
      </c>
      <c r="AD161" s="14"/>
      <c r="AE161" s="11" t="str">
        <f t="shared" si="58"/>
        <v/>
      </c>
      <c r="AF161" s="11" t="str">
        <f t="shared" si="47"/>
        <v>71202428,1202,1802,71202428,electric,426,2104,118,4.28</v>
      </c>
    </row>
    <row r="162" spans="1:32" x14ac:dyDescent="0.3">
      <c r="A162" s="12">
        <v>4</v>
      </c>
      <c r="B162" s="11" t="str">
        <f t="shared" ca="1" si="41"/>
        <v>40564060</v>
      </c>
      <c r="C162" s="11">
        <f t="shared" si="59"/>
        <v>564</v>
      </c>
      <c r="D162" s="13">
        <f t="shared" si="42"/>
        <v>839</v>
      </c>
      <c r="E162" s="12">
        <v>564</v>
      </c>
      <c r="F162" s="14"/>
      <c r="G162" s="11" t="str">
        <f t="shared" ca="1" si="48"/>
        <v>40564060</v>
      </c>
      <c r="H162" s="11" t="str">
        <f>IF(A162=7,"",VLOOKUP(engines!$A162,tables!$A$2:$B$9,2,FALSE))</f>
        <v>diesel</v>
      </c>
      <c r="I162" s="11" cm="1">
        <f t="array" aca="1" ref="I162" ca="1">IF(H162="","",_xlfn.XLOOKUP(K162*(1+ 0.05*Q162),INDIRECT("tables!r14c"&amp;Q162+2&amp;":"&amp;"r21c"&amp;Q162+2,FALSE),tables!$A$14:$A$21,"err",-1,1))</f>
        <v>6</v>
      </c>
      <c r="J162" s="11" t="str" cm="1">
        <f t="array" ref="J162">IF(H162="","",_xlfn.XLOOKUP(Q162,tables!$B$26:$B$30,_xlfn.ANCHORARRAY(tables!$A$26),tables!$A$26,0,1))</f>
        <v>natrually aspirated</v>
      </c>
      <c r="K162" s="13">
        <f t="shared" si="49"/>
        <v>3075</v>
      </c>
      <c r="L162" s="13">
        <f t="shared" si="50"/>
        <v>5758</v>
      </c>
      <c r="M162" s="13">
        <f t="shared" si="51"/>
        <v>4786</v>
      </c>
      <c r="N162" s="15">
        <f ca="1">IF(H162="","",ROUND((4.966747+(23.27979-4.966747)/(1+(E162/463.6174)))*_xlfn.XLOOKUP(engines!H162,tables!$B$2:$B$9,tables!$C$2:$C$9,0,0,1)*IF(Q162=0,1,1.2)*(1-0.01*I162)*(1-K162/1000000),2))</f>
        <v>14.88</v>
      </c>
      <c r="O162" s="11">
        <f t="shared" si="43"/>
        <v>3075</v>
      </c>
      <c r="P162" s="11">
        <f t="shared" si="44"/>
        <v>183.4</v>
      </c>
      <c r="Q162" s="11">
        <f>IF(H162="","",MOD(O162,(_xlfn.XLOOKUP(O162,tables!$C$26:$C$30,tables!$B$26:$B$30,-1,-1,-1)+1)))</f>
        <v>0</v>
      </c>
      <c r="R162" s="12">
        <v>1258</v>
      </c>
      <c r="S162" s="12">
        <v>972</v>
      </c>
      <c r="T162" s="12">
        <f t="shared" si="45"/>
        <v>564</v>
      </c>
      <c r="U162" s="13">
        <f t="shared" si="46"/>
        <v>839.13874022944196</v>
      </c>
      <c r="V162" s="14"/>
      <c r="W162" s="11" t="str">
        <f t="shared" si="52"/>
        <v/>
      </c>
      <c r="X162" s="11" t="str">
        <f>IF(A162&lt;&gt;7,"",VLOOKUP(engines!$A162,tables!$A$2:$B$9,2,FALSE))</f>
        <v/>
      </c>
      <c r="Y162" s="13" t="str">
        <f t="shared" si="53"/>
        <v/>
      </c>
      <c r="Z162" s="13" t="str">
        <f t="shared" si="54"/>
        <v/>
      </c>
      <c r="AA162" s="13" t="str">
        <f t="shared" si="55"/>
        <v/>
      </c>
      <c r="AB162" s="15" t="str">
        <f t="shared" si="56"/>
        <v/>
      </c>
      <c r="AC162" s="13" t="str">
        <f t="shared" si="57"/>
        <v/>
      </c>
      <c r="AD162" s="14"/>
      <c r="AE162" s="11" t="str">
        <f t="shared" ca="1" si="58"/>
        <v>40564060,564,839,40564060,diesel,6,natrually aspirated,3075,5758,4786,14.88</v>
      </c>
      <c r="AF162" s="11" t="str">
        <f t="shared" si="47"/>
        <v/>
      </c>
    </row>
    <row r="163" spans="1:32" x14ac:dyDescent="0.3">
      <c r="A163" s="12">
        <v>2</v>
      </c>
      <c r="B163" s="11" t="str">
        <f t="shared" ca="1" si="41"/>
        <v>20540061</v>
      </c>
      <c r="C163" s="11">
        <f t="shared" si="59"/>
        <v>540</v>
      </c>
      <c r="D163" s="13">
        <f t="shared" si="42"/>
        <v>665</v>
      </c>
      <c r="E163" s="12">
        <v>514</v>
      </c>
      <c r="F163" s="14"/>
      <c r="G163" s="11" t="str">
        <f t="shared" ca="1" si="48"/>
        <v>20540061</v>
      </c>
      <c r="H163" s="11" t="str">
        <f>IF(A163=7,"",VLOOKUP(engines!$A163,tables!$A$2:$B$9,2,FALSE))</f>
        <v>regular unleaded</v>
      </c>
      <c r="I163" s="11" cm="1">
        <f t="array" aca="1" ref="I163" ca="1">IF(H163="","",_xlfn.XLOOKUP(K163*(1+ 0.05*Q163),INDIRECT("tables!r14c"&amp;Q163+2&amp;":"&amp;"r21c"&amp;Q163+2,FALSE),tables!$A$14:$A$21,"err",-1,1))</f>
        <v>6</v>
      </c>
      <c r="J163" s="11" t="str" cm="1">
        <f t="array" ref="J163">IF(H163="","",_xlfn.XLOOKUP(Q163,tables!$B$26:$B$30,_xlfn.ANCHORARRAY(tables!$A$26),tables!$A$26,0,1))</f>
        <v>single turbo</v>
      </c>
      <c r="K163" s="13">
        <f t="shared" si="49"/>
        <v>2841</v>
      </c>
      <c r="L163" s="13">
        <f t="shared" si="50"/>
        <v>6475</v>
      </c>
      <c r="M163" s="13">
        <f t="shared" si="51"/>
        <v>5507</v>
      </c>
      <c r="N163" s="15">
        <f ca="1">IF(H163="","",ROUND((4.966747+(23.27979-4.966747)/(1+(E163/463.6174)))*_xlfn.XLOOKUP(engines!H163,tables!$B$2:$B$9,tables!$C$2:$C$9,0,0,1)*IF(Q163=0,1,1.2)*(1-0.01*I163)*(1-K163/1000000),2))</f>
        <v>15.36</v>
      </c>
      <c r="O163" s="11">
        <f t="shared" si="43"/>
        <v>2881</v>
      </c>
      <c r="P163" s="11">
        <f t="shared" si="44"/>
        <v>190.05</v>
      </c>
      <c r="Q163" s="11">
        <f>IF(H163="","",MOD(O163,(_xlfn.XLOOKUP(O163,tables!$C$26:$C$30,tables!$B$26:$B$30,-1,-1,-1)+1)))</f>
        <v>1</v>
      </c>
      <c r="R163" s="12">
        <v>167</v>
      </c>
      <c r="S163" s="12">
        <v>968</v>
      </c>
      <c r="T163" s="12">
        <f t="shared" si="45"/>
        <v>540</v>
      </c>
      <c r="U163" s="13">
        <f t="shared" si="46"/>
        <v>664.62305792607867</v>
      </c>
      <c r="V163" s="14"/>
      <c r="W163" s="11" t="str">
        <f t="shared" si="52"/>
        <v/>
      </c>
      <c r="X163" s="11" t="str">
        <f>IF(A163&lt;&gt;7,"",VLOOKUP(engines!$A163,tables!$A$2:$B$9,2,FALSE))</f>
        <v/>
      </c>
      <c r="Y163" s="13" t="str">
        <f t="shared" si="53"/>
        <v/>
      </c>
      <c r="Z163" s="13" t="str">
        <f t="shared" si="54"/>
        <v/>
      </c>
      <c r="AA163" s="13" t="str">
        <f t="shared" si="55"/>
        <v/>
      </c>
      <c r="AB163" s="15" t="str">
        <f t="shared" si="56"/>
        <v/>
      </c>
      <c r="AC163" s="13" t="str">
        <f t="shared" si="57"/>
        <v/>
      </c>
      <c r="AD163" s="14"/>
      <c r="AE163" s="11" t="str">
        <f t="shared" ca="1" si="58"/>
        <v>20540061,540,665,20540061,regular unleaded,6,single turbo,2841,6475,5507,15.36</v>
      </c>
      <c r="AF163" s="11" t="str">
        <f t="shared" si="47"/>
        <v/>
      </c>
    </row>
    <row r="164" spans="1:32" x14ac:dyDescent="0.3">
      <c r="A164" s="12">
        <v>6</v>
      </c>
      <c r="B164" s="11" t="str">
        <f t="shared" ca="1" si="41"/>
        <v>60557052</v>
      </c>
      <c r="C164" s="11">
        <f t="shared" si="59"/>
        <v>557</v>
      </c>
      <c r="D164" s="13">
        <f t="shared" si="42"/>
        <v>586</v>
      </c>
      <c r="E164" s="12">
        <v>506</v>
      </c>
      <c r="F164" s="14"/>
      <c r="G164" s="11" t="str">
        <f t="shared" ca="1" si="48"/>
        <v>60557052</v>
      </c>
      <c r="H164" s="11" t="str">
        <f>IF(A164=7,"",VLOOKUP(engines!$A164,tables!$A$2:$B$9,2,FALSE))</f>
        <v>flex-fuel (premium unleaded required/E85)</v>
      </c>
      <c r="I164" s="11" cm="1">
        <f t="array" aca="1" ref="I164" ca="1">IF(H164="","",_xlfn.XLOOKUP(K164*(1+ 0.05*Q164),INDIRECT("tables!r14c"&amp;Q164+2&amp;":"&amp;"r21c"&amp;Q164+2,FALSE),tables!$A$14:$A$21,"err",-1,1))</f>
        <v>5</v>
      </c>
      <c r="J164" s="11" t="str" cm="1">
        <f t="array" ref="J164">IF(H164="","",_xlfn.XLOOKUP(Q164,tables!$B$26:$B$30,_xlfn.ANCHORARRAY(tables!$A$26),tables!$A$26,0,1))</f>
        <v>bi-turbo</v>
      </c>
      <c r="K164" s="13">
        <f t="shared" si="49"/>
        <v>2772</v>
      </c>
      <c r="L164" s="13">
        <f t="shared" si="50"/>
        <v>6862</v>
      </c>
      <c r="M164" s="13">
        <f t="shared" si="51"/>
        <v>6144</v>
      </c>
      <c r="N164" s="15">
        <f ca="1">IF(H164="","",ROUND((4.966747+(23.27979-4.966747)/(1+(E164/463.6174)))*_xlfn.XLOOKUP(engines!H164,tables!$B$2:$B$9,tables!$C$2:$C$9,0,0,1)*IF(Q164=0,1,1.2)*(1-0.01*I164)*(1-K164/1000000),2))</f>
        <v>17.32</v>
      </c>
      <c r="O164" s="11">
        <f t="shared" si="43"/>
        <v>2849</v>
      </c>
      <c r="P164" s="11">
        <f t="shared" si="44"/>
        <v>200.97</v>
      </c>
      <c r="Q164" s="11">
        <f>IF(H164="","",MOD(O164,(_xlfn.XLOOKUP(O164,tables!$C$26:$C$30,tables!$B$26:$B$30,-1,-1,-1)+1)))</f>
        <v>2</v>
      </c>
      <c r="R164" s="12">
        <v>238</v>
      </c>
      <c r="S164" s="12">
        <v>718</v>
      </c>
      <c r="T164" s="12">
        <f t="shared" si="45"/>
        <v>557</v>
      </c>
      <c r="U164" s="13">
        <f t="shared" si="46"/>
        <v>586.44416781911536</v>
      </c>
      <c r="V164" s="14"/>
      <c r="W164" s="11" t="str">
        <f t="shared" si="52"/>
        <v/>
      </c>
      <c r="X164" s="11" t="str">
        <f>IF(A164&lt;&gt;7,"",VLOOKUP(engines!$A164,tables!$A$2:$B$9,2,FALSE))</f>
        <v/>
      </c>
      <c r="Y164" s="13" t="str">
        <f t="shared" si="53"/>
        <v/>
      </c>
      <c r="Z164" s="13" t="str">
        <f t="shared" si="54"/>
        <v/>
      </c>
      <c r="AA164" s="13" t="str">
        <f t="shared" si="55"/>
        <v/>
      </c>
      <c r="AB164" s="15" t="str">
        <f t="shared" si="56"/>
        <v/>
      </c>
      <c r="AC164" s="13" t="str">
        <f t="shared" si="57"/>
        <v/>
      </c>
      <c r="AD164" s="14"/>
      <c r="AE164" s="11" t="str">
        <f t="shared" ca="1" si="58"/>
        <v>60557052,557,586,60557052,flex-fuel (premium unleaded required/E85),5,bi-turbo,2772,6862,6144,17.32</v>
      </c>
      <c r="AF164" s="11" t="str">
        <f t="shared" si="47"/>
        <v/>
      </c>
    </row>
    <row r="165" spans="1:32" x14ac:dyDescent="0.3">
      <c r="A165" s="12">
        <v>4</v>
      </c>
      <c r="B165" s="11" t="str">
        <f t="shared" ca="1" si="41"/>
        <v>40891082</v>
      </c>
      <c r="C165" s="11">
        <f t="shared" si="59"/>
        <v>891</v>
      </c>
      <c r="D165" s="13">
        <f t="shared" si="42"/>
        <v>1217</v>
      </c>
      <c r="E165" s="12">
        <v>810</v>
      </c>
      <c r="F165" s="14"/>
      <c r="G165" s="11" t="str">
        <f t="shared" ca="1" si="48"/>
        <v>40891082</v>
      </c>
      <c r="H165" s="11" t="str">
        <f>IF(A165=7,"",VLOOKUP(engines!$A165,tables!$A$2:$B$9,2,FALSE))</f>
        <v>diesel</v>
      </c>
      <c r="I165" s="11" cm="1">
        <f t="array" aca="1" ref="I165" ca="1">IF(H165="","",_xlfn.XLOOKUP(K165*(1+ 0.05*Q165),INDIRECT("tables!r14c"&amp;Q165+2&amp;":"&amp;"r21c"&amp;Q165+2,FALSE),tables!$A$14:$A$21,"err",-1,1))</f>
        <v>8</v>
      </c>
      <c r="J165" s="11" t="str" cm="1">
        <f t="array" ref="J165">IF(H165="","",_xlfn.XLOOKUP(Q165,tables!$B$26:$B$30,_xlfn.ANCHORARRAY(tables!$A$26),tables!$A$26,0,1))</f>
        <v>bi-turbo</v>
      </c>
      <c r="K165" s="13">
        <f t="shared" si="49"/>
        <v>3748</v>
      </c>
      <c r="L165" s="13">
        <f t="shared" si="50"/>
        <v>5519</v>
      </c>
      <c r="M165" s="13">
        <f t="shared" si="51"/>
        <v>4741</v>
      </c>
      <c r="N165" s="15">
        <f ca="1">IF(H165="","",ROUND((4.966747+(23.27979-4.966747)/(1+(E165/463.6174)))*_xlfn.XLOOKUP(engines!H165,tables!$B$2:$B$9,tables!$C$2:$C$9,0,0,1)*IF(Q165=0,1,1.2)*(1-0.01*I165)*(1-K165/1000000),2))</f>
        <v>15.35</v>
      </c>
      <c r="O165" s="11">
        <f t="shared" si="43"/>
        <v>3894</v>
      </c>
      <c r="P165" s="11">
        <f t="shared" si="44"/>
        <v>237.71000000000004</v>
      </c>
      <c r="Q165" s="11">
        <f>IF(H165="","",MOD(O165,(_xlfn.XLOOKUP(O165,tables!$C$26:$C$30,tables!$B$26:$B$30,-1,-1,-1)+1)))</f>
        <v>2</v>
      </c>
      <c r="R165" s="12">
        <v>517</v>
      </c>
      <c r="S165" s="12">
        <v>778</v>
      </c>
      <c r="T165" s="12">
        <f t="shared" si="45"/>
        <v>891</v>
      </c>
      <c r="U165" s="13">
        <f t="shared" si="46"/>
        <v>1216.5849099293282</v>
      </c>
      <c r="V165" s="14"/>
      <c r="W165" s="11" t="str">
        <f t="shared" si="52"/>
        <v/>
      </c>
      <c r="X165" s="11" t="str">
        <f>IF(A165&lt;&gt;7,"",VLOOKUP(engines!$A165,tables!$A$2:$B$9,2,FALSE))</f>
        <v/>
      </c>
      <c r="Y165" s="13" t="str">
        <f t="shared" si="53"/>
        <v/>
      </c>
      <c r="Z165" s="13" t="str">
        <f t="shared" si="54"/>
        <v/>
      </c>
      <c r="AA165" s="13" t="str">
        <f t="shared" si="55"/>
        <v/>
      </c>
      <c r="AB165" s="15" t="str">
        <f t="shared" si="56"/>
        <v/>
      </c>
      <c r="AC165" s="13" t="str">
        <f t="shared" si="57"/>
        <v/>
      </c>
      <c r="AD165" s="14"/>
      <c r="AE165" s="11" t="str">
        <f t="shared" ca="1" si="58"/>
        <v>40891082,891,1217,40891082,diesel,8,bi-turbo,3748,5519,4741,15.35</v>
      </c>
      <c r="AF165" s="11" t="str">
        <f t="shared" si="47"/>
        <v/>
      </c>
    </row>
    <row r="166" spans="1:32" x14ac:dyDescent="0.3">
      <c r="A166" s="12">
        <v>8</v>
      </c>
      <c r="B166" s="11" t="str">
        <f t="shared" ca="1" si="41"/>
        <v>80942082</v>
      </c>
      <c r="C166" s="11">
        <f t="shared" si="59"/>
        <v>942</v>
      </c>
      <c r="D166" s="13">
        <f t="shared" si="42"/>
        <v>857</v>
      </c>
      <c r="E166" s="12">
        <v>856</v>
      </c>
      <c r="F166" s="14"/>
      <c r="G166" s="11" t="str">
        <f t="shared" ca="1" si="48"/>
        <v>80942082</v>
      </c>
      <c r="H166" s="11" t="str">
        <f>IF(A166=7,"",VLOOKUP(engines!$A166,tables!$A$2:$B$9,2,FALSE))</f>
        <v>flex-fuel (unleaded/E85)</v>
      </c>
      <c r="I166" s="11" cm="1">
        <f t="array" aca="1" ref="I166" ca="1">IF(H166="","",_xlfn.XLOOKUP(K166*(1+ 0.05*Q166),INDIRECT("tables!r14c"&amp;Q166+2&amp;":"&amp;"r21c"&amp;Q166+2,FALSE),tables!$A$14:$A$21,"err",-1,1))</f>
        <v>8</v>
      </c>
      <c r="J166" s="11" t="str" cm="1">
        <f t="array" ref="J166">IF(H166="","",_xlfn.XLOOKUP(Q166,tables!$B$26:$B$30,_xlfn.ANCHORARRAY(tables!$A$26),tables!$A$26,0,1))</f>
        <v>bi-turbo</v>
      </c>
      <c r="K166" s="13">
        <f t="shared" si="49"/>
        <v>3871</v>
      </c>
      <c r="L166" s="13">
        <f t="shared" si="50"/>
        <v>8033</v>
      </c>
      <c r="M166" s="13">
        <f t="shared" si="51"/>
        <v>7115</v>
      </c>
      <c r="N166" s="15">
        <f ca="1">IF(H166="","",ROUND((4.966747+(23.27979-4.966747)/(1+(E166/463.6174)))*_xlfn.XLOOKUP(engines!H166,tables!$B$2:$B$9,tables!$C$2:$C$9,0,0,1)*IF(Q166=0,1,1.2)*(1-0.01*I166)*(1-K166/1000000),2))</f>
        <v>13.42</v>
      </c>
      <c r="O166" s="11">
        <f t="shared" si="43"/>
        <v>4026</v>
      </c>
      <c r="P166" s="11">
        <f t="shared" si="44"/>
        <v>243.32</v>
      </c>
      <c r="Q166" s="11">
        <f>IF(H166="","",MOD(O166,(_xlfn.XLOOKUP(O166,tables!$C$26:$C$30,tables!$B$26:$B$30,-1,-1,-1)+1)))</f>
        <v>2</v>
      </c>
      <c r="R166" s="12">
        <v>1303</v>
      </c>
      <c r="S166" s="12">
        <v>918</v>
      </c>
      <c r="T166" s="12">
        <f t="shared" si="45"/>
        <v>942</v>
      </c>
      <c r="U166" s="13">
        <f t="shared" si="46"/>
        <v>856.69497993745654</v>
      </c>
      <c r="V166" s="14"/>
      <c r="W166" s="11" t="str">
        <f t="shared" si="52"/>
        <v/>
      </c>
      <c r="X166" s="11" t="str">
        <f>IF(A166&lt;&gt;7,"",VLOOKUP(engines!$A166,tables!$A$2:$B$9,2,FALSE))</f>
        <v/>
      </c>
      <c r="Y166" s="13" t="str">
        <f t="shared" si="53"/>
        <v/>
      </c>
      <c r="Z166" s="13" t="str">
        <f t="shared" si="54"/>
        <v/>
      </c>
      <c r="AA166" s="13" t="str">
        <f t="shared" si="55"/>
        <v/>
      </c>
      <c r="AB166" s="15" t="str">
        <f t="shared" si="56"/>
        <v/>
      </c>
      <c r="AC166" s="13" t="str">
        <f t="shared" si="57"/>
        <v/>
      </c>
      <c r="AD166" s="14"/>
      <c r="AE166" s="11" t="str">
        <f t="shared" ca="1" si="58"/>
        <v>80942082,942,857,80942082,flex-fuel (unleaded/E85),8,bi-turbo,3871,8033,7115,13.42</v>
      </c>
      <c r="AF166" s="11" t="str">
        <f t="shared" si="47"/>
        <v/>
      </c>
    </row>
    <row r="167" spans="1:32" x14ac:dyDescent="0.3">
      <c r="A167" s="12">
        <v>8</v>
      </c>
      <c r="B167" s="11" t="str">
        <f t="shared" ca="1" si="41"/>
        <v>81387102</v>
      </c>
      <c r="C167" s="11">
        <f t="shared" si="59"/>
        <v>1387</v>
      </c>
      <c r="D167" s="13">
        <f t="shared" si="42"/>
        <v>1216</v>
      </c>
      <c r="E167" s="12">
        <v>1261</v>
      </c>
      <c r="F167" s="14"/>
      <c r="G167" s="11" t="str">
        <f t="shared" ca="1" si="48"/>
        <v>81387102</v>
      </c>
      <c r="H167" s="11" t="str">
        <f>IF(A167=7,"",VLOOKUP(engines!$A167,tables!$A$2:$B$9,2,FALSE))</f>
        <v>flex-fuel (unleaded/E85)</v>
      </c>
      <c r="I167" s="11" cm="1">
        <f t="array" aca="1" ref="I167" ca="1">IF(H167="","",_xlfn.XLOOKUP(K167*(1+ 0.05*Q167),INDIRECT("tables!r14c"&amp;Q167+2&amp;":"&amp;"r21c"&amp;Q167+2,FALSE),tables!$A$14:$A$21,"err",-1,1))</f>
        <v>10</v>
      </c>
      <c r="J167" s="11" t="str" cm="1">
        <f t="array" ref="J167">IF(H167="","",_xlfn.XLOOKUP(Q167,tables!$B$26:$B$30,_xlfn.ANCHORARRAY(tables!$A$26),tables!$A$26,0,1))</f>
        <v>bi-turbo</v>
      </c>
      <c r="K167" s="13">
        <f t="shared" si="49"/>
        <v>4746</v>
      </c>
      <c r="L167" s="13">
        <f t="shared" si="50"/>
        <v>8044</v>
      </c>
      <c r="M167" s="13">
        <f t="shared" si="51"/>
        <v>7383</v>
      </c>
      <c r="N167" s="15">
        <f ca="1">IF(H167="","",ROUND((4.966747+(23.27979-4.966747)/(1+(E167/463.6174)))*_xlfn.XLOOKUP(engines!H167,tables!$B$2:$B$9,tables!$C$2:$C$9,0,0,1)*IF(Q167=0,1,1.2)*(1-0.01*I167)*(1-K167/1000000),2))</f>
        <v>11.37</v>
      </c>
      <c r="O167" s="11">
        <f t="shared" si="43"/>
        <v>4982</v>
      </c>
      <c r="P167" s="11">
        <f t="shared" si="44"/>
        <v>292.2700000000001</v>
      </c>
      <c r="Q167" s="11">
        <f>IF(H167="","",MOD(O167,(_xlfn.XLOOKUP(O167,tables!$C$26:$C$30,tables!$B$26:$B$30,-1,-1,-1)+1)))</f>
        <v>2</v>
      </c>
      <c r="R167" s="12">
        <v>1313</v>
      </c>
      <c r="S167" s="12">
        <v>661</v>
      </c>
      <c r="T167" s="12">
        <f t="shared" si="45"/>
        <v>1387</v>
      </c>
      <c r="U167" s="13">
        <f t="shared" si="46"/>
        <v>1216.2128282869396</v>
      </c>
      <c r="V167" s="14"/>
      <c r="W167" s="11" t="str">
        <f t="shared" si="52"/>
        <v/>
      </c>
      <c r="X167" s="11" t="str">
        <f>IF(A167&lt;&gt;7,"",VLOOKUP(engines!$A167,tables!$A$2:$B$9,2,FALSE))</f>
        <v/>
      </c>
      <c r="Y167" s="13" t="str">
        <f t="shared" si="53"/>
        <v/>
      </c>
      <c r="Z167" s="13" t="str">
        <f t="shared" si="54"/>
        <v/>
      </c>
      <c r="AA167" s="13" t="str">
        <f t="shared" si="55"/>
        <v/>
      </c>
      <c r="AB167" s="15" t="str">
        <f t="shared" si="56"/>
        <v/>
      </c>
      <c r="AC167" s="13" t="str">
        <f t="shared" si="57"/>
        <v/>
      </c>
      <c r="AD167" s="14"/>
      <c r="AE167" s="11" t="str">
        <f t="shared" ca="1" si="58"/>
        <v>81387102,1387,1216,81387102,flex-fuel (unleaded/E85),10,bi-turbo,4746,8044,7383,11.37</v>
      </c>
      <c r="AF167" s="11" t="str">
        <f t="shared" si="47"/>
        <v/>
      </c>
    </row>
    <row r="168" spans="1:32" x14ac:dyDescent="0.3">
      <c r="A168" s="12">
        <v>5</v>
      </c>
      <c r="B168" s="11" t="str">
        <f t="shared" ca="1" si="41"/>
        <v>50402051</v>
      </c>
      <c r="C168" s="11">
        <f t="shared" si="59"/>
        <v>402</v>
      </c>
      <c r="D168" s="13">
        <f t="shared" si="42"/>
        <v>418</v>
      </c>
      <c r="E168" s="12">
        <v>383</v>
      </c>
      <c r="F168" s="14"/>
      <c r="G168" s="11" t="str">
        <f t="shared" ca="1" si="48"/>
        <v>50402051</v>
      </c>
      <c r="H168" s="11" t="str">
        <f>IF(A168=7,"",VLOOKUP(engines!$A168,tables!$A$2:$B$9,2,FALSE))</f>
        <v>flex-fuel (premium unleaded recommended/E85)</v>
      </c>
      <c r="I168" s="11" cm="1">
        <f t="array" aca="1" ref="I168" ca="1">IF(H168="","",_xlfn.XLOOKUP(K168*(1+ 0.05*Q168),INDIRECT("tables!r14c"&amp;Q168+2&amp;":"&amp;"r21c"&amp;Q168+2,FALSE),tables!$A$14:$A$21,"err",-1,1))</f>
        <v>5</v>
      </c>
      <c r="J168" s="11" t="str" cm="1">
        <f t="array" ref="J168">IF(H168="","",_xlfn.XLOOKUP(Q168,tables!$B$26:$B$30,_xlfn.ANCHORARRAY(tables!$A$26),tables!$A$26,0,1))</f>
        <v>single turbo</v>
      </c>
      <c r="K168" s="13">
        <f t="shared" si="49"/>
        <v>2290</v>
      </c>
      <c r="L168" s="13">
        <f t="shared" si="50"/>
        <v>7424</v>
      </c>
      <c r="M168" s="13">
        <f t="shared" si="51"/>
        <v>6517</v>
      </c>
      <c r="N168" s="15">
        <f ca="1">IF(H168="","",ROUND((4.966747+(23.27979-4.966747)/(1+(E168/463.6174)))*_xlfn.XLOOKUP(engines!H168,tables!$B$2:$B$9,tables!$C$2:$C$9,0,0,1)*IF(Q168=0,1,1.2)*(1-0.01*I168)*(1-K168/1000000),2))</f>
        <v>18.420000000000002</v>
      </c>
      <c r="O168" s="11">
        <f t="shared" si="43"/>
        <v>2317</v>
      </c>
      <c r="P168" s="11">
        <f t="shared" si="44"/>
        <v>175.56</v>
      </c>
      <c r="Q168" s="11">
        <f>IF(H168="","",MOD(O168,(_xlfn.XLOOKUP(O168,tables!$C$26:$C$30,tables!$B$26:$B$30,-1,-1,-1)+1)))</f>
        <v>1</v>
      </c>
      <c r="R168" s="12">
        <v>1070</v>
      </c>
      <c r="S168" s="12">
        <v>907</v>
      </c>
      <c r="T168" s="12">
        <f t="shared" si="45"/>
        <v>402</v>
      </c>
      <c r="U168" s="13">
        <f t="shared" si="46"/>
        <v>418.48357272705641</v>
      </c>
      <c r="V168" s="14"/>
      <c r="W168" s="11" t="str">
        <f t="shared" si="52"/>
        <v/>
      </c>
      <c r="X168" s="11" t="str">
        <f>IF(A168&lt;&gt;7,"",VLOOKUP(engines!$A168,tables!$A$2:$B$9,2,FALSE))</f>
        <v/>
      </c>
      <c r="Y168" s="13" t="str">
        <f t="shared" si="53"/>
        <v/>
      </c>
      <c r="Z168" s="13" t="str">
        <f t="shared" si="54"/>
        <v/>
      </c>
      <c r="AA168" s="13" t="str">
        <f t="shared" si="55"/>
        <v/>
      </c>
      <c r="AB168" s="15" t="str">
        <f t="shared" si="56"/>
        <v/>
      </c>
      <c r="AC168" s="13" t="str">
        <f t="shared" si="57"/>
        <v/>
      </c>
      <c r="AD168" s="14"/>
      <c r="AE168" s="11" t="str">
        <f t="shared" ca="1" si="58"/>
        <v>50402051,402,418,50402051,flex-fuel (premium unleaded recommended/E85),5,single turbo,2290,7424,6517,18.42</v>
      </c>
      <c r="AF168" s="11" t="str">
        <f t="shared" si="47"/>
        <v/>
      </c>
    </row>
    <row r="169" spans="1:32" x14ac:dyDescent="0.3">
      <c r="A169" s="12">
        <v>8</v>
      </c>
      <c r="B169" s="11" t="str">
        <f t="shared" ca="1" si="41"/>
        <v>80342051</v>
      </c>
      <c r="C169" s="11">
        <f t="shared" si="59"/>
        <v>342</v>
      </c>
      <c r="D169" s="13">
        <f t="shared" si="42"/>
        <v>368</v>
      </c>
      <c r="E169" s="12">
        <v>326</v>
      </c>
      <c r="F169" s="14"/>
      <c r="G169" s="11" t="str">
        <f t="shared" ca="1" si="48"/>
        <v>80342051</v>
      </c>
      <c r="H169" s="11" t="str">
        <f>IF(A169=7,"",VLOOKUP(engines!$A169,tables!$A$2:$B$9,2,FALSE))</f>
        <v>flex-fuel (unleaded/E85)</v>
      </c>
      <c r="I169" s="11" cm="1">
        <f t="array" aca="1" ref="I169" ca="1">IF(H169="","",_xlfn.XLOOKUP(K169*(1+ 0.05*Q169),INDIRECT("tables!r14c"&amp;Q169+2&amp;":"&amp;"r21c"&amp;Q169+2,FALSE),tables!$A$14:$A$21,"err",-1,1))</f>
        <v>5</v>
      </c>
      <c r="J169" s="11" t="str" cm="1">
        <f t="array" ref="J169">IF(H169="","",_xlfn.XLOOKUP(Q169,tables!$B$26:$B$30,_xlfn.ANCHORARRAY(tables!$A$26),tables!$A$26,0,1))</f>
        <v>single turbo</v>
      </c>
      <c r="K169" s="13">
        <f t="shared" si="49"/>
        <v>2021</v>
      </c>
      <c r="L169" s="13">
        <f t="shared" si="50"/>
        <v>7144</v>
      </c>
      <c r="M169" s="13">
        <f t="shared" si="51"/>
        <v>6306</v>
      </c>
      <c r="N169" s="15">
        <f ca="1">IF(H169="","",ROUND((4.966747+(23.27979-4.966747)/(1+(E169/463.6174)))*_xlfn.XLOOKUP(engines!H169,tables!$B$2:$B$9,tables!$C$2:$C$9,0,0,1)*IF(Q169=0,1,1.2)*(1-0.01*I169)*(1-K169/1000000),2))</f>
        <v>19.14</v>
      </c>
      <c r="O169" s="11">
        <f t="shared" si="43"/>
        <v>2043</v>
      </c>
      <c r="P169" s="11">
        <f t="shared" si="44"/>
        <v>169.26</v>
      </c>
      <c r="Q169" s="11">
        <f>IF(H169="","",MOD(O169,(_xlfn.XLOOKUP(O169,tables!$C$26:$C$30,tables!$B$26:$B$30,-1,-1,-1)+1)))</f>
        <v>1</v>
      </c>
      <c r="R169" s="12">
        <v>804</v>
      </c>
      <c r="S169" s="12">
        <v>838</v>
      </c>
      <c r="T169" s="12">
        <f t="shared" si="45"/>
        <v>342</v>
      </c>
      <c r="U169" s="13">
        <f t="shared" si="46"/>
        <v>368.12134101166276</v>
      </c>
      <c r="V169" s="14"/>
      <c r="W169" s="11" t="str">
        <f t="shared" si="52"/>
        <v/>
      </c>
      <c r="X169" s="11" t="str">
        <f>IF(A169&lt;&gt;7,"",VLOOKUP(engines!$A169,tables!$A$2:$B$9,2,FALSE))</f>
        <v/>
      </c>
      <c r="Y169" s="13" t="str">
        <f t="shared" si="53"/>
        <v/>
      </c>
      <c r="Z169" s="13" t="str">
        <f t="shared" si="54"/>
        <v/>
      </c>
      <c r="AA169" s="13" t="str">
        <f t="shared" si="55"/>
        <v/>
      </c>
      <c r="AB169" s="15" t="str">
        <f t="shared" si="56"/>
        <v/>
      </c>
      <c r="AC169" s="13" t="str">
        <f t="shared" si="57"/>
        <v/>
      </c>
      <c r="AD169" s="14"/>
      <c r="AE169" s="11" t="str">
        <f t="shared" ca="1" si="58"/>
        <v>80342051,342,368,80342051,flex-fuel (unleaded/E85),5,single turbo,2021,7144,6306,19.14</v>
      </c>
      <c r="AF169" s="11" t="str">
        <f t="shared" si="47"/>
        <v/>
      </c>
    </row>
    <row r="170" spans="1:32" x14ac:dyDescent="0.3">
      <c r="A170" s="12">
        <v>3</v>
      </c>
      <c r="B170" s="11" t="str">
        <f t="shared" ca="1" si="41"/>
        <v>30248041</v>
      </c>
      <c r="C170" s="11">
        <f t="shared" si="59"/>
        <v>248</v>
      </c>
      <c r="D170" s="13">
        <f t="shared" si="42"/>
        <v>254</v>
      </c>
      <c r="E170" s="12">
        <v>236</v>
      </c>
      <c r="F170" s="14"/>
      <c r="G170" s="11" t="str">
        <f t="shared" ca="1" si="48"/>
        <v>30248041</v>
      </c>
      <c r="H170" s="11" t="str">
        <f>IF(A170=7,"",VLOOKUP(engines!$A170,tables!$A$2:$B$9,2,FALSE))</f>
        <v>premium unleaded (required)</v>
      </c>
      <c r="I170" s="11" cm="1">
        <f t="array" aca="1" ref="I170" ca="1">IF(H170="","",_xlfn.XLOOKUP(K170*(1+ 0.05*Q170),INDIRECT("tables!r14c"&amp;Q170+2&amp;":"&amp;"r21c"&amp;Q170+2,FALSE),tables!$A$14:$A$21,"err",-1,1))</f>
        <v>4</v>
      </c>
      <c r="J170" s="11" t="str" cm="1">
        <f t="array" ref="J170">IF(H170="","",_xlfn.XLOOKUP(Q170,tables!$B$26:$B$30,_xlfn.ANCHORARRAY(tables!$A$26),tables!$A$26,0,1))</f>
        <v>single turbo</v>
      </c>
      <c r="K170" s="13">
        <f t="shared" si="49"/>
        <v>1556</v>
      </c>
      <c r="L170" s="13">
        <f t="shared" si="50"/>
        <v>7565</v>
      </c>
      <c r="M170" s="13">
        <f t="shared" si="51"/>
        <v>6625</v>
      </c>
      <c r="N170" s="15">
        <f ca="1">IF(H170="","",ROUND((4.966747+(23.27979-4.966747)/(1+(E170/463.6174)))*_xlfn.XLOOKUP(engines!H170,tables!$B$2:$B$9,tables!$C$2:$C$9,0,0,1)*IF(Q170=0,1,1.2)*(1-0.01*I170)*(1-K170/1000000),2))</f>
        <v>20.260000000000002</v>
      </c>
      <c r="O170" s="11">
        <f t="shared" si="43"/>
        <v>1567</v>
      </c>
      <c r="P170" s="11">
        <f t="shared" si="44"/>
        <v>159.39000000000001</v>
      </c>
      <c r="Q170" s="11">
        <f>IF(H170="","",MOD(O170,(_xlfn.XLOOKUP(O170,tables!$C$26:$C$30,tables!$B$26:$B$30,-1,-1,-1)+1)))</f>
        <v>1</v>
      </c>
      <c r="R170" s="12">
        <v>1205</v>
      </c>
      <c r="S170" s="12">
        <v>940</v>
      </c>
      <c r="T170" s="12">
        <f t="shared" si="45"/>
        <v>248</v>
      </c>
      <c r="U170" s="13">
        <f t="shared" si="46"/>
        <v>253.66087261720699</v>
      </c>
      <c r="V170" s="14"/>
      <c r="W170" s="11" t="str">
        <f t="shared" si="52"/>
        <v/>
      </c>
      <c r="X170" s="11" t="str">
        <f>IF(A170&lt;&gt;7,"",VLOOKUP(engines!$A170,tables!$A$2:$B$9,2,FALSE))</f>
        <v/>
      </c>
      <c r="Y170" s="13" t="str">
        <f t="shared" si="53"/>
        <v/>
      </c>
      <c r="Z170" s="13" t="str">
        <f t="shared" si="54"/>
        <v/>
      </c>
      <c r="AA170" s="13" t="str">
        <f t="shared" si="55"/>
        <v/>
      </c>
      <c r="AB170" s="15" t="str">
        <f t="shared" si="56"/>
        <v/>
      </c>
      <c r="AC170" s="13" t="str">
        <f t="shared" si="57"/>
        <v/>
      </c>
      <c r="AD170" s="14"/>
      <c r="AE170" s="11" t="str">
        <f t="shared" ca="1" si="58"/>
        <v>30248041,248,254,30248041,premium unleaded (required),4,single turbo,1556,7565,6625,20.26</v>
      </c>
      <c r="AF170" s="11" t="str">
        <f t="shared" si="47"/>
        <v/>
      </c>
    </row>
    <row r="171" spans="1:32" x14ac:dyDescent="0.3">
      <c r="A171" s="12">
        <v>8</v>
      </c>
      <c r="B171" s="11" t="str">
        <f t="shared" ca="1" si="41"/>
        <v>80766080</v>
      </c>
      <c r="C171" s="11">
        <f t="shared" si="59"/>
        <v>766</v>
      </c>
      <c r="D171" s="13">
        <f t="shared" si="42"/>
        <v>874</v>
      </c>
      <c r="E171" s="12">
        <v>766</v>
      </c>
      <c r="F171" s="14"/>
      <c r="G171" s="11" t="str">
        <f t="shared" ca="1" si="48"/>
        <v>80766080</v>
      </c>
      <c r="H171" s="11" t="str">
        <f>IF(A171=7,"",VLOOKUP(engines!$A171,tables!$A$2:$B$9,2,FALSE))</f>
        <v>flex-fuel (unleaded/E85)</v>
      </c>
      <c r="I171" s="11" cm="1">
        <f t="array" aca="1" ref="I171" ca="1">IF(H171="","",_xlfn.XLOOKUP(K171*(1+ 0.05*Q171),INDIRECT("tables!r14c"&amp;Q171+2&amp;":"&amp;"r21c"&amp;Q171+2,FALSE),tables!$A$14:$A$21,"err",-1,1))</f>
        <v>8</v>
      </c>
      <c r="J171" s="11" t="str" cm="1">
        <f t="array" ref="J171">IF(H171="","",_xlfn.XLOOKUP(Q171,tables!$B$26:$B$30,_xlfn.ANCHORARRAY(tables!$A$26),tables!$A$26,0,1))</f>
        <v>natrually aspirated</v>
      </c>
      <c r="K171" s="13">
        <f t="shared" si="49"/>
        <v>3762</v>
      </c>
      <c r="L171" s="13">
        <f t="shared" si="50"/>
        <v>7014</v>
      </c>
      <c r="M171" s="13">
        <f t="shared" si="51"/>
        <v>6241</v>
      </c>
      <c r="N171" s="15">
        <f ca="1">IF(H171="","",ROUND((4.966747+(23.27979-4.966747)/(1+(E171/463.6174)))*_xlfn.XLOOKUP(engines!H171,tables!$B$2:$B$9,tables!$C$2:$C$9,0,0,1)*IF(Q171=0,1,1.2)*(1-0.01*I171)*(1-K171/1000000),2))</f>
        <v>11.64</v>
      </c>
      <c r="O171" s="11">
        <f t="shared" si="43"/>
        <v>3762</v>
      </c>
      <c r="P171" s="11">
        <f t="shared" si="44"/>
        <v>203.60000000000002</v>
      </c>
      <c r="Q171" s="11">
        <f>IF(H171="","",MOD(O171,(_xlfn.XLOOKUP(O171,tables!$C$26:$C$30,tables!$B$26:$B$30,-1,-1,-1)+1)))</f>
        <v>0</v>
      </c>
      <c r="R171" s="12">
        <v>1014</v>
      </c>
      <c r="S171" s="12">
        <v>773</v>
      </c>
      <c r="T171" s="12">
        <f t="shared" si="45"/>
        <v>766</v>
      </c>
      <c r="U171" s="13">
        <f t="shared" si="46"/>
        <v>873.9809144246841</v>
      </c>
      <c r="V171" s="14"/>
      <c r="W171" s="11" t="str">
        <f t="shared" si="52"/>
        <v/>
      </c>
      <c r="X171" s="11" t="str">
        <f>IF(A171&lt;&gt;7,"",VLOOKUP(engines!$A171,tables!$A$2:$B$9,2,FALSE))</f>
        <v/>
      </c>
      <c r="Y171" s="13" t="str">
        <f t="shared" si="53"/>
        <v/>
      </c>
      <c r="Z171" s="13" t="str">
        <f t="shared" si="54"/>
        <v/>
      </c>
      <c r="AA171" s="13" t="str">
        <f t="shared" si="55"/>
        <v/>
      </c>
      <c r="AB171" s="15" t="str">
        <f t="shared" si="56"/>
        <v/>
      </c>
      <c r="AC171" s="13" t="str">
        <f t="shared" si="57"/>
        <v/>
      </c>
      <c r="AD171" s="14"/>
      <c r="AE171" s="11" t="str">
        <f t="shared" ca="1" si="58"/>
        <v>80766080,766,874,80766080,flex-fuel (unleaded/E85),8,natrually aspirated,3762,7014,6241,11.64</v>
      </c>
      <c r="AF171" s="11" t="str">
        <f t="shared" si="47"/>
        <v/>
      </c>
    </row>
    <row r="172" spans="1:32" x14ac:dyDescent="0.3">
      <c r="A172" s="12">
        <v>7</v>
      </c>
      <c r="B172" s="11" t="str">
        <f t="shared" si="41"/>
        <v>70061900</v>
      </c>
      <c r="C172" s="11">
        <f t="shared" si="59"/>
        <v>61</v>
      </c>
      <c r="D172" s="13">
        <f t="shared" si="42"/>
        <v>91</v>
      </c>
      <c r="E172" s="12">
        <v>61</v>
      </c>
      <c r="F172" s="14"/>
      <c r="G172" s="11" t="str">
        <f t="shared" si="48"/>
        <v/>
      </c>
      <c r="H172" s="11" t="str">
        <f>IF(A172=7,"",VLOOKUP(engines!$A172,tables!$A$2:$B$9,2,FALSE))</f>
        <v/>
      </c>
      <c r="I172" s="11" t="str" cm="1">
        <f t="array" aca="1" ref="I172" ca="1">IF(H172="","",_xlfn.XLOOKUP(K172*(1+ 0.05*Q172),INDIRECT("tables!r14c"&amp;Q172+2&amp;":"&amp;"r21c"&amp;Q172+2,FALSE),tables!$A$14:$A$21,"err",-1,1))</f>
        <v/>
      </c>
      <c r="J172" s="11" t="str" cm="1">
        <f t="array" ref="J172">IF(H172="","",_xlfn.XLOOKUP(Q172,tables!$B$26:$B$30,_xlfn.ANCHORARRAY(tables!$A$26),tables!$A$26,0,1))</f>
        <v/>
      </c>
      <c r="K172" s="13" t="str">
        <f t="shared" si="49"/>
        <v/>
      </c>
      <c r="L172" s="13" t="str">
        <f t="shared" si="50"/>
        <v/>
      </c>
      <c r="M172" s="13" t="str">
        <f t="shared" si="51"/>
        <v/>
      </c>
      <c r="N172" s="15" t="str">
        <f>IF(H172="","",ROUND((4.966747+(23.27979-4.966747)/(1+(E172/463.6174)))*_xlfn.XLOOKUP(engines!H172,tables!$B$2:$B$9,tables!$C$2:$C$9,0,0,1)*IF(Q172=0,1,1.2)*(1-0.01*I172)*(1-K172/1000000),2))</f>
        <v/>
      </c>
      <c r="O172" s="11" t="str">
        <f t="shared" si="43"/>
        <v/>
      </c>
      <c r="P172" s="11" t="str">
        <f t="shared" si="44"/>
        <v/>
      </c>
      <c r="Q172" s="11" t="str">
        <f>IF(H172="","",MOD(O172,(_xlfn.XLOOKUP(O172,tables!$C$26:$C$30,tables!$B$26:$B$30,-1,-1,-1)+1)))</f>
        <v/>
      </c>
      <c r="R172" s="12">
        <v>278</v>
      </c>
      <c r="S172" s="12">
        <v>849</v>
      </c>
      <c r="T172" s="12" t="str">
        <f t="shared" si="45"/>
        <v/>
      </c>
      <c r="U172" s="13" t="str">
        <f t="shared" si="46"/>
        <v/>
      </c>
      <c r="V172" s="14"/>
      <c r="W172" s="11" t="str">
        <f t="shared" si="52"/>
        <v>70061900</v>
      </c>
      <c r="X172" s="11" t="str">
        <f>IF(A172&lt;&gt;7,"",VLOOKUP(engines!$A172,tables!$A$2:$B$9,2,FALSE))</f>
        <v>electric</v>
      </c>
      <c r="Y172" s="13">
        <f t="shared" si="53"/>
        <v>275</v>
      </c>
      <c r="Z172" s="13">
        <f t="shared" si="54"/>
        <v>165</v>
      </c>
      <c r="AA172" s="13">
        <f t="shared" si="55"/>
        <v>63</v>
      </c>
      <c r="AB172" s="15">
        <f t="shared" si="56"/>
        <v>9</v>
      </c>
      <c r="AC172" s="13">
        <f t="shared" si="57"/>
        <v>91</v>
      </c>
      <c r="AD172" s="14"/>
      <c r="AE172" s="11" t="str">
        <f t="shared" si="58"/>
        <v/>
      </c>
      <c r="AF172" s="11" t="str">
        <f t="shared" si="47"/>
        <v>70061900,61,91,70061900,electric,275,165,63,9</v>
      </c>
    </row>
    <row r="173" spans="1:32" x14ac:dyDescent="0.3">
      <c r="A173" s="12">
        <v>5</v>
      </c>
      <c r="B173" s="11" t="str">
        <f t="shared" ca="1" si="41"/>
        <v>51242102</v>
      </c>
      <c r="C173" s="11">
        <f t="shared" si="59"/>
        <v>1242</v>
      </c>
      <c r="D173" s="13">
        <f t="shared" si="42"/>
        <v>1153</v>
      </c>
      <c r="E173" s="12">
        <v>1129</v>
      </c>
      <c r="F173" s="14"/>
      <c r="G173" s="11" t="str">
        <f t="shared" ca="1" si="48"/>
        <v>51242102</v>
      </c>
      <c r="H173" s="11" t="str">
        <f>IF(A173=7,"",VLOOKUP(engines!$A173,tables!$A$2:$B$9,2,FALSE))</f>
        <v>flex-fuel (premium unleaded recommended/E85)</v>
      </c>
      <c r="I173" s="11" cm="1">
        <f t="array" aca="1" ref="I173" ca="1">IF(H173="","",_xlfn.XLOOKUP(K173*(1+ 0.05*Q173),INDIRECT("tables!r14c"&amp;Q173+2&amp;":"&amp;"r21c"&amp;Q173+2,FALSE),tables!$A$14:$A$21,"err",-1,1))</f>
        <v>10</v>
      </c>
      <c r="J173" s="11" t="str" cm="1">
        <f t="array" ref="J173">IF(H173="","",_xlfn.XLOOKUP(Q173,tables!$B$26:$B$30,_xlfn.ANCHORARRAY(tables!$A$26),tables!$A$26,0,1))</f>
        <v>bi-turbo</v>
      </c>
      <c r="K173" s="13">
        <f t="shared" si="49"/>
        <v>4495</v>
      </c>
      <c r="L173" s="13">
        <f t="shared" si="50"/>
        <v>7791</v>
      </c>
      <c r="M173" s="13">
        <f t="shared" si="51"/>
        <v>6973</v>
      </c>
      <c r="N173" s="15">
        <f ca="1">IF(H173="","",ROUND((4.966747+(23.27979-4.966747)/(1+(E173/463.6174)))*_xlfn.XLOOKUP(engines!H173,tables!$B$2:$B$9,tables!$C$2:$C$9,0,0,1)*IF(Q173=0,1,1.2)*(1-0.01*I173)*(1-K173/1000000),2))</f>
        <v>11.96</v>
      </c>
      <c r="O173" s="11">
        <f t="shared" si="43"/>
        <v>4706</v>
      </c>
      <c r="P173" s="11">
        <f t="shared" si="44"/>
        <v>276.32</v>
      </c>
      <c r="Q173" s="11">
        <f>IF(H173="","",MOD(O173,(_xlfn.XLOOKUP(O173,tables!$C$26:$C$30,tables!$B$26:$B$30,-1,-1,-1)+1)))</f>
        <v>2</v>
      </c>
      <c r="R173" s="12">
        <v>1083</v>
      </c>
      <c r="S173" s="12">
        <v>818</v>
      </c>
      <c r="T173" s="12">
        <f t="shared" si="45"/>
        <v>1242</v>
      </c>
      <c r="U173" s="13">
        <f t="shared" si="46"/>
        <v>1152.9265449721788</v>
      </c>
      <c r="V173" s="14"/>
      <c r="W173" s="11" t="str">
        <f t="shared" si="52"/>
        <v/>
      </c>
      <c r="X173" s="11" t="str">
        <f>IF(A173&lt;&gt;7,"",VLOOKUP(engines!$A173,tables!$A$2:$B$9,2,FALSE))</f>
        <v/>
      </c>
      <c r="Y173" s="13" t="str">
        <f t="shared" si="53"/>
        <v/>
      </c>
      <c r="Z173" s="13" t="str">
        <f t="shared" si="54"/>
        <v/>
      </c>
      <c r="AA173" s="13" t="str">
        <f t="shared" si="55"/>
        <v/>
      </c>
      <c r="AB173" s="15" t="str">
        <f t="shared" si="56"/>
        <v/>
      </c>
      <c r="AC173" s="13" t="str">
        <f t="shared" si="57"/>
        <v/>
      </c>
      <c r="AD173" s="14"/>
      <c r="AE173" s="11" t="str">
        <f t="shared" ca="1" si="58"/>
        <v>51242102,1242,1153,51242102,flex-fuel (premium unleaded recommended/E85),10,bi-turbo,4495,7791,6973,11.96</v>
      </c>
      <c r="AF173" s="11" t="str">
        <f t="shared" si="47"/>
        <v/>
      </c>
    </row>
    <row r="174" spans="1:32" x14ac:dyDescent="0.3">
      <c r="A174" s="12">
        <v>1</v>
      </c>
      <c r="B174" s="11" t="str">
        <f t="shared" ca="1" si="41"/>
        <v>11222100</v>
      </c>
      <c r="C174" s="11">
        <f t="shared" si="59"/>
        <v>1222</v>
      </c>
      <c r="D174" s="13">
        <f t="shared" si="42"/>
        <v>1611</v>
      </c>
      <c r="E174" s="12">
        <v>1222</v>
      </c>
      <c r="F174" s="14"/>
      <c r="G174" s="11" t="str">
        <f t="shared" ca="1" si="48"/>
        <v>11222100</v>
      </c>
      <c r="H174" s="11" t="str">
        <f>IF(A174=7,"",VLOOKUP(engines!$A174,tables!$A$2:$B$9,2,FALSE))</f>
        <v>premium unleaded (recommended)</v>
      </c>
      <c r="I174" s="11" cm="1">
        <f t="array" aca="1" ref="I174" ca="1">IF(H174="","",_xlfn.XLOOKUP(K174*(1+ 0.05*Q174),INDIRECT("tables!r14c"&amp;Q174+2&amp;":"&amp;"r21c"&amp;Q174+2,FALSE),tables!$A$14:$A$21,"err",-1,1))</f>
        <v>10</v>
      </c>
      <c r="J174" s="11" t="str" cm="1">
        <f t="array" ref="J174">IF(H174="","",_xlfn.XLOOKUP(Q174,tables!$B$26:$B$30,_xlfn.ANCHORARRAY(tables!$A$26),tables!$A$26,0,1))</f>
        <v>natrually aspirated</v>
      </c>
      <c r="K174" s="13">
        <f t="shared" si="49"/>
        <v>4904</v>
      </c>
      <c r="L174" s="13">
        <f t="shared" si="50"/>
        <v>6371</v>
      </c>
      <c r="M174" s="13">
        <f t="shared" si="51"/>
        <v>5402</v>
      </c>
      <c r="N174" s="15">
        <f ca="1">IF(H174="","",ROUND((4.966747+(23.27979-4.966747)/(1+(E174/463.6174)))*_xlfn.XLOOKUP(engines!H174,tables!$B$2:$B$9,tables!$C$2:$C$9,0,0,1)*IF(Q174=0,1,1.2)*(1-0.01*I174)*(1-K174/1000000),2))</f>
        <v>9.0500000000000007</v>
      </c>
      <c r="O174" s="11">
        <f t="shared" si="43"/>
        <v>4904</v>
      </c>
      <c r="P174" s="11">
        <f t="shared" si="44"/>
        <v>249.2</v>
      </c>
      <c r="Q174" s="11">
        <f>IF(H174="","",MOD(O174,(_xlfn.XLOOKUP(O174,tables!$C$26:$C$30,tables!$B$26:$B$30,-1,-1,-1)+1)))</f>
        <v>0</v>
      </c>
      <c r="R174" s="12">
        <v>371</v>
      </c>
      <c r="S174" s="12">
        <v>969</v>
      </c>
      <c r="T174" s="12">
        <f t="shared" si="45"/>
        <v>1222</v>
      </c>
      <c r="U174" s="13">
        <f t="shared" si="46"/>
        <v>1610.808778834858</v>
      </c>
      <c r="V174" s="14"/>
      <c r="W174" s="11" t="str">
        <f t="shared" si="52"/>
        <v/>
      </c>
      <c r="X174" s="11" t="str">
        <f>IF(A174&lt;&gt;7,"",VLOOKUP(engines!$A174,tables!$A$2:$B$9,2,FALSE))</f>
        <v/>
      </c>
      <c r="Y174" s="13" t="str">
        <f t="shared" si="53"/>
        <v/>
      </c>
      <c r="Z174" s="13" t="str">
        <f t="shared" si="54"/>
        <v/>
      </c>
      <c r="AA174" s="13" t="str">
        <f t="shared" si="55"/>
        <v/>
      </c>
      <c r="AB174" s="15" t="str">
        <f t="shared" si="56"/>
        <v/>
      </c>
      <c r="AC174" s="13" t="str">
        <f t="shared" si="57"/>
        <v/>
      </c>
      <c r="AD174" s="14"/>
      <c r="AE174" s="11" t="str">
        <f t="shared" ca="1" si="58"/>
        <v>11222100,1222,1611,11222100,premium unleaded (recommended),10,natrually aspirated,4904,6371,5402,9.05</v>
      </c>
      <c r="AF174" s="11" t="str">
        <f t="shared" si="47"/>
        <v/>
      </c>
    </row>
    <row r="175" spans="1:32" x14ac:dyDescent="0.3">
      <c r="A175" s="12">
        <v>4</v>
      </c>
      <c r="B175" s="11" t="str">
        <f t="shared" ca="1" si="41"/>
        <v>40365050</v>
      </c>
      <c r="C175" s="11">
        <f t="shared" si="59"/>
        <v>365</v>
      </c>
      <c r="D175" s="13">
        <f t="shared" si="42"/>
        <v>612</v>
      </c>
      <c r="E175" s="12">
        <v>365</v>
      </c>
      <c r="F175" s="14"/>
      <c r="G175" s="11" t="str">
        <f t="shared" ca="1" si="48"/>
        <v>40365050</v>
      </c>
      <c r="H175" s="11" t="str">
        <f>IF(A175=7,"",VLOOKUP(engines!$A175,tables!$A$2:$B$9,2,FALSE))</f>
        <v>diesel</v>
      </c>
      <c r="I175" s="11" cm="1">
        <f t="array" aca="1" ref="I175" ca="1">IF(H175="","",_xlfn.XLOOKUP(K175*(1+ 0.05*Q175),INDIRECT("tables!r14c"&amp;Q175+2&amp;":"&amp;"r21c"&amp;Q175+2,FALSE),tables!$A$14:$A$21,"err",-1,1))</f>
        <v>5</v>
      </c>
      <c r="J175" s="11" t="str" cm="1">
        <f t="array" ref="J175">IF(H175="","",_xlfn.XLOOKUP(Q175,tables!$B$26:$B$30,_xlfn.ANCHORARRAY(tables!$A$26),tables!$A$26,0,1))</f>
        <v>natrually aspirated</v>
      </c>
      <c r="K175" s="13">
        <f t="shared" si="49"/>
        <v>2232</v>
      </c>
      <c r="L175" s="13">
        <f t="shared" si="50"/>
        <v>5242</v>
      </c>
      <c r="M175" s="13">
        <f t="shared" si="51"/>
        <v>4248</v>
      </c>
      <c r="N175" s="15">
        <f ca="1">IF(H175="","",ROUND((4.966747+(23.27979-4.966747)/(1+(E175/463.6174)))*_xlfn.XLOOKUP(engines!H175,tables!$B$2:$B$9,tables!$C$2:$C$9,0,0,1)*IF(Q175=0,1,1.2)*(1-0.01*I175)*(1-K175/1000000),2))</f>
        <v>17.3</v>
      </c>
      <c r="O175" s="11">
        <f t="shared" si="43"/>
        <v>2232</v>
      </c>
      <c r="P175" s="11">
        <f t="shared" si="44"/>
        <v>163.5</v>
      </c>
      <c r="Q175" s="11">
        <f>IF(H175="","",MOD(O175,(_xlfn.XLOOKUP(O175,tables!$C$26:$C$30,tables!$B$26:$B$30,-1,-1,-1)+1)))</f>
        <v>0</v>
      </c>
      <c r="R175" s="12">
        <v>742</v>
      </c>
      <c r="S175" s="12">
        <v>994</v>
      </c>
      <c r="T175" s="12">
        <f t="shared" si="45"/>
        <v>365</v>
      </c>
      <c r="U175" s="13">
        <f t="shared" si="46"/>
        <v>611.83697372789948</v>
      </c>
      <c r="V175" s="14"/>
      <c r="W175" s="11" t="str">
        <f t="shared" si="52"/>
        <v/>
      </c>
      <c r="X175" s="11" t="str">
        <f>IF(A175&lt;&gt;7,"",VLOOKUP(engines!$A175,tables!$A$2:$B$9,2,FALSE))</f>
        <v/>
      </c>
      <c r="Y175" s="13" t="str">
        <f t="shared" si="53"/>
        <v/>
      </c>
      <c r="Z175" s="13" t="str">
        <f t="shared" si="54"/>
        <v/>
      </c>
      <c r="AA175" s="13" t="str">
        <f t="shared" si="55"/>
        <v/>
      </c>
      <c r="AB175" s="15" t="str">
        <f t="shared" si="56"/>
        <v/>
      </c>
      <c r="AC175" s="13" t="str">
        <f t="shared" si="57"/>
        <v/>
      </c>
      <c r="AD175" s="14"/>
      <c r="AE175" s="11" t="str">
        <f t="shared" ca="1" si="58"/>
        <v>40365050,365,612,40365050,diesel,5,natrually aspirated,2232,5242,4248,17.3</v>
      </c>
      <c r="AF175" s="11" t="str">
        <f t="shared" si="47"/>
        <v/>
      </c>
    </row>
    <row r="176" spans="1:32" x14ac:dyDescent="0.3">
      <c r="A176" s="12">
        <v>7</v>
      </c>
      <c r="B176" s="11" t="str">
        <f t="shared" si="41"/>
        <v>71479397</v>
      </c>
      <c r="C176" s="11">
        <f t="shared" si="59"/>
        <v>1479</v>
      </c>
      <c r="D176" s="13">
        <f t="shared" si="42"/>
        <v>2217</v>
      </c>
      <c r="E176" s="12">
        <v>1479</v>
      </c>
      <c r="F176" s="14"/>
      <c r="G176" s="11" t="str">
        <f t="shared" si="48"/>
        <v/>
      </c>
      <c r="H176" s="11" t="str">
        <f>IF(A176=7,"",VLOOKUP(engines!$A176,tables!$A$2:$B$9,2,FALSE))</f>
        <v/>
      </c>
      <c r="I176" s="11" t="str" cm="1">
        <f t="array" aca="1" ref="I176" ca="1">IF(H176="","",_xlfn.XLOOKUP(K176*(1+ 0.05*Q176),INDIRECT("tables!r14c"&amp;Q176+2&amp;":"&amp;"r21c"&amp;Q176+2,FALSE),tables!$A$14:$A$21,"err",-1,1))</f>
        <v/>
      </c>
      <c r="J176" s="11" t="str" cm="1">
        <f t="array" ref="J176">IF(H176="","",_xlfn.XLOOKUP(Q176,tables!$B$26:$B$30,_xlfn.ANCHORARRAY(tables!$A$26),tables!$A$26,0,1))</f>
        <v/>
      </c>
      <c r="K176" s="13" t="str">
        <f t="shared" si="49"/>
        <v/>
      </c>
      <c r="L176" s="13" t="str">
        <f t="shared" si="50"/>
        <v/>
      </c>
      <c r="M176" s="13" t="str">
        <f t="shared" si="51"/>
        <v/>
      </c>
      <c r="N176" s="15" t="str">
        <f>IF(H176="","",ROUND((4.966747+(23.27979-4.966747)/(1+(E176/463.6174)))*_xlfn.XLOOKUP(engines!H176,tables!$B$2:$B$9,tables!$C$2:$C$9,0,0,1)*IF(Q176=0,1,1.2)*(1-0.01*I176)*(1-K176/1000000),2))</f>
        <v/>
      </c>
      <c r="O176" s="11" t="str">
        <f t="shared" si="43"/>
        <v/>
      </c>
      <c r="P176" s="11" t="str">
        <f t="shared" si="44"/>
        <v/>
      </c>
      <c r="Q176" s="11" t="str">
        <f>IF(H176="","",MOD(O176,(_xlfn.XLOOKUP(O176,tables!$C$26:$C$30,tables!$B$26:$B$30,-1,-1,-1)+1)))</f>
        <v/>
      </c>
      <c r="R176" s="12">
        <v>1498</v>
      </c>
      <c r="S176" s="12">
        <v>841</v>
      </c>
      <c r="T176" s="12" t="str">
        <f t="shared" si="45"/>
        <v/>
      </c>
      <c r="U176" s="13" t="str">
        <f t="shared" si="46"/>
        <v/>
      </c>
      <c r="V176" s="14"/>
      <c r="W176" s="11" t="str">
        <f t="shared" si="52"/>
        <v>71479397</v>
      </c>
      <c r="X176" s="11" t="str">
        <f>IF(A176&lt;&gt;7,"",VLOOKUP(engines!$A176,tables!$A$2:$B$9,2,FALSE))</f>
        <v>electric</v>
      </c>
      <c r="Y176" s="13">
        <f t="shared" si="53"/>
        <v>430</v>
      </c>
      <c r="Z176" s="13">
        <f t="shared" si="54"/>
        <v>2565</v>
      </c>
      <c r="AA176" s="13">
        <f t="shared" si="55"/>
        <v>120</v>
      </c>
      <c r="AB176" s="15">
        <f t="shared" si="56"/>
        <v>3.97</v>
      </c>
      <c r="AC176" s="13">
        <f t="shared" si="57"/>
        <v>2217</v>
      </c>
      <c r="AD176" s="14"/>
      <c r="AE176" s="11" t="str">
        <f t="shared" si="58"/>
        <v/>
      </c>
      <c r="AF176" s="11" t="str">
        <f t="shared" si="47"/>
        <v>71479397,1479,2217,71479397,electric,430,2565,120,3.97</v>
      </c>
    </row>
    <row r="177" spans="1:32" x14ac:dyDescent="0.3">
      <c r="A177" s="12">
        <v>3</v>
      </c>
      <c r="B177" s="11" t="str">
        <f t="shared" ca="1" si="41"/>
        <v>30563052</v>
      </c>
      <c r="C177" s="11">
        <f t="shared" si="59"/>
        <v>563</v>
      </c>
      <c r="D177" s="13">
        <f t="shared" si="42"/>
        <v>584</v>
      </c>
      <c r="E177" s="12">
        <v>512</v>
      </c>
      <c r="F177" s="14"/>
      <c r="G177" s="11" t="str">
        <f t="shared" ca="1" si="48"/>
        <v>30563052</v>
      </c>
      <c r="H177" s="11" t="str">
        <f>IF(A177=7,"",VLOOKUP(engines!$A177,tables!$A$2:$B$9,2,FALSE))</f>
        <v>premium unleaded (required)</v>
      </c>
      <c r="I177" s="11" cm="1">
        <f t="array" aca="1" ref="I177" ca="1">IF(H177="","",_xlfn.XLOOKUP(K177*(1+ 0.05*Q177),INDIRECT("tables!r14c"&amp;Q177+2&amp;":"&amp;"r21c"&amp;Q177+2,FALSE),tables!$A$14:$A$21,"err",-1,1))</f>
        <v>5</v>
      </c>
      <c r="J177" s="11" t="str" cm="1">
        <f t="array" ref="J177">IF(H177="","",_xlfn.XLOOKUP(Q177,tables!$B$26:$B$30,_xlfn.ANCHORARRAY(tables!$A$26),tables!$A$26,0,1))</f>
        <v>bi-turbo</v>
      </c>
      <c r="K177" s="13">
        <f t="shared" si="49"/>
        <v>2792</v>
      </c>
      <c r="L177" s="13">
        <f t="shared" si="50"/>
        <v>6806</v>
      </c>
      <c r="M177" s="13">
        <f t="shared" si="51"/>
        <v>6247</v>
      </c>
      <c r="N177" s="15">
        <f ca="1">IF(H177="","",ROUND((4.966747+(23.27979-4.966747)/(1+(E177/463.6174)))*_xlfn.XLOOKUP(engines!H177,tables!$B$2:$B$9,tables!$C$2:$C$9,0,0,1)*IF(Q177=0,1,1.2)*(1-0.01*I177)*(1-K177/1000000),2))</f>
        <v>16.010000000000002</v>
      </c>
      <c r="O177" s="11">
        <f t="shared" si="43"/>
        <v>2873</v>
      </c>
      <c r="P177" s="11">
        <f t="shared" si="44"/>
        <v>201.63000000000002</v>
      </c>
      <c r="Q177" s="11">
        <f>IF(H177="","",MOD(O177,(_xlfn.XLOOKUP(O177,tables!$C$26:$C$30,tables!$B$26:$B$30,-1,-1,-1)+1)))</f>
        <v>2</v>
      </c>
      <c r="R177" s="12">
        <v>187</v>
      </c>
      <c r="S177" s="12">
        <v>559</v>
      </c>
      <c r="T177" s="12">
        <f t="shared" si="45"/>
        <v>563</v>
      </c>
      <c r="U177" s="13">
        <f t="shared" si="46"/>
        <v>583.61415507753281</v>
      </c>
      <c r="V177" s="14"/>
      <c r="W177" s="11" t="str">
        <f t="shared" si="52"/>
        <v/>
      </c>
      <c r="X177" s="11" t="str">
        <f>IF(A177&lt;&gt;7,"",VLOOKUP(engines!$A177,tables!$A$2:$B$9,2,FALSE))</f>
        <v/>
      </c>
      <c r="Y177" s="13" t="str">
        <f t="shared" si="53"/>
        <v/>
      </c>
      <c r="Z177" s="13" t="str">
        <f t="shared" si="54"/>
        <v/>
      </c>
      <c r="AA177" s="13" t="str">
        <f t="shared" si="55"/>
        <v/>
      </c>
      <c r="AB177" s="15" t="str">
        <f t="shared" si="56"/>
        <v/>
      </c>
      <c r="AC177" s="13" t="str">
        <f t="shared" si="57"/>
        <v/>
      </c>
      <c r="AD177" s="14"/>
      <c r="AE177" s="11" t="str">
        <f t="shared" ca="1" si="58"/>
        <v>30563052,563,584,30563052,premium unleaded (required),5,bi-turbo,2792,6806,6247,16.01</v>
      </c>
      <c r="AF177" s="11" t="str">
        <f t="shared" si="47"/>
        <v/>
      </c>
    </row>
    <row r="178" spans="1:32" x14ac:dyDescent="0.3">
      <c r="A178" s="12">
        <v>7</v>
      </c>
      <c r="B178" s="11" t="str">
        <f t="shared" si="41"/>
        <v>70238726</v>
      </c>
      <c r="C178" s="11">
        <f t="shared" si="59"/>
        <v>238</v>
      </c>
      <c r="D178" s="13">
        <f t="shared" si="42"/>
        <v>357</v>
      </c>
      <c r="E178" s="12">
        <v>238</v>
      </c>
      <c r="F178" s="14"/>
      <c r="G178" s="11" t="str">
        <f t="shared" si="48"/>
        <v/>
      </c>
      <c r="H178" s="11" t="str">
        <f>IF(A178=7,"",VLOOKUP(engines!$A178,tables!$A$2:$B$9,2,FALSE))</f>
        <v/>
      </c>
      <c r="I178" s="11" t="str" cm="1">
        <f t="array" aca="1" ref="I178" ca="1">IF(H178="","",_xlfn.XLOOKUP(K178*(1+ 0.05*Q178),INDIRECT("tables!r14c"&amp;Q178+2&amp;":"&amp;"r21c"&amp;Q178+2,FALSE),tables!$A$14:$A$21,"err",-1,1))</f>
        <v/>
      </c>
      <c r="J178" s="11" t="str" cm="1">
        <f t="array" ref="J178">IF(H178="","",_xlfn.XLOOKUP(Q178,tables!$B$26:$B$30,_xlfn.ANCHORARRAY(tables!$A$26),tables!$A$26,0,1))</f>
        <v/>
      </c>
      <c r="K178" s="13" t="str">
        <f t="shared" si="49"/>
        <v/>
      </c>
      <c r="L178" s="13" t="str">
        <f t="shared" si="50"/>
        <v/>
      </c>
      <c r="M178" s="13" t="str">
        <f t="shared" si="51"/>
        <v/>
      </c>
      <c r="N178" s="15" t="str">
        <f>IF(H178="","",ROUND((4.966747+(23.27979-4.966747)/(1+(E178/463.6174)))*_xlfn.XLOOKUP(engines!H178,tables!$B$2:$B$9,tables!$C$2:$C$9,0,0,1)*IF(Q178=0,1,1.2)*(1-0.01*I178)*(1-K178/1000000),2))</f>
        <v/>
      </c>
      <c r="O178" s="11" t="str">
        <f t="shared" si="43"/>
        <v/>
      </c>
      <c r="P178" s="11" t="str">
        <f t="shared" si="44"/>
        <v/>
      </c>
      <c r="Q178" s="11" t="str">
        <f>IF(H178="","",MOD(O178,(_xlfn.XLOOKUP(O178,tables!$C$26:$C$30,tables!$B$26:$B$30,-1,-1,-1)+1)))</f>
        <v/>
      </c>
      <c r="R178" s="12">
        <v>26</v>
      </c>
      <c r="S178" s="12">
        <v>826</v>
      </c>
      <c r="T178" s="12" t="str">
        <f t="shared" si="45"/>
        <v/>
      </c>
      <c r="U178" s="13" t="str">
        <f t="shared" si="46"/>
        <v/>
      </c>
      <c r="V178" s="14"/>
      <c r="W178" s="11" t="str">
        <f t="shared" si="52"/>
        <v>70238726</v>
      </c>
      <c r="X178" s="11" t="str">
        <f>IF(A178&lt;&gt;7,"",VLOOKUP(engines!$A178,tables!$A$2:$B$9,2,FALSE))</f>
        <v>electric</v>
      </c>
      <c r="Y178" s="13">
        <f t="shared" si="53"/>
        <v>330</v>
      </c>
      <c r="Z178" s="13">
        <f t="shared" si="54"/>
        <v>538</v>
      </c>
      <c r="AA178" s="13">
        <f t="shared" si="55"/>
        <v>79</v>
      </c>
      <c r="AB178" s="15">
        <f t="shared" si="56"/>
        <v>7.26</v>
      </c>
      <c r="AC178" s="13">
        <f t="shared" si="57"/>
        <v>357</v>
      </c>
      <c r="AD178" s="14"/>
      <c r="AE178" s="11" t="str">
        <f t="shared" si="58"/>
        <v/>
      </c>
      <c r="AF178" s="11" t="str">
        <f t="shared" si="47"/>
        <v>70238726,238,357,70238726,electric,330,538,79,7.26</v>
      </c>
    </row>
    <row r="179" spans="1:32" x14ac:dyDescent="0.3">
      <c r="A179" s="12">
        <v>1</v>
      </c>
      <c r="B179" s="11" t="str">
        <f t="shared" ca="1" si="41"/>
        <v>10865080</v>
      </c>
      <c r="C179" s="11">
        <f t="shared" si="59"/>
        <v>865</v>
      </c>
      <c r="D179" s="13">
        <f t="shared" si="42"/>
        <v>1082</v>
      </c>
      <c r="E179" s="12">
        <v>865</v>
      </c>
      <c r="F179" s="14"/>
      <c r="G179" s="11" t="str">
        <f t="shared" ca="1" si="48"/>
        <v>10865080</v>
      </c>
      <c r="H179" s="11" t="str">
        <f>IF(A179=7,"",VLOOKUP(engines!$A179,tables!$A$2:$B$9,2,FALSE))</f>
        <v>premium unleaded (recommended)</v>
      </c>
      <c r="I179" s="11" cm="1">
        <f t="array" aca="1" ref="I179" ca="1">IF(H179="","",_xlfn.XLOOKUP(K179*(1+ 0.05*Q179),INDIRECT("tables!r14c"&amp;Q179+2&amp;":"&amp;"r21c"&amp;Q179+2,FALSE),tables!$A$14:$A$21,"err",-1,1))</f>
        <v>8</v>
      </c>
      <c r="J179" s="11" t="str" cm="1">
        <f t="array" ref="J179">IF(H179="","",_xlfn.XLOOKUP(Q179,tables!$B$26:$B$30,_xlfn.ANCHORARRAY(tables!$A$26),tables!$A$26,0,1))</f>
        <v>natrually aspirated</v>
      </c>
      <c r="K179" s="13">
        <f t="shared" si="49"/>
        <v>4052</v>
      </c>
      <c r="L179" s="13">
        <f t="shared" si="50"/>
        <v>6598</v>
      </c>
      <c r="M179" s="13">
        <f t="shared" si="51"/>
        <v>5693</v>
      </c>
      <c r="N179" s="15">
        <f ca="1">IF(H179="","",ROUND((4.966747+(23.27979-4.966747)/(1+(E179/463.6174)))*_xlfn.XLOOKUP(engines!H179,tables!$B$2:$B$9,tables!$C$2:$C$9,0,0,1)*IF(Q179=0,1,1.2)*(1-0.01*I179)*(1-K179/1000000),2))</f>
        <v>10.51</v>
      </c>
      <c r="O179" s="11">
        <f t="shared" si="43"/>
        <v>4052</v>
      </c>
      <c r="P179" s="11">
        <f t="shared" si="44"/>
        <v>213.5</v>
      </c>
      <c r="Q179" s="11">
        <f>IF(H179="","",MOD(O179,(_xlfn.XLOOKUP(O179,tables!$C$26:$C$30,tables!$B$26:$B$30,-1,-1,-1)+1)))</f>
        <v>0</v>
      </c>
      <c r="R179" s="12">
        <v>598</v>
      </c>
      <c r="S179" s="12">
        <v>905</v>
      </c>
      <c r="T179" s="12">
        <f t="shared" si="45"/>
        <v>865</v>
      </c>
      <c r="U179" s="13">
        <f t="shared" si="46"/>
        <v>1081.9377782870295</v>
      </c>
      <c r="V179" s="14"/>
      <c r="W179" s="11" t="str">
        <f t="shared" si="52"/>
        <v/>
      </c>
      <c r="X179" s="11" t="str">
        <f>IF(A179&lt;&gt;7,"",VLOOKUP(engines!$A179,tables!$A$2:$B$9,2,FALSE))</f>
        <v/>
      </c>
      <c r="Y179" s="13" t="str">
        <f t="shared" si="53"/>
        <v/>
      </c>
      <c r="Z179" s="13" t="str">
        <f t="shared" si="54"/>
        <v/>
      </c>
      <c r="AA179" s="13" t="str">
        <f t="shared" si="55"/>
        <v/>
      </c>
      <c r="AB179" s="15" t="str">
        <f t="shared" si="56"/>
        <v/>
      </c>
      <c r="AC179" s="13" t="str">
        <f t="shared" si="57"/>
        <v/>
      </c>
      <c r="AD179" s="14"/>
      <c r="AE179" s="11" t="str">
        <f t="shared" ca="1" si="58"/>
        <v>10865080,865,1082,10865080,premium unleaded (recommended),8,natrually aspirated,4052,6598,5693,10.51</v>
      </c>
      <c r="AF179" s="11" t="str">
        <f t="shared" si="47"/>
        <v/>
      </c>
    </row>
    <row r="180" spans="1:32" x14ac:dyDescent="0.3">
      <c r="A180" s="12">
        <v>2</v>
      </c>
      <c r="B180" s="11" t="str">
        <f t="shared" ca="1" si="41"/>
        <v>20056030</v>
      </c>
      <c r="C180" s="11">
        <f t="shared" si="59"/>
        <v>56</v>
      </c>
      <c r="D180" s="13">
        <f t="shared" si="42"/>
        <v>69</v>
      </c>
      <c r="E180" s="12">
        <v>56</v>
      </c>
      <c r="F180" s="14"/>
      <c r="G180" s="11" t="str">
        <f t="shared" ca="1" si="48"/>
        <v>20056030</v>
      </c>
      <c r="H180" s="11" t="str">
        <f>IF(A180=7,"",VLOOKUP(engines!$A180,tables!$A$2:$B$9,2,FALSE))</f>
        <v>regular unleaded</v>
      </c>
      <c r="I180" s="11" cm="1">
        <f t="array" aca="1" ref="I180" ca="1">IF(H180="","",_xlfn.XLOOKUP(K180*(1+ 0.05*Q180),INDIRECT("tables!r14c"&amp;Q180+2&amp;":"&amp;"r21c"&amp;Q180+2,FALSE),tables!$A$14:$A$21,"err",-1,1))</f>
        <v>3</v>
      </c>
      <c r="J180" s="11" t="str" cm="1">
        <f t="array" ref="J180">IF(H180="","",_xlfn.XLOOKUP(Q180,tables!$B$26:$B$30,_xlfn.ANCHORARRAY(tables!$A$26),tables!$A$26,0,1))</f>
        <v>natrually aspirated</v>
      </c>
      <c r="K180" s="13">
        <f t="shared" si="49"/>
        <v>422</v>
      </c>
      <c r="L180" s="13">
        <f t="shared" si="50"/>
        <v>6316</v>
      </c>
      <c r="M180" s="13">
        <f t="shared" si="51"/>
        <v>5771</v>
      </c>
      <c r="N180" s="15">
        <f ca="1">IF(H180="","",ROUND((4.966747+(23.27979-4.966747)/(1+(E180/463.6174)))*_xlfn.XLOOKUP(engines!H180,tables!$B$2:$B$9,tables!$C$2:$C$9,0,0,1)*IF(Q180=0,1,1.2)*(1-0.01*I180)*(1-K180/1000000),2))</f>
        <v>20.66</v>
      </c>
      <c r="O180" s="11">
        <f t="shared" si="43"/>
        <v>422</v>
      </c>
      <c r="P180" s="11">
        <f t="shared" si="44"/>
        <v>132.6</v>
      </c>
      <c r="Q180" s="11">
        <f>IF(H180="","",MOD(O180,(_xlfn.XLOOKUP(O180,tables!$C$26:$C$30,tables!$B$26:$B$30,-1,-1,-1)+1)))</f>
        <v>0</v>
      </c>
      <c r="R180" s="12">
        <v>316</v>
      </c>
      <c r="S180" s="12">
        <v>545</v>
      </c>
      <c r="T180" s="12">
        <f t="shared" si="45"/>
        <v>56</v>
      </c>
      <c r="U180" s="13">
        <f t="shared" si="46"/>
        <v>69.09781501089887</v>
      </c>
      <c r="V180" s="14"/>
      <c r="W180" s="11" t="str">
        <f t="shared" si="52"/>
        <v/>
      </c>
      <c r="X180" s="11" t="str">
        <f>IF(A180&lt;&gt;7,"",VLOOKUP(engines!$A180,tables!$A$2:$B$9,2,FALSE))</f>
        <v/>
      </c>
      <c r="Y180" s="13" t="str">
        <f t="shared" si="53"/>
        <v/>
      </c>
      <c r="Z180" s="13" t="str">
        <f t="shared" si="54"/>
        <v/>
      </c>
      <c r="AA180" s="13" t="str">
        <f t="shared" si="55"/>
        <v/>
      </c>
      <c r="AB180" s="15" t="str">
        <f t="shared" si="56"/>
        <v/>
      </c>
      <c r="AC180" s="13" t="str">
        <f t="shared" si="57"/>
        <v/>
      </c>
      <c r="AD180" s="14"/>
      <c r="AE180" s="11" t="str">
        <f t="shared" ca="1" si="58"/>
        <v>20056030,56,69,20056030,regular unleaded,3,natrually aspirated,422,6316,5771,20.66</v>
      </c>
      <c r="AF180" s="11" t="str">
        <f t="shared" si="47"/>
        <v/>
      </c>
    </row>
    <row r="181" spans="1:32" x14ac:dyDescent="0.3">
      <c r="A181" s="12">
        <v>6</v>
      </c>
      <c r="B181" s="11" t="str">
        <f t="shared" ca="1" si="41"/>
        <v>60568060</v>
      </c>
      <c r="C181" s="11">
        <f t="shared" si="59"/>
        <v>568</v>
      </c>
      <c r="D181" s="13">
        <f t="shared" si="42"/>
        <v>747</v>
      </c>
      <c r="E181" s="12">
        <v>568</v>
      </c>
      <c r="F181" s="14"/>
      <c r="G181" s="11" t="str">
        <f t="shared" ca="1" si="48"/>
        <v>60568060</v>
      </c>
      <c r="H181" s="11" t="str">
        <f>IF(A181=7,"",VLOOKUP(engines!$A181,tables!$A$2:$B$9,2,FALSE))</f>
        <v>flex-fuel (premium unleaded required/E85)</v>
      </c>
      <c r="I181" s="11" cm="1">
        <f t="array" aca="1" ref="I181" ca="1">IF(H181="","",_xlfn.XLOOKUP(K181*(1+ 0.05*Q181),INDIRECT("tables!r14c"&amp;Q181+2&amp;":"&amp;"r21c"&amp;Q181+2,FALSE),tables!$A$14:$A$21,"err",-1,1))</f>
        <v>6</v>
      </c>
      <c r="J181" s="11" t="str" cm="1">
        <f t="array" ref="J181">IF(H181="","",_xlfn.XLOOKUP(Q181,tables!$B$26:$B$30,_xlfn.ANCHORARRAY(tables!$A$26),tables!$A$26,0,1))</f>
        <v>natrually aspirated</v>
      </c>
      <c r="K181" s="13">
        <f t="shared" si="49"/>
        <v>3090</v>
      </c>
      <c r="L181" s="13">
        <f t="shared" si="50"/>
        <v>6073</v>
      </c>
      <c r="M181" s="13">
        <f t="shared" si="51"/>
        <v>5412</v>
      </c>
      <c r="N181" s="15">
        <f ca="1">IF(H181="","",ROUND((4.966747+(23.27979-4.966747)/(1+(E181/463.6174)))*_xlfn.XLOOKUP(engines!H181,tables!$B$2:$B$9,tables!$C$2:$C$9,0,0,1)*IF(Q181=0,1,1.2)*(1-0.01*I181)*(1-K181/1000000),2))</f>
        <v>13.73</v>
      </c>
      <c r="O181" s="11">
        <f t="shared" si="43"/>
        <v>3090</v>
      </c>
      <c r="P181" s="11">
        <f t="shared" si="44"/>
        <v>183.8</v>
      </c>
      <c r="Q181" s="11">
        <f>IF(H181="","",MOD(O181,(_xlfn.XLOOKUP(O181,tables!$C$26:$C$30,tables!$B$26:$B$30,-1,-1,-1)+1)))</f>
        <v>0</v>
      </c>
      <c r="R181" s="12">
        <v>73</v>
      </c>
      <c r="S181" s="12">
        <v>661</v>
      </c>
      <c r="T181" s="12">
        <f t="shared" si="45"/>
        <v>568</v>
      </c>
      <c r="U181" s="13">
        <f t="shared" si="46"/>
        <v>747.3394525493801</v>
      </c>
      <c r="V181" s="14"/>
      <c r="W181" s="11" t="str">
        <f t="shared" si="52"/>
        <v/>
      </c>
      <c r="X181" s="11" t="str">
        <f>IF(A181&lt;&gt;7,"",VLOOKUP(engines!$A181,tables!$A$2:$B$9,2,FALSE))</f>
        <v/>
      </c>
      <c r="Y181" s="13" t="str">
        <f t="shared" si="53"/>
        <v/>
      </c>
      <c r="Z181" s="13" t="str">
        <f t="shared" si="54"/>
        <v/>
      </c>
      <c r="AA181" s="13" t="str">
        <f t="shared" si="55"/>
        <v/>
      </c>
      <c r="AB181" s="15" t="str">
        <f t="shared" si="56"/>
        <v/>
      </c>
      <c r="AC181" s="13" t="str">
        <f t="shared" si="57"/>
        <v/>
      </c>
      <c r="AD181" s="14"/>
      <c r="AE181" s="11" t="str">
        <f t="shared" ca="1" si="58"/>
        <v>60568060,568,747,60568060,flex-fuel (premium unleaded required/E85),6,natrually aspirated,3090,6073,5412,13.73</v>
      </c>
      <c r="AF181" s="11" t="str">
        <f t="shared" si="47"/>
        <v/>
      </c>
    </row>
    <row r="182" spans="1:32" x14ac:dyDescent="0.3">
      <c r="A182" s="12">
        <v>3</v>
      </c>
      <c r="B182" s="11" t="str">
        <f t="shared" ca="1" si="41"/>
        <v>31176100</v>
      </c>
      <c r="C182" s="11">
        <f t="shared" si="59"/>
        <v>1176</v>
      </c>
      <c r="D182" s="13">
        <f t="shared" si="42"/>
        <v>1398</v>
      </c>
      <c r="E182" s="12">
        <v>1176</v>
      </c>
      <c r="F182" s="14"/>
      <c r="G182" s="11" t="str">
        <f t="shared" ca="1" si="48"/>
        <v>31176100</v>
      </c>
      <c r="H182" s="11" t="str">
        <f>IF(A182=7,"",VLOOKUP(engines!$A182,tables!$A$2:$B$9,2,FALSE))</f>
        <v>premium unleaded (required)</v>
      </c>
      <c r="I182" s="11" cm="1">
        <f t="array" aca="1" ref="I182" ca="1">IF(H182="","",_xlfn.XLOOKUP(K182*(1+ 0.05*Q182),INDIRECT("tables!r14c"&amp;Q182+2&amp;":"&amp;"r21c"&amp;Q182+2,FALSE),tables!$A$14:$A$21,"err",-1,1))</f>
        <v>10</v>
      </c>
      <c r="J182" s="11" t="str" cm="1">
        <f t="array" ref="J182">IF(H182="","",_xlfn.XLOOKUP(Q182,tables!$B$26:$B$30,_xlfn.ANCHORARRAY(tables!$A$26),tables!$A$26,0,1))</f>
        <v>natrually aspirated</v>
      </c>
      <c r="K182" s="13">
        <f t="shared" si="49"/>
        <v>4808</v>
      </c>
      <c r="L182" s="13">
        <f t="shared" si="50"/>
        <v>6945</v>
      </c>
      <c r="M182" s="13">
        <f t="shared" si="51"/>
        <v>5992</v>
      </c>
      <c r="N182" s="15">
        <f ca="1">IF(H182="","",ROUND((4.966747+(23.27979-4.966747)/(1+(E182/463.6174)))*_xlfn.XLOOKUP(engines!H182,tables!$B$2:$B$9,tables!$C$2:$C$9,0,0,1)*IF(Q182=0,1,1.2)*(1-0.01*I182)*(1-K182/1000000),2))</f>
        <v>9.36</v>
      </c>
      <c r="O182" s="11">
        <f t="shared" si="43"/>
        <v>4808</v>
      </c>
      <c r="P182" s="11">
        <f t="shared" si="44"/>
        <v>244.60000000000002</v>
      </c>
      <c r="Q182" s="11">
        <f>IF(H182="","",MOD(O182,(_xlfn.XLOOKUP(O182,tables!$C$26:$C$30,tables!$B$26:$B$30,-1,-1,-1)+1)))</f>
        <v>0</v>
      </c>
      <c r="R182" s="12">
        <v>945</v>
      </c>
      <c r="S182" s="12">
        <v>953</v>
      </c>
      <c r="T182" s="12">
        <f t="shared" si="45"/>
        <v>1176</v>
      </c>
      <c r="U182" s="13">
        <f t="shared" si="46"/>
        <v>1397.5355972940331</v>
      </c>
      <c r="V182" s="14"/>
      <c r="W182" s="11" t="str">
        <f t="shared" si="52"/>
        <v/>
      </c>
      <c r="X182" s="11" t="str">
        <f>IF(A182&lt;&gt;7,"",VLOOKUP(engines!$A182,tables!$A$2:$B$9,2,FALSE))</f>
        <v/>
      </c>
      <c r="Y182" s="13" t="str">
        <f t="shared" si="53"/>
        <v/>
      </c>
      <c r="Z182" s="13" t="str">
        <f t="shared" si="54"/>
        <v/>
      </c>
      <c r="AA182" s="13" t="str">
        <f t="shared" si="55"/>
        <v/>
      </c>
      <c r="AB182" s="15" t="str">
        <f t="shared" si="56"/>
        <v/>
      </c>
      <c r="AC182" s="13" t="str">
        <f t="shared" si="57"/>
        <v/>
      </c>
      <c r="AD182" s="14"/>
      <c r="AE182" s="11" t="str">
        <f t="shared" ca="1" si="58"/>
        <v>31176100,1176,1398,31176100,premium unleaded (required),10,natrually aspirated,4808,6945,5992,9.36</v>
      </c>
      <c r="AF182" s="11" t="str">
        <f t="shared" si="47"/>
        <v/>
      </c>
    </row>
    <row r="183" spans="1:32" x14ac:dyDescent="0.3">
      <c r="A183" s="12">
        <v>4</v>
      </c>
      <c r="B183" s="11" t="str">
        <f t="shared" ca="1" si="41"/>
        <v>40074030</v>
      </c>
      <c r="C183" s="11">
        <f t="shared" si="59"/>
        <v>74</v>
      </c>
      <c r="D183" s="13">
        <f t="shared" si="42"/>
        <v>113</v>
      </c>
      <c r="E183" s="12">
        <v>74</v>
      </c>
      <c r="F183" s="14"/>
      <c r="G183" s="11" t="str">
        <f t="shared" ca="1" si="48"/>
        <v>40074030</v>
      </c>
      <c r="H183" s="11" t="str">
        <f>IF(A183=7,"",VLOOKUP(engines!$A183,tables!$A$2:$B$9,2,FALSE))</f>
        <v>diesel</v>
      </c>
      <c r="I183" s="11" cm="1">
        <f t="array" aca="1" ref="I183" ca="1">IF(H183="","",_xlfn.XLOOKUP(K183*(1+ 0.05*Q183),INDIRECT("tables!r14c"&amp;Q183+2&amp;":"&amp;"r21c"&amp;Q183+2,FALSE),tables!$A$14:$A$21,"err",-1,1))</f>
        <v>3</v>
      </c>
      <c r="J183" s="11" t="str" cm="1">
        <f t="array" ref="J183">IF(H183="","",_xlfn.XLOOKUP(Q183,tables!$B$26:$B$30,_xlfn.ANCHORARRAY(tables!$A$26),tables!$A$26,0,1))</f>
        <v>natrually aspirated</v>
      </c>
      <c r="K183" s="13">
        <f t="shared" si="49"/>
        <v>551</v>
      </c>
      <c r="L183" s="13">
        <f t="shared" si="50"/>
        <v>5468</v>
      </c>
      <c r="M183" s="13">
        <f t="shared" si="51"/>
        <v>4657</v>
      </c>
      <c r="N183" s="15">
        <f ca="1">IF(H183="","",ROUND((4.966747+(23.27979-4.966747)/(1+(E183/463.6174)))*_xlfn.XLOOKUP(engines!H183,tables!$B$2:$B$9,tables!$C$2:$C$9,0,0,1)*IF(Q183=0,1,1.2)*(1-0.01*I183)*(1-K183/1000000),2))</f>
        <v>24.15</v>
      </c>
      <c r="O183" s="11">
        <f t="shared" si="43"/>
        <v>551</v>
      </c>
      <c r="P183" s="11">
        <f t="shared" si="44"/>
        <v>134.4</v>
      </c>
      <c r="Q183" s="11">
        <f>IF(H183="","",MOD(O183,(_xlfn.XLOOKUP(O183,tables!$C$26:$C$30,tables!$B$26:$B$30,-1,-1,-1)+1)))</f>
        <v>0</v>
      </c>
      <c r="R183" s="12">
        <v>968</v>
      </c>
      <c r="S183" s="12">
        <v>811</v>
      </c>
      <c r="T183" s="12">
        <f t="shared" si="45"/>
        <v>74</v>
      </c>
      <c r="U183" s="13">
        <f t="shared" si="46"/>
        <v>113.14955325188045</v>
      </c>
      <c r="V183" s="14"/>
      <c r="W183" s="11" t="str">
        <f t="shared" si="52"/>
        <v/>
      </c>
      <c r="X183" s="11" t="str">
        <f>IF(A183&lt;&gt;7,"",VLOOKUP(engines!$A183,tables!$A$2:$B$9,2,FALSE))</f>
        <v/>
      </c>
      <c r="Y183" s="13" t="str">
        <f t="shared" si="53"/>
        <v/>
      </c>
      <c r="Z183" s="13" t="str">
        <f t="shared" si="54"/>
        <v/>
      </c>
      <c r="AA183" s="13" t="str">
        <f t="shared" si="55"/>
        <v/>
      </c>
      <c r="AB183" s="15" t="str">
        <f t="shared" si="56"/>
        <v/>
      </c>
      <c r="AC183" s="13" t="str">
        <f t="shared" si="57"/>
        <v/>
      </c>
      <c r="AD183" s="14"/>
      <c r="AE183" s="11" t="str">
        <f t="shared" ca="1" si="58"/>
        <v>40074030,74,113,40074030,diesel,3,natrually aspirated,551,5468,4657,24.15</v>
      </c>
      <c r="AF183" s="11" t="str">
        <f t="shared" si="47"/>
        <v/>
      </c>
    </row>
    <row r="184" spans="1:32" x14ac:dyDescent="0.3">
      <c r="A184" s="12">
        <v>3</v>
      </c>
      <c r="B184" s="11" t="str">
        <f t="shared" ca="1" si="41"/>
        <v>30956063</v>
      </c>
      <c r="C184" s="11">
        <f t="shared" si="59"/>
        <v>956</v>
      </c>
      <c r="D184" s="13">
        <f t="shared" si="42"/>
        <v>794</v>
      </c>
      <c r="E184" s="12">
        <v>831</v>
      </c>
      <c r="F184" s="14"/>
      <c r="G184" s="11" t="str">
        <f t="shared" ca="1" si="48"/>
        <v>30956063</v>
      </c>
      <c r="H184" s="11" t="str">
        <f>IF(A184=7,"",VLOOKUP(engines!$A184,tables!$A$2:$B$9,2,FALSE))</f>
        <v>premium unleaded (required)</v>
      </c>
      <c r="I184" s="11" cm="1">
        <f t="array" aca="1" ref="I184" ca="1">IF(H184="","",_xlfn.XLOOKUP(K184*(1+ 0.05*Q184),INDIRECT("tables!r14c"&amp;Q184+2&amp;":"&amp;"r21c"&amp;Q184+2,FALSE),tables!$A$14:$A$21,"err",-1,1))</f>
        <v>6</v>
      </c>
      <c r="J184" s="11" t="str" cm="1">
        <f t="array" ref="J184">IF(H184="","",_xlfn.XLOOKUP(Q184,tables!$B$26:$B$30,_xlfn.ANCHORARRAY(tables!$A$26),tables!$A$26,0,1))</f>
        <v>twin turbo</v>
      </c>
      <c r="K184" s="13">
        <f t="shared" si="49"/>
        <v>3735</v>
      </c>
      <c r="L184" s="13">
        <f t="shared" si="50"/>
        <v>8133</v>
      </c>
      <c r="M184" s="13">
        <f t="shared" si="51"/>
        <v>7450</v>
      </c>
      <c r="N184" s="15">
        <f ca="1">IF(H184="","",ROUND((4.966747+(23.27979-4.966747)/(1+(E184/463.6174)))*_xlfn.XLOOKUP(engines!H184,tables!$B$2:$B$9,tables!$C$2:$C$9,0,0,1)*IF(Q184=0,1,1.2)*(1-0.01*I184)*(1-K184/1000000),2))</f>
        <v>13.34</v>
      </c>
      <c r="O184" s="11">
        <f t="shared" si="43"/>
        <v>3955</v>
      </c>
      <c r="P184" s="11">
        <f t="shared" si="44"/>
        <v>255.99</v>
      </c>
      <c r="Q184" s="11">
        <f>IF(H184="","",MOD(O184,(_xlfn.XLOOKUP(O184,tables!$C$26:$C$30,tables!$B$26:$B$30,-1,-1,-1)+1)))</f>
        <v>3</v>
      </c>
      <c r="R184" s="12">
        <v>1072</v>
      </c>
      <c r="S184" s="12">
        <v>683</v>
      </c>
      <c r="T184" s="12">
        <f t="shared" si="45"/>
        <v>956</v>
      </c>
      <c r="U184" s="13">
        <f t="shared" si="46"/>
        <v>794.27723045441689</v>
      </c>
      <c r="V184" s="14"/>
      <c r="W184" s="11" t="str">
        <f t="shared" si="52"/>
        <v/>
      </c>
      <c r="X184" s="11" t="str">
        <f>IF(A184&lt;&gt;7,"",VLOOKUP(engines!$A184,tables!$A$2:$B$9,2,FALSE))</f>
        <v/>
      </c>
      <c r="Y184" s="13" t="str">
        <f t="shared" si="53"/>
        <v/>
      </c>
      <c r="Z184" s="13" t="str">
        <f t="shared" si="54"/>
        <v/>
      </c>
      <c r="AA184" s="13" t="str">
        <f t="shared" si="55"/>
        <v/>
      </c>
      <c r="AB184" s="15" t="str">
        <f t="shared" si="56"/>
        <v/>
      </c>
      <c r="AC184" s="13" t="str">
        <f t="shared" si="57"/>
        <v/>
      </c>
      <c r="AD184" s="14"/>
      <c r="AE184" s="11" t="str">
        <f t="shared" ca="1" si="58"/>
        <v>30956063,956,794,30956063,premium unleaded (required),6,twin turbo,3735,8133,7450,13.34</v>
      </c>
      <c r="AF184" s="11" t="str">
        <f t="shared" si="47"/>
        <v/>
      </c>
    </row>
    <row r="185" spans="1:32" x14ac:dyDescent="0.3">
      <c r="A185" s="12">
        <v>3</v>
      </c>
      <c r="B185" s="11" t="str">
        <f t="shared" ca="1" si="41"/>
        <v>31341120</v>
      </c>
      <c r="C185" s="11">
        <f t="shared" si="59"/>
        <v>1341</v>
      </c>
      <c r="D185" s="13">
        <f t="shared" si="42"/>
        <v>1481</v>
      </c>
      <c r="E185" s="12">
        <v>1341</v>
      </c>
      <c r="F185" s="14"/>
      <c r="G185" s="11" t="str">
        <f t="shared" ca="1" si="48"/>
        <v>31341120</v>
      </c>
      <c r="H185" s="11" t="str">
        <f>IF(A185=7,"",VLOOKUP(engines!$A185,tables!$A$2:$B$9,2,FALSE))</f>
        <v>premium unleaded (required)</v>
      </c>
      <c r="I185" s="11" cm="1">
        <f t="array" aca="1" ref="I185" ca="1">IF(H185="","",_xlfn.XLOOKUP(K185*(1+ 0.05*Q185),INDIRECT("tables!r14c"&amp;Q185+2&amp;":"&amp;"r21c"&amp;Q185+2,FALSE),tables!$A$14:$A$21,"err",-1,1))</f>
        <v>12</v>
      </c>
      <c r="J185" s="11" t="str" cm="1">
        <f t="array" ref="J185">IF(H185="","",_xlfn.XLOOKUP(Q185,tables!$B$26:$B$30,_xlfn.ANCHORARRAY(tables!$A$26),tables!$A$26,0,1))</f>
        <v>natrually aspirated</v>
      </c>
      <c r="K185" s="13">
        <f t="shared" si="49"/>
        <v>5136</v>
      </c>
      <c r="L185" s="13">
        <f t="shared" si="50"/>
        <v>7275</v>
      </c>
      <c r="M185" s="13">
        <f t="shared" si="51"/>
        <v>6448</v>
      </c>
      <c r="N185" s="15">
        <f ca="1">IF(H185="","",ROUND((4.966747+(23.27979-4.966747)/(1+(E185/463.6174)))*_xlfn.XLOOKUP(engines!H185,tables!$B$2:$B$9,tables!$C$2:$C$9,0,0,1)*IF(Q185=0,1,1.2)*(1-0.01*I185)*(1-K185/1000000),2))</f>
        <v>8.7200000000000006</v>
      </c>
      <c r="O185" s="11">
        <f t="shared" si="43"/>
        <v>5136</v>
      </c>
      <c r="P185" s="11">
        <f t="shared" si="44"/>
        <v>261.10000000000002</v>
      </c>
      <c r="Q185" s="11">
        <f>IF(H185="","",MOD(O185,(_xlfn.XLOOKUP(O185,tables!$C$26:$C$30,tables!$B$26:$B$30,-1,-1,-1)+1)))</f>
        <v>0</v>
      </c>
      <c r="R185" s="12">
        <v>1275</v>
      </c>
      <c r="S185" s="12">
        <v>827</v>
      </c>
      <c r="T185" s="12">
        <f t="shared" si="45"/>
        <v>1341</v>
      </c>
      <c r="U185" s="13">
        <f t="shared" si="46"/>
        <v>1480.9183375349232</v>
      </c>
      <c r="V185" s="14"/>
      <c r="W185" s="11" t="str">
        <f t="shared" si="52"/>
        <v/>
      </c>
      <c r="X185" s="11" t="str">
        <f>IF(A185&lt;&gt;7,"",VLOOKUP(engines!$A185,tables!$A$2:$B$9,2,FALSE))</f>
        <v/>
      </c>
      <c r="Y185" s="13" t="str">
        <f t="shared" si="53"/>
        <v/>
      </c>
      <c r="Z185" s="13" t="str">
        <f t="shared" si="54"/>
        <v/>
      </c>
      <c r="AA185" s="13" t="str">
        <f t="shared" si="55"/>
        <v/>
      </c>
      <c r="AB185" s="15" t="str">
        <f t="shared" si="56"/>
        <v/>
      </c>
      <c r="AC185" s="13" t="str">
        <f t="shared" si="57"/>
        <v/>
      </c>
      <c r="AD185" s="14"/>
      <c r="AE185" s="11" t="str">
        <f t="shared" ca="1" si="58"/>
        <v>31341120,1341,1481,31341120,premium unleaded (required),12,natrually aspirated,5136,7275,6448,8.72</v>
      </c>
      <c r="AF185" s="11" t="str">
        <f t="shared" si="47"/>
        <v/>
      </c>
    </row>
    <row r="186" spans="1:32" x14ac:dyDescent="0.3">
      <c r="A186" s="12">
        <v>8</v>
      </c>
      <c r="B186" s="11" t="str">
        <f t="shared" ca="1" si="41"/>
        <v>81083083</v>
      </c>
      <c r="C186" s="11">
        <f t="shared" si="59"/>
        <v>1083</v>
      </c>
      <c r="D186" s="13">
        <f t="shared" si="42"/>
        <v>886</v>
      </c>
      <c r="E186" s="12">
        <v>942</v>
      </c>
      <c r="F186" s="14"/>
      <c r="G186" s="11" t="str">
        <f t="shared" ca="1" si="48"/>
        <v>81083083</v>
      </c>
      <c r="H186" s="11" t="str">
        <f>IF(A186=7,"",VLOOKUP(engines!$A186,tables!$A$2:$B$9,2,FALSE))</f>
        <v>flex-fuel (unleaded/E85)</v>
      </c>
      <c r="I186" s="11" cm="1">
        <f t="array" aca="1" ref="I186" ca="1">IF(H186="","",_xlfn.XLOOKUP(K186*(1+ 0.05*Q186),INDIRECT("tables!r14c"&amp;Q186+2&amp;":"&amp;"r21c"&amp;Q186+2,FALSE),tables!$A$14:$A$21,"err",-1,1))</f>
        <v>8</v>
      </c>
      <c r="J186" s="11" t="str" cm="1">
        <f t="array" ref="J186">IF(H186="","",_xlfn.XLOOKUP(Q186,tables!$B$26:$B$30,_xlfn.ANCHORARRAY(tables!$A$26),tables!$A$26,0,1))</f>
        <v>twin turbo</v>
      </c>
      <c r="K186" s="13">
        <f t="shared" si="49"/>
        <v>4002</v>
      </c>
      <c r="L186" s="13">
        <f t="shared" si="50"/>
        <v>8328</v>
      </c>
      <c r="M186" s="13">
        <f t="shared" si="51"/>
        <v>7567</v>
      </c>
      <c r="N186" s="15">
        <f ca="1">IF(H186="","",ROUND((4.966747+(23.27979-4.966747)/(1+(E186/463.6174)))*_xlfn.XLOOKUP(engines!H186,tables!$B$2:$B$9,tables!$C$2:$C$9,0,0,1)*IF(Q186=0,1,1.2)*(1-0.01*I186)*(1-K186/1000000),2))</f>
        <v>12.95</v>
      </c>
      <c r="O186" s="11">
        <f t="shared" si="43"/>
        <v>4259</v>
      </c>
      <c r="P186" s="11">
        <f t="shared" si="44"/>
        <v>270.59499999999997</v>
      </c>
      <c r="Q186" s="11">
        <f>IF(H186="","",MOD(O186,(_xlfn.XLOOKUP(O186,tables!$C$26:$C$30,tables!$B$26:$B$30,-1,-1,-1)+1)))</f>
        <v>3</v>
      </c>
      <c r="R186" s="12">
        <v>1242</v>
      </c>
      <c r="S186" s="12">
        <v>761</v>
      </c>
      <c r="T186" s="12">
        <f t="shared" si="45"/>
        <v>1083</v>
      </c>
      <c r="U186" s="13">
        <f t="shared" si="46"/>
        <v>886.45058426409628</v>
      </c>
      <c r="V186" s="14"/>
      <c r="W186" s="11" t="str">
        <f t="shared" si="52"/>
        <v/>
      </c>
      <c r="X186" s="11" t="str">
        <f>IF(A186&lt;&gt;7,"",VLOOKUP(engines!$A186,tables!$A$2:$B$9,2,FALSE))</f>
        <v/>
      </c>
      <c r="Y186" s="13" t="str">
        <f t="shared" si="53"/>
        <v/>
      </c>
      <c r="Z186" s="13" t="str">
        <f t="shared" si="54"/>
        <v/>
      </c>
      <c r="AA186" s="13" t="str">
        <f t="shared" si="55"/>
        <v/>
      </c>
      <c r="AB186" s="15" t="str">
        <f t="shared" si="56"/>
        <v/>
      </c>
      <c r="AC186" s="13" t="str">
        <f t="shared" si="57"/>
        <v/>
      </c>
      <c r="AD186" s="14"/>
      <c r="AE186" s="11" t="str">
        <f t="shared" ca="1" si="58"/>
        <v>81083083,1083,886,81083083,flex-fuel (unleaded/E85),8,twin turbo,4002,8328,7567,12.95</v>
      </c>
      <c r="AF186" s="11" t="str">
        <f t="shared" si="47"/>
        <v/>
      </c>
    </row>
    <row r="187" spans="1:32" x14ac:dyDescent="0.3">
      <c r="A187" s="12">
        <v>8</v>
      </c>
      <c r="B187" s="11" t="str">
        <f t="shared" ca="1" si="41"/>
        <v>81352120</v>
      </c>
      <c r="C187" s="11">
        <f t="shared" si="59"/>
        <v>1352</v>
      </c>
      <c r="D187" s="13">
        <f t="shared" si="42"/>
        <v>1461</v>
      </c>
      <c r="E187" s="12">
        <v>1352</v>
      </c>
      <c r="F187" s="14"/>
      <c r="G187" s="11" t="str">
        <f t="shared" ca="1" si="48"/>
        <v>81352120</v>
      </c>
      <c r="H187" s="11" t="str">
        <f>IF(A187=7,"",VLOOKUP(engines!$A187,tables!$A$2:$B$9,2,FALSE))</f>
        <v>flex-fuel (unleaded/E85)</v>
      </c>
      <c r="I187" s="11" cm="1">
        <f t="array" aca="1" ref="I187" ca="1">IF(H187="","",_xlfn.XLOOKUP(K187*(1+ 0.05*Q187),INDIRECT("tables!r14c"&amp;Q187+2&amp;":"&amp;"r21c"&amp;Q187+2,FALSE),tables!$A$14:$A$21,"err",-1,1))</f>
        <v>12</v>
      </c>
      <c r="J187" s="11" t="str" cm="1">
        <f t="array" ref="J187">IF(H187="","",_xlfn.XLOOKUP(Q187,tables!$B$26:$B$30,_xlfn.ANCHORARRAY(tables!$A$26),tables!$A$26,0,1))</f>
        <v>natrually aspirated</v>
      </c>
      <c r="K187" s="13">
        <f t="shared" si="49"/>
        <v>5156</v>
      </c>
      <c r="L187" s="13">
        <f t="shared" si="50"/>
        <v>7117</v>
      </c>
      <c r="M187" s="13">
        <f t="shared" si="51"/>
        <v>6588</v>
      </c>
      <c r="N187" s="15">
        <f ca="1">IF(H187="","",ROUND((4.966747+(23.27979-4.966747)/(1+(E187/463.6174)))*_xlfn.XLOOKUP(engines!H187,tables!$B$2:$B$9,tables!$C$2:$C$9,0,0,1)*IF(Q187=0,1,1.2)*(1-0.01*I187)*(1-K187/1000000),2))</f>
        <v>9.0299999999999994</v>
      </c>
      <c r="O187" s="11">
        <f t="shared" si="43"/>
        <v>5156</v>
      </c>
      <c r="P187" s="11">
        <f t="shared" si="44"/>
        <v>262.20000000000005</v>
      </c>
      <c r="Q187" s="11">
        <f>IF(H187="","",MOD(O187,(_xlfn.XLOOKUP(O187,tables!$C$26:$C$30,tables!$B$26:$B$30,-1,-1,-1)+1)))</f>
        <v>0</v>
      </c>
      <c r="R187" s="12">
        <v>1117</v>
      </c>
      <c r="S187" s="12">
        <v>529</v>
      </c>
      <c r="T187" s="12">
        <f t="shared" si="45"/>
        <v>1352</v>
      </c>
      <c r="U187" s="13">
        <f t="shared" si="46"/>
        <v>1461.337277350912</v>
      </c>
      <c r="V187" s="14"/>
      <c r="W187" s="11" t="str">
        <f t="shared" si="52"/>
        <v/>
      </c>
      <c r="X187" s="11" t="str">
        <f>IF(A187&lt;&gt;7,"",VLOOKUP(engines!$A187,tables!$A$2:$B$9,2,FALSE))</f>
        <v/>
      </c>
      <c r="Y187" s="13" t="str">
        <f t="shared" si="53"/>
        <v/>
      </c>
      <c r="Z187" s="13" t="str">
        <f t="shared" si="54"/>
        <v/>
      </c>
      <c r="AA187" s="13" t="str">
        <f t="shared" si="55"/>
        <v/>
      </c>
      <c r="AB187" s="15" t="str">
        <f t="shared" si="56"/>
        <v/>
      </c>
      <c r="AC187" s="13" t="str">
        <f t="shared" si="57"/>
        <v/>
      </c>
      <c r="AD187" s="14"/>
      <c r="AE187" s="11" t="str">
        <f t="shared" ca="1" si="58"/>
        <v>81352120,1352,1461,81352120,flex-fuel (unleaded/E85),12,natrually aspirated,5156,7117,6588,9.03</v>
      </c>
      <c r="AF187" s="11" t="str">
        <f t="shared" si="47"/>
        <v/>
      </c>
    </row>
    <row r="188" spans="1:32" x14ac:dyDescent="0.3">
      <c r="A188" s="12">
        <v>1</v>
      </c>
      <c r="B188" s="11" t="str">
        <f t="shared" ca="1" si="41"/>
        <v>10603060</v>
      </c>
      <c r="C188" s="11">
        <f t="shared" si="59"/>
        <v>603</v>
      </c>
      <c r="D188" s="13">
        <f t="shared" si="42"/>
        <v>720</v>
      </c>
      <c r="E188" s="12">
        <v>603</v>
      </c>
      <c r="F188" s="14"/>
      <c r="G188" s="11" t="str">
        <f t="shared" ca="1" si="48"/>
        <v>10603060</v>
      </c>
      <c r="H188" s="11" t="str">
        <f>IF(A188=7,"",VLOOKUP(engines!$A188,tables!$A$2:$B$9,2,FALSE))</f>
        <v>premium unleaded (recommended)</v>
      </c>
      <c r="I188" s="11" cm="1">
        <f t="array" aca="1" ref="I188" ca="1">IF(H188="","",_xlfn.XLOOKUP(K188*(1+ 0.05*Q188),INDIRECT("tables!r14c"&amp;Q188+2&amp;":"&amp;"r21c"&amp;Q188+2,FALSE),tables!$A$14:$A$21,"err",-1,1))</f>
        <v>6</v>
      </c>
      <c r="J188" s="11" t="str" cm="1">
        <f t="array" ref="J188">IF(H188="","",_xlfn.XLOOKUP(Q188,tables!$B$26:$B$30,_xlfn.ANCHORARRAY(tables!$A$26),tables!$A$26,0,1))</f>
        <v>natrually aspirated</v>
      </c>
      <c r="K188" s="13">
        <f t="shared" si="49"/>
        <v>3219</v>
      </c>
      <c r="L188" s="13">
        <f t="shared" si="50"/>
        <v>6567</v>
      </c>
      <c r="M188" s="13">
        <f t="shared" si="51"/>
        <v>5960</v>
      </c>
      <c r="N188" s="15">
        <f ca="1">IF(H188="","",ROUND((4.966747+(23.27979-4.966747)/(1+(E188/463.6174)))*_xlfn.XLOOKUP(engines!H188,tables!$B$2:$B$9,tables!$C$2:$C$9,0,0,1)*IF(Q188=0,1,1.2)*(1-0.01*I188)*(1-K188/1000000),2))</f>
        <v>12.23</v>
      </c>
      <c r="O188" s="11">
        <f t="shared" si="43"/>
        <v>3219</v>
      </c>
      <c r="P188" s="11">
        <f t="shared" si="44"/>
        <v>187.3</v>
      </c>
      <c r="Q188" s="11">
        <f>IF(H188="","",MOD(O188,(_xlfn.XLOOKUP(O188,tables!$C$26:$C$30,tables!$B$26:$B$30,-1,-1,-1)+1)))</f>
        <v>0</v>
      </c>
      <c r="R188" s="12">
        <v>567</v>
      </c>
      <c r="S188" s="12">
        <v>607</v>
      </c>
      <c r="T188" s="12">
        <f t="shared" si="45"/>
        <v>603</v>
      </c>
      <c r="U188" s="13">
        <f t="shared" si="46"/>
        <v>720.44098971722838</v>
      </c>
      <c r="V188" s="14"/>
      <c r="W188" s="11" t="str">
        <f t="shared" si="52"/>
        <v/>
      </c>
      <c r="X188" s="11" t="str">
        <f>IF(A188&lt;&gt;7,"",VLOOKUP(engines!$A188,tables!$A$2:$B$9,2,FALSE))</f>
        <v/>
      </c>
      <c r="Y188" s="13" t="str">
        <f t="shared" si="53"/>
        <v/>
      </c>
      <c r="Z188" s="13" t="str">
        <f t="shared" si="54"/>
        <v/>
      </c>
      <c r="AA188" s="13" t="str">
        <f t="shared" si="55"/>
        <v/>
      </c>
      <c r="AB188" s="15" t="str">
        <f t="shared" si="56"/>
        <v/>
      </c>
      <c r="AC188" s="13" t="str">
        <f t="shared" si="57"/>
        <v/>
      </c>
      <c r="AD188" s="14"/>
      <c r="AE188" s="11" t="str">
        <f t="shared" ca="1" si="58"/>
        <v>10603060,603,720,10603060,premium unleaded (recommended),6,natrually aspirated,3219,6567,5960,12.23</v>
      </c>
      <c r="AF188" s="11" t="str">
        <f t="shared" si="47"/>
        <v/>
      </c>
    </row>
    <row r="189" spans="1:32" x14ac:dyDescent="0.3">
      <c r="A189" s="12">
        <v>1</v>
      </c>
      <c r="B189" s="11" t="str">
        <f t="shared" ca="1" si="41"/>
        <v>10703062</v>
      </c>
      <c r="C189" s="11">
        <f t="shared" si="59"/>
        <v>703</v>
      </c>
      <c r="D189" s="13">
        <f t="shared" si="42"/>
        <v>650</v>
      </c>
      <c r="E189" s="12">
        <v>639</v>
      </c>
      <c r="F189" s="14"/>
      <c r="G189" s="11" t="str">
        <f t="shared" ca="1" si="48"/>
        <v>10703062</v>
      </c>
      <c r="H189" s="11" t="str">
        <f>IF(A189=7,"",VLOOKUP(engines!$A189,tables!$A$2:$B$9,2,FALSE))</f>
        <v>premium unleaded (recommended)</v>
      </c>
      <c r="I189" s="11" cm="1">
        <f t="array" aca="1" ref="I189" ca="1">IF(H189="","",_xlfn.XLOOKUP(K189*(1+ 0.05*Q189),INDIRECT("tables!r14c"&amp;Q189+2&amp;":"&amp;"r21c"&amp;Q189+2,FALSE),tables!$A$14:$A$21,"err",-1,1))</f>
        <v>6</v>
      </c>
      <c r="J189" s="11" t="str" cm="1">
        <f t="array" ref="J189">IF(H189="","",_xlfn.XLOOKUP(Q189,tables!$B$26:$B$30,_xlfn.ANCHORARRAY(tables!$A$26),tables!$A$26,0,1))</f>
        <v>bi-turbo</v>
      </c>
      <c r="K189" s="13">
        <f t="shared" si="49"/>
        <v>3239</v>
      </c>
      <c r="L189" s="13">
        <f t="shared" si="50"/>
        <v>7772</v>
      </c>
      <c r="M189" s="13">
        <f t="shared" si="51"/>
        <v>7001</v>
      </c>
      <c r="N189" s="15">
        <f ca="1">IF(H189="","",ROUND((4.966747+(23.27979-4.966747)/(1+(E189/463.6174)))*_xlfn.XLOOKUP(engines!H189,tables!$B$2:$B$9,tables!$C$2:$C$9,0,0,1)*IF(Q189=0,1,1.2)*(1-0.01*I189)*(1-K189/1000000),2))</f>
        <v>14.38</v>
      </c>
      <c r="O189" s="11">
        <f t="shared" si="43"/>
        <v>3347</v>
      </c>
      <c r="P189" s="11">
        <f t="shared" si="44"/>
        <v>217.03000000000003</v>
      </c>
      <c r="Q189" s="11">
        <f>IF(H189="","",MOD(O189,(_xlfn.XLOOKUP(O189,tables!$C$26:$C$30,tables!$B$26:$B$30,-1,-1,-1)+1)))</f>
        <v>2</v>
      </c>
      <c r="R189" s="12">
        <v>1065</v>
      </c>
      <c r="S189" s="12">
        <v>771</v>
      </c>
      <c r="T189" s="12">
        <f t="shared" si="45"/>
        <v>703</v>
      </c>
      <c r="U189" s="13">
        <f t="shared" si="46"/>
        <v>649.93233207354672</v>
      </c>
      <c r="V189" s="14"/>
      <c r="W189" s="11" t="str">
        <f t="shared" si="52"/>
        <v/>
      </c>
      <c r="X189" s="11" t="str">
        <f>IF(A189&lt;&gt;7,"",VLOOKUP(engines!$A189,tables!$A$2:$B$9,2,FALSE))</f>
        <v/>
      </c>
      <c r="Y189" s="13" t="str">
        <f t="shared" si="53"/>
        <v/>
      </c>
      <c r="Z189" s="13" t="str">
        <f t="shared" si="54"/>
        <v/>
      </c>
      <c r="AA189" s="13" t="str">
        <f t="shared" si="55"/>
        <v/>
      </c>
      <c r="AB189" s="15" t="str">
        <f t="shared" si="56"/>
        <v/>
      </c>
      <c r="AC189" s="13" t="str">
        <f t="shared" si="57"/>
        <v/>
      </c>
      <c r="AD189" s="14"/>
      <c r="AE189" s="11" t="str">
        <f t="shared" ca="1" si="58"/>
        <v>10703062,703,650,10703062,premium unleaded (recommended),6,bi-turbo,3239,7772,7001,14.38</v>
      </c>
      <c r="AF189" s="11" t="str">
        <f t="shared" si="47"/>
        <v/>
      </c>
    </row>
    <row r="190" spans="1:32" x14ac:dyDescent="0.3">
      <c r="A190" s="12">
        <v>4</v>
      </c>
      <c r="B190" s="11" t="str">
        <f t="shared" ca="1" si="41"/>
        <v>40291041</v>
      </c>
      <c r="C190" s="11">
        <f t="shared" si="59"/>
        <v>291</v>
      </c>
      <c r="D190" s="13">
        <f t="shared" si="42"/>
        <v>405</v>
      </c>
      <c r="E190" s="12">
        <v>277</v>
      </c>
      <c r="F190" s="14"/>
      <c r="G190" s="11" t="str">
        <f t="shared" ca="1" si="48"/>
        <v>40291041</v>
      </c>
      <c r="H190" s="11" t="str">
        <f>IF(A190=7,"",VLOOKUP(engines!$A190,tables!$A$2:$B$9,2,FALSE))</f>
        <v>diesel</v>
      </c>
      <c r="I190" s="11" cm="1">
        <f t="array" aca="1" ref="I190" ca="1">IF(H190="","",_xlfn.XLOOKUP(K190*(1+ 0.05*Q190),INDIRECT("tables!r14c"&amp;Q190+2&amp;":"&amp;"r21c"&amp;Q190+2,FALSE),tables!$A$14:$A$21,"err",-1,1))</f>
        <v>4</v>
      </c>
      <c r="J190" s="11" t="str" cm="1">
        <f t="array" ref="J190">IF(H190="","",_xlfn.XLOOKUP(Q190,tables!$B$26:$B$30,_xlfn.ANCHORARRAY(tables!$A$26),tables!$A$26,0,1))</f>
        <v>single turbo</v>
      </c>
      <c r="K190" s="13">
        <f t="shared" si="49"/>
        <v>1775</v>
      </c>
      <c r="L190" s="13">
        <f t="shared" si="50"/>
        <v>5490</v>
      </c>
      <c r="M190" s="13">
        <f t="shared" si="51"/>
        <v>4876</v>
      </c>
      <c r="N190" s="15">
        <f ca="1">IF(H190="","",ROUND((4.966747+(23.27979-4.966747)/(1+(E190/463.6174)))*_xlfn.XLOOKUP(engines!H190,tables!$B$2:$B$9,tables!$C$2:$C$9,0,0,1)*IF(Q190=0,1,1.2)*(1-0.01*I190)*(1-K190/1000000),2))</f>
        <v>22.67</v>
      </c>
      <c r="O190" s="11">
        <f t="shared" si="43"/>
        <v>1791</v>
      </c>
      <c r="P190" s="11">
        <f t="shared" si="44"/>
        <v>163.905</v>
      </c>
      <c r="Q190" s="11">
        <f>IF(H190="","",MOD(O190,(_xlfn.XLOOKUP(O190,tables!$C$26:$C$30,tables!$B$26:$B$30,-1,-1,-1)+1)))</f>
        <v>1</v>
      </c>
      <c r="R190" s="12">
        <v>729</v>
      </c>
      <c r="S190" s="12">
        <v>614</v>
      </c>
      <c r="T190" s="12">
        <f t="shared" si="45"/>
        <v>291</v>
      </c>
      <c r="U190" s="13">
        <f t="shared" si="46"/>
        <v>404.5231998144248</v>
      </c>
      <c r="V190" s="14"/>
      <c r="W190" s="11" t="str">
        <f t="shared" si="52"/>
        <v/>
      </c>
      <c r="X190" s="11" t="str">
        <f>IF(A190&lt;&gt;7,"",VLOOKUP(engines!$A190,tables!$A$2:$B$9,2,FALSE))</f>
        <v/>
      </c>
      <c r="Y190" s="13" t="str">
        <f t="shared" si="53"/>
        <v/>
      </c>
      <c r="Z190" s="13" t="str">
        <f t="shared" si="54"/>
        <v/>
      </c>
      <c r="AA190" s="13" t="str">
        <f t="shared" si="55"/>
        <v/>
      </c>
      <c r="AB190" s="15" t="str">
        <f t="shared" si="56"/>
        <v/>
      </c>
      <c r="AC190" s="13" t="str">
        <f t="shared" si="57"/>
        <v/>
      </c>
      <c r="AD190" s="14"/>
      <c r="AE190" s="11" t="str">
        <f t="shared" ca="1" si="58"/>
        <v>40291041,291,405,40291041,diesel,4,single turbo,1775,5490,4876,22.67</v>
      </c>
      <c r="AF190" s="11" t="str">
        <f t="shared" si="47"/>
        <v/>
      </c>
    </row>
    <row r="191" spans="1:32" x14ac:dyDescent="0.3">
      <c r="A191" s="12">
        <v>7</v>
      </c>
      <c r="B191" s="11" t="str">
        <f t="shared" si="41"/>
        <v>70847487</v>
      </c>
      <c r="C191" s="11">
        <f t="shared" si="59"/>
        <v>847</v>
      </c>
      <c r="D191" s="13">
        <f t="shared" si="42"/>
        <v>1270</v>
      </c>
      <c r="E191" s="12">
        <v>847</v>
      </c>
      <c r="F191" s="14"/>
      <c r="G191" s="11" t="str">
        <f t="shared" si="48"/>
        <v/>
      </c>
      <c r="H191" s="11" t="str">
        <f>IF(A191=7,"",VLOOKUP(engines!$A191,tables!$A$2:$B$9,2,FALSE))</f>
        <v/>
      </c>
      <c r="I191" s="11" t="str" cm="1">
        <f t="array" aca="1" ref="I191" ca="1">IF(H191="","",_xlfn.XLOOKUP(K191*(1+ 0.05*Q191),INDIRECT("tables!r14c"&amp;Q191+2&amp;":"&amp;"r21c"&amp;Q191+2,FALSE),tables!$A$14:$A$21,"err",-1,1))</f>
        <v/>
      </c>
      <c r="J191" s="11" t="str" cm="1">
        <f t="array" ref="J191">IF(H191="","",_xlfn.XLOOKUP(Q191,tables!$B$26:$B$30,_xlfn.ANCHORARRAY(tables!$A$26),tables!$A$26,0,1))</f>
        <v/>
      </c>
      <c r="K191" s="13" t="str">
        <f t="shared" si="49"/>
        <v/>
      </c>
      <c r="L191" s="13" t="str">
        <f t="shared" si="50"/>
        <v/>
      </c>
      <c r="M191" s="13" t="str">
        <f t="shared" si="51"/>
        <v/>
      </c>
      <c r="N191" s="15" t="str">
        <f>IF(H191="","",ROUND((4.966747+(23.27979-4.966747)/(1+(E191/463.6174)))*_xlfn.XLOOKUP(engines!H191,tables!$B$2:$B$9,tables!$C$2:$C$9,0,0,1)*IF(Q191=0,1,1.2)*(1-0.01*I191)*(1-K191/1000000),2))</f>
        <v/>
      </c>
      <c r="O191" s="11" t="str">
        <f t="shared" si="43"/>
        <v/>
      </c>
      <c r="P191" s="11" t="str">
        <f t="shared" si="44"/>
        <v/>
      </c>
      <c r="Q191" s="11" t="str">
        <f>IF(H191="","",MOD(O191,(_xlfn.XLOOKUP(O191,tables!$C$26:$C$30,tables!$B$26:$B$30,-1,-1,-1)+1)))</f>
        <v/>
      </c>
      <c r="R191" s="12">
        <v>1233</v>
      </c>
      <c r="S191" s="12">
        <v>768</v>
      </c>
      <c r="T191" s="12" t="str">
        <f t="shared" si="45"/>
        <v/>
      </c>
      <c r="U191" s="13" t="str">
        <f t="shared" si="46"/>
        <v/>
      </c>
      <c r="V191" s="14"/>
      <c r="W191" s="11" t="str">
        <f t="shared" si="52"/>
        <v>70847487</v>
      </c>
      <c r="X191" s="11" t="str">
        <f>IF(A191&lt;&gt;7,"",VLOOKUP(engines!$A191,tables!$A$2:$B$9,2,FALSE))</f>
        <v>electric</v>
      </c>
      <c r="Y191" s="13">
        <f t="shared" si="53"/>
        <v>415</v>
      </c>
      <c r="Z191" s="13">
        <f t="shared" si="54"/>
        <v>1522</v>
      </c>
      <c r="AA191" s="13">
        <f t="shared" si="55"/>
        <v>113</v>
      </c>
      <c r="AB191" s="15">
        <f t="shared" si="56"/>
        <v>4.87</v>
      </c>
      <c r="AC191" s="13">
        <f t="shared" si="57"/>
        <v>1270</v>
      </c>
      <c r="AD191" s="14"/>
      <c r="AE191" s="11" t="str">
        <f t="shared" si="58"/>
        <v/>
      </c>
      <c r="AF191" s="11" t="str">
        <f t="shared" si="47"/>
        <v>70847487,847,1270,70847487,electric,415,1522,113,4.87</v>
      </c>
    </row>
    <row r="192" spans="1:32" x14ac:dyDescent="0.3">
      <c r="A192" s="12">
        <v>3</v>
      </c>
      <c r="B192" s="11" t="str">
        <f t="shared" ca="1" si="41"/>
        <v>30278040</v>
      </c>
      <c r="C192" s="11">
        <f t="shared" si="59"/>
        <v>278</v>
      </c>
      <c r="D192" s="13">
        <f t="shared" si="42"/>
        <v>296</v>
      </c>
      <c r="E192" s="12">
        <v>278</v>
      </c>
      <c r="F192" s="14"/>
      <c r="G192" s="11" t="str">
        <f t="shared" ca="1" si="48"/>
        <v>30278040</v>
      </c>
      <c r="H192" s="11" t="str">
        <f>IF(A192=7,"",VLOOKUP(engines!$A192,tables!$A$2:$B$9,2,FALSE))</f>
        <v>premium unleaded (required)</v>
      </c>
      <c r="I192" s="11" cm="1">
        <f t="array" aca="1" ref="I192" ca="1">IF(H192="","",_xlfn.XLOOKUP(K192*(1+ 0.05*Q192),INDIRECT("tables!r14c"&amp;Q192+2&amp;":"&amp;"r21c"&amp;Q192+2,FALSE),tables!$A$14:$A$21,"err",-1,1))</f>
        <v>4</v>
      </c>
      <c r="J192" s="11" t="str" cm="1">
        <f t="array" ref="J192">IF(H192="","",_xlfn.XLOOKUP(Q192,tables!$B$26:$B$30,_xlfn.ANCHORARRAY(tables!$A$26),tables!$A$26,0,1))</f>
        <v>natrually aspirated</v>
      </c>
      <c r="K192" s="13">
        <f t="shared" si="49"/>
        <v>1796</v>
      </c>
      <c r="L192" s="13">
        <f t="shared" si="50"/>
        <v>7412</v>
      </c>
      <c r="M192" s="13">
        <f t="shared" si="51"/>
        <v>6690</v>
      </c>
      <c r="N192" s="15">
        <f ca="1">IF(H192="","",ROUND((4.966747+(23.27979-4.966747)/(1+(E192/463.6174)))*_xlfn.XLOOKUP(engines!H192,tables!$B$2:$B$9,tables!$C$2:$C$9,0,0,1)*IF(Q192=0,1,1.2)*(1-0.01*I192)*(1-K192/1000000),2))</f>
        <v>16.2</v>
      </c>
      <c r="O192" s="11">
        <f t="shared" si="43"/>
        <v>1796</v>
      </c>
      <c r="P192" s="11">
        <f t="shared" si="44"/>
        <v>154.80000000000001</v>
      </c>
      <c r="Q192" s="11">
        <f>IF(H192="","",MOD(O192,(_xlfn.XLOOKUP(O192,tables!$C$26:$C$30,tables!$B$26:$B$30,-1,-1,-1)+1)))</f>
        <v>0</v>
      </c>
      <c r="R192" s="12">
        <v>1412</v>
      </c>
      <c r="S192" s="12">
        <v>722</v>
      </c>
      <c r="T192" s="12">
        <f t="shared" si="45"/>
        <v>278</v>
      </c>
      <c r="U192" s="13">
        <f t="shared" si="46"/>
        <v>295.90073227353054</v>
      </c>
      <c r="V192" s="14"/>
      <c r="W192" s="11" t="str">
        <f t="shared" si="52"/>
        <v/>
      </c>
      <c r="X192" s="11" t="str">
        <f>IF(A192&lt;&gt;7,"",VLOOKUP(engines!$A192,tables!$A$2:$B$9,2,FALSE))</f>
        <v/>
      </c>
      <c r="Y192" s="13" t="str">
        <f t="shared" si="53"/>
        <v/>
      </c>
      <c r="Z192" s="13" t="str">
        <f t="shared" si="54"/>
        <v/>
      </c>
      <c r="AA192" s="13" t="str">
        <f t="shared" si="55"/>
        <v/>
      </c>
      <c r="AB192" s="15" t="str">
        <f t="shared" si="56"/>
        <v/>
      </c>
      <c r="AC192" s="13" t="str">
        <f t="shared" si="57"/>
        <v/>
      </c>
      <c r="AD192" s="14"/>
      <c r="AE192" s="11" t="str">
        <f t="shared" ca="1" si="58"/>
        <v>30278040,278,296,30278040,premium unleaded (required),4,natrually aspirated,1796,7412,6690,16.2</v>
      </c>
      <c r="AF192" s="11" t="str">
        <f t="shared" si="47"/>
        <v/>
      </c>
    </row>
    <row r="193" spans="1:32" x14ac:dyDescent="0.3">
      <c r="A193" s="12">
        <v>8</v>
      </c>
      <c r="B193" s="11" t="str">
        <f t="shared" ca="1" si="41"/>
        <v>80202041</v>
      </c>
      <c r="C193" s="11">
        <f t="shared" si="59"/>
        <v>202</v>
      </c>
      <c r="D193" s="13">
        <f t="shared" si="42"/>
        <v>217</v>
      </c>
      <c r="E193" s="12">
        <v>192</v>
      </c>
      <c r="F193" s="14"/>
      <c r="G193" s="11" t="str">
        <f t="shared" ca="1" si="48"/>
        <v>80202041</v>
      </c>
      <c r="H193" s="11" t="str">
        <f>IF(A193=7,"",VLOOKUP(engines!$A193,tables!$A$2:$B$9,2,FALSE))</f>
        <v>flex-fuel (unleaded/E85)</v>
      </c>
      <c r="I193" s="11" cm="1">
        <f t="array" aca="1" ref="I193" ca="1">IF(H193="","",_xlfn.XLOOKUP(K193*(1+ 0.05*Q193),INDIRECT("tables!r14c"&amp;Q193+2&amp;":"&amp;"r21c"&amp;Q193+2,FALSE),tables!$A$14:$A$21,"err",-1,1))</f>
        <v>4</v>
      </c>
      <c r="J193" s="11" t="str" cm="1">
        <f t="array" ref="J193">IF(H193="","",_xlfn.XLOOKUP(Q193,tables!$B$26:$B$30,_xlfn.ANCHORARRAY(tables!$A$26),tables!$A$26,0,1))</f>
        <v>single turbo</v>
      </c>
      <c r="K193" s="13">
        <f t="shared" si="49"/>
        <v>1307</v>
      </c>
      <c r="L193" s="13">
        <f t="shared" si="50"/>
        <v>7199</v>
      </c>
      <c r="M193" s="13">
        <f t="shared" si="51"/>
        <v>6299</v>
      </c>
      <c r="N193" s="15">
        <f ca="1">IF(H193="","",ROUND((4.966747+(23.27979-4.966747)/(1+(E193/463.6174)))*_xlfn.XLOOKUP(engines!H193,tables!$B$2:$B$9,tables!$C$2:$C$9,0,0,1)*IF(Q193=0,1,1.2)*(1-0.01*I193)*(1-K193/1000000),2))</f>
        <v>22.06</v>
      </c>
      <c r="O193" s="11">
        <f t="shared" si="43"/>
        <v>1313</v>
      </c>
      <c r="P193" s="11">
        <f t="shared" si="44"/>
        <v>154.56</v>
      </c>
      <c r="Q193" s="11">
        <f>IF(H193="","",MOD(O193,(_xlfn.XLOOKUP(O193,tables!$C$26:$C$30,tables!$B$26:$B$30,-1,-1,-1)+1)))</f>
        <v>1</v>
      </c>
      <c r="R193" s="12">
        <v>856</v>
      </c>
      <c r="S193" s="12">
        <v>900</v>
      </c>
      <c r="T193" s="12">
        <f t="shared" si="45"/>
        <v>202</v>
      </c>
      <c r="U193" s="13">
        <f t="shared" si="46"/>
        <v>217.04859660874828</v>
      </c>
      <c r="V193" s="14"/>
      <c r="W193" s="11" t="str">
        <f t="shared" si="52"/>
        <v/>
      </c>
      <c r="X193" s="11" t="str">
        <f>IF(A193&lt;&gt;7,"",VLOOKUP(engines!$A193,tables!$A$2:$B$9,2,FALSE))</f>
        <v/>
      </c>
      <c r="Y193" s="13" t="str">
        <f t="shared" si="53"/>
        <v/>
      </c>
      <c r="Z193" s="13" t="str">
        <f t="shared" si="54"/>
        <v/>
      </c>
      <c r="AA193" s="13" t="str">
        <f t="shared" si="55"/>
        <v/>
      </c>
      <c r="AB193" s="15" t="str">
        <f t="shared" si="56"/>
        <v/>
      </c>
      <c r="AC193" s="13" t="str">
        <f t="shared" si="57"/>
        <v/>
      </c>
      <c r="AD193" s="14"/>
      <c r="AE193" s="11" t="str">
        <f t="shared" ca="1" si="58"/>
        <v>80202041,202,217,80202041,flex-fuel (unleaded/E85),4,single turbo,1307,7199,6299,22.06</v>
      </c>
      <c r="AF193" s="11" t="str">
        <f t="shared" si="47"/>
        <v/>
      </c>
    </row>
    <row r="194" spans="1:32" x14ac:dyDescent="0.3">
      <c r="A194" s="12">
        <v>7</v>
      </c>
      <c r="B194" s="11" t="str">
        <f t="shared" ref="B194:B257" si="60">IF(H194&lt;&gt;"",CONCATENATE(A194,RIGHT("0000"&amp;C194,4),RIGHT("00"&amp;I194,2),Q194),CONCATENATE(A194,RIGHT("0000"&amp;C194,4),ROUND(AB194*100,0)))</f>
        <v>70241724</v>
      </c>
      <c r="C194" s="11">
        <f t="shared" si="59"/>
        <v>241</v>
      </c>
      <c r="D194" s="13">
        <f t="shared" ref="D194:D257" si="61">ROUND(IF(U194&lt;&gt;"",U194,AC194),0)</f>
        <v>361</v>
      </c>
      <c r="E194" s="12">
        <v>241</v>
      </c>
      <c r="F194" s="14"/>
      <c r="G194" s="11" t="str">
        <f t="shared" si="48"/>
        <v/>
      </c>
      <c r="H194" s="11" t="str">
        <f>IF(A194=7,"",VLOOKUP(engines!$A194,tables!$A$2:$B$9,2,FALSE))</f>
        <v/>
      </c>
      <c r="I194" s="11" t="str" cm="1">
        <f t="array" aca="1" ref="I194" ca="1">IF(H194="","",_xlfn.XLOOKUP(K194*(1+ 0.05*Q194),INDIRECT("tables!r14c"&amp;Q194+2&amp;":"&amp;"r21c"&amp;Q194+2,FALSE),tables!$A$14:$A$21,"err",-1,1))</f>
        <v/>
      </c>
      <c r="J194" s="11" t="str" cm="1">
        <f t="array" ref="J194">IF(H194="","",_xlfn.XLOOKUP(Q194,tables!$B$26:$B$30,_xlfn.ANCHORARRAY(tables!$A$26),tables!$A$26,0,1))</f>
        <v/>
      </c>
      <c r="K194" s="13" t="str">
        <f t="shared" si="49"/>
        <v/>
      </c>
      <c r="L194" s="13" t="str">
        <f t="shared" si="50"/>
        <v/>
      </c>
      <c r="M194" s="13" t="str">
        <f t="shared" si="51"/>
        <v/>
      </c>
      <c r="N194" s="15" t="str">
        <f>IF(H194="","",ROUND((4.966747+(23.27979-4.966747)/(1+(E194/463.6174)))*_xlfn.XLOOKUP(engines!H194,tables!$B$2:$B$9,tables!$C$2:$C$9,0,0,1)*IF(Q194=0,1,1.2)*(1-0.01*I194)*(1-K194/1000000),2))</f>
        <v/>
      </c>
      <c r="O194" s="11" t="str">
        <f t="shared" ref="O194:O257" si="62">IF(H194="","",ROUND((E194/(127+(0.1*E194))*1000),0))</f>
        <v/>
      </c>
      <c r="P194" s="11" t="str">
        <f t="shared" ref="P194:P257" si="63">IF(H194="","",(127+(0.1*T194))*IF(Q194&lt;&gt;0,1 + 0.05*Q194,1))</f>
        <v/>
      </c>
      <c r="Q194" s="11" t="str">
        <f>IF(H194="","",MOD(O194,(_xlfn.XLOOKUP(O194,tables!$C$26:$C$30,tables!$B$26:$B$30,-1,-1,-1)+1)))</f>
        <v/>
      </c>
      <c r="R194" s="12">
        <v>446</v>
      </c>
      <c r="S194" s="12">
        <v>596</v>
      </c>
      <c r="T194" s="12" t="str">
        <f t="shared" ref="T194:T257" si="64">IF(H194="","",ROUND(E194*(1+0.05*Q194),0))</f>
        <v/>
      </c>
      <c r="U194" s="13" t="str">
        <f t="shared" ref="U194:U257" si="65">IF(H194="","",((E194*5252)/M194)/0.73756)</f>
        <v/>
      </c>
      <c r="V194" s="14"/>
      <c r="W194" s="11" t="str">
        <f t="shared" si="52"/>
        <v>70241724</v>
      </c>
      <c r="X194" s="11" t="str">
        <f>IF(A194&lt;&gt;7,"",VLOOKUP(engines!$A194,tables!$A$2:$B$9,2,FALSE))</f>
        <v>electric</v>
      </c>
      <c r="Y194" s="13">
        <f t="shared" si="53"/>
        <v>330</v>
      </c>
      <c r="Z194" s="13">
        <f t="shared" si="54"/>
        <v>545</v>
      </c>
      <c r="AA194" s="13">
        <f t="shared" si="55"/>
        <v>79</v>
      </c>
      <c r="AB194" s="15">
        <f t="shared" si="56"/>
        <v>7.24</v>
      </c>
      <c r="AC194" s="13">
        <f t="shared" si="57"/>
        <v>361</v>
      </c>
      <c r="AD194" s="14"/>
      <c r="AE194" s="11" t="str">
        <f t="shared" si="58"/>
        <v/>
      </c>
      <c r="AF194" s="11" t="str">
        <f t="shared" ref="AF194:AF257" si="66">IF(W194&lt;&gt;"",B194&amp;","&amp;E194&amp;","&amp;D194&amp;","&amp;W194&amp;","&amp;X194&amp;","&amp;Y194&amp;","&amp;Z194&amp;","&amp;AA194&amp;","&amp;AB194,"")</f>
        <v>70241724,241,361,70241724,electric,330,545,79,7.24</v>
      </c>
    </row>
    <row r="195" spans="1:32" x14ac:dyDescent="0.3">
      <c r="A195" s="12">
        <v>2</v>
      </c>
      <c r="B195" s="11" t="str">
        <f t="shared" ca="1" si="60"/>
        <v>20492052</v>
      </c>
      <c r="C195" s="11">
        <f t="shared" si="59"/>
        <v>492</v>
      </c>
      <c r="D195" s="13">
        <f t="shared" si="61"/>
        <v>442</v>
      </c>
      <c r="E195" s="12">
        <v>447</v>
      </c>
      <c r="F195" s="14"/>
      <c r="G195" s="11" t="str">
        <f t="shared" ref="G195:G258" ca="1" si="67">IF(H195="","",B195)</f>
        <v>20492052</v>
      </c>
      <c r="H195" s="11" t="str">
        <f>IF(A195=7,"",VLOOKUP(engines!$A195,tables!$A$2:$B$9,2,FALSE))</f>
        <v>regular unleaded</v>
      </c>
      <c r="I195" s="11" cm="1">
        <f t="array" aca="1" ref="I195" ca="1">IF(H195="","",_xlfn.XLOOKUP(K195*(1+ 0.05*Q195),INDIRECT("tables!r14c"&amp;Q195+2&amp;":"&amp;"r21c"&amp;Q195+2,FALSE),tables!$A$14:$A$21,"err",-1,1))</f>
        <v>5</v>
      </c>
      <c r="J195" s="11" t="str" cm="1">
        <f t="array" ref="J195">IF(H195="","",_xlfn.XLOOKUP(Q195,tables!$B$26:$B$30,_xlfn.ANCHORARRAY(tables!$A$26),tables!$A$26,0,1))</f>
        <v>bi-turbo</v>
      </c>
      <c r="K195" s="13">
        <f t="shared" ref="K195:K258" si="68">IF(H195="","",ROUND((T195/P195)*1000,0))</f>
        <v>2538</v>
      </c>
      <c r="L195" s="13">
        <f t="shared" ref="L195:L258" si="69">IF(H195="","",ROUND(IF(H195="diesel",4500+R195,6000+R195)*IF(Q195&lt;&gt;0,1 + 0.05*Q195,1),0))</f>
        <v>7951</v>
      </c>
      <c r="M195" s="13">
        <f t="shared" ref="M195:M258" si="70">IF(H195="","",L195-S195)</f>
        <v>7205</v>
      </c>
      <c r="N195" s="15">
        <f ca="1">IF(H195="","",ROUND((4.966747+(23.27979-4.966747)/(1+(E195/463.6174)))*_xlfn.XLOOKUP(engines!H195,tables!$B$2:$B$9,tables!$C$2:$C$9,0,0,1)*IF(Q195=0,1,1.2)*(1-0.01*I195)*(1-K195/1000000),2))</f>
        <v>16.25</v>
      </c>
      <c r="O195" s="11">
        <f t="shared" si="62"/>
        <v>2603</v>
      </c>
      <c r="P195" s="11">
        <f t="shared" si="63"/>
        <v>193.82</v>
      </c>
      <c r="Q195" s="11">
        <f>IF(H195="","",MOD(O195,(_xlfn.XLOOKUP(O195,tables!$C$26:$C$30,tables!$B$26:$B$30,-1,-1,-1)+1)))</f>
        <v>2</v>
      </c>
      <c r="R195" s="12">
        <v>1228</v>
      </c>
      <c r="S195" s="12">
        <v>746</v>
      </c>
      <c r="T195" s="12">
        <f t="shared" si="64"/>
        <v>492</v>
      </c>
      <c r="U195" s="13">
        <f t="shared" si="65"/>
        <v>441.77476013995766</v>
      </c>
      <c r="V195" s="14"/>
      <c r="W195" s="11" t="str">
        <f t="shared" ref="W195:W258" si="71">IF(X195="","",B195)</f>
        <v/>
      </c>
      <c r="X195" s="11" t="str">
        <f>IF(A195&lt;&gt;7,"",VLOOKUP(engines!$A195,tables!$A$2:$B$9,2,FALSE))</f>
        <v/>
      </c>
      <c r="Y195" s="13" t="str">
        <f t="shared" ref="Y195:Y258" si="72">IF(X195="","",ROUND(3669.741+(-11726.07-3669.741)/(1+(AA195/0.00007159594)^0.09225318),0))</f>
        <v/>
      </c>
      <c r="Z195" s="13" t="str">
        <f t="shared" ref="Z195:Z258" si="73">IF(X195="","",ROUND(E195*745.699872/Y195,0))</f>
        <v/>
      </c>
      <c r="AA195" s="13" t="str">
        <f t="shared" ref="AA195:AA258" si="74">IF(X195="","",ROUND(124.3065+(61.25141-124.3065)/(1+(E195/390.72)^1.907076),0))</f>
        <v/>
      </c>
      <c r="AB195" s="15" t="str">
        <f t="shared" ref="AB195:AB258" si="75">IF(X195="","",ROUND((4.966747+(23.27979-4.966747)/(1+(E195/463.6174)))/2.35,2))</f>
        <v/>
      </c>
      <c r="AC195" s="13" t="str">
        <f t="shared" ref="AC195:AC258" si="76">IF(X195="","",ROUND(((E195*5252)/4750)/0.73756,0))</f>
        <v/>
      </c>
      <c r="AD195" s="14"/>
      <c r="AE195" s="11" t="str">
        <f t="shared" ref="AE195:AE258" ca="1" si="77">IF(G195&lt;&gt;"",B195&amp;","&amp;C195&amp;","&amp;D195&amp;","&amp;G195&amp;","&amp;H195&amp;","&amp;I195&amp;","&amp;J195&amp;","&amp;K195&amp;","&amp;L195&amp;","&amp;M195&amp;","&amp;N195,"")</f>
        <v>20492052,492,442,20492052,regular unleaded,5,bi-turbo,2538,7951,7205,16.25</v>
      </c>
      <c r="AF195" s="11" t="str">
        <f t="shared" si="66"/>
        <v/>
      </c>
    </row>
    <row r="196" spans="1:32" x14ac:dyDescent="0.3">
      <c r="A196" s="12">
        <v>3</v>
      </c>
      <c r="B196" s="11" t="str">
        <f t="shared" ca="1" si="60"/>
        <v>30813081</v>
      </c>
      <c r="C196" s="11">
        <f t="shared" ref="C196:C259" si="78">ROUND(IF(A196=7,E196,T196),0)</f>
        <v>813</v>
      </c>
      <c r="D196" s="13">
        <f t="shared" si="61"/>
        <v>911</v>
      </c>
      <c r="E196" s="12">
        <v>774</v>
      </c>
      <c r="F196" s="14"/>
      <c r="G196" s="11" t="str">
        <f t="shared" ca="1" si="67"/>
        <v>30813081</v>
      </c>
      <c r="H196" s="11" t="str">
        <f>IF(A196=7,"",VLOOKUP(engines!$A196,tables!$A$2:$B$9,2,FALSE))</f>
        <v>premium unleaded (required)</v>
      </c>
      <c r="I196" s="11" cm="1">
        <f t="array" aca="1" ref="I196" ca="1">IF(H196="","",_xlfn.XLOOKUP(K196*(1+ 0.05*Q196),INDIRECT("tables!r14c"&amp;Q196+2&amp;":"&amp;"r21c"&amp;Q196+2,FALSE),tables!$A$14:$A$21,"err",-1,1))</f>
        <v>8</v>
      </c>
      <c r="J196" s="11" t="str" cm="1">
        <f t="array" ref="J196">IF(H196="","",_xlfn.XLOOKUP(Q196,tables!$B$26:$B$30,_xlfn.ANCHORARRAY(tables!$A$26),tables!$A$26,0,1))</f>
        <v>single turbo</v>
      </c>
      <c r="K196" s="13">
        <f t="shared" si="68"/>
        <v>3717</v>
      </c>
      <c r="L196" s="13">
        <f t="shared" si="69"/>
        <v>6920</v>
      </c>
      <c r="M196" s="13">
        <f t="shared" si="70"/>
        <v>6050</v>
      </c>
      <c r="N196" s="15">
        <f ca="1">IF(H196="","",ROUND((4.966747+(23.27979-4.966747)/(1+(E196/463.6174)))*_xlfn.XLOOKUP(engines!H196,tables!$B$2:$B$9,tables!$C$2:$C$9,0,0,1)*IF(Q196=0,1,1.2)*(1-0.01*I196)*(1-K196/1000000),2))</f>
        <v>13.4</v>
      </c>
      <c r="O196" s="11">
        <f t="shared" si="62"/>
        <v>3787</v>
      </c>
      <c r="P196" s="11">
        <f t="shared" si="63"/>
        <v>218.71500000000003</v>
      </c>
      <c r="Q196" s="11">
        <f>IF(H196="","",MOD(O196,(_xlfn.XLOOKUP(O196,tables!$C$26:$C$30,tables!$B$26:$B$30,-1,-1,-1)+1)))</f>
        <v>1</v>
      </c>
      <c r="R196" s="12">
        <v>590</v>
      </c>
      <c r="S196" s="12">
        <v>870</v>
      </c>
      <c r="T196" s="12">
        <f t="shared" si="64"/>
        <v>813</v>
      </c>
      <c r="U196" s="13">
        <f t="shared" si="65"/>
        <v>910.98861154425197</v>
      </c>
      <c r="V196" s="14"/>
      <c r="W196" s="11" t="str">
        <f t="shared" si="71"/>
        <v/>
      </c>
      <c r="X196" s="11" t="str">
        <f>IF(A196&lt;&gt;7,"",VLOOKUP(engines!$A196,tables!$A$2:$B$9,2,FALSE))</f>
        <v/>
      </c>
      <c r="Y196" s="13" t="str">
        <f t="shared" si="72"/>
        <v/>
      </c>
      <c r="Z196" s="13" t="str">
        <f t="shared" si="73"/>
        <v/>
      </c>
      <c r="AA196" s="13" t="str">
        <f t="shared" si="74"/>
        <v/>
      </c>
      <c r="AB196" s="15" t="str">
        <f t="shared" si="75"/>
        <v/>
      </c>
      <c r="AC196" s="13" t="str">
        <f t="shared" si="76"/>
        <v/>
      </c>
      <c r="AD196" s="14"/>
      <c r="AE196" s="11" t="str">
        <f t="shared" ca="1" si="77"/>
        <v>30813081,813,911,30813081,premium unleaded (required),8,single turbo,3717,6920,6050,13.4</v>
      </c>
      <c r="AF196" s="11" t="str">
        <f t="shared" si="66"/>
        <v/>
      </c>
    </row>
    <row r="197" spans="1:32" x14ac:dyDescent="0.3">
      <c r="A197" s="12">
        <v>3</v>
      </c>
      <c r="B197" s="11" t="str">
        <f t="shared" ca="1" si="60"/>
        <v>30993100</v>
      </c>
      <c r="C197" s="11">
        <f t="shared" si="78"/>
        <v>993</v>
      </c>
      <c r="D197" s="13">
        <f t="shared" si="61"/>
        <v>1327</v>
      </c>
      <c r="E197" s="12">
        <v>993</v>
      </c>
      <c r="F197" s="14"/>
      <c r="G197" s="11" t="str">
        <f t="shared" ca="1" si="67"/>
        <v>30993100</v>
      </c>
      <c r="H197" s="11" t="str">
        <f>IF(A197=7,"",VLOOKUP(engines!$A197,tables!$A$2:$B$9,2,FALSE))</f>
        <v>premium unleaded (required)</v>
      </c>
      <c r="I197" s="11" cm="1">
        <f t="array" aca="1" ref="I197" ca="1">IF(H197="","",_xlfn.XLOOKUP(K197*(1+ 0.05*Q197),INDIRECT("tables!r14c"&amp;Q197+2&amp;":"&amp;"r21c"&amp;Q197+2,FALSE),tables!$A$14:$A$21,"err",-1,1))</f>
        <v>10</v>
      </c>
      <c r="J197" s="11" t="str" cm="1">
        <f t="array" ref="J197">IF(H197="","",_xlfn.XLOOKUP(Q197,tables!$B$26:$B$30,_xlfn.ANCHORARRAY(tables!$A$26),tables!$A$26,0,1))</f>
        <v>natrually aspirated</v>
      </c>
      <c r="K197" s="13">
        <f t="shared" si="68"/>
        <v>4388</v>
      </c>
      <c r="L197" s="13">
        <f t="shared" si="69"/>
        <v>6105</v>
      </c>
      <c r="M197" s="13">
        <f t="shared" si="70"/>
        <v>5328</v>
      </c>
      <c r="N197" s="15">
        <f ca="1">IF(H197="","",ROUND((4.966747+(23.27979-4.966747)/(1+(E197/463.6174)))*_xlfn.XLOOKUP(engines!H197,tables!$B$2:$B$9,tables!$C$2:$C$9,0,0,1)*IF(Q197=0,1,1.2)*(1-0.01*I197)*(1-K197/1000000),2))</f>
        <v>9.9600000000000009</v>
      </c>
      <c r="O197" s="11">
        <f t="shared" si="62"/>
        <v>4388</v>
      </c>
      <c r="P197" s="11">
        <f t="shared" si="63"/>
        <v>226.3</v>
      </c>
      <c r="Q197" s="11">
        <f>IF(H197="","",MOD(O197,(_xlfn.XLOOKUP(O197,tables!$C$26:$C$30,tables!$B$26:$B$30,-1,-1,-1)+1)))</f>
        <v>0</v>
      </c>
      <c r="R197" s="12">
        <v>105</v>
      </c>
      <c r="S197" s="12">
        <v>777</v>
      </c>
      <c r="T197" s="12">
        <f t="shared" si="64"/>
        <v>993</v>
      </c>
      <c r="U197" s="13">
        <f t="shared" si="65"/>
        <v>1327.1267226877619</v>
      </c>
      <c r="V197" s="14"/>
      <c r="W197" s="11" t="str">
        <f t="shared" si="71"/>
        <v/>
      </c>
      <c r="X197" s="11" t="str">
        <f>IF(A197&lt;&gt;7,"",VLOOKUP(engines!$A197,tables!$A$2:$B$9,2,FALSE))</f>
        <v/>
      </c>
      <c r="Y197" s="13" t="str">
        <f t="shared" si="72"/>
        <v/>
      </c>
      <c r="Z197" s="13" t="str">
        <f t="shared" si="73"/>
        <v/>
      </c>
      <c r="AA197" s="13" t="str">
        <f t="shared" si="74"/>
        <v/>
      </c>
      <c r="AB197" s="15" t="str">
        <f t="shared" si="75"/>
        <v/>
      </c>
      <c r="AC197" s="13" t="str">
        <f t="shared" si="76"/>
        <v/>
      </c>
      <c r="AD197" s="14"/>
      <c r="AE197" s="11" t="str">
        <f t="shared" ca="1" si="77"/>
        <v>30993100,993,1327,30993100,premium unleaded (required),10,natrually aspirated,4388,6105,5328,9.96</v>
      </c>
      <c r="AF197" s="11" t="str">
        <f t="shared" si="66"/>
        <v/>
      </c>
    </row>
    <row r="198" spans="1:32" x14ac:dyDescent="0.3">
      <c r="A198" s="12">
        <v>1</v>
      </c>
      <c r="B198" s="11" t="str">
        <f t="shared" ca="1" si="60"/>
        <v>10646080</v>
      </c>
      <c r="C198" s="11">
        <f t="shared" si="78"/>
        <v>646</v>
      </c>
      <c r="D198" s="13">
        <f t="shared" si="61"/>
        <v>812</v>
      </c>
      <c r="E198" s="12">
        <v>646</v>
      </c>
      <c r="F198" s="14"/>
      <c r="G198" s="11" t="str">
        <f t="shared" ca="1" si="67"/>
        <v>10646080</v>
      </c>
      <c r="H198" s="11" t="str">
        <f>IF(A198=7,"",VLOOKUP(engines!$A198,tables!$A$2:$B$9,2,FALSE))</f>
        <v>premium unleaded (recommended)</v>
      </c>
      <c r="I198" s="11" cm="1">
        <f t="array" aca="1" ref="I198" ca="1">IF(H198="","",_xlfn.XLOOKUP(K198*(1+ 0.05*Q198),INDIRECT("tables!r14c"&amp;Q198+2&amp;":"&amp;"r21c"&amp;Q198+2,FALSE),tables!$A$14:$A$21,"err",-1,1))</f>
        <v>8</v>
      </c>
      <c r="J198" s="11" t="str" cm="1">
        <f t="array" ref="J198">IF(H198="","",_xlfn.XLOOKUP(Q198,tables!$B$26:$B$30,_xlfn.ANCHORARRAY(tables!$A$26),tables!$A$26,0,1))</f>
        <v>natrually aspirated</v>
      </c>
      <c r="K198" s="13">
        <f t="shared" si="68"/>
        <v>3372</v>
      </c>
      <c r="L198" s="13">
        <f t="shared" si="69"/>
        <v>6232</v>
      </c>
      <c r="M198" s="13">
        <f t="shared" si="70"/>
        <v>5664</v>
      </c>
      <c r="N198" s="15">
        <f ca="1">IF(H198="","",ROUND((4.966747+(23.27979-4.966747)/(1+(E198/463.6174)))*_xlfn.XLOOKUP(engines!H198,tables!$B$2:$B$9,tables!$C$2:$C$9,0,0,1)*IF(Q198=0,1,1.2)*(1-0.01*I198)*(1-K198/1000000),2))</f>
        <v>11.69</v>
      </c>
      <c r="O198" s="11">
        <f t="shared" si="62"/>
        <v>3372</v>
      </c>
      <c r="P198" s="11">
        <f t="shared" si="63"/>
        <v>191.60000000000002</v>
      </c>
      <c r="Q198" s="11">
        <f>IF(H198="","",MOD(O198,(_xlfn.XLOOKUP(O198,tables!$C$26:$C$30,tables!$B$26:$B$30,-1,-1,-1)+1)))</f>
        <v>0</v>
      </c>
      <c r="R198" s="12">
        <v>232</v>
      </c>
      <c r="S198" s="12">
        <v>568</v>
      </c>
      <c r="T198" s="12">
        <f t="shared" si="64"/>
        <v>646</v>
      </c>
      <c r="U198" s="13">
        <f t="shared" si="65"/>
        <v>812.1507226607323</v>
      </c>
      <c r="V198" s="14"/>
      <c r="W198" s="11" t="str">
        <f t="shared" si="71"/>
        <v/>
      </c>
      <c r="X198" s="11" t="str">
        <f>IF(A198&lt;&gt;7,"",VLOOKUP(engines!$A198,tables!$A$2:$B$9,2,FALSE))</f>
        <v/>
      </c>
      <c r="Y198" s="13" t="str">
        <f t="shared" si="72"/>
        <v/>
      </c>
      <c r="Z198" s="13" t="str">
        <f t="shared" si="73"/>
        <v/>
      </c>
      <c r="AA198" s="13" t="str">
        <f t="shared" si="74"/>
        <v/>
      </c>
      <c r="AB198" s="15" t="str">
        <f t="shared" si="75"/>
        <v/>
      </c>
      <c r="AC198" s="13" t="str">
        <f t="shared" si="76"/>
        <v/>
      </c>
      <c r="AD198" s="14"/>
      <c r="AE198" s="11" t="str">
        <f t="shared" ca="1" si="77"/>
        <v>10646080,646,812,10646080,premium unleaded (recommended),8,natrually aspirated,3372,6232,5664,11.69</v>
      </c>
      <c r="AF198" s="11" t="str">
        <f t="shared" si="66"/>
        <v/>
      </c>
    </row>
    <row r="199" spans="1:32" x14ac:dyDescent="0.3">
      <c r="A199" s="12">
        <v>3</v>
      </c>
      <c r="B199" s="11" t="str">
        <f t="shared" ca="1" si="60"/>
        <v>31689103</v>
      </c>
      <c r="C199" s="11">
        <f t="shared" si="78"/>
        <v>1689</v>
      </c>
      <c r="D199" s="13">
        <f t="shared" si="61"/>
        <v>1385</v>
      </c>
      <c r="E199" s="12">
        <v>1469</v>
      </c>
      <c r="F199" s="14"/>
      <c r="G199" s="11" t="str">
        <f t="shared" ca="1" si="67"/>
        <v>31689103</v>
      </c>
      <c r="H199" s="11" t="str">
        <f>IF(A199=7,"",VLOOKUP(engines!$A199,tables!$A$2:$B$9,2,FALSE))</f>
        <v>premium unleaded (required)</v>
      </c>
      <c r="I199" s="11" cm="1">
        <f t="array" aca="1" ref="I199" ca="1">IF(H199="","",_xlfn.XLOOKUP(K199*(1+ 0.05*Q199),INDIRECT("tables!r14c"&amp;Q199+2&amp;":"&amp;"r21c"&amp;Q199+2,FALSE),tables!$A$14:$A$21,"err",-1,1))</f>
        <v>10</v>
      </c>
      <c r="J199" s="11" t="str" cm="1">
        <f t="array" ref="J199">IF(H199="","",_xlfn.XLOOKUP(Q199,tables!$B$26:$B$30,_xlfn.ANCHORARRAY(tables!$A$26),tables!$A$26,0,1))</f>
        <v>twin turbo</v>
      </c>
      <c r="K199" s="13">
        <f t="shared" si="68"/>
        <v>4963</v>
      </c>
      <c r="L199" s="13">
        <f t="shared" si="69"/>
        <v>8295</v>
      </c>
      <c r="M199" s="13">
        <f t="shared" si="70"/>
        <v>7550</v>
      </c>
      <c r="N199" s="15">
        <f ca="1">IF(H199="","",ROUND((4.966747+(23.27979-4.966747)/(1+(E199/463.6174)))*_xlfn.XLOOKUP(engines!H199,tables!$B$2:$B$9,tables!$C$2:$C$9,0,0,1)*IF(Q199=0,1,1.2)*(1-0.01*I199)*(1-K199/1000000),2))</f>
        <v>10.36</v>
      </c>
      <c r="O199" s="11">
        <f t="shared" si="62"/>
        <v>5363</v>
      </c>
      <c r="P199" s="11">
        <f t="shared" si="63"/>
        <v>340.28499999999997</v>
      </c>
      <c r="Q199" s="11">
        <f>IF(H199="","",MOD(O199,(_xlfn.XLOOKUP(O199,tables!$C$26:$C$30,tables!$B$26:$B$30,-1,-1,-1)+1)))</f>
        <v>3</v>
      </c>
      <c r="R199" s="12">
        <v>1213</v>
      </c>
      <c r="S199" s="12">
        <v>745</v>
      </c>
      <c r="T199" s="12">
        <f t="shared" si="64"/>
        <v>1689</v>
      </c>
      <c r="U199" s="13">
        <f t="shared" si="65"/>
        <v>1385.4862049162282</v>
      </c>
      <c r="V199" s="14"/>
      <c r="W199" s="11" t="str">
        <f t="shared" si="71"/>
        <v/>
      </c>
      <c r="X199" s="11" t="str">
        <f>IF(A199&lt;&gt;7,"",VLOOKUP(engines!$A199,tables!$A$2:$B$9,2,FALSE))</f>
        <v/>
      </c>
      <c r="Y199" s="13" t="str">
        <f t="shared" si="72"/>
        <v/>
      </c>
      <c r="Z199" s="13" t="str">
        <f t="shared" si="73"/>
        <v/>
      </c>
      <c r="AA199" s="13" t="str">
        <f t="shared" si="74"/>
        <v/>
      </c>
      <c r="AB199" s="15" t="str">
        <f t="shared" si="75"/>
        <v/>
      </c>
      <c r="AC199" s="13" t="str">
        <f t="shared" si="76"/>
        <v/>
      </c>
      <c r="AD199" s="14"/>
      <c r="AE199" s="11" t="str">
        <f t="shared" ca="1" si="77"/>
        <v>31689103,1689,1385,31689103,premium unleaded (required),10,twin turbo,4963,8295,7550,10.36</v>
      </c>
      <c r="AF199" s="11" t="str">
        <f t="shared" si="66"/>
        <v/>
      </c>
    </row>
    <row r="200" spans="1:32" x14ac:dyDescent="0.3">
      <c r="A200" s="12">
        <v>8</v>
      </c>
      <c r="B200" s="11" t="str">
        <f t="shared" ca="1" si="60"/>
        <v>81437102</v>
      </c>
      <c r="C200" s="11">
        <f t="shared" si="78"/>
        <v>1437</v>
      </c>
      <c r="D200" s="13">
        <f t="shared" si="61"/>
        <v>1417</v>
      </c>
      <c r="E200" s="12">
        <v>1306</v>
      </c>
      <c r="F200" s="14"/>
      <c r="G200" s="11" t="str">
        <f t="shared" ca="1" si="67"/>
        <v>81437102</v>
      </c>
      <c r="H200" s="11" t="str">
        <f>IF(A200=7,"",VLOOKUP(engines!$A200,tables!$A$2:$B$9,2,FALSE))</f>
        <v>flex-fuel (unleaded/E85)</v>
      </c>
      <c r="I200" s="11" cm="1">
        <f t="array" aca="1" ref="I200" ca="1">IF(H200="","",_xlfn.XLOOKUP(K200*(1+ 0.05*Q200),INDIRECT("tables!r14c"&amp;Q200+2&amp;":"&amp;"r21c"&amp;Q200+2,FALSE),tables!$A$14:$A$21,"err",-1,1))</f>
        <v>10</v>
      </c>
      <c r="J200" s="11" t="str" cm="1">
        <f t="array" ref="J200">IF(H200="","",_xlfn.XLOOKUP(Q200,tables!$B$26:$B$30,_xlfn.ANCHORARRAY(tables!$A$26),tables!$A$26,0,1))</f>
        <v>bi-turbo</v>
      </c>
      <c r="K200" s="13">
        <f t="shared" si="68"/>
        <v>4826</v>
      </c>
      <c r="L200" s="13">
        <f t="shared" si="69"/>
        <v>7324</v>
      </c>
      <c r="M200" s="13">
        <f t="shared" si="70"/>
        <v>6562</v>
      </c>
      <c r="N200" s="15">
        <f ca="1">IF(H200="","",ROUND((4.966747+(23.27979-4.966747)/(1+(E200/463.6174)))*_xlfn.XLOOKUP(engines!H200,tables!$B$2:$B$9,tables!$C$2:$C$9,0,0,1)*IF(Q200=0,1,1.2)*(1-0.01*I200)*(1-K200/1000000),2))</f>
        <v>11.23</v>
      </c>
      <c r="O200" s="11">
        <f t="shared" si="62"/>
        <v>5070</v>
      </c>
      <c r="P200" s="11">
        <f t="shared" si="63"/>
        <v>297.7700000000001</v>
      </c>
      <c r="Q200" s="11">
        <f>IF(H200="","",MOD(O200,(_xlfn.XLOOKUP(O200,tables!$C$26:$C$30,tables!$B$26:$B$30,-1,-1,-1)+1)))</f>
        <v>2</v>
      </c>
      <c r="R200" s="12">
        <v>658</v>
      </c>
      <c r="S200" s="12">
        <v>762</v>
      </c>
      <c r="T200" s="12">
        <f t="shared" si="64"/>
        <v>1437</v>
      </c>
      <c r="U200" s="13">
        <f t="shared" si="65"/>
        <v>1417.2103411928911</v>
      </c>
      <c r="V200" s="14"/>
      <c r="W200" s="11" t="str">
        <f t="shared" si="71"/>
        <v/>
      </c>
      <c r="X200" s="11" t="str">
        <f>IF(A200&lt;&gt;7,"",VLOOKUP(engines!$A200,tables!$A$2:$B$9,2,FALSE))</f>
        <v/>
      </c>
      <c r="Y200" s="13" t="str">
        <f t="shared" si="72"/>
        <v/>
      </c>
      <c r="Z200" s="13" t="str">
        <f t="shared" si="73"/>
        <v/>
      </c>
      <c r="AA200" s="13" t="str">
        <f t="shared" si="74"/>
        <v/>
      </c>
      <c r="AB200" s="15" t="str">
        <f t="shared" si="75"/>
        <v/>
      </c>
      <c r="AC200" s="13" t="str">
        <f t="shared" si="76"/>
        <v/>
      </c>
      <c r="AD200" s="14"/>
      <c r="AE200" s="11" t="str">
        <f t="shared" ca="1" si="77"/>
        <v>81437102,1437,1417,81437102,flex-fuel (unleaded/E85),10,bi-turbo,4826,7324,6562,11.23</v>
      </c>
      <c r="AF200" s="11" t="str">
        <f t="shared" si="66"/>
        <v/>
      </c>
    </row>
    <row r="201" spans="1:32" x14ac:dyDescent="0.3">
      <c r="A201" s="12">
        <v>6</v>
      </c>
      <c r="B201" s="11" t="str">
        <f t="shared" ca="1" si="60"/>
        <v>61016081</v>
      </c>
      <c r="C201" s="11">
        <f t="shared" si="78"/>
        <v>1016</v>
      </c>
      <c r="D201" s="13">
        <f t="shared" si="61"/>
        <v>1076</v>
      </c>
      <c r="E201" s="12">
        <v>968</v>
      </c>
      <c r="F201" s="14"/>
      <c r="G201" s="11" t="str">
        <f t="shared" ca="1" si="67"/>
        <v>61016081</v>
      </c>
      <c r="H201" s="11" t="str">
        <f>IF(A201=7,"",VLOOKUP(engines!$A201,tables!$A$2:$B$9,2,FALSE))</f>
        <v>flex-fuel (premium unleaded required/E85)</v>
      </c>
      <c r="I201" s="11" cm="1">
        <f t="array" aca="1" ref="I201" ca="1">IF(H201="","",_xlfn.XLOOKUP(K201*(1+ 0.05*Q201),INDIRECT("tables!r14c"&amp;Q201+2&amp;":"&amp;"r21c"&amp;Q201+2,FALSE),tables!$A$14:$A$21,"err",-1,1))</f>
        <v>8</v>
      </c>
      <c r="J201" s="11" t="str" cm="1">
        <f t="array" ref="J201">IF(H201="","",_xlfn.XLOOKUP(Q201,tables!$B$26:$B$30,_xlfn.ANCHORARRAY(tables!$A$26),tables!$A$26,0,1))</f>
        <v>single turbo</v>
      </c>
      <c r="K201" s="13">
        <f t="shared" si="68"/>
        <v>4233</v>
      </c>
      <c r="L201" s="13">
        <f t="shared" si="69"/>
        <v>7356</v>
      </c>
      <c r="M201" s="13">
        <f t="shared" si="70"/>
        <v>6408</v>
      </c>
      <c r="N201" s="15">
        <f ca="1">IF(H201="","",ROUND((4.966747+(23.27979-4.966747)/(1+(E201/463.6174)))*_xlfn.XLOOKUP(engines!H201,tables!$B$2:$B$9,tables!$C$2:$C$9,0,0,1)*IF(Q201=0,1,1.2)*(1-0.01*I201)*(1-K201/1000000),2))</f>
        <v>13.3</v>
      </c>
      <c r="O201" s="11">
        <f t="shared" si="62"/>
        <v>4325</v>
      </c>
      <c r="P201" s="11">
        <f t="shared" si="63"/>
        <v>240.03000000000003</v>
      </c>
      <c r="Q201" s="11">
        <f>IF(H201="","",MOD(O201,(_xlfn.XLOOKUP(O201,tables!$C$26:$C$30,tables!$B$26:$B$30,-1,-1,-1)+1)))</f>
        <v>1</v>
      </c>
      <c r="R201" s="12">
        <v>1006</v>
      </c>
      <c r="S201" s="12">
        <v>948</v>
      </c>
      <c r="T201" s="12">
        <f t="shared" si="64"/>
        <v>1016</v>
      </c>
      <c r="U201" s="13">
        <f t="shared" si="65"/>
        <v>1075.672871896192</v>
      </c>
      <c r="V201" s="14"/>
      <c r="W201" s="11" t="str">
        <f t="shared" si="71"/>
        <v/>
      </c>
      <c r="X201" s="11" t="str">
        <f>IF(A201&lt;&gt;7,"",VLOOKUP(engines!$A201,tables!$A$2:$B$9,2,FALSE))</f>
        <v/>
      </c>
      <c r="Y201" s="13" t="str">
        <f t="shared" si="72"/>
        <v/>
      </c>
      <c r="Z201" s="13" t="str">
        <f t="shared" si="73"/>
        <v/>
      </c>
      <c r="AA201" s="13" t="str">
        <f t="shared" si="74"/>
        <v/>
      </c>
      <c r="AB201" s="15" t="str">
        <f t="shared" si="75"/>
        <v/>
      </c>
      <c r="AC201" s="13" t="str">
        <f t="shared" si="76"/>
        <v/>
      </c>
      <c r="AD201" s="14"/>
      <c r="AE201" s="11" t="str">
        <f t="shared" ca="1" si="77"/>
        <v>61016081,1016,1076,61016081,flex-fuel (premium unleaded required/E85),8,single turbo,4233,7356,6408,13.3</v>
      </c>
      <c r="AF201" s="11" t="str">
        <f t="shared" si="66"/>
        <v/>
      </c>
    </row>
    <row r="202" spans="1:32" x14ac:dyDescent="0.3">
      <c r="A202" s="12">
        <v>5</v>
      </c>
      <c r="B202" s="11" t="str">
        <f t="shared" ca="1" si="60"/>
        <v>51004082</v>
      </c>
      <c r="C202" s="11">
        <f t="shared" si="78"/>
        <v>1004</v>
      </c>
      <c r="D202" s="13">
        <f t="shared" si="61"/>
        <v>907</v>
      </c>
      <c r="E202" s="12">
        <v>913</v>
      </c>
      <c r="F202" s="14"/>
      <c r="G202" s="11" t="str">
        <f t="shared" ca="1" si="67"/>
        <v>51004082</v>
      </c>
      <c r="H202" s="11" t="str">
        <f>IF(A202=7,"",VLOOKUP(engines!$A202,tables!$A$2:$B$9,2,FALSE))</f>
        <v>flex-fuel (premium unleaded recommended/E85)</v>
      </c>
      <c r="I202" s="11" cm="1">
        <f t="array" aca="1" ref="I202" ca="1">IF(H202="","",_xlfn.XLOOKUP(K202*(1+ 0.05*Q202),INDIRECT("tables!r14c"&amp;Q202+2&amp;":"&amp;"r21c"&amp;Q202+2,FALSE),tables!$A$14:$A$21,"err",-1,1))</f>
        <v>8</v>
      </c>
      <c r="J202" s="11" t="str" cm="1">
        <f t="array" ref="J202">IF(H202="","",_xlfn.XLOOKUP(Q202,tables!$B$26:$B$30,_xlfn.ANCHORARRAY(tables!$A$26),tables!$A$26,0,1))</f>
        <v>bi-turbo</v>
      </c>
      <c r="K202" s="13">
        <f t="shared" si="68"/>
        <v>4014</v>
      </c>
      <c r="L202" s="13">
        <f t="shared" si="69"/>
        <v>7872</v>
      </c>
      <c r="M202" s="13">
        <f t="shared" si="70"/>
        <v>7167</v>
      </c>
      <c r="N202" s="15">
        <f ca="1">IF(H202="","",ROUND((4.966747+(23.27979-4.966747)/(1+(E202/463.6174)))*_xlfn.XLOOKUP(engines!H202,tables!$B$2:$B$9,tables!$C$2:$C$9,0,0,1)*IF(Q202=0,1,1.2)*(1-0.01*I202)*(1-K202/1000000),2))</f>
        <v>13.22</v>
      </c>
      <c r="O202" s="11">
        <f t="shared" si="62"/>
        <v>4182</v>
      </c>
      <c r="P202" s="11">
        <f t="shared" si="63"/>
        <v>250.14000000000001</v>
      </c>
      <c r="Q202" s="11">
        <f>IF(H202="","",MOD(O202,(_xlfn.XLOOKUP(O202,tables!$C$26:$C$30,tables!$B$26:$B$30,-1,-1,-1)+1)))</f>
        <v>2</v>
      </c>
      <c r="R202" s="12">
        <v>1156</v>
      </c>
      <c r="S202" s="12">
        <v>705</v>
      </c>
      <c r="T202" s="12">
        <f t="shared" si="64"/>
        <v>1004</v>
      </c>
      <c r="U202" s="13">
        <f t="shared" si="65"/>
        <v>907.11162959364924</v>
      </c>
      <c r="V202" s="14"/>
      <c r="W202" s="11" t="str">
        <f t="shared" si="71"/>
        <v/>
      </c>
      <c r="X202" s="11" t="str">
        <f>IF(A202&lt;&gt;7,"",VLOOKUP(engines!$A202,tables!$A$2:$B$9,2,FALSE))</f>
        <v/>
      </c>
      <c r="Y202" s="13" t="str">
        <f t="shared" si="72"/>
        <v/>
      </c>
      <c r="Z202" s="13" t="str">
        <f t="shared" si="73"/>
        <v/>
      </c>
      <c r="AA202" s="13" t="str">
        <f t="shared" si="74"/>
        <v/>
      </c>
      <c r="AB202" s="15" t="str">
        <f t="shared" si="75"/>
        <v/>
      </c>
      <c r="AC202" s="13" t="str">
        <f t="shared" si="76"/>
        <v/>
      </c>
      <c r="AD202" s="14"/>
      <c r="AE202" s="11" t="str">
        <f t="shared" ca="1" si="77"/>
        <v>51004082,1004,907,51004082,flex-fuel (premium unleaded recommended/E85),8,bi-turbo,4014,7872,7167,13.22</v>
      </c>
      <c r="AF202" s="11" t="str">
        <f t="shared" si="66"/>
        <v/>
      </c>
    </row>
    <row r="203" spans="1:32" x14ac:dyDescent="0.3">
      <c r="A203" s="12">
        <v>2</v>
      </c>
      <c r="B203" s="11" t="str">
        <f t="shared" ca="1" si="60"/>
        <v>21243101</v>
      </c>
      <c r="C203" s="11">
        <f t="shared" si="78"/>
        <v>1243</v>
      </c>
      <c r="D203" s="13">
        <f t="shared" si="61"/>
        <v>1434</v>
      </c>
      <c r="E203" s="12">
        <v>1184</v>
      </c>
      <c r="F203" s="14"/>
      <c r="G203" s="11" t="str">
        <f t="shared" ca="1" si="67"/>
        <v>21243101</v>
      </c>
      <c r="H203" s="11" t="str">
        <f>IF(A203=7,"",VLOOKUP(engines!$A203,tables!$A$2:$B$9,2,FALSE))</f>
        <v>regular unleaded</v>
      </c>
      <c r="I203" s="11" cm="1">
        <f t="array" aca="1" ref="I203" ca="1">IF(H203="","",_xlfn.XLOOKUP(K203*(1+ 0.05*Q203),INDIRECT("tables!r14c"&amp;Q203+2&amp;":"&amp;"r21c"&amp;Q203+2,FALSE),tables!$A$14:$A$21,"err",-1,1))</f>
        <v>10</v>
      </c>
      <c r="J203" s="11" t="str" cm="1">
        <f t="array" ref="J203">IF(H203="","",_xlfn.XLOOKUP(Q203,tables!$B$26:$B$30,_xlfn.ANCHORARRAY(tables!$A$26),tables!$A$26,0,1))</f>
        <v>single turbo</v>
      </c>
      <c r="K203" s="13">
        <f t="shared" si="68"/>
        <v>4711</v>
      </c>
      <c r="L203" s="13">
        <f t="shared" si="69"/>
        <v>6811</v>
      </c>
      <c r="M203" s="13">
        <f t="shared" si="70"/>
        <v>5879</v>
      </c>
      <c r="N203" s="15">
        <f ca="1">IF(H203="","",ROUND((4.966747+(23.27979-4.966747)/(1+(E203/463.6174)))*_xlfn.XLOOKUP(engines!H203,tables!$B$2:$B$9,tables!$C$2:$C$9,0,0,1)*IF(Q203=0,1,1.2)*(1-0.01*I203)*(1-K203/1000000),2))</f>
        <v>10.88</v>
      </c>
      <c r="O203" s="11">
        <f t="shared" si="62"/>
        <v>4825</v>
      </c>
      <c r="P203" s="11">
        <f t="shared" si="63"/>
        <v>263.86500000000001</v>
      </c>
      <c r="Q203" s="11">
        <f>IF(H203="","",MOD(O203,(_xlfn.XLOOKUP(O203,tables!$C$26:$C$30,tables!$B$26:$B$30,-1,-1,-1)+1)))</f>
        <v>1</v>
      </c>
      <c r="R203" s="12">
        <v>487</v>
      </c>
      <c r="S203" s="12">
        <v>932</v>
      </c>
      <c r="T203" s="12">
        <f t="shared" si="64"/>
        <v>1243</v>
      </c>
      <c r="U203" s="13">
        <f t="shared" si="65"/>
        <v>1434.0873468113823</v>
      </c>
      <c r="V203" s="14"/>
      <c r="W203" s="11" t="str">
        <f t="shared" si="71"/>
        <v/>
      </c>
      <c r="X203" s="11" t="str">
        <f>IF(A203&lt;&gt;7,"",VLOOKUP(engines!$A203,tables!$A$2:$B$9,2,FALSE))</f>
        <v/>
      </c>
      <c r="Y203" s="13" t="str">
        <f t="shared" si="72"/>
        <v/>
      </c>
      <c r="Z203" s="13" t="str">
        <f t="shared" si="73"/>
        <v/>
      </c>
      <c r="AA203" s="13" t="str">
        <f t="shared" si="74"/>
        <v/>
      </c>
      <c r="AB203" s="15" t="str">
        <f t="shared" si="75"/>
        <v/>
      </c>
      <c r="AC203" s="13" t="str">
        <f t="shared" si="76"/>
        <v/>
      </c>
      <c r="AD203" s="14"/>
      <c r="AE203" s="11" t="str">
        <f t="shared" ca="1" si="77"/>
        <v>21243101,1243,1434,21243101,regular unleaded,10,single turbo,4711,6811,5879,10.88</v>
      </c>
      <c r="AF203" s="11" t="str">
        <f t="shared" si="66"/>
        <v/>
      </c>
    </row>
    <row r="204" spans="1:32" x14ac:dyDescent="0.3">
      <c r="A204" s="12">
        <v>4</v>
      </c>
      <c r="B204" s="11" t="str">
        <f t="shared" ca="1" si="60"/>
        <v>41212101</v>
      </c>
      <c r="C204" s="11">
        <f t="shared" si="78"/>
        <v>1212</v>
      </c>
      <c r="D204" s="13">
        <f t="shared" si="61"/>
        <v>1634</v>
      </c>
      <c r="E204" s="12">
        <v>1154</v>
      </c>
      <c r="F204" s="14"/>
      <c r="G204" s="11" t="str">
        <f t="shared" ca="1" si="67"/>
        <v>41212101</v>
      </c>
      <c r="H204" s="11" t="str">
        <f>IF(A204=7,"",VLOOKUP(engines!$A204,tables!$A$2:$B$9,2,FALSE))</f>
        <v>diesel</v>
      </c>
      <c r="I204" s="11" cm="1">
        <f t="array" aca="1" ref="I204" ca="1">IF(H204="","",_xlfn.XLOOKUP(K204*(1+ 0.05*Q204),INDIRECT("tables!r14c"&amp;Q204+2&amp;":"&amp;"r21c"&amp;Q204+2,FALSE),tables!$A$14:$A$21,"err",-1,1))</f>
        <v>10</v>
      </c>
      <c r="J204" s="11" t="str" cm="1">
        <f t="array" ref="J204">IF(H204="","",_xlfn.XLOOKUP(Q204,tables!$B$26:$B$30,_xlfn.ANCHORARRAY(tables!$A$26),tables!$A$26,0,1))</f>
        <v>single turbo</v>
      </c>
      <c r="K204" s="13">
        <f t="shared" si="68"/>
        <v>4651</v>
      </c>
      <c r="L204" s="13">
        <f t="shared" si="69"/>
        <v>5724</v>
      </c>
      <c r="M204" s="13">
        <f t="shared" si="70"/>
        <v>5029</v>
      </c>
      <c r="N204" s="15">
        <f ca="1">IF(H204="","",ROUND((4.966747+(23.27979-4.966747)/(1+(E204/463.6174)))*_xlfn.XLOOKUP(engines!H204,tables!$B$2:$B$9,tables!$C$2:$C$9,0,0,1)*IF(Q204=0,1,1.2)*(1-0.01*I204)*(1-K204/1000000),2))</f>
        <v>13.18</v>
      </c>
      <c r="O204" s="11">
        <f t="shared" si="62"/>
        <v>4761</v>
      </c>
      <c r="P204" s="11">
        <f t="shared" si="63"/>
        <v>260.61</v>
      </c>
      <c r="Q204" s="11">
        <f>IF(H204="","",MOD(O204,(_xlfn.XLOOKUP(O204,tables!$C$26:$C$30,tables!$B$26:$B$30,-1,-1,-1)+1)))</f>
        <v>1</v>
      </c>
      <c r="R204" s="12">
        <v>951</v>
      </c>
      <c r="S204" s="12">
        <v>695</v>
      </c>
      <c r="T204" s="12">
        <f t="shared" si="64"/>
        <v>1212</v>
      </c>
      <c r="U204" s="13">
        <f t="shared" si="65"/>
        <v>1633.9980539790415</v>
      </c>
      <c r="V204" s="14"/>
      <c r="W204" s="11" t="str">
        <f t="shared" si="71"/>
        <v/>
      </c>
      <c r="X204" s="11" t="str">
        <f>IF(A204&lt;&gt;7,"",VLOOKUP(engines!$A204,tables!$A$2:$B$9,2,FALSE))</f>
        <v/>
      </c>
      <c r="Y204" s="13" t="str">
        <f t="shared" si="72"/>
        <v/>
      </c>
      <c r="Z204" s="13" t="str">
        <f t="shared" si="73"/>
        <v/>
      </c>
      <c r="AA204" s="13" t="str">
        <f t="shared" si="74"/>
        <v/>
      </c>
      <c r="AB204" s="15" t="str">
        <f t="shared" si="75"/>
        <v/>
      </c>
      <c r="AC204" s="13" t="str">
        <f t="shared" si="76"/>
        <v/>
      </c>
      <c r="AD204" s="14"/>
      <c r="AE204" s="11" t="str">
        <f t="shared" ca="1" si="77"/>
        <v>41212101,1212,1634,41212101,diesel,10,single turbo,4651,5724,5029,13.18</v>
      </c>
      <c r="AF204" s="11" t="str">
        <f t="shared" si="66"/>
        <v/>
      </c>
    </row>
    <row r="205" spans="1:32" x14ac:dyDescent="0.3">
      <c r="A205" s="12">
        <v>7</v>
      </c>
      <c r="B205" s="11" t="str">
        <f t="shared" si="60"/>
        <v>70232731</v>
      </c>
      <c r="C205" s="11">
        <f t="shared" si="78"/>
        <v>232</v>
      </c>
      <c r="D205" s="13">
        <f t="shared" si="61"/>
        <v>348</v>
      </c>
      <c r="E205" s="12">
        <v>232</v>
      </c>
      <c r="F205" s="14"/>
      <c r="G205" s="11" t="str">
        <f t="shared" si="67"/>
        <v/>
      </c>
      <c r="H205" s="11" t="str">
        <f>IF(A205=7,"",VLOOKUP(engines!$A205,tables!$A$2:$B$9,2,FALSE))</f>
        <v/>
      </c>
      <c r="I205" s="11" t="str" cm="1">
        <f t="array" aca="1" ref="I205" ca="1">IF(H205="","",_xlfn.XLOOKUP(K205*(1+ 0.05*Q205),INDIRECT("tables!r14c"&amp;Q205+2&amp;":"&amp;"r21c"&amp;Q205+2,FALSE),tables!$A$14:$A$21,"err",-1,1))</f>
        <v/>
      </c>
      <c r="J205" s="11" t="str" cm="1">
        <f t="array" ref="J205">IF(H205="","",_xlfn.XLOOKUP(Q205,tables!$B$26:$B$30,_xlfn.ANCHORARRAY(tables!$A$26),tables!$A$26,0,1))</f>
        <v/>
      </c>
      <c r="K205" s="13" t="str">
        <f t="shared" si="68"/>
        <v/>
      </c>
      <c r="L205" s="13" t="str">
        <f t="shared" si="69"/>
        <v/>
      </c>
      <c r="M205" s="13" t="str">
        <f t="shared" si="70"/>
        <v/>
      </c>
      <c r="N205" s="15" t="str">
        <f>IF(H205="","",ROUND((4.966747+(23.27979-4.966747)/(1+(E205/463.6174)))*_xlfn.XLOOKUP(engines!H205,tables!$B$2:$B$9,tables!$C$2:$C$9,0,0,1)*IF(Q205=0,1,1.2)*(1-0.01*I205)*(1-K205/1000000),2))</f>
        <v/>
      </c>
      <c r="O205" s="11" t="str">
        <f t="shared" si="62"/>
        <v/>
      </c>
      <c r="P205" s="11" t="str">
        <f t="shared" si="63"/>
        <v/>
      </c>
      <c r="Q205" s="11" t="str">
        <f>IF(H205="","",MOD(O205,(_xlfn.XLOOKUP(O205,tables!$C$26:$C$30,tables!$B$26:$B$30,-1,-1,-1)+1)))</f>
        <v/>
      </c>
      <c r="R205" s="12">
        <v>390</v>
      </c>
      <c r="S205" s="12">
        <v>880</v>
      </c>
      <c r="T205" s="12" t="str">
        <f t="shared" si="64"/>
        <v/>
      </c>
      <c r="U205" s="13" t="str">
        <f t="shared" si="65"/>
        <v/>
      </c>
      <c r="V205" s="14"/>
      <c r="W205" s="11" t="str">
        <f t="shared" si="71"/>
        <v>70232731</v>
      </c>
      <c r="X205" s="11" t="str">
        <f>IF(A205&lt;&gt;7,"",VLOOKUP(engines!$A205,tables!$A$2:$B$9,2,FALSE))</f>
        <v>electric</v>
      </c>
      <c r="Y205" s="13">
        <f t="shared" si="72"/>
        <v>327</v>
      </c>
      <c r="Z205" s="13">
        <f t="shared" si="73"/>
        <v>529</v>
      </c>
      <c r="AA205" s="13">
        <f t="shared" si="74"/>
        <v>78</v>
      </c>
      <c r="AB205" s="15">
        <f t="shared" si="75"/>
        <v>7.31</v>
      </c>
      <c r="AC205" s="13">
        <f t="shared" si="76"/>
        <v>348</v>
      </c>
      <c r="AD205" s="14"/>
      <c r="AE205" s="11" t="str">
        <f t="shared" si="77"/>
        <v/>
      </c>
      <c r="AF205" s="11" t="str">
        <f t="shared" si="66"/>
        <v>70232731,232,348,70232731,electric,327,529,78,7.31</v>
      </c>
    </row>
    <row r="206" spans="1:32" x14ac:dyDescent="0.3">
      <c r="A206" s="12">
        <v>7</v>
      </c>
      <c r="B206" s="11" t="str">
        <f t="shared" si="60"/>
        <v>70802497</v>
      </c>
      <c r="C206" s="11">
        <f t="shared" si="78"/>
        <v>802</v>
      </c>
      <c r="D206" s="13">
        <f t="shared" si="61"/>
        <v>1202</v>
      </c>
      <c r="E206" s="12">
        <v>802</v>
      </c>
      <c r="F206" s="14"/>
      <c r="G206" s="11" t="str">
        <f t="shared" si="67"/>
        <v/>
      </c>
      <c r="H206" s="11" t="str">
        <f>IF(A206=7,"",VLOOKUP(engines!$A206,tables!$A$2:$B$9,2,FALSE))</f>
        <v/>
      </c>
      <c r="I206" s="11" t="str" cm="1">
        <f t="array" aca="1" ref="I206" ca="1">IF(H206="","",_xlfn.XLOOKUP(K206*(1+ 0.05*Q206),INDIRECT("tables!r14c"&amp;Q206+2&amp;":"&amp;"r21c"&amp;Q206+2,FALSE),tables!$A$14:$A$21,"err",-1,1))</f>
        <v/>
      </c>
      <c r="J206" s="11" t="str" cm="1">
        <f t="array" ref="J206">IF(H206="","",_xlfn.XLOOKUP(Q206,tables!$B$26:$B$30,_xlfn.ANCHORARRAY(tables!$A$26),tables!$A$26,0,1))</f>
        <v/>
      </c>
      <c r="K206" s="13" t="str">
        <f t="shared" si="68"/>
        <v/>
      </c>
      <c r="L206" s="13" t="str">
        <f t="shared" si="69"/>
        <v/>
      </c>
      <c r="M206" s="13" t="str">
        <f t="shared" si="70"/>
        <v/>
      </c>
      <c r="N206" s="15" t="str">
        <f>IF(H206="","",ROUND((4.966747+(23.27979-4.966747)/(1+(E206/463.6174)))*_xlfn.XLOOKUP(engines!H206,tables!$B$2:$B$9,tables!$C$2:$C$9,0,0,1)*IF(Q206=0,1,1.2)*(1-0.01*I206)*(1-K206/1000000),2))</f>
        <v/>
      </c>
      <c r="O206" s="11" t="str">
        <f t="shared" si="62"/>
        <v/>
      </c>
      <c r="P206" s="11" t="str">
        <f t="shared" si="63"/>
        <v/>
      </c>
      <c r="Q206" s="11" t="str">
        <f>IF(H206="","",MOD(O206,(_xlfn.XLOOKUP(O206,tables!$C$26:$C$30,tables!$B$26:$B$30,-1,-1,-1)+1)))</f>
        <v/>
      </c>
      <c r="R206" s="12">
        <v>1338</v>
      </c>
      <c r="S206" s="12">
        <v>706</v>
      </c>
      <c r="T206" s="12" t="str">
        <f t="shared" si="64"/>
        <v/>
      </c>
      <c r="U206" s="13" t="str">
        <f t="shared" si="65"/>
        <v/>
      </c>
      <c r="V206" s="14"/>
      <c r="W206" s="11" t="str">
        <f t="shared" si="71"/>
        <v>70802497</v>
      </c>
      <c r="X206" s="11" t="str">
        <f>IF(A206&lt;&gt;7,"",VLOOKUP(engines!$A206,tables!$A$2:$B$9,2,FALSE))</f>
        <v>electric</v>
      </c>
      <c r="Y206" s="13">
        <f t="shared" si="72"/>
        <v>413</v>
      </c>
      <c r="Z206" s="13">
        <f t="shared" si="73"/>
        <v>1448</v>
      </c>
      <c r="AA206" s="13">
        <f t="shared" si="74"/>
        <v>112</v>
      </c>
      <c r="AB206" s="15">
        <f t="shared" si="75"/>
        <v>4.97</v>
      </c>
      <c r="AC206" s="13">
        <f t="shared" si="76"/>
        <v>1202</v>
      </c>
      <c r="AD206" s="14"/>
      <c r="AE206" s="11" t="str">
        <f t="shared" si="77"/>
        <v/>
      </c>
      <c r="AF206" s="11" t="str">
        <f t="shared" si="66"/>
        <v>70802497,802,1202,70802497,electric,413,1448,112,4.97</v>
      </c>
    </row>
    <row r="207" spans="1:32" x14ac:dyDescent="0.3">
      <c r="A207" s="12">
        <v>8</v>
      </c>
      <c r="B207" s="11" t="str">
        <f t="shared" ca="1" si="60"/>
        <v>81307100</v>
      </c>
      <c r="C207" s="11">
        <f t="shared" si="78"/>
        <v>1307</v>
      </c>
      <c r="D207" s="13">
        <f t="shared" si="61"/>
        <v>1735</v>
      </c>
      <c r="E207" s="12">
        <v>1307</v>
      </c>
      <c r="F207" s="14"/>
      <c r="G207" s="11" t="str">
        <f t="shared" ca="1" si="67"/>
        <v>81307100</v>
      </c>
      <c r="H207" s="11" t="str">
        <f>IF(A207=7,"",VLOOKUP(engines!$A207,tables!$A$2:$B$9,2,FALSE))</f>
        <v>flex-fuel (unleaded/E85)</v>
      </c>
      <c r="I207" s="11" cm="1">
        <f t="array" aca="1" ref="I207" ca="1">IF(H207="","",_xlfn.XLOOKUP(K207*(1+ 0.05*Q207),INDIRECT("tables!r14c"&amp;Q207+2&amp;":"&amp;"r21c"&amp;Q207+2,FALSE),tables!$A$14:$A$21,"err",-1,1))</f>
        <v>10</v>
      </c>
      <c r="J207" s="11" t="str" cm="1">
        <f t="array" ref="J207">IF(H207="","",_xlfn.XLOOKUP(Q207,tables!$B$26:$B$30,_xlfn.ANCHORARRAY(tables!$A$26),tables!$A$26,0,1))</f>
        <v>natrually aspirated</v>
      </c>
      <c r="K207" s="13">
        <f t="shared" si="68"/>
        <v>5072</v>
      </c>
      <c r="L207" s="13">
        <f t="shared" si="69"/>
        <v>6285</v>
      </c>
      <c r="M207" s="13">
        <f t="shared" si="70"/>
        <v>5363</v>
      </c>
      <c r="N207" s="15">
        <f ca="1">IF(H207="","",ROUND((4.966747+(23.27979-4.966747)/(1+(E207/463.6174)))*_xlfn.XLOOKUP(engines!H207,tables!$B$2:$B$9,tables!$C$2:$C$9,0,0,1)*IF(Q207=0,1,1.2)*(1-0.01*I207)*(1-K207/1000000),2))</f>
        <v>9.35</v>
      </c>
      <c r="O207" s="11">
        <f t="shared" si="62"/>
        <v>5072</v>
      </c>
      <c r="P207" s="11">
        <f t="shared" si="63"/>
        <v>257.70000000000005</v>
      </c>
      <c r="Q207" s="11">
        <f>IF(H207="","",MOD(O207,(_xlfn.XLOOKUP(O207,tables!$C$26:$C$30,tables!$B$26:$B$30,-1,-1,-1)+1)))</f>
        <v>0</v>
      </c>
      <c r="R207" s="12">
        <v>285</v>
      </c>
      <c r="S207" s="12">
        <v>922</v>
      </c>
      <c r="T207" s="12">
        <f t="shared" si="64"/>
        <v>1307</v>
      </c>
      <c r="U207" s="13">
        <f t="shared" si="65"/>
        <v>1735.3822553650073</v>
      </c>
      <c r="V207" s="14"/>
      <c r="W207" s="11" t="str">
        <f t="shared" si="71"/>
        <v/>
      </c>
      <c r="X207" s="11" t="str">
        <f>IF(A207&lt;&gt;7,"",VLOOKUP(engines!$A207,tables!$A$2:$B$9,2,FALSE))</f>
        <v/>
      </c>
      <c r="Y207" s="13" t="str">
        <f t="shared" si="72"/>
        <v/>
      </c>
      <c r="Z207" s="13" t="str">
        <f t="shared" si="73"/>
        <v/>
      </c>
      <c r="AA207" s="13" t="str">
        <f t="shared" si="74"/>
        <v/>
      </c>
      <c r="AB207" s="15" t="str">
        <f t="shared" si="75"/>
        <v/>
      </c>
      <c r="AC207" s="13" t="str">
        <f t="shared" si="76"/>
        <v/>
      </c>
      <c r="AD207" s="14"/>
      <c r="AE207" s="11" t="str">
        <f t="shared" ca="1" si="77"/>
        <v>81307100,1307,1735,81307100,flex-fuel (unleaded/E85),10,natrually aspirated,5072,6285,5363,9.35</v>
      </c>
      <c r="AF207" s="11" t="str">
        <f t="shared" si="66"/>
        <v/>
      </c>
    </row>
    <row r="208" spans="1:32" x14ac:dyDescent="0.3">
      <c r="A208" s="12">
        <v>4</v>
      </c>
      <c r="B208" s="11" t="str">
        <f t="shared" ca="1" si="60"/>
        <v>40516060</v>
      </c>
      <c r="C208" s="11">
        <f t="shared" si="78"/>
        <v>516</v>
      </c>
      <c r="D208" s="13">
        <f t="shared" si="61"/>
        <v>720</v>
      </c>
      <c r="E208" s="12">
        <v>516</v>
      </c>
      <c r="F208" s="14"/>
      <c r="G208" s="11" t="str">
        <f t="shared" ca="1" si="67"/>
        <v>40516060</v>
      </c>
      <c r="H208" s="11" t="str">
        <f>IF(A208=7,"",VLOOKUP(engines!$A208,tables!$A$2:$B$9,2,FALSE))</f>
        <v>diesel</v>
      </c>
      <c r="I208" s="11" cm="1">
        <f t="array" aca="1" ref="I208" ca="1">IF(H208="","",_xlfn.XLOOKUP(K208*(1+ 0.05*Q208),INDIRECT("tables!r14c"&amp;Q208+2&amp;":"&amp;"r21c"&amp;Q208+2,FALSE),tables!$A$14:$A$21,"err",-1,1))</f>
        <v>6</v>
      </c>
      <c r="J208" s="11" t="str" cm="1">
        <f t="array" ref="J208">IF(H208="","",_xlfn.XLOOKUP(Q208,tables!$B$26:$B$30,_xlfn.ANCHORARRAY(tables!$A$26),tables!$A$26,0,1))</f>
        <v>natrually aspirated</v>
      </c>
      <c r="K208" s="13">
        <f t="shared" si="68"/>
        <v>2889</v>
      </c>
      <c r="L208" s="13">
        <f t="shared" si="69"/>
        <v>5937</v>
      </c>
      <c r="M208" s="13">
        <f t="shared" si="70"/>
        <v>5103</v>
      </c>
      <c r="N208" s="15">
        <f ca="1">IF(H208="","",ROUND((4.966747+(23.27979-4.966747)/(1+(E208/463.6174)))*_xlfn.XLOOKUP(engines!H208,tables!$B$2:$B$9,tables!$C$2:$C$9,0,0,1)*IF(Q208=0,1,1.2)*(1-0.01*I208)*(1-K208/1000000),2))</f>
        <v>15.33</v>
      </c>
      <c r="O208" s="11">
        <f t="shared" si="62"/>
        <v>2889</v>
      </c>
      <c r="P208" s="11">
        <f t="shared" si="63"/>
        <v>178.6</v>
      </c>
      <c r="Q208" s="11">
        <f>IF(H208="","",MOD(O208,(_xlfn.XLOOKUP(O208,tables!$C$26:$C$30,tables!$B$26:$B$30,-1,-1,-1)+1)))</f>
        <v>0</v>
      </c>
      <c r="R208" s="12">
        <v>1437</v>
      </c>
      <c r="S208" s="12">
        <v>834</v>
      </c>
      <c r="T208" s="12">
        <f t="shared" si="64"/>
        <v>516</v>
      </c>
      <c r="U208" s="13">
        <f t="shared" si="65"/>
        <v>720.03149779119803</v>
      </c>
      <c r="V208" s="14"/>
      <c r="W208" s="11" t="str">
        <f t="shared" si="71"/>
        <v/>
      </c>
      <c r="X208" s="11" t="str">
        <f>IF(A208&lt;&gt;7,"",VLOOKUP(engines!$A208,tables!$A$2:$B$9,2,FALSE))</f>
        <v/>
      </c>
      <c r="Y208" s="13" t="str">
        <f t="shared" si="72"/>
        <v/>
      </c>
      <c r="Z208" s="13" t="str">
        <f t="shared" si="73"/>
        <v/>
      </c>
      <c r="AA208" s="13" t="str">
        <f t="shared" si="74"/>
        <v/>
      </c>
      <c r="AB208" s="15" t="str">
        <f t="shared" si="75"/>
        <v/>
      </c>
      <c r="AC208" s="13" t="str">
        <f t="shared" si="76"/>
        <v/>
      </c>
      <c r="AD208" s="14"/>
      <c r="AE208" s="11" t="str">
        <f t="shared" ca="1" si="77"/>
        <v>40516060,516,720,40516060,diesel,6,natrually aspirated,2889,5937,5103,15.33</v>
      </c>
      <c r="AF208" s="11" t="str">
        <f t="shared" si="66"/>
        <v/>
      </c>
    </row>
    <row r="209" spans="1:32" x14ac:dyDescent="0.3">
      <c r="A209" s="12">
        <v>1</v>
      </c>
      <c r="B209" s="11" t="str">
        <f t="shared" ca="1" si="60"/>
        <v>11164083</v>
      </c>
      <c r="C209" s="11">
        <f t="shared" si="78"/>
        <v>1164</v>
      </c>
      <c r="D209" s="13">
        <f t="shared" si="61"/>
        <v>1077</v>
      </c>
      <c r="E209" s="12">
        <v>1012</v>
      </c>
      <c r="F209" s="14"/>
      <c r="G209" s="11" t="str">
        <f t="shared" ca="1" si="67"/>
        <v>11164083</v>
      </c>
      <c r="H209" s="11" t="str">
        <f>IF(A209=7,"",VLOOKUP(engines!$A209,tables!$A$2:$B$9,2,FALSE))</f>
        <v>premium unleaded (recommended)</v>
      </c>
      <c r="I209" s="11" cm="1">
        <f t="array" aca="1" ref="I209" ca="1">IF(H209="","",_xlfn.XLOOKUP(K209*(1+ 0.05*Q209),INDIRECT("tables!r14c"&amp;Q209+2&amp;":"&amp;"r21c"&amp;Q209+2,FALSE),tables!$A$14:$A$21,"err",-1,1))</f>
        <v>8</v>
      </c>
      <c r="J209" s="11" t="str" cm="1">
        <f t="array" ref="J209">IF(H209="","",_xlfn.XLOOKUP(Q209,tables!$B$26:$B$30,_xlfn.ANCHORARRAY(tables!$A$26),tables!$A$26,0,1))</f>
        <v>twin turbo</v>
      </c>
      <c r="K209" s="13">
        <f t="shared" si="68"/>
        <v>4158</v>
      </c>
      <c r="L209" s="13">
        <f t="shared" si="69"/>
        <v>7665</v>
      </c>
      <c r="M209" s="13">
        <f t="shared" si="70"/>
        <v>6694</v>
      </c>
      <c r="N209" s="15">
        <f ca="1">IF(H209="","",ROUND((4.966747+(23.27979-4.966747)/(1+(E209/463.6174)))*_xlfn.XLOOKUP(engines!H209,tables!$B$2:$B$9,tables!$C$2:$C$9,0,0,1)*IF(Q209=0,1,1.2)*(1-0.01*I209)*(1-K209/1000000),2))</f>
        <v>11.9</v>
      </c>
      <c r="O209" s="11">
        <f t="shared" si="62"/>
        <v>4435</v>
      </c>
      <c r="P209" s="11">
        <f t="shared" si="63"/>
        <v>279.90999999999997</v>
      </c>
      <c r="Q209" s="11">
        <f>IF(H209="","",MOD(O209,(_xlfn.XLOOKUP(O209,tables!$C$26:$C$30,tables!$B$26:$B$30,-1,-1,-1)+1)))</f>
        <v>3</v>
      </c>
      <c r="R209" s="12">
        <v>665</v>
      </c>
      <c r="S209" s="12">
        <v>971</v>
      </c>
      <c r="T209" s="12">
        <f t="shared" si="64"/>
        <v>1164</v>
      </c>
      <c r="U209" s="13">
        <f t="shared" si="65"/>
        <v>1076.5201574785312</v>
      </c>
      <c r="V209" s="14"/>
      <c r="W209" s="11" t="str">
        <f t="shared" si="71"/>
        <v/>
      </c>
      <c r="X209" s="11" t="str">
        <f>IF(A209&lt;&gt;7,"",VLOOKUP(engines!$A209,tables!$A$2:$B$9,2,FALSE))</f>
        <v/>
      </c>
      <c r="Y209" s="13" t="str">
        <f t="shared" si="72"/>
        <v/>
      </c>
      <c r="Z209" s="13" t="str">
        <f t="shared" si="73"/>
        <v/>
      </c>
      <c r="AA209" s="13" t="str">
        <f t="shared" si="74"/>
        <v/>
      </c>
      <c r="AB209" s="15" t="str">
        <f t="shared" si="75"/>
        <v/>
      </c>
      <c r="AC209" s="13" t="str">
        <f t="shared" si="76"/>
        <v/>
      </c>
      <c r="AD209" s="14"/>
      <c r="AE209" s="11" t="str">
        <f t="shared" ca="1" si="77"/>
        <v>11164083,1164,1077,11164083,premium unleaded (recommended),8,twin turbo,4158,7665,6694,11.9</v>
      </c>
      <c r="AF209" s="11" t="str">
        <f t="shared" si="66"/>
        <v/>
      </c>
    </row>
    <row r="210" spans="1:32" x14ac:dyDescent="0.3">
      <c r="A210" s="12">
        <v>3</v>
      </c>
      <c r="B210" s="11" t="str">
        <f t="shared" ca="1" si="60"/>
        <v>31262100</v>
      </c>
      <c r="C210" s="11">
        <f t="shared" si="78"/>
        <v>1262</v>
      </c>
      <c r="D210" s="13">
        <f t="shared" si="61"/>
        <v>1440</v>
      </c>
      <c r="E210" s="12">
        <v>1262</v>
      </c>
      <c r="F210" s="14"/>
      <c r="G210" s="11" t="str">
        <f t="shared" ca="1" si="67"/>
        <v>31262100</v>
      </c>
      <c r="H210" s="11" t="str">
        <f>IF(A210=7,"",VLOOKUP(engines!$A210,tables!$A$2:$B$9,2,FALSE))</f>
        <v>premium unleaded (required)</v>
      </c>
      <c r="I210" s="11" cm="1">
        <f t="array" aca="1" ref="I210" ca="1">IF(H210="","",_xlfn.XLOOKUP(K210*(1+ 0.05*Q210),INDIRECT("tables!r14c"&amp;Q210+2&amp;":"&amp;"r21c"&amp;Q210+2,FALSE),tables!$A$14:$A$21,"err",-1,1))</f>
        <v>10</v>
      </c>
      <c r="J210" s="11" t="str" cm="1">
        <f t="array" ref="J210">IF(H210="","",_xlfn.XLOOKUP(Q210,tables!$B$26:$B$30,_xlfn.ANCHORARRAY(tables!$A$26),tables!$A$26,0,1))</f>
        <v>natrually aspirated</v>
      </c>
      <c r="K210" s="13">
        <f t="shared" si="68"/>
        <v>4984</v>
      </c>
      <c r="L210" s="13">
        <f t="shared" si="69"/>
        <v>6913</v>
      </c>
      <c r="M210" s="13">
        <f t="shared" si="70"/>
        <v>6242</v>
      </c>
      <c r="N210" s="15">
        <f ca="1">IF(H210="","",ROUND((4.966747+(23.27979-4.966747)/(1+(E210/463.6174)))*_xlfn.XLOOKUP(engines!H210,tables!$B$2:$B$9,tables!$C$2:$C$9,0,0,1)*IF(Q210=0,1,1.2)*(1-0.01*I210)*(1-K210/1000000),2))</f>
        <v>9.1199999999999992</v>
      </c>
      <c r="O210" s="11">
        <f t="shared" si="62"/>
        <v>4984</v>
      </c>
      <c r="P210" s="11">
        <f t="shared" si="63"/>
        <v>253.2</v>
      </c>
      <c r="Q210" s="11">
        <f>IF(H210="","",MOD(O210,(_xlfn.XLOOKUP(O210,tables!$C$26:$C$30,tables!$B$26:$B$30,-1,-1,-1)+1)))</f>
        <v>0</v>
      </c>
      <c r="R210" s="12">
        <v>913</v>
      </c>
      <c r="S210" s="12">
        <v>671</v>
      </c>
      <c r="T210" s="12">
        <f t="shared" si="64"/>
        <v>1262</v>
      </c>
      <c r="U210" s="13">
        <f t="shared" si="65"/>
        <v>1439.669991646469</v>
      </c>
      <c r="V210" s="14"/>
      <c r="W210" s="11" t="str">
        <f t="shared" si="71"/>
        <v/>
      </c>
      <c r="X210" s="11" t="str">
        <f>IF(A210&lt;&gt;7,"",VLOOKUP(engines!$A210,tables!$A$2:$B$9,2,FALSE))</f>
        <v/>
      </c>
      <c r="Y210" s="13" t="str">
        <f t="shared" si="72"/>
        <v/>
      </c>
      <c r="Z210" s="13" t="str">
        <f t="shared" si="73"/>
        <v/>
      </c>
      <c r="AA210" s="13" t="str">
        <f t="shared" si="74"/>
        <v/>
      </c>
      <c r="AB210" s="15" t="str">
        <f t="shared" si="75"/>
        <v/>
      </c>
      <c r="AC210" s="13" t="str">
        <f t="shared" si="76"/>
        <v/>
      </c>
      <c r="AD210" s="14"/>
      <c r="AE210" s="11" t="str">
        <f t="shared" ca="1" si="77"/>
        <v>31262100,1262,1440,31262100,premium unleaded (required),10,natrually aspirated,4984,6913,6242,9.12</v>
      </c>
      <c r="AF210" s="11" t="str">
        <f t="shared" si="66"/>
        <v/>
      </c>
    </row>
    <row r="211" spans="1:32" x14ac:dyDescent="0.3">
      <c r="A211" s="12">
        <v>3</v>
      </c>
      <c r="B211" s="11" t="str">
        <f t="shared" ca="1" si="60"/>
        <v>31254100</v>
      </c>
      <c r="C211" s="11">
        <f t="shared" si="78"/>
        <v>1254</v>
      </c>
      <c r="D211" s="13">
        <f t="shared" si="61"/>
        <v>1508</v>
      </c>
      <c r="E211" s="12">
        <v>1254</v>
      </c>
      <c r="F211" s="14"/>
      <c r="G211" s="11" t="str">
        <f t="shared" ca="1" si="67"/>
        <v>31254100</v>
      </c>
      <c r="H211" s="11" t="str">
        <f>IF(A211=7,"",VLOOKUP(engines!$A211,tables!$A$2:$B$9,2,FALSE))</f>
        <v>premium unleaded (required)</v>
      </c>
      <c r="I211" s="11" cm="1">
        <f t="array" aca="1" ref="I211" ca="1">IF(H211="","",_xlfn.XLOOKUP(K211*(1+ 0.05*Q211),INDIRECT("tables!r14c"&amp;Q211+2&amp;":"&amp;"r21c"&amp;Q211+2,FALSE),tables!$A$14:$A$21,"err",-1,1))</f>
        <v>10</v>
      </c>
      <c r="J211" s="11" t="str" cm="1">
        <f t="array" ref="J211">IF(H211="","",_xlfn.XLOOKUP(Q211,tables!$B$26:$B$30,_xlfn.ANCHORARRAY(tables!$A$26),tables!$A$26,0,1))</f>
        <v>natrually aspirated</v>
      </c>
      <c r="K211" s="13">
        <f t="shared" si="68"/>
        <v>4968</v>
      </c>
      <c r="L211" s="13">
        <f t="shared" si="69"/>
        <v>6821</v>
      </c>
      <c r="M211" s="13">
        <f t="shared" si="70"/>
        <v>5920</v>
      </c>
      <c r="N211" s="15">
        <f ca="1">IF(H211="","",ROUND((4.966747+(23.27979-4.966747)/(1+(E211/463.6174)))*_xlfn.XLOOKUP(engines!H211,tables!$B$2:$B$9,tables!$C$2:$C$9,0,0,1)*IF(Q211=0,1,1.2)*(1-0.01*I211)*(1-K211/1000000),2))</f>
        <v>9.14</v>
      </c>
      <c r="O211" s="11">
        <f t="shared" si="62"/>
        <v>4968</v>
      </c>
      <c r="P211" s="11">
        <f t="shared" si="63"/>
        <v>252.4</v>
      </c>
      <c r="Q211" s="11">
        <f>IF(H211="","",MOD(O211,(_xlfn.XLOOKUP(O211,tables!$C$26:$C$30,tables!$B$26:$B$30,-1,-1,-1)+1)))</f>
        <v>0</v>
      </c>
      <c r="R211" s="12">
        <v>821</v>
      </c>
      <c r="S211" s="12">
        <v>901</v>
      </c>
      <c r="T211" s="12">
        <f t="shared" si="64"/>
        <v>1254</v>
      </c>
      <c r="U211" s="13">
        <f t="shared" si="65"/>
        <v>1508.3536950910452</v>
      </c>
      <c r="V211" s="14"/>
      <c r="W211" s="11" t="str">
        <f t="shared" si="71"/>
        <v/>
      </c>
      <c r="X211" s="11" t="str">
        <f>IF(A211&lt;&gt;7,"",VLOOKUP(engines!$A211,tables!$A$2:$B$9,2,FALSE))</f>
        <v/>
      </c>
      <c r="Y211" s="13" t="str">
        <f t="shared" si="72"/>
        <v/>
      </c>
      <c r="Z211" s="13" t="str">
        <f t="shared" si="73"/>
        <v/>
      </c>
      <c r="AA211" s="13" t="str">
        <f t="shared" si="74"/>
        <v/>
      </c>
      <c r="AB211" s="15" t="str">
        <f t="shared" si="75"/>
        <v/>
      </c>
      <c r="AC211" s="13" t="str">
        <f t="shared" si="76"/>
        <v/>
      </c>
      <c r="AD211" s="14"/>
      <c r="AE211" s="11" t="str">
        <f t="shared" ca="1" si="77"/>
        <v>31254100,1254,1508,31254100,premium unleaded (required),10,natrually aspirated,4968,6821,5920,9.14</v>
      </c>
      <c r="AF211" s="11" t="str">
        <f t="shared" si="66"/>
        <v/>
      </c>
    </row>
    <row r="212" spans="1:32" x14ac:dyDescent="0.3">
      <c r="A212" s="12">
        <v>7</v>
      </c>
      <c r="B212" s="11" t="str">
        <f t="shared" si="60"/>
        <v>71053450</v>
      </c>
      <c r="C212" s="11">
        <f t="shared" si="78"/>
        <v>1053</v>
      </c>
      <c r="D212" s="13">
        <f t="shared" si="61"/>
        <v>1579</v>
      </c>
      <c r="E212" s="12">
        <v>1053</v>
      </c>
      <c r="F212" s="14"/>
      <c r="G212" s="11" t="str">
        <f t="shared" si="67"/>
        <v/>
      </c>
      <c r="H212" s="11" t="str">
        <f>IF(A212=7,"",VLOOKUP(engines!$A212,tables!$A$2:$B$9,2,FALSE))</f>
        <v/>
      </c>
      <c r="I212" s="11" t="str" cm="1">
        <f t="array" aca="1" ref="I212" ca="1">IF(H212="","",_xlfn.XLOOKUP(K212*(1+ 0.05*Q212),INDIRECT("tables!r14c"&amp;Q212+2&amp;":"&amp;"r21c"&amp;Q212+2,FALSE),tables!$A$14:$A$21,"err",-1,1))</f>
        <v/>
      </c>
      <c r="J212" s="11" t="str" cm="1">
        <f t="array" ref="J212">IF(H212="","",_xlfn.XLOOKUP(Q212,tables!$B$26:$B$30,_xlfn.ANCHORARRAY(tables!$A$26),tables!$A$26,0,1))</f>
        <v/>
      </c>
      <c r="K212" s="13" t="str">
        <f t="shared" si="68"/>
        <v/>
      </c>
      <c r="L212" s="13" t="str">
        <f t="shared" si="69"/>
        <v/>
      </c>
      <c r="M212" s="13" t="str">
        <f t="shared" si="70"/>
        <v/>
      </c>
      <c r="N212" s="15" t="str">
        <f>IF(H212="","",ROUND((4.966747+(23.27979-4.966747)/(1+(E212/463.6174)))*_xlfn.XLOOKUP(engines!H212,tables!$B$2:$B$9,tables!$C$2:$C$9,0,0,1)*IF(Q212=0,1,1.2)*(1-0.01*I212)*(1-K212/1000000),2))</f>
        <v/>
      </c>
      <c r="O212" s="11" t="str">
        <f t="shared" si="62"/>
        <v/>
      </c>
      <c r="P212" s="11" t="str">
        <f t="shared" si="63"/>
        <v/>
      </c>
      <c r="Q212" s="11" t="str">
        <f>IF(H212="","",MOD(O212,(_xlfn.XLOOKUP(O212,tables!$C$26:$C$30,tables!$B$26:$B$30,-1,-1,-1)+1)))</f>
        <v/>
      </c>
      <c r="R212" s="12">
        <v>152</v>
      </c>
      <c r="S212" s="12">
        <v>659</v>
      </c>
      <c r="T212" s="12" t="str">
        <f t="shared" si="64"/>
        <v/>
      </c>
      <c r="U212" s="13" t="str">
        <f t="shared" si="65"/>
        <v/>
      </c>
      <c r="V212" s="14"/>
      <c r="W212" s="11" t="str">
        <f t="shared" si="71"/>
        <v>71053450</v>
      </c>
      <c r="X212" s="11" t="str">
        <f>IF(A212&lt;&gt;7,"",VLOOKUP(engines!$A212,tables!$A$2:$B$9,2,FALSE))</f>
        <v>electric</v>
      </c>
      <c r="Y212" s="13">
        <f t="shared" si="72"/>
        <v>422</v>
      </c>
      <c r="Z212" s="13">
        <f t="shared" si="73"/>
        <v>1861</v>
      </c>
      <c r="AA212" s="13">
        <f t="shared" si="74"/>
        <v>116</v>
      </c>
      <c r="AB212" s="15">
        <f t="shared" si="75"/>
        <v>4.5</v>
      </c>
      <c r="AC212" s="13">
        <f t="shared" si="76"/>
        <v>1579</v>
      </c>
      <c r="AD212" s="14"/>
      <c r="AE212" s="11" t="str">
        <f t="shared" si="77"/>
        <v/>
      </c>
      <c r="AF212" s="11" t="str">
        <f t="shared" si="66"/>
        <v>71053450,1053,1579,71053450,electric,422,1861,116,4.5</v>
      </c>
    </row>
    <row r="213" spans="1:32" x14ac:dyDescent="0.3">
      <c r="A213" s="12">
        <v>7</v>
      </c>
      <c r="B213" s="11" t="str">
        <f t="shared" si="60"/>
        <v>71452400</v>
      </c>
      <c r="C213" s="11">
        <f t="shared" si="78"/>
        <v>1452</v>
      </c>
      <c r="D213" s="13">
        <f t="shared" si="61"/>
        <v>2177</v>
      </c>
      <c r="E213" s="12">
        <v>1452</v>
      </c>
      <c r="F213" s="14"/>
      <c r="G213" s="11" t="str">
        <f t="shared" si="67"/>
        <v/>
      </c>
      <c r="H213" s="11" t="str">
        <f>IF(A213=7,"",VLOOKUP(engines!$A213,tables!$A$2:$B$9,2,FALSE))</f>
        <v/>
      </c>
      <c r="I213" s="11" t="str" cm="1">
        <f t="array" aca="1" ref="I213" ca="1">IF(H213="","",_xlfn.XLOOKUP(K213*(1+ 0.05*Q213),INDIRECT("tables!r14c"&amp;Q213+2&amp;":"&amp;"r21c"&amp;Q213+2,FALSE),tables!$A$14:$A$21,"err",-1,1))</f>
        <v/>
      </c>
      <c r="J213" s="11" t="str" cm="1">
        <f t="array" ref="J213">IF(H213="","",_xlfn.XLOOKUP(Q213,tables!$B$26:$B$30,_xlfn.ANCHORARRAY(tables!$A$26),tables!$A$26,0,1))</f>
        <v/>
      </c>
      <c r="K213" s="13" t="str">
        <f t="shared" si="68"/>
        <v/>
      </c>
      <c r="L213" s="13" t="str">
        <f t="shared" si="69"/>
        <v/>
      </c>
      <c r="M213" s="13" t="str">
        <f t="shared" si="70"/>
        <v/>
      </c>
      <c r="N213" s="15" t="str">
        <f>IF(H213="","",ROUND((4.966747+(23.27979-4.966747)/(1+(E213/463.6174)))*_xlfn.XLOOKUP(engines!H213,tables!$B$2:$B$9,tables!$C$2:$C$9,0,0,1)*IF(Q213=0,1,1.2)*(1-0.01*I213)*(1-K213/1000000),2))</f>
        <v/>
      </c>
      <c r="O213" s="11" t="str">
        <f t="shared" si="62"/>
        <v/>
      </c>
      <c r="P213" s="11" t="str">
        <f t="shared" si="63"/>
        <v/>
      </c>
      <c r="Q213" s="11" t="str">
        <f>IF(H213="","",MOD(O213,(_xlfn.XLOOKUP(O213,tables!$C$26:$C$30,tables!$B$26:$B$30,-1,-1,-1)+1)))</f>
        <v/>
      </c>
      <c r="R213" s="12">
        <v>163</v>
      </c>
      <c r="S213" s="12">
        <v>929</v>
      </c>
      <c r="T213" s="12" t="str">
        <f t="shared" si="64"/>
        <v/>
      </c>
      <c r="U213" s="13" t="str">
        <f t="shared" si="65"/>
        <v/>
      </c>
      <c r="V213" s="14"/>
      <c r="W213" s="11" t="str">
        <f t="shared" si="71"/>
        <v>71452400</v>
      </c>
      <c r="X213" s="11" t="str">
        <f>IF(A213&lt;&gt;7,"",VLOOKUP(engines!$A213,tables!$A$2:$B$9,2,FALSE))</f>
        <v>electric</v>
      </c>
      <c r="Y213" s="13">
        <f t="shared" si="72"/>
        <v>430</v>
      </c>
      <c r="Z213" s="13">
        <f t="shared" si="73"/>
        <v>2518</v>
      </c>
      <c r="AA213" s="13">
        <f t="shared" si="74"/>
        <v>120</v>
      </c>
      <c r="AB213" s="15">
        <f t="shared" si="75"/>
        <v>4</v>
      </c>
      <c r="AC213" s="13">
        <f t="shared" si="76"/>
        <v>2177</v>
      </c>
      <c r="AD213" s="14"/>
      <c r="AE213" s="11" t="str">
        <f t="shared" si="77"/>
        <v/>
      </c>
      <c r="AF213" s="11" t="str">
        <f t="shared" si="66"/>
        <v>71452400,1452,2177,71452400,electric,430,2518,120,4</v>
      </c>
    </row>
    <row r="214" spans="1:32" x14ac:dyDescent="0.3">
      <c r="A214" s="12">
        <v>7</v>
      </c>
      <c r="B214" s="11" t="str">
        <f t="shared" si="60"/>
        <v>70827491</v>
      </c>
      <c r="C214" s="11">
        <f t="shared" si="78"/>
        <v>827</v>
      </c>
      <c r="D214" s="13">
        <f t="shared" si="61"/>
        <v>1240</v>
      </c>
      <c r="E214" s="12">
        <v>827</v>
      </c>
      <c r="F214" s="14"/>
      <c r="G214" s="11" t="str">
        <f t="shared" si="67"/>
        <v/>
      </c>
      <c r="H214" s="11" t="str">
        <f>IF(A214=7,"",VLOOKUP(engines!$A214,tables!$A$2:$B$9,2,FALSE))</f>
        <v/>
      </c>
      <c r="I214" s="11" t="str" cm="1">
        <f t="array" aca="1" ref="I214" ca="1">IF(H214="","",_xlfn.XLOOKUP(K214*(1+ 0.05*Q214),INDIRECT("tables!r14c"&amp;Q214+2&amp;":"&amp;"r21c"&amp;Q214+2,FALSE),tables!$A$14:$A$21,"err",-1,1))</f>
        <v/>
      </c>
      <c r="J214" s="11" t="str" cm="1">
        <f t="array" ref="J214">IF(H214="","",_xlfn.XLOOKUP(Q214,tables!$B$26:$B$30,_xlfn.ANCHORARRAY(tables!$A$26),tables!$A$26,0,1))</f>
        <v/>
      </c>
      <c r="K214" s="13" t="str">
        <f t="shared" si="68"/>
        <v/>
      </c>
      <c r="L214" s="13" t="str">
        <f t="shared" si="69"/>
        <v/>
      </c>
      <c r="M214" s="13" t="str">
        <f t="shared" si="70"/>
        <v/>
      </c>
      <c r="N214" s="15" t="str">
        <f>IF(H214="","",ROUND((4.966747+(23.27979-4.966747)/(1+(E214/463.6174)))*_xlfn.XLOOKUP(engines!H214,tables!$B$2:$B$9,tables!$C$2:$C$9,0,0,1)*IF(Q214=0,1,1.2)*(1-0.01*I214)*(1-K214/1000000),2))</f>
        <v/>
      </c>
      <c r="O214" s="11" t="str">
        <f t="shared" si="62"/>
        <v/>
      </c>
      <c r="P214" s="11" t="str">
        <f t="shared" si="63"/>
        <v/>
      </c>
      <c r="Q214" s="11" t="str">
        <f>IF(H214="","",MOD(O214,(_xlfn.XLOOKUP(O214,tables!$C$26:$C$30,tables!$B$26:$B$30,-1,-1,-1)+1)))</f>
        <v/>
      </c>
      <c r="R214" s="12">
        <v>219</v>
      </c>
      <c r="S214" s="12">
        <v>743</v>
      </c>
      <c r="T214" s="12" t="str">
        <f t="shared" si="64"/>
        <v/>
      </c>
      <c r="U214" s="13" t="str">
        <f t="shared" si="65"/>
        <v/>
      </c>
      <c r="V214" s="14"/>
      <c r="W214" s="11" t="str">
        <f t="shared" si="71"/>
        <v>70827491</v>
      </c>
      <c r="X214" s="11" t="str">
        <f>IF(A214&lt;&gt;7,"",VLOOKUP(engines!$A214,tables!$A$2:$B$9,2,FALSE))</f>
        <v>electric</v>
      </c>
      <c r="Y214" s="13">
        <f t="shared" si="72"/>
        <v>413</v>
      </c>
      <c r="Z214" s="13">
        <f t="shared" si="73"/>
        <v>1493</v>
      </c>
      <c r="AA214" s="13">
        <f t="shared" si="74"/>
        <v>112</v>
      </c>
      <c r="AB214" s="15">
        <f t="shared" si="75"/>
        <v>4.91</v>
      </c>
      <c r="AC214" s="13">
        <f t="shared" si="76"/>
        <v>1240</v>
      </c>
      <c r="AD214" s="14"/>
      <c r="AE214" s="11" t="str">
        <f t="shared" si="77"/>
        <v/>
      </c>
      <c r="AF214" s="11" t="str">
        <f t="shared" si="66"/>
        <v>70827491,827,1240,70827491,electric,413,1493,112,4.91</v>
      </c>
    </row>
    <row r="215" spans="1:32" x14ac:dyDescent="0.3">
      <c r="A215" s="12">
        <v>7</v>
      </c>
      <c r="B215" s="11" t="str">
        <f t="shared" si="60"/>
        <v>70963465</v>
      </c>
      <c r="C215" s="11">
        <f t="shared" si="78"/>
        <v>963</v>
      </c>
      <c r="D215" s="13">
        <f t="shared" si="61"/>
        <v>1444</v>
      </c>
      <c r="E215" s="12">
        <v>963</v>
      </c>
      <c r="F215" s="14"/>
      <c r="G215" s="11" t="str">
        <f t="shared" si="67"/>
        <v/>
      </c>
      <c r="H215" s="11" t="str">
        <f>IF(A215=7,"",VLOOKUP(engines!$A215,tables!$A$2:$B$9,2,FALSE))</f>
        <v/>
      </c>
      <c r="I215" s="11" t="str" cm="1">
        <f t="array" aca="1" ref="I215" ca="1">IF(H215="","",_xlfn.XLOOKUP(K215*(1+ 0.05*Q215),INDIRECT("tables!r14c"&amp;Q215+2&amp;":"&amp;"r21c"&amp;Q215+2,FALSE),tables!$A$14:$A$21,"err",-1,1))</f>
        <v/>
      </c>
      <c r="J215" s="11" t="str" cm="1">
        <f t="array" ref="J215">IF(H215="","",_xlfn.XLOOKUP(Q215,tables!$B$26:$B$30,_xlfn.ANCHORARRAY(tables!$A$26),tables!$A$26,0,1))</f>
        <v/>
      </c>
      <c r="K215" s="13" t="str">
        <f t="shared" si="68"/>
        <v/>
      </c>
      <c r="L215" s="13" t="str">
        <f t="shared" si="69"/>
        <v/>
      </c>
      <c r="M215" s="13" t="str">
        <f t="shared" si="70"/>
        <v/>
      </c>
      <c r="N215" s="15" t="str">
        <f>IF(H215="","",ROUND((4.966747+(23.27979-4.966747)/(1+(E215/463.6174)))*_xlfn.XLOOKUP(engines!H215,tables!$B$2:$B$9,tables!$C$2:$C$9,0,0,1)*IF(Q215=0,1,1.2)*(1-0.01*I215)*(1-K215/1000000),2))</f>
        <v/>
      </c>
      <c r="O215" s="11" t="str">
        <f t="shared" si="62"/>
        <v/>
      </c>
      <c r="P215" s="11" t="str">
        <f t="shared" si="63"/>
        <v/>
      </c>
      <c r="Q215" s="11" t="str">
        <f>IF(H215="","",MOD(O215,(_xlfn.XLOOKUP(O215,tables!$C$26:$C$30,tables!$B$26:$B$30,-1,-1,-1)+1)))</f>
        <v/>
      </c>
      <c r="R215" s="12">
        <v>353</v>
      </c>
      <c r="S215" s="12">
        <v>655</v>
      </c>
      <c r="T215" s="12" t="str">
        <f t="shared" si="64"/>
        <v/>
      </c>
      <c r="U215" s="13" t="str">
        <f t="shared" si="65"/>
        <v/>
      </c>
      <c r="V215" s="14"/>
      <c r="W215" s="11" t="str">
        <f t="shared" si="71"/>
        <v>70963465</v>
      </c>
      <c r="X215" s="11" t="str">
        <f>IF(A215&lt;&gt;7,"",VLOOKUP(engines!$A215,tables!$A$2:$B$9,2,FALSE))</f>
        <v>electric</v>
      </c>
      <c r="Y215" s="13">
        <f t="shared" si="72"/>
        <v>420</v>
      </c>
      <c r="Z215" s="13">
        <f t="shared" si="73"/>
        <v>1710</v>
      </c>
      <c r="AA215" s="13">
        <f t="shared" si="74"/>
        <v>115</v>
      </c>
      <c r="AB215" s="15">
        <f t="shared" si="75"/>
        <v>4.6500000000000004</v>
      </c>
      <c r="AC215" s="13">
        <f t="shared" si="76"/>
        <v>1444</v>
      </c>
      <c r="AD215" s="14"/>
      <c r="AE215" s="11" t="str">
        <f t="shared" si="77"/>
        <v/>
      </c>
      <c r="AF215" s="11" t="str">
        <f t="shared" si="66"/>
        <v>70963465,963,1444,70963465,electric,420,1710,115,4.65</v>
      </c>
    </row>
    <row r="216" spans="1:32" x14ac:dyDescent="0.3">
      <c r="A216" s="12">
        <v>2</v>
      </c>
      <c r="B216" s="11" t="str">
        <f t="shared" ca="1" si="60"/>
        <v>21293083</v>
      </c>
      <c r="C216" s="11">
        <f t="shared" si="78"/>
        <v>1293</v>
      </c>
      <c r="D216" s="13">
        <f t="shared" si="61"/>
        <v>1207</v>
      </c>
      <c r="E216" s="12">
        <v>1124</v>
      </c>
      <c r="F216" s="14"/>
      <c r="G216" s="11" t="str">
        <f t="shared" ca="1" si="67"/>
        <v>21293083</v>
      </c>
      <c r="H216" s="11" t="str">
        <f>IF(A216=7,"",VLOOKUP(engines!$A216,tables!$A$2:$B$9,2,FALSE))</f>
        <v>regular unleaded</v>
      </c>
      <c r="I216" s="11" cm="1">
        <f t="array" aca="1" ref="I216" ca="1">IF(H216="","",_xlfn.XLOOKUP(K216*(1+ 0.05*Q216),INDIRECT("tables!r14c"&amp;Q216+2&amp;":"&amp;"r21c"&amp;Q216+2,FALSE),tables!$A$14:$A$21,"err",-1,1))</f>
        <v>8</v>
      </c>
      <c r="J216" s="11" t="str" cm="1">
        <f t="array" ref="J216">IF(H216="","",_xlfn.XLOOKUP(Q216,tables!$B$26:$B$30,_xlfn.ANCHORARRAY(tables!$A$26),tables!$A$26,0,1))</f>
        <v>twin turbo</v>
      </c>
      <c r="K216" s="13">
        <f t="shared" si="68"/>
        <v>4387</v>
      </c>
      <c r="L216" s="13">
        <f t="shared" si="69"/>
        <v>7491</v>
      </c>
      <c r="M216" s="13">
        <f t="shared" si="70"/>
        <v>6631</v>
      </c>
      <c r="N216" s="15">
        <f ca="1">IF(H216="","",ROUND((4.966747+(23.27979-4.966747)/(1+(E216/463.6174)))*_xlfn.XLOOKUP(engines!H216,tables!$B$2:$B$9,tables!$C$2:$C$9,0,0,1)*IF(Q216=0,1,1.2)*(1-0.01*I216)*(1-K216/1000000),2))</f>
        <v>11.34</v>
      </c>
      <c r="O216" s="11">
        <f t="shared" si="62"/>
        <v>4695</v>
      </c>
      <c r="P216" s="11">
        <f t="shared" si="63"/>
        <v>294.745</v>
      </c>
      <c r="Q216" s="11">
        <f>IF(H216="","",MOD(O216,(_xlfn.XLOOKUP(O216,tables!$C$26:$C$30,tables!$B$26:$B$30,-1,-1,-1)+1)))</f>
        <v>3</v>
      </c>
      <c r="R216" s="12">
        <v>514</v>
      </c>
      <c r="S216" s="12">
        <v>860</v>
      </c>
      <c r="T216" s="12">
        <f t="shared" si="64"/>
        <v>1293</v>
      </c>
      <c r="U216" s="13">
        <f t="shared" si="65"/>
        <v>1207.0204969110366</v>
      </c>
      <c r="V216" s="14"/>
      <c r="W216" s="11" t="str">
        <f t="shared" si="71"/>
        <v/>
      </c>
      <c r="X216" s="11" t="str">
        <f>IF(A216&lt;&gt;7,"",VLOOKUP(engines!$A216,tables!$A$2:$B$9,2,FALSE))</f>
        <v/>
      </c>
      <c r="Y216" s="13" t="str">
        <f t="shared" si="72"/>
        <v/>
      </c>
      <c r="Z216" s="13" t="str">
        <f t="shared" si="73"/>
        <v/>
      </c>
      <c r="AA216" s="13" t="str">
        <f t="shared" si="74"/>
        <v/>
      </c>
      <c r="AB216" s="15" t="str">
        <f t="shared" si="75"/>
        <v/>
      </c>
      <c r="AC216" s="13" t="str">
        <f t="shared" si="76"/>
        <v/>
      </c>
      <c r="AD216" s="14"/>
      <c r="AE216" s="11" t="str">
        <f t="shared" ca="1" si="77"/>
        <v>21293083,1293,1207,21293083,regular unleaded,8,twin turbo,4387,7491,6631,11.34</v>
      </c>
      <c r="AF216" s="11" t="str">
        <f t="shared" si="66"/>
        <v/>
      </c>
    </row>
    <row r="217" spans="1:32" x14ac:dyDescent="0.3">
      <c r="A217" s="12">
        <v>5</v>
      </c>
      <c r="B217" s="11" t="str">
        <f t="shared" ca="1" si="60"/>
        <v>50656062</v>
      </c>
      <c r="C217" s="11">
        <f t="shared" si="78"/>
        <v>656</v>
      </c>
      <c r="D217" s="13">
        <f t="shared" si="61"/>
        <v>712</v>
      </c>
      <c r="E217" s="12">
        <v>596</v>
      </c>
      <c r="F217" s="14"/>
      <c r="G217" s="11" t="str">
        <f t="shared" ca="1" si="67"/>
        <v>50656062</v>
      </c>
      <c r="H217" s="11" t="str">
        <f>IF(A217=7,"",VLOOKUP(engines!$A217,tables!$A$2:$B$9,2,FALSE))</f>
        <v>flex-fuel (premium unleaded recommended/E85)</v>
      </c>
      <c r="I217" s="11" cm="1">
        <f t="array" aca="1" ref="I217" ca="1">IF(H217="","",_xlfn.XLOOKUP(K217*(1+ 0.05*Q217),INDIRECT("tables!r14c"&amp;Q217+2&amp;":"&amp;"r21c"&amp;Q217+2,FALSE),tables!$A$14:$A$21,"err",-1,1))</f>
        <v>6</v>
      </c>
      <c r="J217" s="11" t="str" cm="1">
        <f t="array" ref="J217">IF(H217="","",_xlfn.XLOOKUP(Q217,tables!$B$26:$B$30,_xlfn.ANCHORARRAY(tables!$A$26),tables!$A$26,0,1))</f>
        <v>bi-turbo</v>
      </c>
      <c r="K217" s="13">
        <f t="shared" si="68"/>
        <v>3096</v>
      </c>
      <c r="L217" s="13">
        <f t="shared" si="69"/>
        <v>6645</v>
      </c>
      <c r="M217" s="13">
        <f t="shared" si="70"/>
        <v>5959</v>
      </c>
      <c r="N217" s="15">
        <f ca="1">IF(H217="","",ROUND((4.966747+(23.27979-4.966747)/(1+(E217/463.6174)))*_xlfn.XLOOKUP(engines!H217,tables!$B$2:$B$9,tables!$C$2:$C$9,0,0,1)*IF(Q217=0,1,1.2)*(1-0.01*I217)*(1-K217/1000000),2))</f>
        <v>15.76</v>
      </c>
      <c r="O217" s="11">
        <f t="shared" si="62"/>
        <v>3194</v>
      </c>
      <c r="P217" s="11">
        <f t="shared" si="63"/>
        <v>211.86000000000004</v>
      </c>
      <c r="Q217" s="11">
        <f>IF(H217="","",MOD(O217,(_xlfn.XLOOKUP(O217,tables!$C$26:$C$30,tables!$B$26:$B$30,-1,-1,-1)+1)))</f>
        <v>2</v>
      </c>
      <c r="R217" s="12">
        <v>41</v>
      </c>
      <c r="S217" s="12">
        <v>686</v>
      </c>
      <c r="T217" s="12">
        <f t="shared" si="64"/>
        <v>656</v>
      </c>
      <c r="U217" s="13">
        <f t="shared" si="65"/>
        <v>712.19715764577836</v>
      </c>
      <c r="V217" s="14"/>
      <c r="W217" s="11" t="str">
        <f t="shared" si="71"/>
        <v/>
      </c>
      <c r="X217" s="11" t="str">
        <f>IF(A217&lt;&gt;7,"",VLOOKUP(engines!$A217,tables!$A$2:$B$9,2,FALSE))</f>
        <v/>
      </c>
      <c r="Y217" s="13" t="str">
        <f t="shared" si="72"/>
        <v/>
      </c>
      <c r="Z217" s="13" t="str">
        <f t="shared" si="73"/>
        <v/>
      </c>
      <c r="AA217" s="13" t="str">
        <f t="shared" si="74"/>
        <v/>
      </c>
      <c r="AB217" s="15" t="str">
        <f t="shared" si="75"/>
        <v/>
      </c>
      <c r="AC217" s="13" t="str">
        <f t="shared" si="76"/>
        <v/>
      </c>
      <c r="AD217" s="14"/>
      <c r="AE217" s="11" t="str">
        <f t="shared" ca="1" si="77"/>
        <v>50656062,656,712,50656062,flex-fuel (premium unleaded recommended/E85),6,bi-turbo,3096,6645,5959,15.76</v>
      </c>
      <c r="AF217" s="11" t="str">
        <f t="shared" si="66"/>
        <v/>
      </c>
    </row>
    <row r="218" spans="1:32" x14ac:dyDescent="0.3">
      <c r="A218" s="12">
        <v>5</v>
      </c>
      <c r="B218" s="11" t="str">
        <f t="shared" ca="1" si="60"/>
        <v>50900081</v>
      </c>
      <c r="C218" s="11">
        <f t="shared" si="78"/>
        <v>900</v>
      </c>
      <c r="D218" s="13">
        <f t="shared" si="61"/>
        <v>987</v>
      </c>
      <c r="E218" s="12">
        <v>857</v>
      </c>
      <c r="F218" s="14"/>
      <c r="G218" s="11" t="str">
        <f t="shared" ca="1" si="67"/>
        <v>50900081</v>
      </c>
      <c r="H218" s="11" t="str">
        <f>IF(A218=7,"",VLOOKUP(engines!$A218,tables!$A$2:$B$9,2,FALSE))</f>
        <v>flex-fuel (premium unleaded recommended/E85)</v>
      </c>
      <c r="I218" s="11" cm="1">
        <f t="array" aca="1" ref="I218" ca="1">IF(H218="","",_xlfn.XLOOKUP(K218*(1+ 0.05*Q218),INDIRECT("tables!r14c"&amp;Q218+2&amp;":"&amp;"r21c"&amp;Q218+2,FALSE),tables!$A$14:$A$21,"err",-1,1))</f>
        <v>8</v>
      </c>
      <c r="J218" s="11" t="str" cm="1">
        <f t="array" ref="J218">IF(H218="","",_xlfn.XLOOKUP(Q218,tables!$B$26:$B$30,_xlfn.ANCHORARRAY(tables!$A$26),tables!$A$26,0,1))</f>
        <v>single turbo</v>
      </c>
      <c r="K218" s="13">
        <f t="shared" si="68"/>
        <v>3950</v>
      </c>
      <c r="L218" s="13">
        <f t="shared" si="69"/>
        <v>6777</v>
      </c>
      <c r="M218" s="13">
        <f t="shared" si="70"/>
        <v>6183</v>
      </c>
      <c r="N218" s="15">
        <f ca="1">IF(H218="","",ROUND((4.966747+(23.27979-4.966747)/(1+(E218/463.6174)))*_xlfn.XLOOKUP(engines!H218,tables!$B$2:$B$9,tables!$C$2:$C$9,0,0,1)*IF(Q218=0,1,1.2)*(1-0.01*I218)*(1-K218/1000000),2))</f>
        <v>13.53</v>
      </c>
      <c r="O218" s="11">
        <f t="shared" si="62"/>
        <v>4029</v>
      </c>
      <c r="P218" s="11">
        <f t="shared" si="63"/>
        <v>227.85000000000002</v>
      </c>
      <c r="Q218" s="11">
        <f>IF(H218="","",MOD(O218,(_xlfn.XLOOKUP(O218,tables!$C$26:$C$30,tables!$B$26:$B$30,-1,-1,-1)+1)))</f>
        <v>1</v>
      </c>
      <c r="R218" s="12">
        <v>454</v>
      </c>
      <c r="S218" s="12">
        <v>594</v>
      </c>
      <c r="T218" s="12">
        <f t="shared" si="64"/>
        <v>900</v>
      </c>
      <c r="U218" s="13">
        <f t="shared" si="65"/>
        <v>986.9813292689289</v>
      </c>
      <c r="V218" s="14"/>
      <c r="W218" s="11" t="str">
        <f t="shared" si="71"/>
        <v/>
      </c>
      <c r="X218" s="11" t="str">
        <f>IF(A218&lt;&gt;7,"",VLOOKUP(engines!$A218,tables!$A$2:$B$9,2,FALSE))</f>
        <v/>
      </c>
      <c r="Y218" s="13" t="str">
        <f t="shared" si="72"/>
        <v/>
      </c>
      <c r="Z218" s="13" t="str">
        <f t="shared" si="73"/>
        <v/>
      </c>
      <c r="AA218" s="13" t="str">
        <f t="shared" si="74"/>
        <v/>
      </c>
      <c r="AB218" s="15" t="str">
        <f t="shared" si="75"/>
        <v/>
      </c>
      <c r="AC218" s="13" t="str">
        <f t="shared" si="76"/>
        <v/>
      </c>
      <c r="AD218" s="14"/>
      <c r="AE218" s="11" t="str">
        <f t="shared" ca="1" si="77"/>
        <v>50900081,900,987,50900081,flex-fuel (premium unleaded recommended/E85),8,single turbo,3950,6777,6183,13.53</v>
      </c>
      <c r="AF218" s="11" t="str">
        <f t="shared" si="66"/>
        <v/>
      </c>
    </row>
    <row r="219" spans="1:32" x14ac:dyDescent="0.3">
      <c r="A219" s="12">
        <v>6</v>
      </c>
      <c r="B219" s="11" t="str">
        <f t="shared" ca="1" si="60"/>
        <v>60757080</v>
      </c>
      <c r="C219" s="11">
        <f t="shared" si="78"/>
        <v>757</v>
      </c>
      <c r="D219" s="13">
        <f t="shared" si="61"/>
        <v>1000</v>
      </c>
      <c r="E219" s="12">
        <v>757</v>
      </c>
      <c r="F219" s="14"/>
      <c r="G219" s="11" t="str">
        <f t="shared" ca="1" si="67"/>
        <v>60757080</v>
      </c>
      <c r="H219" s="11" t="str">
        <f>IF(A219=7,"",VLOOKUP(engines!$A219,tables!$A$2:$B$9,2,FALSE))</f>
        <v>flex-fuel (premium unleaded required/E85)</v>
      </c>
      <c r="I219" s="11" cm="1">
        <f t="array" aca="1" ref="I219" ca="1">IF(H219="","",_xlfn.XLOOKUP(K219*(1+ 0.05*Q219),INDIRECT("tables!r14c"&amp;Q219+2&amp;":"&amp;"r21c"&amp;Q219+2,FALSE),tables!$A$14:$A$21,"err",-1,1))</f>
        <v>8</v>
      </c>
      <c r="J219" s="11" t="str" cm="1">
        <f t="array" ref="J219">IF(H219="","",_xlfn.XLOOKUP(Q219,tables!$B$26:$B$30,_xlfn.ANCHORARRAY(tables!$A$26),tables!$A$26,0,1))</f>
        <v>natrually aspirated</v>
      </c>
      <c r="K219" s="13">
        <f t="shared" si="68"/>
        <v>3735</v>
      </c>
      <c r="L219" s="13">
        <f t="shared" si="69"/>
        <v>6173</v>
      </c>
      <c r="M219" s="13">
        <f t="shared" si="70"/>
        <v>5392</v>
      </c>
      <c r="N219" s="15">
        <f ca="1">IF(H219="","",ROUND((4.966747+(23.27979-4.966747)/(1+(E219/463.6174)))*_xlfn.XLOOKUP(engines!H219,tables!$B$2:$B$9,tables!$C$2:$C$9,0,0,1)*IF(Q219=0,1,1.2)*(1-0.01*I219)*(1-K219/1000000),2))</f>
        <v>12.13</v>
      </c>
      <c r="O219" s="11">
        <f t="shared" si="62"/>
        <v>3735</v>
      </c>
      <c r="P219" s="11">
        <f t="shared" si="63"/>
        <v>202.7</v>
      </c>
      <c r="Q219" s="11">
        <f>IF(H219="","",MOD(O219,(_xlfn.XLOOKUP(O219,tables!$C$26:$C$30,tables!$B$26:$B$30,-1,-1,-1)+1)))</f>
        <v>0</v>
      </c>
      <c r="R219" s="12">
        <v>173</v>
      </c>
      <c r="S219" s="12">
        <v>781</v>
      </c>
      <c r="T219" s="12">
        <f t="shared" si="64"/>
        <v>757</v>
      </c>
      <c r="U219" s="13">
        <f t="shared" si="65"/>
        <v>999.70843794350867</v>
      </c>
      <c r="V219" s="14"/>
      <c r="W219" s="11" t="str">
        <f t="shared" si="71"/>
        <v/>
      </c>
      <c r="X219" s="11" t="str">
        <f>IF(A219&lt;&gt;7,"",VLOOKUP(engines!$A219,tables!$A$2:$B$9,2,FALSE))</f>
        <v/>
      </c>
      <c r="Y219" s="13" t="str">
        <f t="shared" si="72"/>
        <v/>
      </c>
      <c r="Z219" s="13" t="str">
        <f t="shared" si="73"/>
        <v/>
      </c>
      <c r="AA219" s="13" t="str">
        <f t="shared" si="74"/>
        <v/>
      </c>
      <c r="AB219" s="15" t="str">
        <f t="shared" si="75"/>
        <v/>
      </c>
      <c r="AC219" s="13" t="str">
        <f t="shared" si="76"/>
        <v/>
      </c>
      <c r="AD219" s="14"/>
      <c r="AE219" s="11" t="str">
        <f t="shared" ca="1" si="77"/>
        <v>60757080,757,1000,60757080,flex-fuel (premium unleaded required/E85),8,natrually aspirated,3735,6173,5392,12.13</v>
      </c>
      <c r="AF219" s="11" t="str">
        <f t="shared" si="66"/>
        <v/>
      </c>
    </row>
    <row r="220" spans="1:32" x14ac:dyDescent="0.3">
      <c r="A220" s="12">
        <v>8</v>
      </c>
      <c r="B220" s="11" t="str">
        <f t="shared" ca="1" si="60"/>
        <v>81108082</v>
      </c>
      <c r="C220" s="11">
        <f t="shared" si="78"/>
        <v>1108</v>
      </c>
      <c r="D220" s="13">
        <f t="shared" si="61"/>
        <v>1101</v>
      </c>
      <c r="E220" s="12">
        <v>1007</v>
      </c>
      <c r="F220" s="14"/>
      <c r="G220" s="11" t="str">
        <f t="shared" ca="1" si="67"/>
        <v>81108082</v>
      </c>
      <c r="H220" s="11" t="str">
        <f>IF(A220=7,"",VLOOKUP(engines!$A220,tables!$A$2:$B$9,2,FALSE))</f>
        <v>flex-fuel (unleaded/E85)</v>
      </c>
      <c r="I220" s="11" cm="1">
        <f t="array" aca="1" ref="I220" ca="1">IF(H220="","",_xlfn.XLOOKUP(K220*(1+ 0.05*Q220),INDIRECT("tables!r14c"&amp;Q220+2&amp;":"&amp;"r21c"&amp;Q220+2,FALSE),tables!$A$14:$A$21,"err",-1,1))</f>
        <v>8</v>
      </c>
      <c r="J220" s="11" t="str" cm="1">
        <f t="array" ref="J220">IF(H220="","",_xlfn.XLOOKUP(Q220,tables!$B$26:$B$30,_xlfn.ANCHORARRAY(tables!$A$26),tables!$A$26,0,1))</f>
        <v>bi-turbo</v>
      </c>
      <c r="K220" s="13">
        <f t="shared" si="68"/>
        <v>4236</v>
      </c>
      <c r="L220" s="13">
        <f t="shared" si="69"/>
        <v>7241</v>
      </c>
      <c r="M220" s="13">
        <f t="shared" si="70"/>
        <v>6514</v>
      </c>
      <c r="N220" s="15">
        <f ca="1">IF(H220="","",ROUND((4.966747+(23.27979-4.966747)/(1+(E220/463.6174)))*_xlfn.XLOOKUP(engines!H220,tables!$B$2:$B$9,tables!$C$2:$C$9,0,0,1)*IF(Q220=0,1,1.2)*(1-0.01*I220)*(1-K220/1000000),2))</f>
        <v>12.63</v>
      </c>
      <c r="O220" s="11">
        <f t="shared" si="62"/>
        <v>4422</v>
      </c>
      <c r="P220" s="11">
        <f t="shared" si="63"/>
        <v>261.58000000000004</v>
      </c>
      <c r="Q220" s="11">
        <f>IF(H220="","",MOD(O220,(_xlfn.XLOOKUP(O220,tables!$C$26:$C$30,tables!$B$26:$B$30,-1,-1,-1)+1)))</f>
        <v>2</v>
      </c>
      <c r="R220" s="12">
        <v>583</v>
      </c>
      <c r="S220" s="12">
        <v>727</v>
      </c>
      <c r="T220" s="12">
        <f t="shared" si="64"/>
        <v>1108</v>
      </c>
      <c r="U220" s="13">
        <f t="shared" si="65"/>
        <v>1100.8016658101581</v>
      </c>
      <c r="V220" s="14"/>
      <c r="W220" s="11" t="str">
        <f t="shared" si="71"/>
        <v/>
      </c>
      <c r="X220" s="11" t="str">
        <f>IF(A220&lt;&gt;7,"",VLOOKUP(engines!$A220,tables!$A$2:$B$9,2,FALSE))</f>
        <v/>
      </c>
      <c r="Y220" s="13" t="str">
        <f t="shared" si="72"/>
        <v/>
      </c>
      <c r="Z220" s="13" t="str">
        <f t="shared" si="73"/>
        <v/>
      </c>
      <c r="AA220" s="13" t="str">
        <f t="shared" si="74"/>
        <v/>
      </c>
      <c r="AB220" s="15" t="str">
        <f t="shared" si="75"/>
        <v/>
      </c>
      <c r="AC220" s="13" t="str">
        <f t="shared" si="76"/>
        <v/>
      </c>
      <c r="AD220" s="14"/>
      <c r="AE220" s="11" t="str">
        <f t="shared" ca="1" si="77"/>
        <v>81108082,1108,1101,81108082,flex-fuel (unleaded/E85),8,bi-turbo,4236,7241,6514,12.63</v>
      </c>
      <c r="AF220" s="11" t="str">
        <f t="shared" si="66"/>
        <v/>
      </c>
    </row>
    <row r="221" spans="1:32" x14ac:dyDescent="0.3">
      <c r="A221" s="12">
        <v>1</v>
      </c>
      <c r="B221" s="11" t="str">
        <f t="shared" ca="1" si="60"/>
        <v>10680061</v>
      </c>
      <c r="C221" s="11">
        <f t="shared" si="78"/>
        <v>680</v>
      </c>
      <c r="D221" s="13">
        <f t="shared" si="61"/>
        <v>761</v>
      </c>
      <c r="E221" s="12">
        <v>648</v>
      </c>
      <c r="F221" s="14"/>
      <c r="G221" s="11" t="str">
        <f t="shared" ca="1" si="67"/>
        <v>10680061</v>
      </c>
      <c r="H221" s="11" t="str">
        <f>IF(A221=7,"",VLOOKUP(engines!$A221,tables!$A$2:$B$9,2,FALSE))</f>
        <v>premium unleaded (recommended)</v>
      </c>
      <c r="I221" s="11" cm="1">
        <f t="array" aca="1" ref="I221" ca="1">IF(H221="","",_xlfn.XLOOKUP(K221*(1+ 0.05*Q221),INDIRECT("tables!r14c"&amp;Q221+2&amp;":"&amp;"r21c"&amp;Q221+2,FALSE),tables!$A$14:$A$21,"err",-1,1))</f>
        <v>6</v>
      </c>
      <c r="J221" s="11" t="str" cm="1">
        <f t="array" ref="J221">IF(H221="","",_xlfn.XLOOKUP(Q221,tables!$B$26:$B$30,_xlfn.ANCHORARRAY(tables!$A$26),tables!$A$26,0,1))</f>
        <v>single turbo</v>
      </c>
      <c r="K221" s="13">
        <f t="shared" si="68"/>
        <v>3321</v>
      </c>
      <c r="L221" s="13">
        <f t="shared" si="69"/>
        <v>6754</v>
      </c>
      <c r="M221" s="13">
        <f t="shared" si="70"/>
        <v>6065</v>
      </c>
      <c r="N221" s="15">
        <f ca="1">IF(H221="","",ROUND((4.966747+(23.27979-4.966747)/(1+(E221/463.6174)))*_xlfn.XLOOKUP(engines!H221,tables!$B$2:$B$9,tables!$C$2:$C$9,0,0,1)*IF(Q221=0,1,1.2)*(1-0.01*I221)*(1-K221/1000000),2))</f>
        <v>14.31</v>
      </c>
      <c r="O221" s="11">
        <f t="shared" si="62"/>
        <v>3379</v>
      </c>
      <c r="P221" s="11">
        <f t="shared" si="63"/>
        <v>204.75</v>
      </c>
      <c r="Q221" s="11">
        <f>IF(H221="","",MOD(O221,(_xlfn.XLOOKUP(O221,tables!$C$26:$C$30,tables!$B$26:$B$30,-1,-1,-1)+1)))</f>
        <v>1</v>
      </c>
      <c r="R221" s="12">
        <v>432</v>
      </c>
      <c r="S221" s="12">
        <v>689</v>
      </c>
      <c r="T221" s="12">
        <f t="shared" si="64"/>
        <v>680</v>
      </c>
      <c r="U221" s="13">
        <f t="shared" si="65"/>
        <v>760.80185430831909</v>
      </c>
      <c r="V221" s="14"/>
      <c r="W221" s="11" t="str">
        <f t="shared" si="71"/>
        <v/>
      </c>
      <c r="X221" s="11" t="str">
        <f>IF(A221&lt;&gt;7,"",VLOOKUP(engines!$A221,tables!$A$2:$B$9,2,FALSE))</f>
        <v/>
      </c>
      <c r="Y221" s="13" t="str">
        <f t="shared" si="72"/>
        <v/>
      </c>
      <c r="Z221" s="13" t="str">
        <f t="shared" si="73"/>
        <v/>
      </c>
      <c r="AA221" s="13" t="str">
        <f t="shared" si="74"/>
        <v/>
      </c>
      <c r="AB221" s="15" t="str">
        <f t="shared" si="75"/>
        <v/>
      </c>
      <c r="AC221" s="13" t="str">
        <f t="shared" si="76"/>
        <v/>
      </c>
      <c r="AD221" s="14"/>
      <c r="AE221" s="11" t="str">
        <f t="shared" ca="1" si="77"/>
        <v>10680061,680,761,10680061,premium unleaded (recommended),6,single turbo,3321,6754,6065,14.31</v>
      </c>
      <c r="AF221" s="11" t="str">
        <f t="shared" si="66"/>
        <v/>
      </c>
    </row>
    <row r="222" spans="1:32" x14ac:dyDescent="0.3">
      <c r="A222" s="12">
        <v>6</v>
      </c>
      <c r="B222" s="11" t="str">
        <f t="shared" ca="1" si="60"/>
        <v>61589103</v>
      </c>
      <c r="C222" s="11">
        <f t="shared" si="78"/>
        <v>1589</v>
      </c>
      <c r="D222" s="13">
        <f t="shared" si="61"/>
        <v>1639</v>
      </c>
      <c r="E222" s="12">
        <v>1382</v>
      </c>
      <c r="F222" s="14"/>
      <c r="G222" s="11" t="str">
        <f t="shared" ca="1" si="67"/>
        <v>61589103</v>
      </c>
      <c r="H222" s="11" t="str">
        <f>IF(A222=7,"",VLOOKUP(engines!$A222,tables!$A$2:$B$9,2,FALSE))</f>
        <v>flex-fuel (premium unleaded required/E85)</v>
      </c>
      <c r="I222" s="11" cm="1">
        <f t="array" aca="1" ref="I222" ca="1">IF(H222="","",_xlfn.XLOOKUP(K222*(1+ 0.05*Q222),INDIRECT("tables!r14c"&amp;Q222+2&amp;":"&amp;"r21c"&amp;Q222+2,FALSE),tables!$A$14:$A$21,"err",-1,1))</f>
        <v>10</v>
      </c>
      <c r="J222" s="11" t="str" cm="1">
        <f t="array" ref="J222">IF(H222="","",_xlfn.XLOOKUP(Q222,tables!$B$26:$B$30,_xlfn.ANCHORARRAY(tables!$A$26),tables!$A$26,0,1))</f>
        <v>twin turbo</v>
      </c>
      <c r="K222" s="13">
        <f t="shared" si="68"/>
        <v>4833</v>
      </c>
      <c r="L222" s="13">
        <f t="shared" si="69"/>
        <v>6960</v>
      </c>
      <c r="M222" s="13">
        <f t="shared" si="70"/>
        <v>6003</v>
      </c>
      <c r="N222" s="15">
        <f ca="1">IF(H222="","",ROUND((4.966747+(23.27979-4.966747)/(1+(E222/463.6174)))*_xlfn.XLOOKUP(engines!H222,tables!$B$2:$B$9,tables!$C$2:$C$9,0,0,1)*IF(Q222=0,1,1.2)*(1-0.01*I222)*(1-K222/1000000),2))</f>
        <v>11.41</v>
      </c>
      <c r="O222" s="11">
        <f t="shared" si="62"/>
        <v>5211</v>
      </c>
      <c r="P222" s="11">
        <f t="shared" si="63"/>
        <v>328.78499999999997</v>
      </c>
      <c r="Q222" s="11">
        <f>IF(H222="","",MOD(O222,(_xlfn.XLOOKUP(O222,tables!$C$26:$C$30,tables!$B$26:$B$30,-1,-1,-1)+1)))</f>
        <v>3</v>
      </c>
      <c r="R222" s="12">
        <v>52</v>
      </c>
      <c r="S222" s="12">
        <v>957</v>
      </c>
      <c r="T222" s="12">
        <f t="shared" si="64"/>
        <v>1589</v>
      </c>
      <c r="U222" s="13">
        <f t="shared" si="65"/>
        <v>1639.3325473315551</v>
      </c>
      <c r="V222" s="14"/>
      <c r="W222" s="11" t="str">
        <f t="shared" si="71"/>
        <v/>
      </c>
      <c r="X222" s="11" t="str">
        <f>IF(A222&lt;&gt;7,"",VLOOKUP(engines!$A222,tables!$A$2:$B$9,2,FALSE))</f>
        <v/>
      </c>
      <c r="Y222" s="13" t="str">
        <f t="shared" si="72"/>
        <v/>
      </c>
      <c r="Z222" s="13" t="str">
        <f t="shared" si="73"/>
        <v/>
      </c>
      <c r="AA222" s="13" t="str">
        <f t="shared" si="74"/>
        <v/>
      </c>
      <c r="AB222" s="15" t="str">
        <f t="shared" si="75"/>
        <v/>
      </c>
      <c r="AC222" s="13" t="str">
        <f t="shared" si="76"/>
        <v/>
      </c>
      <c r="AD222" s="14"/>
      <c r="AE222" s="11" t="str">
        <f t="shared" ca="1" si="77"/>
        <v>61589103,1589,1639,61589103,flex-fuel (premium unleaded required/E85),10,twin turbo,4833,6960,6003,11.41</v>
      </c>
      <c r="AF222" s="11" t="str">
        <f t="shared" si="66"/>
        <v/>
      </c>
    </row>
    <row r="223" spans="1:32" x14ac:dyDescent="0.3">
      <c r="A223" s="12">
        <v>4</v>
      </c>
      <c r="B223" s="11" t="str">
        <f t="shared" ca="1" si="60"/>
        <v>40593060</v>
      </c>
      <c r="C223" s="11">
        <f t="shared" si="78"/>
        <v>593</v>
      </c>
      <c r="D223" s="13">
        <f t="shared" si="61"/>
        <v>1052</v>
      </c>
      <c r="E223" s="12">
        <v>593</v>
      </c>
      <c r="F223" s="14"/>
      <c r="G223" s="11" t="str">
        <f t="shared" ca="1" si="67"/>
        <v>40593060</v>
      </c>
      <c r="H223" s="11" t="str">
        <f>IF(A223=7,"",VLOOKUP(engines!$A223,tables!$A$2:$B$9,2,FALSE))</f>
        <v>diesel</v>
      </c>
      <c r="I223" s="11" cm="1">
        <f t="array" aca="1" ref="I223" ca="1">IF(H223="","",_xlfn.XLOOKUP(K223*(1+ 0.05*Q223),INDIRECT("tables!r14c"&amp;Q223+2&amp;":"&amp;"r21c"&amp;Q223+2,FALSE),tables!$A$14:$A$21,"err",-1,1))</f>
        <v>6</v>
      </c>
      <c r="J223" s="11" t="str" cm="1">
        <f t="array" ref="J223">IF(H223="","",_xlfn.XLOOKUP(Q223,tables!$B$26:$B$30,_xlfn.ANCHORARRAY(tables!$A$26),tables!$A$26,0,1))</f>
        <v>natrually aspirated</v>
      </c>
      <c r="K223" s="13">
        <f t="shared" si="68"/>
        <v>3183</v>
      </c>
      <c r="L223" s="13">
        <f t="shared" si="69"/>
        <v>4591</v>
      </c>
      <c r="M223" s="13">
        <f t="shared" si="70"/>
        <v>4013</v>
      </c>
      <c r="N223" s="15">
        <f ca="1">IF(H223="","",ROUND((4.966747+(23.27979-4.966747)/(1+(E223/463.6174)))*_xlfn.XLOOKUP(engines!H223,tables!$B$2:$B$9,tables!$C$2:$C$9,0,0,1)*IF(Q223=0,1,1.2)*(1-0.01*I223)*(1-K223/1000000),2))</f>
        <v>14.62</v>
      </c>
      <c r="O223" s="11">
        <f t="shared" si="62"/>
        <v>3183</v>
      </c>
      <c r="P223" s="11">
        <f t="shared" si="63"/>
        <v>186.3</v>
      </c>
      <c r="Q223" s="11">
        <f>IF(H223="","",MOD(O223,(_xlfn.XLOOKUP(O223,tables!$C$26:$C$30,tables!$B$26:$B$30,-1,-1,-1)+1)))</f>
        <v>0</v>
      </c>
      <c r="R223" s="12">
        <v>91</v>
      </c>
      <c r="S223" s="12">
        <v>578</v>
      </c>
      <c r="T223" s="12">
        <f t="shared" si="64"/>
        <v>593</v>
      </c>
      <c r="U223" s="13">
        <f t="shared" si="65"/>
        <v>1052.2353681950765</v>
      </c>
      <c r="V223" s="14"/>
      <c r="W223" s="11" t="str">
        <f t="shared" si="71"/>
        <v/>
      </c>
      <c r="X223" s="11" t="str">
        <f>IF(A223&lt;&gt;7,"",VLOOKUP(engines!$A223,tables!$A$2:$B$9,2,FALSE))</f>
        <v/>
      </c>
      <c r="Y223" s="13" t="str">
        <f t="shared" si="72"/>
        <v/>
      </c>
      <c r="Z223" s="13" t="str">
        <f t="shared" si="73"/>
        <v/>
      </c>
      <c r="AA223" s="13" t="str">
        <f t="shared" si="74"/>
        <v/>
      </c>
      <c r="AB223" s="15" t="str">
        <f t="shared" si="75"/>
        <v/>
      </c>
      <c r="AC223" s="13" t="str">
        <f t="shared" si="76"/>
        <v/>
      </c>
      <c r="AD223" s="14"/>
      <c r="AE223" s="11" t="str">
        <f t="shared" ca="1" si="77"/>
        <v>40593060,593,1052,40593060,diesel,6,natrually aspirated,3183,4591,4013,14.62</v>
      </c>
      <c r="AF223" s="11" t="str">
        <f t="shared" si="66"/>
        <v/>
      </c>
    </row>
    <row r="224" spans="1:32" x14ac:dyDescent="0.3">
      <c r="A224" s="12">
        <v>7</v>
      </c>
      <c r="B224" s="11" t="str">
        <f t="shared" si="60"/>
        <v>71396406</v>
      </c>
      <c r="C224" s="11">
        <f t="shared" si="78"/>
        <v>1396</v>
      </c>
      <c r="D224" s="13">
        <f t="shared" si="61"/>
        <v>2093</v>
      </c>
      <c r="E224" s="12">
        <v>1396</v>
      </c>
      <c r="F224" s="14"/>
      <c r="G224" s="11" t="str">
        <f t="shared" si="67"/>
        <v/>
      </c>
      <c r="H224" s="11" t="str">
        <f>IF(A224=7,"",VLOOKUP(engines!$A224,tables!$A$2:$B$9,2,FALSE))</f>
        <v/>
      </c>
      <c r="I224" s="11" t="str" cm="1">
        <f t="array" aca="1" ref="I224" ca="1">IF(H224="","",_xlfn.XLOOKUP(K224*(1+ 0.05*Q224),INDIRECT("tables!r14c"&amp;Q224+2&amp;":"&amp;"r21c"&amp;Q224+2,FALSE),tables!$A$14:$A$21,"err",-1,1))</f>
        <v/>
      </c>
      <c r="J224" s="11" t="str" cm="1">
        <f t="array" ref="J224">IF(H224="","",_xlfn.XLOOKUP(Q224,tables!$B$26:$B$30,_xlfn.ANCHORARRAY(tables!$A$26),tables!$A$26,0,1))</f>
        <v/>
      </c>
      <c r="K224" s="13" t="str">
        <f t="shared" si="68"/>
        <v/>
      </c>
      <c r="L224" s="13" t="str">
        <f t="shared" si="69"/>
        <v/>
      </c>
      <c r="M224" s="13" t="str">
        <f t="shared" si="70"/>
        <v/>
      </c>
      <c r="N224" s="15" t="str">
        <f>IF(H224="","",ROUND((4.966747+(23.27979-4.966747)/(1+(E224/463.6174)))*_xlfn.XLOOKUP(engines!H224,tables!$B$2:$B$9,tables!$C$2:$C$9,0,0,1)*IF(Q224=0,1,1.2)*(1-0.01*I224)*(1-K224/1000000),2))</f>
        <v/>
      </c>
      <c r="O224" s="11" t="str">
        <f t="shared" si="62"/>
        <v/>
      </c>
      <c r="P224" s="11" t="str">
        <f t="shared" si="63"/>
        <v/>
      </c>
      <c r="Q224" s="11" t="str">
        <f>IF(H224="","",MOD(O224,(_xlfn.XLOOKUP(O224,tables!$C$26:$C$30,tables!$B$26:$B$30,-1,-1,-1)+1)))</f>
        <v/>
      </c>
      <c r="R224" s="12">
        <v>514</v>
      </c>
      <c r="S224" s="12">
        <v>934</v>
      </c>
      <c r="T224" s="12" t="str">
        <f t="shared" si="64"/>
        <v/>
      </c>
      <c r="U224" s="13" t="str">
        <f t="shared" si="65"/>
        <v/>
      </c>
      <c r="V224" s="14"/>
      <c r="W224" s="11" t="str">
        <f t="shared" si="71"/>
        <v>71396406</v>
      </c>
      <c r="X224" s="11" t="str">
        <f>IF(A224&lt;&gt;7,"",VLOOKUP(engines!$A224,tables!$A$2:$B$9,2,FALSE))</f>
        <v>electric</v>
      </c>
      <c r="Y224" s="13">
        <f t="shared" si="72"/>
        <v>428</v>
      </c>
      <c r="Z224" s="13">
        <f t="shared" si="73"/>
        <v>2432</v>
      </c>
      <c r="AA224" s="13">
        <f t="shared" si="74"/>
        <v>119</v>
      </c>
      <c r="AB224" s="15">
        <f t="shared" si="75"/>
        <v>4.0599999999999996</v>
      </c>
      <c r="AC224" s="13">
        <f t="shared" si="76"/>
        <v>2093</v>
      </c>
      <c r="AD224" s="14"/>
      <c r="AE224" s="11" t="str">
        <f t="shared" si="77"/>
        <v/>
      </c>
      <c r="AF224" s="11" t="str">
        <f t="shared" si="66"/>
        <v>71396406,1396,2093,71396406,electric,428,2432,119,4.06</v>
      </c>
    </row>
    <row r="225" spans="1:32" x14ac:dyDescent="0.3">
      <c r="A225" s="12">
        <v>7</v>
      </c>
      <c r="B225" s="11" t="str">
        <f t="shared" si="60"/>
        <v>70829491</v>
      </c>
      <c r="C225" s="11">
        <f t="shared" si="78"/>
        <v>829</v>
      </c>
      <c r="D225" s="13">
        <f t="shared" si="61"/>
        <v>1243</v>
      </c>
      <c r="E225" s="12">
        <v>829</v>
      </c>
      <c r="F225" s="14"/>
      <c r="G225" s="11" t="str">
        <f t="shared" si="67"/>
        <v/>
      </c>
      <c r="H225" s="11" t="str">
        <f>IF(A225=7,"",VLOOKUP(engines!$A225,tables!$A$2:$B$9,2,FALSE))</f>
        <v/>
      </c>
      <c r="I225" s="11" t="str" cm="1">
        <f t="array" aca="1" ref="I225" ca="1">IF(H225="","",_xlfn.XLOOKUP(K225*(1+ 0.05*Q225),INDIRECT("tables!r14c"&amp;Q225+2&amp;":"&amp;"r21c"&amp;Q225+2,FALSE),tables!$A$14:$A$21,"err",-1,1))</f>
        <v/>
      </c>
      <c r="J225" s="11" t="str" cm="1">
        <f t="array" ref="J225">IF(H225="","",_xlfn.XLOOKUP(Q225,tables!$B$26:$B$30,_xlfn.ANCHORARRAY(tables!$A$26),tables!$A$26,0,1))</f>
        <v/>
      </c>
      <c r="K225" s="13" t="str">
        <f t="shared" si="68"/>
        <v/>
      </c>
      <c r="L225" s="13" t="str">
        <f t="shared" si="69"/>
        <v/>
      </c>
      <c r="M225" s="13" t="str">
        <f t="shared" si="70"/>
        <v/>
      </c>
      <c r="N225" s="15" t="str">
        <f>IF(H225="","",ROUND((4.966747+(23.27979-4.966747)/(1+(E225/463.6174)))*_xlfn.XLOOKUP(engines!H225,tables!$B$2:$B$9,tables!$C$2:$C$9,0,0,1)*IF(Q225=0,1,1.2)*(1-0.01*I225)*(1-K225/1000000),2))</f>
        <v/>
      </c>
      <c r="O225" s="11" t="str">
        <f t="shared" si="62"/>
        <v/>
      </c>
      <c r="P225" s="11" t="str">
        <f t="shared" si="63"/>
        <v/>
      </c>
      <c r="Q225" s="11" t="str">
        <f>IF(H225="","",MOD(O225,(_xlfn.XLOOKUP(O225,tables!$C$26:$C$30,tables!$B$26:$B$30,-1,-1,-1)+1)))</f>
        <v/>
      </c>
      <c r="R225" s="12">
        <v>374</v>
      </c>
      <c r="S225" s="12">
        <v>740</v>
      </c>
      <c r="T225" s="12" t="str">
        <f t="shared" si="64"/>
        <v/>
      </c>
      <c r="U225" s="13" t="str">
        <f t="shared" si="65"/>
        <v/>
      </c>
      <c r="V225" s="14"/>
      <c r="W225" s="11" t="str">
        <f t="shared" si="71"/>
        <v>70829491</v>
      </c>
      <c r="X225" s="11" t="str">
        <f>IF(A225&lt;&gt;7,"",VLOOKUP(engines!$A225,tables!$A$2:$B$9,2,FALSE))</f>
        <v>electric</v>
      </c>
      <c r="Y225" s="13">
        <f t="shared" si="72"/>
        <v>413</v>
      </c>
      <c r="Z225" s="13">
        <f t="shared" si="73"/>
        <v>1497</v>
      </c>
      <c r="AA225" s="13">
        <f t="shared" si="74"/>
        <v>112</v>
      </c>
      <c r="AB225" s="15">
        <f t="shared" si="75"/>
        <v>4.91</v>
      </c>
      <c r="AC225" s="13">
        <f t="shared" si="76"/>
        <v>1243</v>
      </c>
      <c r="AD225" s="14"/>
      <c r="AE225" s="11" t="str">
        <f t="shared" si="77"/>
        <v/>
      </c>
      <c r="AF225" s="11" t="str">
        <f t="shared" si="66"/>
        <v>70829491,829,1243,70829491,electric,413,1497,112,4.91</v>
      </c>
    </row>
    <row r="226" spans="1:32" x14ac:dyDescent="0.3">
      <c r="A226" s="12">
        <v>2</v>
      </c>
      <c r="B226" s="11" t="str">
        <f t="shared" ca="1" si="60"/>
        <v>20059030</v>
      </c>
      <c r="C226" s="11">
        <f t="shared" si="78"/>
        <v>59</v>
      </c>
      <c r="D226" s="13">
        <f t="shared" si="61"/>
        <v>75</v>
      </c>
      <c r="E226" s="12">
        <v>59</v>
      </c>
      <c r="F226" s="14"/>
      <c r="G226" s="11" t="str">
        <f t="shared" ca="1" si="67"/>
        <v>20059030</v>
      </c>
      <c r="H226" s="11" t="str">
        <f>IF(A226=7,"",VLOOKUP(engines!$A226,tables!$A$2:$B$9,2,FALSE))</f>
        <v>regular unleaded</v>
      </c>
      <c r="I226" s="11" cm="1">
        <f t="array" aca="1" ref="I226" ca="1">IF(H226="","",_xlfn.XLOOKUP(K226*(1+ 0.05*Q226),INDIRECT("tables!r14c"&amp;Q226+2&amp;":"&amp;"r21c"&amp;Q226+2,FALSE),tables!$A$14:$A$21,"err",-1,1))</f>
        <v>3</v>
      </c>
      <c r="J226" s="11" t="str" cm="1">
        <f t="array" ref="J226">IF(H226="","",_xlfn.XLOOKUP(Q226,tables!$B$26:$B$30,_xlfn.ANCHORARRAY(tables!$A$26),tables!$A$26,0,1))</f>
        <v>natrually aspirated</v>
      </c>
      <c r="K226" s="13">
        <f t="shared" si="68"/>
        <v>444</v>
      </c>
      <c r="L226" s="13">
        <f t="shared" si="69"/>
        <v>6468</v>
      </c>
      <c r="M226" s="13">
        <f t="shared" si="70"/>
        <v>5608</v>
      </c>
      <c r="N226" s="15">
        <f ca="1">IF(H226="","",ROUND((4.966747+(23.27979-4.966747)/(1+(E226/463.6174)))*_xlfn.XLOOKUP(engines!H226,tables!$B$2:$B$9,tables!$C$2:$C$9,0,0,1)*IF(Q226=0,1,1.2)*(1-0.01*I226)*(1-K226/1000000),2))</f>
        <v>20.57</v>
      </c>
      <c r="O226" s="11">
        <f t="shared" si="62"/>
        <v>444</v>
      </c>
      <c r="P226" s="11">
        <f t="shared" si="63"/>
        <v>132.9</v>
      </c>
      <c r="Q226" s="11">
        <f>IF(H226="","",MOD(O226,(_xlfn.XLOOKUP(O226,tables!$C$26:$C$30,tables!$B$26:$B$30,-1,-1,-1)+1)))</f>
        <v>0</v>
      </c>
      <c r="R226" s="12">
        <v>468</v>
      </c>
      <c r="S226" s="12">
        <v>860</v>
      </c>
      <c r="T226" s="12">
        <f t="shared" si="64"/>
        <v>59</v>
      </c>
      <c r="U226" s="13">
        <f t="shared" si="65"/>
        <v>74.915445840272653</v>
      </c>
      <c r="V226" s="14"/>
      <c r="W226" s="11" t="str">
        <f t="shared" si="71"/>
        <v/>
      </c>
      <c r="X226" s="11" t="str">
        <f>IF(A226&lt;&gt;7,"",VLOOKUP(engines!$A226,tables!$A$2:$B$9,2,FALSE))</f>
        <v/>
      </c>
      <c r="Y226" s="13" t="str">
        <f t="shared" si="72"/>
        <v/>
      </c>
      <c r="Z226" s="13" t="str">
        <f t="shared" si="73"/>
        <v/>
      </c>
      <c r="AA226" s="13" t="str">
        <f t="shared" si="74"/>
        <v/>
      </c>
      <c r="AB226" s="15" t="str">
        <f t="shared" si="75"/>
        <v/>
      </c>
      <c r="AC226" s="13" t="str">
        <f t="shared" si="76"/>
        <v/>
      </c>
      <c r="AD226" s="14"/>
      <c r="AE226" s="11" t="str">
        <f t="shared" ca="1" si="77"/>
        <v>20059030,59,75,20059030,regular unleaded,3,natrually aspirated,444,6468,5608,20.57</v>
      </c>
      <c r="AF226" s="11" t="str">
        <f t="shared" si="66"/>
        <v/>
      </c>
    </row>
    <row r="227" spans="1:32" x14ac:dyDescent="0.3">
      <c r="A227" s="12">
        <v>6</v>
      </c>
      <c r="B227" s="11" t="str">
        <f t="shared" ca="1" si="60"/>
        <v>60417060</v>
      </c>
      <c r="C227" s="11">
        <f t="shared" si="78"/>
        <v>417</v>
      </c>
      <c r="D227" s="13">
        <f t="shared" si="61"/>
        <v>493</v>
      </c>
      <c r="E227" s="12">
        <v>417</v>
      </c>
      <c r="F227" s="14"/>
      <c r="G227" s="11" t="str">
        <f t="shared" ca="1" si="67"/>
        <v>60417060</v>
      </c>
      <c r="H227" s="11" t="str">
        <f>IF(A227=7,"",VLOOKUP(engines!$A227,tables!$A$2:$B$9,2,FALSE))</f>
        <v>flex-fuel (premium unleaded required/E85)</v>
      </c>
      <c r="I227" s="11" cm="1">
        <f t="array" aca="1" ref="I227" ca="1">IF(H227="","",_xlfn.XLOOKUP(K227*(1+ 0.05*Q227),INDIRECT("tables!r14c"&amp;Q227+2&amp;":"&amp;"r21c"&amp;Q227+2,FALSE),tables!$A$14:$A$21,"err",-1,1))</f>
        <v>6</v>
      </c>
      <c r="J227" s="11" t="str" cm="1">
        <f t="array" ref="J227">IF(H227="","",_xlfn.XLOOKUP(Q227,tables!$B$26:$B$30,_xlfn.ANCHORARRAY(tables!$A$26),tables!$A$26,0,1))</f>
        <v>natrually aspirated</v>
      </c>
      <c r="K227" s="13">
        <f t="shared" si="68"/>
        <v>2472</v>
      </c>
      <c r="L227" s="13">
        <f t="shared" si="69"/>
        <v>6632</v>
      </c>
      <c r="M227" s="13">
        <f t="shared" si="70"/>
        <v>6020</v>
      </c>
      <c r="N227" s="15">
        <f ca="1">IF(H227="","",ROUND((4.966747+(23.27979-4.966747)/(1+(E227/463.6174)))*_xlfn.XLOOKUP(engines!H227,tables!$B$2:$B$9,tables!$C$2:$C$9,0,0,1)*IF(Q227=0,1,1.2)*(1-0.01*I227)*(1-K227/1000000),2))</f>
        <v>15.2</v>
      </c>
      <c r="O227" s="11">
        <f t="shared" si="62"/>
        <v>2472</v>
      </c>
      <c r="P227" s="11">
        <f t="shared" si="63"/>
        <v>168.7</v>
      </c>
      <c r="Q227" s="11">
        <f>IF(H227="","",MOD(O227,(_xlfn.XLOOKUP(O227,tables!$C$26:$C$30,tables!$B$26:$B$30,-1,-1,-1)+1)))</f>
        <v>0</v>
      </c>
      <c r="R227" s="12">
        <v>632</v>
      </c>
      <c r="S227" s="12">
        <v>612</v>
      </c>
      <c r="T227" s="12">
        <f t="shared" si="64"/>
        <v>417</v>
      </c>
      <c r="U227" s="13">
        <f t="shared" si="65"/>
        <v>493.24980869848486</v>
      </c>
      <c r="V227" s="14"/>
      <c r="W227" s="11" t="str">
        <f t="shared" si="71"/>
        <v/>
      </c>
      <c r="X227" s="11" t="str">
        <f>IF(A227&lt;&gt;7,"",VLOOKUP(engines!$A227,tables!$A$2:$B$9,2,FALSE))</f>
        <v/>
      </c>
      <c r="Y227" s="13" t="str">
        <f t="shared" si="72"/>
        <v/>
      </c>
      <c r="Z227" s="13" t="str">
        <f t="shared" si="73"/>
        <v/>
      </c>
      <c r="AA227" s="13" t="str">
        <f t="shared" si="74"/>
        <v/>
      </c>
      <c r="AB227" s="15" t="str">
        <f t="shared" si="75"/>
        <v/>
      </c>
      <c r="AC227" s="13" t="str">
        <f t="shared" si="76"/>
        <v/>
      </c>
      <c r="AD227" s="14"/>
      <c r="AE227" s="11" t="str">
        <f t="shared" ca="1" si="77"/>
        <v>60417060,417,493,60417060,flex-fuel (premium unleaded required/E85),6,natrually aspirated,2472,6632,6020,15.2</v>
      </c>
      <c r="AF227" s="11" t="str">
        <f t="shared" si="66"/>
        <v/>
      </c>
    </row>
    <row r="228" spans="1:32" x14ac:dyDescent="0.3">
      <c r="A228" s="12">
        <v>3</v>
      </c>
      <c r="B228" s="11" t="str">
        <f t="shared" ca="1" si="60"/>
        <v>30976083</v>
      </c>
      <c r="C228" s="11">
        <f t="shared" si="78"/>
        <v>976</v>
      </c>
      <c r="D228" s="13">
        <f t="shared" si="61"/>
        <v>841</v>
      </c>
      <c r="E228" s="12">
        <v>849</v>
      </c>
      <c r="F228" s="14"/>
      <c r="G228" s="11" t="str">
        <f t="shared" ca="1" si="67"/>
        <v>30976083</v>
      </c>
      <c r="H228" s="11" t="str">
        <f>IF(A228=7,"",VLOOKUP(engines!$A228,tables!$A$2:$B$9,2,FALSE))</f>
        <v>premium unleaded (required)</v>
      </c>
      <c r="I228" s="11" cm="1">
        <f t="array" aca="1" ref="I228" ca="1">IF(H228="","",_xlfn.XLOOKUP(K228*(1+ 0.05*Q228),INDIRECT("tables!r14c"&amp;Q228+2&amp;":"&amp;"r21c"&amp;Q228+2,FALSE),tables!$A$14:$A$21,"err",-1,1))</f>
        <v>8</v>
      </c>
      <c r="J228" s="11" t="str" cm="1">
        <f t="array" ref="J228">IF(H228="","",_xlfn.XLOOKUP(Q228,tables!$B$26:$B$30,_xlfn.ANCHORARRAY(tables!$A$26),tables!$A$26,0,1))</f>
        <v>twin turbo</v>
      </c>
      <c r="K228" s="13">
        <f t="shared" si="68"/>
        <v>3779</v>
      </c>
      <c r="L228" s="13">
        <f t="shared" si="69"/>
        <v>8112</v>
      </c>
      <c r="M228" s="13">
        <f t="shared" si="70"/>
        <v>7191</v>
      </c>
      <c r="N228" s="15">
        <f ca="1">IF(H228="","",ROUND((4.966747+(23.27979-4.966747)/(1+(E228/463.6174)))*_xlfn.XLOOKUP(engines!H228,tables!$B$2:$B$9,tables!$C$2:$C$9,0,0,1)*IF(Q228=0,1,1.2)*(1-0.01*I228)*(1-K228/1000000),2))</f>
        <v>12.95</v>
      </c>
      <c r="O228" s="11">
        <f t="shared" si="62"/>
        <v>4007</v>
      </c>
      <c r="P228" s="11">
        <f t="shared" si="63"/>
        <v>258.29000000000002</v>
      </c>
      <c r="Q228" s="11">
        <f>IF(H228="","",MOD(O228,(_xlfn.XLOOKUP(O228,tables!$C$26:$C$30,tables!$B$26:$B$30,-1,-1,-1)+1)))</f>
        <v>3</v>
      </c>
      <c r="R228" s="12">
        <v>1054</v>
      </c>
      <c r="S228" s="12">
        <v>921</v>
      </c>
      <c r="T228" s="12">
        <f t="shared" si="64"/>
        <v>976</v>
      </c>
      <c r="U228" s="13">
        <f t="shared" si="65"/>
        <v>840.70912890439661</v>
      </c>
      <c r="V228" s="14"/>
      <c r="W228" s="11" t="str">
        <f t="shared" si="71"/>
        <v/>
      </c>
      <c r="X228" s="11" t="str">
        <f>IF(A228&lt;&gt;7,"",VLOOKUP(engines!$A228,tables!$A$2:$B$9,2,FALSE))</f>
        <v/>
      </c>
      <c r="Y228" s="13" t="str">
        <f t="shared" si="72"/>
        <v/>
      </c>
      <c r="Z228" s="13" t="str">
        <f t="shared" si="73"/>
        <v/>
      </c>
      <c r="AA228" s="13" t="str">
        <f t="shared" si="74"/>
        <v/>
      </c>
      <c r="AB228" s="15" t="str">
        <f t="shared" si="75"/>
        <v/>
      </c>
      <c r="AC228" s="13" t="str">
        <f t="shared" si="76"/>
        <v/>
      </c>
      <c r="AD228" s="14"/>
      <c r="AE228" s="11" t="str">
        <f t="shared" ca="1" si="77"/>
        <v>30976083,976,841,30976083,premium unleaded (required),8,twin turbo,3779,8112,7191,12.95</v>
      </c>
      <c r="AF228" s="11" t="str">
        <f t="shared" si="66"/>
        <v/>
      </c>
    </row>
    <row r="229" spans="1:32" x14ac:dyDescent="0.3">
      <c r="A229" s="12">
        <v>6</v>
      </c>
      <c r="B229" s="11" t="str">
        <f t="shared" ca="1" si="60"/>
        <v>61131101</v>
      </c>
      <c r="C229" s="11">
        <f t="shared" si="78"/>
        <v>1131</v>
      </c>
      <c r="D229" s="13">
        <f t="shared" si="61"/>
        <v>1091</v>
      </c>
      <c r="E229" s="12">
        <v>1077</v>
      </c>
      <c r="F229" s="14"/>
      <c r="G229" s="11" t="str">
        <f t="shared" ca="1" si="67"/>
        <v>61131101</v>
      </c>
      <c r="H229" s="11" t="str">
        <f>IF(A229=7,"",VLOOKUP(engines!$A229,tables!$A$2:$B$9,2,FALSE))</f>
        <v>flex-fuel (premium unleaded required/E85)</v>
      </c>
      <c r="I229" s="11" cm="1">
        <f t="array" aca="1" ref="I229" ca="1">IF(H229="","",_xlfn.XLOOKUP(K229*(1+ 0.05*Q229),INDIRECT("tables!r14c"&amp;Q229+2&amp;":"&amp;"r21c"&amp;Q229+2,FALSE),tables!$A$14:$A$21,"err",-1,1))</f>
        <v>10</v>
      </c>
      <c r="J229" s="11" t="str" cm="1">
        <f t="array" ref="J229">IF(H229="","",_xlfn.XLOOKUP(Q229,tables!$B$26:$B$30,_xlfn.ANCHORARRAY(tables!$A$26),tables!$A$26,0,1))</f>
        <v>single turbo</v>
      </c>
      <c r="K229" s="13">
        <f t="shared" si="68"/>
        <v>4486</v>
      </c>
      <c r="L229" s="13">
        <f t="shared" si="69"/>
        <v>7572</v>
      </c>
      <c r="M229" s="13">
        <f t="shared" si="70"/>
        <v>7031</v>
      </c>
      <c r="N229" s="15">
        <f ca="1">IF(H229="","",ROUND((4.966747+(23.27979-4.966747)/(1+(E229/463.6174)))*_xlfn.XLOOKUP(engines!H229,tables!$B$2:$B$9,tables!$C$2:$C$9,0,0,1)*IF(Q229=0,1,1.2)*(1-0.01*I229)*(1-K229/1000000),2))</f>
        <v>12.5</v>
      </c>
      <c r="O229" s="11">
        <f t="shared" si="62"/>
        <v>4589</v>
      </c>
      <c r="P229" s="11">
        <f t="shared" si="63"/>
        <v>252.10500000000005</v>
      </c>
      <c r="Q229" s="11">
        <f>IF(H229="","",MOD(O229,(_xlfn.XLOOKUP(O229,tables!$C$26:$C$30,tables!$B$26:$B$30,-1,-1,-1)+1)))</f>
        <v>1</v>
      </c>
      <c r="R229" s="12">
        <v>1211</v>
      </c>
      <c r="S229" s="12">
        <v>541</v>
      </c>
      <c r="T229" s="12">
        <f t="shared" si="64"/>
        <v>1131</v>
      </c>
      <c r="U229" s="13">
        <f t="shared" si="65"/>
        <v>1090.7518722972893</v>
      </c>
      <c r="V229" s="14"/>
      <c r="W229" s="11" t="str">
        <f t="shared" si="71"/>
        <v/>
      </c>
      <c r="X229" s="11" t="str">
        <f>IF(A229&lt;&gt;7,"",VLOOKUP(engines!$A229,tables!$A$2:$B$9,2,FALSE))</f>
        <v/>
      </c>
      <c r="Y229" s="13" t="str">
        <f t="shared" si="72"/>
        <v/>
      </c>
      <c r="Z229" s="13" t="str">
        <f t="shared" si="73"/>
        <v/>
      </c>
      <c r="AA229" s="13" t="str">
        <f t="shared" si="74"/>
        <v/>
      </c>
      <c r="AB229" s="15" t="str">
        <f t="shared" si="75"/>
        <v/>
      </c>
      <c r="AC229" s="13" t="str">
        <f t="shared" si="76"/>
        <v/>
      </c>
      <c r="AD229" s="14"/>
      <c r="AE229" s="11" t="str">
        <f t="shared" ca="1" si="77"/>
        <v>61131101,1131,1091,61131101,flex-fuel (premium unleaded required/E85),10,single turbo,4486,7572,7031,12.5</v>
      </c>
      <c r="AF229" s="11" t="str">
        <f t="shared" si="66"/>
        <v/>
      </c>
    </row>
    <row r="230" spans="1:32" x14ac:dyDescent="0.3">
      <c r="A230" s="12">
        <v>4</v>
      </c>
      <c r="B230" s="11" t="str">
        <f t="shared" ca="1" si="60"/>
        <v>40403060</v>
      </c>
      <c r="C230" s="11">
        <f t="shared" si="78"/>
        <v>403</v>
      </c>
      <c r="D230" s="13">
        <f t="shared" si="61"/>
        <v>622</v>
      </c>
      <c r="E230" s="12">
        <v>403</v>
      </c>
      <c r="F230" s="14"/>
      <c r="G230" s="11" t="str">
        <f t="shared" ca="1" si="67"/>
        <v>40403060</v>
      </c>
      <c r="H230" s="11" t="str">
        <f>IF(A230=7,"",VLOOKUP(engines!$A230,tables!$A$2:$B$9,2,FALSE))</f>
        <v>diesel</v>
      </c>
      <c r="I230" s="11" cm="1">
        <f t="array" aca="1" ref="I230" ca="1">IF(H230="","",_xlfn.XLOOKUP(K230*(1+ 0.05*Q230),INDIRECT("tables!r14c"&amp;Q230+2&amp;":"&amp;"r21c"&amp;Q230+2,FALSE),tables!$A$14:$A$21,"err",-1,1))</f>
        <v>6</v>
      </c>
      <c r="J230" s="11" t="str" cm="1">
        <f t="array" ref="J230">IF(H230="","",_xlfn.XLOOKUP(Q230,tables!$B$26:$B$30,_xlfn.ANCHORARRAY(tables!$A$26),tables!$A$26,0,1))</f>
        <v>natrually aspirated</v>
      </c>
      <c r="K230" s="13">
        <f t="shared" si="68"/>
        <v>2409</v>
      </c>
      <c r="L230" s="13">
        <f t="shared" si="69"/>
        <v>5123</v>
      </c>
      <c r="M230" s="13">
        <f t="shared" si="70"/>
        <v>4616</v>
      </c>
      <c r="N230" s="15">
        <f ca="1">IF(H230="","",ROUND((4.966747+(23.27979-4.966747)/(1+(E230/463.6174)))*_xlfn.XLOOKUP(engines!H230,tables!$B$2:$B$9,tables!$C$2:$C$9,0,0,1)*IF(Q230=0,1,1.2)*(1-0.01*I230)*(1-K230/1000000),2))</f>
        <v>16.61</v>
      </c>
      <c r="O230" s="11">
        <f t="shared" si="62"/>
        <v>2409</v>
      </c>
      <c r="P230" s="11">
        <f t="shared" si="63"/>
        <v>167.3</v>
      </c>
      <c r="Q230" s="11">
        <f>IF(H230="","",MOD(O230,(_xlfn.XLOOKUP(O230,tables!$C$26:$C$30,tables!$B$26:$B$30,-1,-1,-1)+1)))</f>
        <v>0</v>
      </c>
      <c r="R230" s="12">
        <v>623</v>
      </c>
      <c r="S230" s="12">
        <v>507</v>
      </c>
      <c r="T230" s="12">
        <f t="shared" si="64"/>
        <v>403</v>
      </c>
      <c r="U230" s="13">
        <f t="shared" si="65"/>
        <v>621.6795874692167</v>
      </c>
      <c r="V230" s="14"/>
      <c r="W230" s="11" t="str">
        <f t="shared" si="71"/>
        <v/>
      </c>
      <c r="X230" s="11" t="str">
        <f>IF(A230&lt;&gt;7,"",VLOOKUP(engines!$A230,tables!$A$2:$B$9,2,FALSE))</f>
        <v/>
      </c>
      <c r="Y230" s="13" t="str">
        <f t="shared" si="72"/>
        <v/>
      </c>
      <c r="Z230" s="13" t="str">
        <f t="shared" si="73"/>
        <v/>
      </c>
      <c r="AA230" s="13" t="str">
        <f t="shared" si="74"/>
        <v/>
      </c>
      <c r="AB230" s="15" t="str">
        <f t="shared" si="75"/>
        <v/>
      </c>
      <c r="AC230" s="13" t="str">
        <f t="shared" si="76"/>
        <v/>
      </c>
      <c r="AD230" s="14"/>
      <c r="AE230" s="11" t="str">
        <f t="shared" ca="1" si="77"/>
        <v>40403060,403,622,40403060,diesel,6,natrually aspirated,2409,5123,4616,16.61</v>
      </c>
      <c r="AF230" s="11" t="str">
        <f t="shared" si="66"/>
        <v/>
      </c>
    </row>
    <row r="231" spans="1:32" x14ac:dyDescent="0.3">
      <c r="A231" s="12">
        <v>1</v>
      </c>
      <c r="B231" s="11" t="str">
        <f t="shared" ca="1" si="60"/>
        <v>11130100</v>
      </c>
      <c r="C231" s="11">
        <f t="shared" si="78"/>
        <v>1130</v>
      </c>
      <c r="D231" s="13">
        <f t="shared" si="61"/>
        <v>1539</v>
      </c>
      <c r="E231" s="12">
        <v>1130</v>
      </c>
      <c r="F231" s="14"/>
      <c r="G231" s="11" t="str">
        <f t="shared" ca="1" si="67"/>
        <v>11130100</v>
      </c>
      <c r="H231" s="11" t="str">
        <f>IF(A231=7,"",VLOOKUP(engines!$A231,tables!$A$2:$B$9,2,FALSE))</f>
        <v>premium unleaded (recommended)</v>
      </c>
      <c r="I231" s="11" cm="1">
        <f t="array" aca="1" ref="I231" ca="1">IF(H231="","",_xlfn.XLOOKUP(K231*(1+ 0.05*Q231),INDIRECT("tables!r14c"&amp;Q231+2&amp;":"&amp;"r21c"&amp;Q231+2,FALSE),tables!$A$14:$A$21,"err",-1,1))</f>
        <v>10</v>
      </c>
      <c r="J231" s="11" t="str" cm="1">
        <f t="array" ref="J231">IF(H231="","",_xlfn.XLOOKUP(Q231,tables!$B$26:$B$30,_xlfn.ANCHORARRAY(tables!$A$26),tables!$A$26,0,1))</f>
        <v>natrually aspirated</v>
      </c>
      <c r="K231" s="13">
        <f t="shared" si="68"/>
        <v>4708</v>
      </c>
      <c r="L231" s="13">
        <f t="shared" si="69"/>
        <v>6116</v>
      </c>
      <c r="M231" s="13">
        <f t="shared" si="70"/>
        <v>5228</v>
      </c>
      <c r="N231" s="15">
        <f ca="1">IF(H231="","",ROUND((4.966747+(23.27979-4.966747)/(1+(E231/463.6174)))*_xlfn.XLOOKUP(engines!H231,tables!$B$2:$B$9,tables!$C$2:$C$9,0,0,1)*IF(Q231=0,1,1.2)*(1-0.01*I231)*(1-K231/1000000),2))</f>
        <v>9.31</v>
      </c>
      <c r="O231" s="11">
        <f t="shared" si="62"/>
        <v>4708</v>
      </c>
      <c r="P231" s="11">
        <f t="shared" si="63"/>
        <v>240</v>
      </c>
      <c r="Q231" s="11">
        <f>IF(H231="","",MOD(O231,(_xlfn.XLOOKUP(O231,tables!$C$26:$C$30,tables!$B$26:$B$30,-1,-1,-1)+1)))</f>
        <v>0</v>
      </c>
      <c r="R231" s="12">
        <v>116</v>
      </c>
      <c r="S231" s="12">
        <v>888</v>
      </c>
      <c r="T231" s="12">
        <f t="shared" si="64"/>
        <v>1130</v>
      </c>
      <c r="U231" s="13">
        <f t="shared" si="65"/>
        <v>1539.1120074035553</v>
      </c>
      <c r="V231" s="14"/>
      <c r="W231" s="11" t="str">
        <f t="shared" si="71"/>
        <v/>
      </c>
      <c r="X231" s="11" t="str">
        <f>IF(A231&lt;&gt;7,"",VLOOKUP(engines!$A231,tables!$A$2:$B$9,2,FALSE))</f>
        <v/>
      </c>
      <c r="Y231" s="13" t="str">
        <f t="shared" si="72"/>
        <v/>
      </c>
      <c r="Z231" s="13" t="str">
        <f t="shared" si="73"/>
        <v/>
      </c>
      <c r="AA231" s="13" t="str">
        <f t="shared" si="74"/>
        <v/>
      </c>
      <c r="AB231" s="15" t="str">
        <f t="shared" si="75"/>
        <v/>
      </c>
      <c r="AC231" s="13" t="str">
        <f t="shared" si="76"/>
        <v/>
      </c>
      <c r="AD231" s="14"/>
      <c r="AE231" s="11" t="str">
        <f t="shared" ca="1" si="77"/>
        <v>11130100,1130,1539,11130100,premium unleaded (recommended),10,natrually aspirated,4708,6116,5228,9.31</v>
      </c>
      <c r="AF231" s="11" t="str">
        <f t="shared" si="66"/>
        <v/>
      </c>
    </row>
    <row r="232" spans="1:32" x14ac:dyDescent="0.3">
      <c r="A232" s="12">
        <v>5</v>
      </c>
      <c r="B232" s="11" t="str">
        <f t="shared" ca="1" si="60"/>
        <v>50364050</v>
      </c>
      <c r="C232" s="11">
        <f t="shared" si="78"/>
        <v>364</v>
      </c>
      <c r="D232" s="13">
        <f t="shared" si="61"/>
        <v>432</v>
      </c>
      <c r="E232" s="12">
        <v>364</v>
      </c>
      <c r="F232" s="14"/>
      <c r="G232" s="11" t="str">
        <f t="shared" ca="1" si="67"/>
        <v>50364050</v>
      </c>
      <c r="H232" s="11" t="str">
        <f>IF(A232=7,"",VLOOKUP(engines!$A232,tables!$A$2:$B$9,2,FALSE))</f>
        <v>flex-fuel (premium unleaded recommended/E85)</v>
      </c>
      <c r="I232" s="11" cm="1">
        <f t="array" aca="1" ref="I232" ca="1">IF(H232="","",_xlfn.XLOOKUP(K232*(1+ 0.05*Q232),INDIRECT("tables!r14c"&amp;Q232+2&amp;":"&amp;"r21c"&amp;Q232+2,FALSE),tables!$A$14:$A$21,"err",-1,1))</f>
        <v>5</v>
      </c>
      <c r="J232" s="11" t="str" cm="1">
        <f t="array" ref="J232">IF(H232="","",_xlfn.XLOOKUP(Q232,tables!$B$26:$B$30,_xlfn.ANCHORARRAY(tables!$A$26),tables!$A$26,0,1))</f>
        <v>natrually aspirated</v>
      </c>
      <c r="K232" s="13">
        <f t="shared" si="68"/>
        <v>2228</v>
      </c>
      <c r="L232" s="13">
        <f t="shared" si="69"/>
        <v>6576</v>
      </c>
      <c r="M232" s="13">
        <f t="shared" si="70"/>
        <v>5999</v>
      </c>
      <c r="N232" s="15">
        <f ca="1">IF(H232="","",ROUND((4.966747+(23.27979-4.966747)/(1+(E232/463.6174)))*_xlfn.XLOOKUP(engines!H232,tables!$B$2:$B$9,tables!$C$2:$C$9,0,0,1)*IF(Q232=0,1,1.2)*(1-0.01*I232)*(1-K232/1000000),2))</f>
        <v>15.59</v>
      </c>
      <c r="O232" s="11">
        <f t="shared" si="62"/>
        <v>2228</v>
      </c>
      <c r="P232" s="11">
        <f t="shared" si="63"/>
        <v>163.4</v>
      </c>
      <c r="Q232" s="11">
        <f>IF(H232="","",MOD(O232,(_xlfn.XLOOKUP(O232,tables!$C$26:$C$30,tables!$B$26:$B$30,-1,-1,-1)+1)))</f>
        <v>0</v>
      </c>
      <c r="R232" s="12">
        <v>576</v>
      </c>
      <c r="S232" s="12">
        <v>577</v>
      </c>
      <c r="T232" s="12">
        <f t="shared" si="64"/>
        <v>364</v>
      </c>
      <c r="U232" s="13">
        <f t="shared" si="65"/>
        <v>432.06579226226586</v>
      </c>
      <c r="V232" s="14"/>
      <c r="W232" s="11" t="str">
        <f t="shared" si="71"/>
        <v/>
      </c>
      <c r="X232" s="11" t="str">
        <f>IF(A232&lt;&gt;7,"",VLOOKUP(engines!$A232,tables!$A$2:$B$9,2,FALSE))</f>
        <v/>
      </c>
      <c r="Y232" s="13" t="str">
        <f t="shared" si="72"/>
        <v/>
      </c>
      <c r="Z232" s="13" t="str">
        <f t="shared" si="73"/>
        <v/>
      </c>
      <c r="AA232" s="13" t="str">
        <f t="shared" si="74"/>
        <v/>
      </c>
      <c r="AB232" s="15" t="str">
        <f t="shared" si="75"/>
        <v/>
      </c>
      <c r="AC232" s="13" t="str">
        <f t="shared" si="76"/>
        <v/>
      </c>
      <c r="AD232" s="14"/>
      <c r="AE232" s="11" t="str">
        <f t="shared" ca="1" si="77"/>
        <v>50364050,364,432,50364050,flex-fuel (premium unleaded recommended/E85),5,natrually aspirated,2228,6576,5999,15.59</v>
      </c>
      <c r="AF232" s="11" t="str">
        <f t="shared" si="66"/>
        <v/>
      </c>
    </row>
    <row r="233" spans="1:32" x14ac:dyDescent="0.3">
      <c r="A233" s="12">
        <v>1</v>
      </c>
      <c r="B233" s="11" t="str">
        <f t="shared" ca="1" si="60"/>
        <v>11005081</v>
      </c>
      <c r="C233" s="11">
        <f t="shared" si="78"/>
        <v>1005</v>
      </c>
      <c r="D233" s="13">
        <f t="shared" si="61"/>
        <v>1273</v>
      </c>
      <c r="E233" s="12">
        <v>957</v>
      </c>
      <c r="F233" s="14"/>
      <c r="G233" s="11" t="str">
        <f t="shared" ca="1" si="67"/>
        <v>11005081</v>
      </c>
      <c r="H233" s="11" t="str">
        <f>IF(A233=7,"",VLOOKUP(engines!$A233,tables!$A$2:$B$9,2,FALSE))</f>
        <v>premium unleaded (recommended)</v>
      </c>
      <c r="I233" s="11" cm="1">
        <f t="array" aca="1" ref="I233" ca="1">IF(H233="","",_xlfn.XLOOKUP(K233*(1+ 0.05*Q233),INDIRECT("tables!r14c"&amp;Q233+2&amp;":"&amp;"r21c"&amp;Q233+2,FALSE),tables!$A$14:$A$21,"err",-1,1))</f>
        <v>8</v>
      </c>
      <c r="J233" s="11" t="str" cm="1">
        <f t="array" ref="J233">IF(H233="","",_xlfn.XLOOKUP(Q233,tables!$B$26:$B$30,_xlfn.ANCHORARRAY(tables!$A$26),tables!$A$26,0,1))</f>
        <v>single turbo</v>
      </c>
      <c r="K233" s="13">
        <f t="shared" si="68"/>
        <v>4207</v>
      </c>
      <c r="L233" s="13">
        <f t="shared" si="69"/>
        <v>6332</v>
      </c>
      <c r="M233" s="13">
        <f t="shared" si="70"/>
        <v>5352</v>
      </c>
      <c r="N233" s="15">
        <f ca="1">IF(H233="","",ROUND((4.966747+(23.27979-4.966747)/(1+(E233/463.6174)))*_xlfn.XLOOKUP(engines!H233,tables!$B$2:$B$9,tables!$C$2:$C$9,0,0,1)*IF(Q233=0,1,1.2)*(1-0.01*I233)*(1-K233/1000000),2))</f>
        <v>12.15</v>
      </c>
      <c r="O233" s="11">
        <f t="shared" si="62"/>
        <v>4297</v>
      </c>
      <c r="P233" s="11">
        <f t="shared" si="63"/>
        <v>238.875</v>
      </c>
      <c r="Q233" s="11">
        <f>IF(H233="","",MOD(O233,(_xlfn.XLOOKUP(O233,tables!$C$26:$C$30,tables!$B$26:$B$30,-1,-1,-1)+1)))</f>
        <v>1</v>
      </c>
      <c r="R233" s="12">
        <v>30</v>
      </c>
      <c r="S233" s="12">
        <v>980</v>
      </c>
      <c r="T233" s="12">
        <f t="shared" si="64"/>
        <v>1005</v>
      </c>
      <c r="U233" s="13">
        <f t="shared" si="65"/>
        <v>1273.2778812309746</v>
      </c>
      <c r="V233" s="14"/>
      <c r="W233" s="11" t="str">
        <f t="shared" si="71"/>
        <v/>
      </c>
      <c r="X233" s="11" t="str">
        <f>IF(A233&lt;&gt;7,"",VLOOKUP(engines!$A233,tables!$A$2:$B$9,2,FALSE))</f>
        <v/>
      </c>
      <c r="Y233" s="13" t="str">
        <f t="shared" si="72"/>
        <v/>
      </c>
      <c r="Z233" s="13" t="str">
        <f t="shared" si="73"/>
        <v/>
      </c>
      <c r="AA233" s="13" t="str">
        <f t="shared" si="74"/>
        <v/>
      </c>
      <c r="AB233" s="15" t="str">
        <f t="shared" si="75"/>
        <v/>
      </c>
      <c r="AC233" s="13" t="str">
        <f t="shared" si="76"/>
        <v/>
      </c>
      <c r="AD233" s="14"/>
      <c r="AE233" s="11" t="str">
        <f t="shared" ca="1" si="77"/>
        <v>11005081,1005,1273,11005081,premium unleaded (recommended),8,single turbo,4207,6332,5352,12.15</v>
      </c>
      <c r="AF233" s="11" t="str">
        <f t="shared" si="66"/>
        <v/>
      </c>
    </row>
    <row r="234" spans="1:32" x14ac:dyDescent="0.3">
      <c r="A234" s="12">
        <v>4</v>
      </c>
      <c r="B234" s="11" t="str">
        <f t="shared" ca="1" si="60"/>
        <v>41082082</v>
      </c>
      <c r="C234" s="11">
        <f t="shared" si="78"/>
        <v>1082</v>
      </c>
      <c r="D234" s="13">
        <f t="shared" si="61"/>
        <v>1424</v>
      </c>
      <c r="E234" s="12">
        <v>984</v>
      </c>
      <c r="F234" s="14"/>
      <c r="G234" s="11" t="str">
        <f t="shared" ca="1" si="67"/>
        <v>41082082</v>
      </c>
      <c r="H234" s="11" t="str">
        <f>IF(A234=7,"",VLOOKUP(engines!$A234,tables!$A$2:$B$9,2,FALSE))</f>
        <v>diesel</v>
      </c>
      <c r="I234" s="11" cm="1">
        <f t="array" aca="1" ref="I234" ca="1">IF(H234="","",_xlfn.XLOOKUP(K234*(1+ 0.05*Q234),INDIRECT("tables!r14c"&amp;Q234+2&amp;":"&amp;"r21c"&amp;Q234+2,FALSE),tables!$A$14:$A$21,"err",-1,1))</f>
        <v>8</v>
      </c>
      <c r="J234" s="11" t="str" cm="1">
        <f t="array" ref="J234">IF(H234="","",_xlfn.XLOOKUP(Q234,tables!$B$26:$B$30,_xlfn.ANCHORARRAY(tables!$A$26),tables!$A$26,0,1))</f>
        <v>bi-turbo</v>
      </c>
      <c r="K234" s="13">
        <f t="shared" si="68"/>
        <v>4182</v>
      </c>
      <c r="L234" s="13">
        <f t="shared" si="69"/>
        <v>5755</v>
      </c>
      <c r="M234" s="13">
        <f t="shared" si="70"/>
        <v>4919</v>
      </c>
      <c r="N234" s="15">
        <f ca="1">IF(H234="","",ROUND((4.966747+(23.27979-4.966747)/(1+(E234/463.6174)))*_xlfn.XLOOKUP(engines!H234,tables!$B$2:$B$9,tables!$C$2:$C$9,0,0,1)*IF(Q234=0,1,1.2)*(1-0.01*I234)*(1-K234/1000000),2))</f>
        <v>14.29</v>
      </c>
      <c r="O234" s="11">
        <f t="shared" si="62"/>
        <v>4366</v>
      </c>
      <c r="P234" s="11">
        <f t="shared" si="63"/>
        <v>258.72000000000003</v>
      </c>
      <c r="Q234" s="11">
        <f>IF(H234="","",MOD(O234,(_xlfn.XLOOKUP(O234,tables!$C$26:$C$30,tables!$B$26:$B$30,-1,-1,-1)+1)))</f>
        <v>2</v>
      </c>
      <c r="R234" s="12">
        <v>732</v>
      </c>
      <c r="S234" s="12">
        <v>836</v>
      </c>
      <c r="T234" s="12">
        <f t="shared" si="64"/>
        <v>1082</v>
      </c>
      <c r="U234" s="13">
        <f t="shared" si="65"/>
        <v>1424.4448442665869</v>
      </c>
      <c r="V234" s="14"/>
      <c r="W234" s="11" t="str">
        <f t="shared" si="71"/>
        <v/>
      </c>
      <c r="X234" s="11" t="str">
        <f>IF(A234&lt;&gt;7,"",VLOOKUP(engines!$A234,tables!$A$2:$B$9,2,FALSE))</f>
        <v/>
      </c>
      <c r="Y234" s="13" t="str">
        <f t="shared" si="72"/>
        <v/>
      </c>
      <c r="Z234" s="13" t="str">
        <f t="shared" si="73"/>
        <v/>
      </c>
      <c r="AA234" s="13" t="str">
        <f t="shared" si="74"/>
        <v/>
      </c>
      <c r="AB234" s="15" t="str">
        <f t="shared" si="75"/>
        <v/>
      </c>
      <c r="AC234" s="13" t="str">
        <f t="shared" si="76"/>
        <v/>
      </c>
      <c r="AD234" s="14"/>
      <c r="AE234" s="11" t="str">
        <f t="shared" ca="1" si="77"/>
        <v>41082082,1082,1424,41082082,diesel,8,bi-turbo,4182,5755,4919,14.29</v>
      </c>
      <c r="AF234" s="11" t="str">
        <f t="shared" si="66"/>
        <v/>
      </c>
    </row>
    <row r="235" spans="1:32" x14ac:dyDescent="0.3">
      <c r="A235" s="12">
        <v>5</v>
      </c>
      <c r="B235" s="11" t="str">
        <f t="shared" ca="1" si="60"/>
        <v>50580060</v>
      </c>
      <c r="C235" s="11">
        <f t="shared" si="78"/>
        <v>580</v>
      </c>
      <c r="D235" s="13">
        <f t="shared" si="61"/>
        <v>593</v>
      </c>
      <c r="E235" s="12">
        <v>580</v>
      </c>
      <c r="F235" s="14"/>
      <c r="G235" s="11" t="str">
        <f t="shared" ca="1" si="67"/>
        <v>50580060</v>
      </c>
      <c r="H235" s="11" t="str">
        <f>IF(A235=7,"",VLOOKUP(engines!$A235,tables!$A$2:$B$9,2,FALSE))</f>
        <v>flex-fuel (premium unleaded recommended/E85)</v>
      </c>
      <c r="I235" s="11" cm="1">
        <f t="array" aca="1" ref="I235" ca="1">IF(H235="","",_xlfn.XLOOKUP(K235*(1+ 0.05*Q235),INDIRECT("tables!r14c"&amp;Q235+2&amp;":"&amp;"r21c"&amp;Q235+2,FALSE),tables!$A$14:$A$21,"err",-1,1))</f>
        <v>6</v>
      </c>
      <c r="J235" s="11" t="str" cm="1">
        <f t="array" ref="J235">IF(H235="","",_xlfn.XLOOKUP(Q235,tables!$B$26:$B$30,_xlfn.ANCHORARRAY(tables!$A$26),tables!$A$26,0,1))</f>
        <v>natrually aspirated</v>
      </c>
      <c r="K235" s="13">
        <f t="shared" si="68"/>
        <v>3135</v>
      </c>
      <c r="L235" s="13">
        <f t="shared" si="69"/>
        <v>7496</v>
      </c>
      <c r="M235" s="13">
        <f t="shared" si="70"/>
        <v>6964</v>
      </c>
      <c r="N235" s="15">
        <f ca="1">IF(H235="","",ROUND((4.966747+(23.27979-4.966747)/(1+(E235/463.6174)))*_xlfn.XLOOKUP(engines!H235,tables!$B$2:$B$9,tables!$C$2:$C$9,0,0,1)*IF(Q235=0,1,1.2)*(1-0.01*I235)*(1-K235/1000000),2))</f>
        <v>13.26</v>
      </c>
      <c r="O235" s="11">
        <f t="shared" si="62"/>
        <v>3135</v>
      </c>
      <c r="P235" s="11">
        <f t="shared" si="63"/>
        <v>185</v>
      </c>
      <c r="Q235" s="11">
        <f>IF(H235="","",MOD(O235,(_xlfn.XLOOKUP(O235,tables!$C$26:$C$30,tables!$B$26:$B$30,-1,-1,-1)+1)))</f>
        <v>0</v>
      </c>
      <c r="R235" s="12">
        <v>1496</v>
      </c>
      <c r="S235" s="12">
        <v>532</v>
      </c>
      <c r="T235" s="12">
        <f t="shared" si="64"/>
        <v>580</v>
      </c>
      <c r="U235" s="13">
        <f t="shared" si="65"/>
        <v>593.05721375282189</v>
      </c>
      <c r="V235" s="14"/>
      <c r="W235" s="11" t="str">
        <f t="shared" si="71"/>
        <v/>
      </c>
      <c r="X235" s="11" t="str">
        <f>IF(A235&lt;&gt;7,"",VLOOKUP(engines!$A235,tables!$A$2:$B$9,2,FALSE))</f>
        <v/>
      </c>
      <c r="Y235" s="13" t="str">
        <f t="shared" si="72"/>
        <v/>
      </c>
      <c r="Z235" s="13" t="str">
        <f t="shared" si="73"/>
        <v/>
      </c>
      <c r="AA235" s="13" t="str">
        <f t="shared" si="74"/>
        <v/>
      </c>
      <c r="AB235" s="15" t="str">
        <f t="shared" si="75"/>
        <v/>
      </c>
      <c r="AC235" s="13" t="str">
        <f t="shared" si="76"/>
        <v/>
      </c>
      <c r="AD235" s="14"/>
      <c r="AE235" s="11" t="str">
        <f t="shared" ca="1" si="77"/>
        <v>50580060,580,593,50580060,flex-fuel (premium unleaded recommended/E85),6,natrually aspirated,3135,7496,6964,13.26</v>
      </c>
      <c r="AF235" s="11" t="str">
        <f t="shared" si="66"/>
        <v/>
      </c>
    </row>
    <row r="236" spans="1:32" x14ac:dyDescent="0.3">
      <c r="A236" s="12">
        <v>4</v>
      </c>
      <c r="B236" s="11" t="str">
        <f t="shared" ca="1" si="60"/>
        <v>40618080</v>
      </c>
      <c r="C236" s="11">
        <f t="shared" si="78"/>
        <v>618</v>
      </c>
      <c r="D236" s="13">
        <f t="shared" si="61"/>
        <v>931</v>
      </c>
      <c r="E236" s="12">
        <v>618</v>
      </c>
      <c r="F236" s="14"/>
      <c r="G236" s="11" t="str">
        <f t="shared" ca="1" si="67"/>
        <v>40618080</v>
      </c>
      <c r="H236" s="11" t="str">
        <f>IF(A236=7,"",VLOOKUP(engines!$A236,tables!$A$2:$B$9,2,FALSE))</f>
        <v>diesel</v>
      </c>
      <c r="I236" s="11" cm="1">
        <f t="array" aca="1" ref="I236" ca="1">IF(H236="","",_xlfn.XLOOKUP(K236*(1+ 0.05*Q236),INDIRECT("tables!r14c"&amp;Q236+2&amp;":"&amp;"r21c"&amp;Q236+2,FALSE),tables!$A$14:$A$21,"err",-1,1))</f>
        <v>8</v>
      </c>
      <c r="J236" s="11" t="str" cm="1">
        <f t="array" ref="J236">IF(H236="","",_xlfn.XLOOKUP(Q236,tables!$B$26:$B$30,_xlfn.ANCHORARRAY(tables!$A$26),tables!$A$26,0,1))</f>
        <v>natrually aspirated</v>
      </c>
      <c r="K236" s="13">
        <f t="shared" si="68"/>
        <v>3273</v>
      </c>
      <c r="L236" s="13">
        <f t="shared" si="69"/>
        <v>5521</v>
      </c>
      <c r="M236" s="13">
        <f t="shared" si="70"/>
        <v>4728</v>
      </c>
      <c r="N236" s="15">
        <f ca="1">IF(H236="","",ROUND((4.966747+(23.27979-4.966747)/(1+(E236/463.6174)))*_xlfn.XLOOKUP(engines!H236,tables!$B$2:$B$9,tables!$C$2:$C$9,0,0,1)*IF(Q236=0,1,1.2)*(1-0.01*I236)*(1-K236/1000000),2))</f>
        <v>14.1</v>
      </c>
      <c r="O236" s="11">
        <f t="shared" si="62"/>
        <v>3273</v>
      </c>
      <c r="P236" s="11">
        <f t="shared" si="63"/>
        <v>188.8</v>
      </c>
      <c r="Q236" s="11">
        <f>IF(H236="","",MOD(O236,(_xlfn.XLOOKUP(O236,tables!$C$26:$C$30,tables!$B$26:$B$30,-1,-1,-1)+1)))</f>
        <v>0</v>
      </c>
      <c r="R236" s="12">
        <v>1021</v>
      </c>
      <c r="S236" s="12">
        <v>793</v>
      </c>
      <c r="T236" s="12">
        <f t="shared" si="64"/>
        <v>618</v>
      </c>
      <c r="U236" s="13">
        <f t="shared" si="65"/>
        <v>930.76141030804558</v>
      </c>
      <c r="V236" s="14"/>
      <c r="W236" s="11" t="str">
        <f t="shared" si="71"/>
        <v/>
      </c>
      <c r="X236" s="11" t="str">
        <f>IF(A236&lt;&gt;7,"",VLOOKUP(engines!$A236,tables!$A$2:$B$9,2,FALSE))</f>
        <v/>
      </c>
      <c r="Y236" s="13" t="str">
        <f t="shared" si="72"/>
        <v/>
      </c>
      <c r="Z236" s="13" t="str">
        <f t="shared" si="73"/>
        <v/>
      </c>
      <c r="AA236" s="13" t="str">
        <f t="shared" si="74"/>
        <v/>
      </c>
      <c r="AB236" s="15" t="str">
        <f t="shared" si="75"/>
        <v/>
      </c>
      <c r="AC236" s="13" t="str">
        <f t="shared" si="76"/>
        <v/>
      </c>
      <c r="AD236" s="14"/>
      <c r="AE236" s="11" t="str">
        <f t="shared" ca="1" si="77"/>
        <v>40618080,618,931,40618080,diesel,8,natrually aspirated,3273,5521,4728,14.1</v>
      </c>
      <c r="AF236" s="11" t="str">
        <f t="shared" si="66"/>
        <v/>
      </c>
    </row>
    <row r="237" spans="1:32" x14ac:dyDescent="0.3">
      <c r="A237" s="12">
        <v>6</v>
      </c>
      <c r="B237" s="11" t="str">
        <f t="shared" ca="1" si="60"/>
        <v>60650061</v>
      </c>
      <c r="C237" s="11">
        <f t="shared" si="78"/>
        <v>650</v>
      </c>
      <c r="D237" s="13">
        <f t="shared" si="61"/>
        <v>710</v>
      </c>
      <c r="E237" s="12">
        <v>619</v>
      </c>
      <c r="F237" s="14"/>
      <c r="G237" s="11" t="str">
        <f t="shared" ca="1" si="67"/>
        <v>60650061</v>
      </c>
      <c r="H237" s="11" t="str">
        <f>IF(A237=7,"",VLOOKUP(engines!$A237,tables!$A$2:$B$9,2,FALSE))</f>
        <v>flex-fuel (premium unleaded required/E85)</v>
      </c>
      <c r="I237" s="11" cm="1">
        <f t="array" aca="1" ref="I237" ca="1">IF(H237="","",_xlfn.XLOOKUP(K237*(1+ 0.05*Q237),INDIRECT("tables!r14c"&amp;Q237+2&amp;":"&amp;"r21c"&amp;Q237+2,FALSE),tables!$A$14:$A$21,"err",-1,1))</f>
        <v>6</v>
      </c>
      <c r="J237" s="11" t="str" cm="1">
        <f t="array" ref="J237">IF(H237="","",_xlfn.XLOOKUP(Q237,tables!$B$26:$B$30,_xlfn.ANCHORARRAY(tables!$A$26),tables!$A$26,0,1))</f>
        <v>single turbo</v>
      </c>
      <c r="K237" s="13">
        <f t="shared" si="68"/>
        <v>3224</v>
      </c>
      <c r="L237" s="13">
        <f t="shared" si="69"/>
        <v>6809</v>
      </c>
      <c r="M237" s="13">
        <f t="shared" si="70"/>
        <v>6212</v>
      </c>
      <c r="N237" s="15">
        <f ca="1">IF(H237="","",ROUND((4.966747+(23.27979-4.966747)/(1+(E237/463.6174)))*_xlfn.XLOOKUP(engines!H237,tables!$B$2:$B$9,tables!$C$2:$C$9,0,0,1)*IF(Q237=0,1,1.2)*(1-0.01*I237)*(1-K237/1000000),2))</f>
        <v>15.99</v>
      </c>
      <c r="O237" s="11">
        <f t="shared" si="62"/>
        <v>3277</v>
      </c>
      <c r="P237" s="11">
        <f t="shared" si="63"/>
        <v>201.60000000000002</v>
      </c>
      <c r="Q237" s="11">
        <f>IF(H237="","",MOD(O237,(_xlfn.XLOOKUP(O237,tables!$C$26:$C$30,tables!$B$26:$B$30,-1,-1,-1)+1)))</f>
        <v>1</v>
      </c>
      <c r="R237" s="12">
        <v>485</v>
      </c>
      <c r="S237" s="12">
        <v>597</v>
      </c>
      <c r="T237" s="12">
        <f t="shared" si="64"/>
        <v>650</v>
      </c>
      <c r="U237" s="13">
        <f t="shared" si="65"/>
        <v>709.55581528512926</v>
      </c>
      <c r="V237" s="14"/>
      <c r="W237" s="11" t="str">
        <f t="shared" si="71"/>
        <v/>
      </c>
      <c r="X237" s="11" t="str">
        <f>IF(A237&lt;&gt;7,"",VLOOKUP(engines!$A237,tables!$A$2:$B$9,2,FALSE))</f>
        <v/>
      </c>
      <c r="Y237" s="13" t="str">
        <f t="shared" si="72"/>
        <v/>
      </c>
      <c r="Z237" s="13" t="str">
        <f t="shared" si="73"/>
        <v/>
      </c>
      <c r="AA237" s="13" t="str">
        <f t="shared" si="74"/>
        <v/>
      </c>
      <c r="AB237" s="15" t="str">
        <f t="shared" si="75"/>
        <v/>
      </c>
      <c r="AC237" s="13" t="str">
        <f t="shared" si="76"/>
        <v/>
      </c>
      <c r="AD237" s="14"/>
      <c r="AE237" s="11" t="str">
        <f t="shared" ca="1" si="77"/>
        <v>60650061,650,710,60650061,flex-fuel (premium unleaded required/E85),6,single turbo,3224,6809,6212,15.99</v>
      </c>
      <c r="AF237" s="11" t="str">
        <f t="shared" si="66"/>
        <v/>
      </c>
    </row>
    <row r="238" spans="1:32" x14ac:dyDescent="0.3">
      <c r="A238" s="12">
        <v>1</v>
      </c>
      <c r="B238" s="11" t="str">
        <f t="shared" ca="1" si="60"/>
        <v>10760062</v>
      </c>
      <c r="C238" s="11">
        <f t="shared" si="78"/>
        <v>760</v>
      </c>
      <c r="D238" s="13">
        <f t="shared" si="61"/>
        <v>790</v>
      </c>
      <c r="E238" s="12">
        <v>691</v>
      </c>
      <c r="F238" s="14"/>
      <c r="G238" s="11" t="str">
        <f t="shared" ca="1" si="67"/>
        <v>10760062</v>
      </c>
      <c r="H238" s="11" t="str">
        <f>IF(A238=7,"",VLOOKUP(engines!$A238,tables!$A$2:$B$9,2,FALSE))</f>
        <v>premium unleaded (recommended)</v>
      </c>
      <c r="I238" s="11" cm="1">
        <f t="array" aca="1" ref="I238" ca="1">IF(H238="","",_xlfn.XLOOKUP(K238*(1+ 0.05*Q238),INDIRECT("tables!r14c"&amp;Q238+2&amp;":"&amp;"r21c"&amp;Q238+2,FALSE),tables!$A$14:$A$21,"err",-1,1))</f>
        <v>6</v>
      </c>
      <c r="J238" s="11" t="str" cm="1">
        <f t="array" ref="J238">IF(H238="","",_xlfn.XLOOKUP(Q238,tables!$B$26:$B$30,_xlfn.ANCHORARRAY(tables!$A$26),tables!$A$26,0,1))</f>
        <v>bi-turbo</v>
      </c>
      <c r="K238" s="13">
        <f t="shared" si="68"/>
        <v>3403</v>
      </c>
      <c r="L238" s="13">
        <f t="shared" si="69"/>
        <v>6735</v>
      </c>
      <c r="M238" s="13">
        <f t="shared" si="70"/>
        <v>6226</v>
      </c>
      <c r="N238" s="15">
        <f ca="1">IF(H238="","",ROUND((4.966747+(23.27979-4.966747)/(1+(E238/463.6174)))*_xlfn.XLOOKUP(engines!H238,tables!$B$2:$B$9,tables!$C$2:$C$9,0,0,1)*IF(Q238=0,1,1.2)*(1-0.01*I238)*(1-K238/1000000),2))</f>
        <v>13.99</v>
      </c>
      <c r="O238" s="11">
        <f t="shared" si="62"/>
        <v>3524</v>
      </c>
      <c r="P238" s="11">
        <f t="shared" si="63"/>
        <v>223.3</v>
      </c>
      <c r="Q238" s="11">
        <f>IF(H238="","",MOD(O238,(_xlfn.XLOOKUP(O238,tables!$C$26:$C$30,tables!$B$26:$B$30,-1,-1,-1)+1)))</f>
        <v>2</v>
      </c>
      <c r="R238" s="12">
        <v>123</v>
      </c>
      <c r="S238" s="12">
        <v>509</v>
      </c>
      <c r="T238" s="12">
        <f t="shared" si="64"/>
        <v>760</v>
      </c>
      <c r="U238" s="13">
        <f t="shared" si="65"/>
        <v>790.30784465397733</v>
      </c>
      <c r="V238" s="14"/>
      <c r="W238" s="11" t="str">
        <f t="shared" si="71"/>
        <v/>
      </c>
      <c r="X238" s="11" t="str">
        <f>IF(A238&lt;&gt;7,"",VLOOKUP(engines!$A238,tables!$A$2:$B$9,2,FALSE))</f>
        <v/>
      </c>
      <c r="Y238" s="13" t="str">
        <f t="shared" si="72"/>
        <v/>
      </c>
      <c r="Z238" s="13" t="str">
        <f t="shared" si="73"/>
        <v/>
      </c>
      <c r="AA238" s="13" t="str">
        <f t="shared" si="74"/>
        <v/>
      </c>
      <c r="AB238" s="15" t="str">
        <f t="shared" si="75"/>
        <v/>
      </c>
      <c r="AC238" s="13" t="str">
        <f t="shared" si="76"/>
        <v/>
      </c>
      <c r="AD238" s="14"/>
      <c r="AE238" s="11" t="str">
        <f t="shared" ca="1" si="77"/>
        <v>10760062,760,790,10760062,premium unleaded (recommended),6,bi-turbo,3403,6735,6226,13.99</v>
      </c>
      <c r="AF238" s="11" t="str">
        <f t="shared" si="66"/>
        <v/>
      </c>
    </row>
    <row r="239" spans="1:32" x14ac:dyDescent="0.3">
      <c r="A239" s="12">
        <v>3</v>
      </c>
      <c r="B239" s="11" t="str">
        <f t="shared" ca="1" si="60"/>
        <v>31248083</v>
      </c>
      <c r="C239" s="11">
        <f t="shared" si="78"/>
        <v>1248</v>
      </c>
      <c r="D239" s="13">
        <f t="shared" si="61"/>
        <v>1209</v>
      </c>
      <c r="E239" s="12">
        <v>1085</v>
      </c>
      <c r="F239" s="14"/>
      <c r="G239" s="11" t="str">
        <f t="shared" ca="1" si="67"/>
        <v>31248083</v>
      </c>
      <c r="H239" s="11" t="str">
        <f>IF(A239=7,"",VLOOKUP(engines!$A239,tables!$A$2:$B$9,2,FALSE))</f>
        <v>premium unleaded (required)</v>
      </c>
      <c r="I239" s="11" cm="1">
        <f t="array" aca="1" ref="I239" ca="1">IF(H239="","",_xlfn.XLOOKUP(K239*(1+ 0.05*Q239),INDIRECT("tables!r14c"&amp;Q239+2&amp;":"&amp;"r21c"&amp;Q239+2,FALSE),tables!$A$14:$A$21,"err",-1,1))</f>
        <v>8</v>
      </c>
      <c r="J239" s="11" t="str" cm="1">
        <f t="array" ref="J239">IF(H239="","",_xlfn.XLOOKUP(Q239,tables!$B$26:$B$30,_xlfn.ANCHORARRAY(tables!$A$26),tables!$A$26,0,1))</f>
        <v>twin turbo</v>
      </c>
      <c r="K239" s="13">
        <f t="shared" si="68"/>
        <v>4310</v>
      </c>
      <c r="L239" s="13">
        <f t="shared" si="69"/>
        <v>7050</v>
      </c>
      <c r="M239" s="13">
        <f t="shared" si="70"/>
        <v>6389</v>
      </c>
      <c r="N239" s="15">
        <f ca="1">IF(H239="","",ROUND((4.966747+(23.27979-4.966747)/(1+(E239/463.6174)))*_xlfn.XLOOKUP(engines!H239,tables!$B$2:$B$9,tables!$C$2:$C$9,0,0,1)*IF(Q239=0,1,1.2)*(1-0.01*I239)*(1-K239/1000000),2))</f>
        <v>11.83</v>
      </c>
      <c r="O239" s="11">
        <f t="shared" si="62"/>
        <v>4607</v>
      </c>
      <c r="P239" s="11">
        <f t="shared" si="63"/>
        <v>289.57</v>
      </c>
      <c r="Q239" s="11">
        <f>IF(H239="","",MOD(O239,(_xlfn.XLOOKUP(O239,tables!$C$26:$C$30,tables!$B$26:$B$30,-1,-1,-1)+1)))</f>
        <v>3</v>
      </c>
      <c r="R239" s="12">
        <v>130</v>
      </c>
      <c r="S239" s="12">
        <v>661</v>
      </c>
      <c r="T239" s="12">
        <f t="shared" si="64"/>
        <v>1248</v>
      </c>
      <c r="U239" s="13">
        <f t="shared" si="65"/>
        <v>1209.2725977524669</v>
      </c>
      <c r="V239" s="14"/>
      <c r="W239" s="11" t="str">
        <f t="shared" si="71"/>
        <v/>
      </c>
      <c r="X239" s="11" t="str">
        <f>IF(A239&lt;&gt;7,"",VLOOKUP(engines!$A239,tables!$A$2:$B$9,2,FALSE))</f>
        <v/>
      </c>
      <c r="Y239" s="13" t="str">
        <f t="shared" si="72"/>
        <v/>
      </c>
      <c r="Z239" s="13" t="str">
        <f t="shared" si="73"/>
        <v/>
      </c>
      <c r="AA239" s="13" t="str">
        <f t="shared" si="74"/>
        <v/>
      </c>
      <c r="AB239" s="15" t="str">
        <f t="shared" si="75"/>
        <v/>
      </c>
      <c r="AC239" s="13" t="str">
        <f t="shared" si="76"/>
        <v/>
      </c>
      <c r="AD239" s="14"/>
      <c r="AE239" s="11" t="str">
        <f t="shared" ca="1" si="77"/>
        <v>31248083,1248,1209,31248083,premium unleaded (required),8,twin turbo,4310,7050,6389,11.83</v>
      </c>
      <c r="AF239" s="11" t="str">
        <f t="shared" si="66"/>
        <v/>
      </c>
    </row>
    <row r="240" spans="1:32" x14ac:dyDescent="0.3">
      <c r="A240" s="12">
        <v>6</v>
      </c>
      <c r="B240" s="11" t="str">
        <f t="shared" ca="1" si="60"/>
        <v>60998082</v>
      </c>
      <c r="C240" s="11">
        <f t="shared" si="78"/>
        <v>998</v>
      </c>
      <c r="D240" s="13">
        <f t="shared" si="61"/>
        <v>1046</v>
      </c>
      <c r="E240" s="12">
        <v>907</v>
      </c>
      <c r="F240" s="14"/>
      <c r="G240" s="11" t="str">
        <f t="shared" ca="1" si="67"/>
        <v>60998082</v>
      </c>
      <c r="H240" s="11" t="str">
        <f>IF(A240=7,"",VLOOKUP(engines!$A240,tables!$A$2:$B$9,2,FALSE))</f>
        <v>flex-fuel (premium unleaded required/E85)</v>
      </c>
      <c r="I240" s="11" cm="1">
        <f t="array" aca="1" ref="I240" ca="1">IF(H240="","",_xlfn.XLOOKUP(K240*(1+ 0.05*Q240),INDIRECT("tables!r14c"&amp;Q240+2&amp;":"&amp;"r21c"&amp;Q240+2,FALSE),tables!$A$14:$A$21,"err",-1,1))</f>
        <v>8</v>
      </c>
      <c r="J240" s="11" t="str" cm="1">
        <f t="array" ref="J240">IF(H240="","",_xlfn.XLOOKUP(Q240,tables!$B$26:$B$30,_xlfn.ANCHORARRAY(tables!$A$26),tables!$A$26,0,1))</f>
        <v>bi-turbo</v>
      </c>
      <c r="K240" s="13">
        <f t="shared" si="68"/>
        <v>4000</v>
      </c>
      <c r="L240" s="13">
        <f t="shared" si="69"/>
        <v>7099</v>
      </c>
      <c r="M240" s="13">
        <f t="shared" si="70"/>
        <v>6175</v>
      </c>
      <c r="N240" s="15">
        <f ca="1">IF(H240="","",ROUND((4.966747+(23.27979-4.966747)/(1+(E240/463.6174)))*_xlfn.XLOOKUP(engines!H240,tables!$B$2:$B$9,tables!$C$2:$C$9,0,0,1)*IF(Q240=0,1,1.2)*(1-0.01*I240)*(1-K240/1000000),2))</f>
        <v>13.62</v>
      </c>
      <c r="O240" s="11">
        <f t="shared" si="62"/>
        <v>4166</v>
      </c>
      <c r="P240" s="11">
        <f t="shared" si="63"/>
        <v>249.48000000000005</v>
      </c>
      <c r="Q240" s="11">
        <f>IF(H240="","",MOD(O240,(_xlfn.XLOOKUP(O240,tables!$C$26:$C$30,tables!$B$26:$B$30,-1,-1,-1)+1)))</f>
        <v>2</v>
      </c>
      <c r="R240" s="12">
        <v>454</v>
      </c>
      <c r="S240" s="12">
        <v>924</v>
      </c>
      <c r="T240" s="12">
        <f t="shared" si="64"/>
        <v>998</v>
      </c>
      <c r="U240" s="13">
        <f t="shared" si="65"/>
        <v>1045.9181197747337</v>
      </c>
      <c r="V240" s="14"/>
      <c r="W240" s="11" t="str">
        <f t="shared" si="71"/>
        <v/>
      </c>
      <c r="X240" s="11" t="str">
        <f>IF(A240&lt;&gt;7,"",VLOOKUP(engines!$A240,tables!$A$2:$B$9,2,FALSE))</f>
        <v/>
      </c>
      <c r="Y240" s="13" t="str">
        <f t="shared" si="72"/>
        <v/>
      </c>
      <c r="Z240" s="13" t="str">
        <f t="shared" si="73"/>
        <v/>
      </c>
      <c r="AA240" s="13" t="str">
        <f t="shared" si="74"/>
        <v/>
      </c>
      <c r="AB240" s="15" t="str">
        <f t="shared" si="75"/>
        <v/>
      </c>
      <c r="AC240" s="13" t="str">
        <f t="shared" si="76"/>
        <v/>
      </c>
      <c r="AD240" s="14"/>
      <c r="AE240" s="11" t="str">
        <f t="shared" ca="1" si="77"/>
        <v>60998082,998,1046,60998082,flex-fuel (premium unleaded required/E85),8,bi-turbo,4000,7099,6175,13.62</v>
      </c>
      <c r="AF240" s="11" t="str">
        <f t="shared" si="66"/>
        <v/>
      </c>
    </row>
    <row r="241" spans="1:32" x14ac:dyDescent="0.3">
      <c r="A241" s="12">
        <v>2</v>
      </c>
      <c r="B241" s="11" t="str">
        <f t="shared" ca="1" si="60"/>
        <v>21356102</v>
      </c>
      <c r="C241" s="11">
        <f t="shared" si="78"/>
        <v>1356</v>
      </c>
      <c r="D241" s="13">
        <f t="shared" si="61"/>
        <v>1295</v>
      </c>
      <c r="E241" s="12">
        <v>1233</v>
      </c>
      <c r="F241" s="14"/>
      <c r="G241" s="11" t="str">
        <f t="shared" ca="1" si="67"/>
        <v>21356102</v>
      </c>
      <c r="H241" s="11" t="str">
        <f>IF(A241=7,"",VLOOKUP(engines!$A241,tables!$A$2:$B$9,2,FALSE))</f>
        <v>regular unleaded</v>
      </c>
      <c r="I241" s="11" cm="1">
        <f t="array" aca="1" ref="I241" ca="1">IF(H241="","",_xlfn.XLOOKUP(K241*(1+ 0.05*Q241),INDIRECT("tables!r14c"&amp;Q241+2&amp;":"&amp;"r21c"&amp;Q241+2,FALSE),tables!$A$14:$A$21,"err",-1,1))</f>
        <v>10</v>
      </c>
      <c r="J241" s="11" t="str" cm="1">
        <f t="array" ref="J241">IF(H241="","",_xlfn.XLOOKUP(Q241,tables!$B$26:$B$30,_xlfn.ANCHORARRAY(tables!$A$26),tables!$A$26,0,1))</f>
        <v>bi-turbo</v>
      </c>
      <c r="K241" s="13">
        <f t="shared" si="68"/>
        <v>4694</v>
      </c>
      <c r="L241" s="13">
        <f t="shared" si="69"/>
        <v>7719</v>
      </c>
      <c r="M241" s="13">
        <f t="shared" si="70"/>
        <v>6781</v>
      </c>
      <c r="N241" s="15">
        <f ca="1">IF(H241="","",ROUND((4.966747+(23.27979-4.966747)/(1+(E241/463.6174)))*_xlfn.XLOOKUP(engines!H241,tables!$B$2:$B$9,tables!$C$2:$C$9,0,0,1)*IF(Q241=0,1,1.2)*(1-0.01*I241)*(1-K241/1000000),2))</f>
        <v>10.72</v>
      </c>
      <c r="O241" s="11">
        <f t="shared" si="62"/>
        <v>4926</v>
      </c>
      <c r="P241" s="11">
        <f t="shared" si="63"/>
        <v>288.86000000000007</v>
      </c>
      <c r="Q241" s="11">
        <f>IF(H241="","",MOD(O241,(_xlfn.XLOOKUP(O241,tables!$C$26:$C$30,tables!$B$26:$B$30,-1,-1,-1)+1)))</f>
        <v>2</v>
      </c>
      <c r="R241" s="12">
        <v>1017</v>
      </c>
      <c r="S241" s="12">
        <v>938</v>
      </c>
      <c r="T241" s="12">
        <f t="shared" si="64"/>
        <v>1356</v>
      </c>
      <c r="U241" s="13">
        <f t="shared" si="65"/>
        <v>1294.7821215202075</v>
      </c>
      <c r="V241" s="14"/>
      <c r="W241" s="11" t="str">
        <f t="shared" si="71"/>
        <v/>
      </c>
      <c r="X241" s="11" t="str">
        <f>IF(A241&lt;&gt;7,"",VLOOKUP(engines!$A241,tables!$A$2:$B$9,2,FALSE))</f>
        <v/>
      </c>
      <c r="Y241" s="13" t="str">
        <f t="shared" si="72"/>
        <v/>
      </c>
      <c r="Z241" s="13" t="str">
        <f t="shared" si="73"/>
        <v/>
      </c>
      <c r="AA241" s="13" t="str">
        <f t="shared" si="74"/>
        <v/>
      </c>
      <c r="AB241" s="15" t="str">
        <f t="shared" si="75"/>
        <v/>
      </c>
      <c r="AC241" s="13" t="str">
        <f t="shared" si="76"/>
        <v/>
      </c>
      <c r="AD241" s="14"/>
      <c r="AE241" s="11" t="str">
        <f t="shared" ca="1" si="77"/>
        <v>21356102,1356,1295,21356102,regular unleaded,10,bi-turbo,4694,7719,6781,10.72</v>
      </c>
      <c r="AF241" s="11" t="str">
        <f t="shared" si="66"/>
        <v/>
      </c>
    </row>
    <row r="242" spans="1:32" x14ac:dyDescent="0.3">
      <c r="A242" s="12">
        <v>5</v>
      </c>
      <c r="B242" s="11" t="str">
        <f t="shared" ca="1" si="60"/>
        <v>50998100</v>
      </c>
      <c r="C242" s="11">
        <f t="shared" si="78"/>
        <v>998</v>
      </c>
      <c r="D242" s="13">
        <f t="shared" si="61"/>
        <v>1217</v>
      </c>
      <c r="E242" s="12">
        <v>998</v>
      </c>
      <c r="F242" s="14"/>
      <c r="G242" s="11" t="str">
        <f t="shared" ca="1" si="67"/>
        <v>50998100</v>
      </c>
      <c r="H242" s="11" t="str">
        <f>IF(A242=7,"",VLOOKUP(engines!$A242,tables!$A$2:$B$9,2,FALSE))</f>
        <v>flex-fuel (premium unleaded recommended/E85)</v>
      </c>
      <c r="I242" s="11" cm="1">
        <f t="array" aca="1" ref="I242" ca="1">IF(H242="","",_xlfn.XLOOKUP(K242*(1+ 0.05*Q242),INDIRECT("tables!r14c"&amp;Q242+2&amp;":"&amp;"r21c"&amp;Q242+2,FALSE),tables!$A$14:$A$21,"err",-1,1))</f>
        <v>10</v>
      </c>
      <c r="J242" s="11" t="str" cm="1">
        <f t="array" ref="J242">IF(H242="","",_xlfn.XLOOKUP(Q242,tables!$B$26:$B$30,_xlfn.ANCHORARRAY(tables!$A$26),tables!$A$26,0,1))</f>
        <v>natrually aspirated</v>
      </c>
      <c r="K242" s="13">
        <f t="shared" si="68"/>
        <v>4400</v>
      </c>
      <c r="L242" s="13">
        <f t="shared" si="69"/>
        <v>6484</v>
      </c>
      <c r="M242" s="13">
        <f t="shared" si="70"/>
        <v>5838</v>
      </c>
      <c r="N242" s="15">
        <f ca="1">IF(H242="","",ROUND((4.966747+(23.27979-4.966747)/(1+(E242/463.6174)))*_xlfn.XLOOKUP(engines!H242,tables!$B$2:$B$9,tables!$C$2:$C$9,0,0,1)*IF(Q242=0,1,1.2)*(1-0.01*I242)*(1-K242/1000000),2))</f>
        <v>10.43</v>
      </c>
      <c r="O242" s="11">
        <f t="shared" si="62"/>
        <v>4400</v>
      </c>
      <c r="P242" s="11">
        <f t="shared" si="63"/>
        <v>226.8</v>
      </c>
      <c r="Q242" s="11">
        <f>IF(H242="","",MOD(O242,(_xlfn.XLOOKUP(O242,tables!$C$26:$C$30,tables!$B$26:$B$30,-1,-1,-1)+1)))</f>
        <v>0</v>
      </c>
      <c r="R242" s="12">
        <v>484</v>
      </c>
      <c r="S242" s="12">
        <v>646</v>
      </c>
      <c r="T242" s="12">
        <f t="shared" si="64"/>
        <v>998</v>
      </c>
      <c r="U242" s="13">
        <f t="shared" si="65"/>
        <v>1217.2893219517496</v>
      </c>
      <c r="V242" s="14"/>
      <c r="W242" s="11" t="str">
        <f t="shared" si="71"/>
        <v/>
      </c>
      <c r="X242" s="11" t="str">
        <f>IF(A242&lt;&gt;7,"",VLOOKUP(engines!$A242,tables!$A$2:$B$9,2,FALSE))</f>
        <v/>
      </c>
      <c r="Y242" s="13" t="str">
        <f t="shared" si="72"/>
        <v/>
      </c>
      <c r="Z242" s="13" t="str">
        <f t="shared" si="73"/>
        <v/>
      </c>
      <c r="AA242" s="13" t="str">
        <f t="shared" si="74"/>
        <v/>
      </c>
      <c r="AB242" s="15" t="str">
        <f t="shared" si="75"/>
        <v/>
      </c>
      <c r="AC242" s="13" t="str">
        <f t="shared" si="76"/>
        <v/>
      </c>
      <c r="AD242" s="14"/>
      <c r="AE242" s="11" t="str">
        <f t="shared" ca="1" si="77"/>
        <v>50998100,998,1217,50998100,flex-fuel (premium unleaded recommended/E85),10,natrually aspirated,4400,6484,5838,10.43</v>
      </c>
      <c r="AF242" s="11" t="str">
        <f t="shared" si="66"/>
        <v/>
      </c>
    </row>
    <row r="243" spans="1:32" x14ac:dyDescent="0.3">
      <c r="A243" s="12">
        <v>8</v>
      </c>
      <c r="B243" s="11" t="str">
        <f t="shared" ca="1" si="60"/>
        <v>80085030</v>
      </c>
      <c r="C243" s="11">
        <f t="shared" si="78"/>
        <v>85</v>
      </c>
      <c r="D243" s="13">
        <f t="shared" si="61"/>
        <v>99</v>
      </c>
      <c r="E243" s="12">
        <v>85</v>
      </c>
      <c r="F243" s="14"/>
      <c r="G243" s="11" t="str">
        <f t="shared" ca="1" si="67"/>
        <v>80085030</v>
      </c>
      <c r="H243" s="11" t="str">
        <f>IF(A243=7,"",VLOOKUP(engines!$A243,tables!$A$2:$B$9,2,FALSE))</f>
        <v>flex-fuel (unleaded/E85)</v>
      </c>
      <c r="I243" s="11" cm="1">
        <f t="array" aca="1" ref="I243" ca="1">IF(H243="","",_xlfn.XLOOKUP(K243*(1+ 0.05*Q243),INDIRECT("tables!r14c"&amp;Q243+2&amp;":"&amp;"r21c"&amp;Q243+2,FALSE),tables!$A$14:$A$21,"err",-1,1))</f>
        <v>3</v>
      </c>
      <c r="J243" s="11" t="str" cm="1">
        <f t="array" ref="J243">IF(H243="","",_xlfn.XLOOKUP(Q243,tables!$B$26:$B$30,_xlfn.ANCHORARRAY(tables!$A$26),tables!$A$26,0,1))</f>
        <v>natrually aspirated</v>
      </c>
      <c r="K243" s="13">
        <f t="shared" si="68"/>
        <v>627</v>
      </c>
      <c r="L243" s="13">
        <f t="shared" si="69"/>
        <v>7022</v>
      </c>
      <c r="M243" s="13">
        <f t="shared" si="70"/>
        <v>6127</v>
      </c>
      <c r="N243" s="15">
        <f ca="1">IF(H243="","",ROUND((4.966747+(23.27979-4.966747)/(1+(E243/463.6174)))*_xlfn.XLOOKUP(engines!H243,tables!$B$2:$B$9,tables!$C$2:$C$9,0,0,1)*IF(Q243=0,1,1.2)*(1-0.01*I243)*(1-K243/1000000),2))</f>
        <v>21.2</v>
      </c>
      <c r="O243" s="11">
        <f t="shared" si="62"/>
        <v>627</v>
      </c>
      <c r="P243" s="11">
        <f t="shared" si="63"/>
        <v>135.5</v>
      </c>
      <c r="Q243" s="11">
        <f>IF(H243="","",MOD(O243,(_xlfn.XLOOKUP(O243,tables!$C$26:$C$30,tables!$B$26:$B$30,-1,-1,-1)+1)))</f>
        <v>0</v>
      </c>
      <c r="R243" s="12">
        <v>1022</v>
      </c>
      <c r="S243" s="12">
        <v>895</v>
      </c>
      <c r="T243" s="12">
        <f t="shared" si="64"/>
        <v>85</v>
      </c>
      <c r="U243" s="13">
        <f t="shared" si="65"/>
        <v>98.786683900217071</v>
      </c>
      <c r="V243" s="14"/>
      <c r="W243" s="11" t="str">
        <f t="shared" si="71"/>
        <v/>
      </c>
      <c r="X243" s="11" t="str">
        <f>IF(A243&lt;&gt;7,"",VLOOKUP(engines!$A243,tables!$A$2:$B$9,2,FALSE))</f>
        <v/>
      </c>
      <c r="Y243" s="13" t="str">
        <f t="shared" si="72"/>
        <v/>
      </c>
      <c r="Z243" s="13" t="str">
        <f t="shared" si="73"/>
        <v/>
      </c>
      <c r="AA243" s="13" t="str">
        <f t="shared" si="74"/>
        <v/>
      </c>
      <c r="AB243" s="15" t="str">
        <f t="shared" si="75"/>
        <v/>
      </c>
      <c r="AC243" s="13" t="str">
        <f t="shared" si="76"/>
        <v/>
      </c>
      <c r="AD243" s="14"/>
      <c r="AE243" s="11" t="str">
        <f t="shared" ca="1" si="77"/>
        <v>80085030,85,99,80085030,flex-fuel (unleaded/E85),3,natrually aspirated,627,7022,6127,21.2</v>
      </c>
      <c r="AF243" s="11" t="str">
        <f t="shared" si="66"/>
        <v/>
      </c>
    </row>
    <row r="244" spans="1:32" x14ac:dyDescent="0.3">
      <c r="A244" s="12">
        <v>8</v>
      </c>
      <c r="B244" s="11" t="str">
        <f t="shared" ca="1" si="60"/>
        <v>81615102</v>
      </c>
      <c r="C244" s="11">
        <f t="shared" si="78"/>
        <v>1615</v>
      </c>
      <c r="D244" s="13">
        <f t="shared" si="61"/>
        <v>1596</v>
      </c>
      <c r="E244" s="12">
        <v>1468</v>
      </c>
      <c r="F244" s="14"/>
      <c r="G244" s="11" t="str">
        <f t="shared" ca="1" si="67"/>
        <v>81615102</v>
      </c>
      <c r="H244" s="11" t="str">
        <f>IF(A244=7,"",VLOOKUP(engines!$A244,tables!$A$2:$B$9,2,FALSE))</f>
        <v>flex-fuel (unleaded/E85)</v>
      </c>
      <c r="I244" s="11" cm="1">
        <f t="array" aca="1" ref="I244" ca="1">IF(H244="","",_xlfn.XLOOKUP(K244*(1+ 0.05*Q244),INDIRECT("tables!r14c"&amp;Q244+2&amp;":"&amp;"r21c"&amp;Q244+2,FALSE),tables!$A$14:$A$21,"err",-1,1))</f>
        <v>10</v>
      </c>
      <c r="J244" s="11" t="str" cm="1">
        <f t="array" ref="J244">IF(H244="","",_xlfn.XLOOKUP(Q244,tables!$B$26:$B$30,_xlfn.ANCHORARRAY(tables!$A$26),tables!$A$26,0,1))</f>
        <v>bi-turbo</v>
      </c>
      <c r="K244" s="13">
        <f t="shared" si="68"/>
        <v>5089</v>
      </c>
      <c r="L244" s="13">
        <f t="shared" si="69"/>
        <v>7381</v>
      </c>
      <c r="M244" s="13">
        <f t="shared" si="70"/>
        <v>6551</v>
      </c>
      <c r="N244" s="15">
        <f ca="1">IF(H244="","",ROUND((4.966747+(23.27979-4.966747)/(1+(E244/463.6174)))*_xlfn.XLOOKUP(engines!H244,tables!$B$2:$B$9,tables!$C$2:$C$9,0,0,1)*IF(Q244=0,1,1.2)*(1-0.01*I244)*(1-K244/1000000),2))</f>
        <v>10.76</v>
      </c>
      <c r="O244" s="11">
        <f t="shared" si="62"/>
        <v>5362</v>
      </c>
      <c r="P244" s="11">
        <f t="shared" si="63"/>
        <v>317.35000000000002</v>
      </c>
      <c r="Q244" s="11">
        <f>IF(H244="","",MOD(O244,(_xlfn.XLOOKUP(O244,tables!$C$26:$C$30,tables!$B$26:$B$30,-1,-1,-1)+1)))</f>
        <v>2</v>
      </c>
      <c r="R244" s="12">
        <v>710</v>
      </c>
      <c r="S244" s="12">
        <v>830</v>
      </c>
      <c r="T244" s="12">
        <f t="shared" si="64"/>
        <v>1615</v>
      </c>
      <c r="U244" s="13">
        <f t="shared" si="65"/>
        <v>1595.6800596096382</v>
      </c>
      <c r="V244" s="14"/>
      <c r="W244" s="11" t="str">
        <f t="shared" si="71"/>
        <v/>
      </c>
      <c r="X244" s="11" t="str">
        <f>IF(A244&lt;&gt;7,"",VLOOKUP(engines!$A244,tables!$A$2:$B$9,2,FALSE))</f>
        <v/>
      </c>
      <c r="Y244" s="13" t="str">
        <f t="shared" si="72"/>
        <v/>
      </c>
      <c r="Z244" s="13" t="str">
        <f t="shared" si="73"/>
        <v/>
      </c>
      <c r="AA244" s="13" t="str">
        <f t="shared" si="74"/>
        <v/>
      </c>
      <c r="AB244" s="15" t="str">
        <f t="shared" si="75"/>
        <v/>
      </c>
      <c r="AC244" s="13" t="str">
        <f t="shared" si="76"/>
        <v/>
      </c>
      <c r="AD244" s="14"/>
      <c r="AE244" s="11" t="str">
        <f t="shared" ca="1" si="77"/>
        <v>81615102,1615,1596,81615102,flex-fuel (unleaded/E85),10,bi-turbo,5089,7381,6551,10.76</v>
      </c>
      <c r="AF244" s="11" t="str">
        <f t="shared" si="66"/>
        <v/>
      </c>
    </row>
    <row r="245" spans="1:32" x14ac:dyDescent="0.3">
      <c r="A245" s="12">
        <v>4</v>
      </c>
      <c r="B245" s="11" t="str">
        <f t="shared" ca="1" si="60"/>
        <v>40964082</v>
      </c>
      <c r="C245" s="11">
        <f t="shared" si="78"/>
        <v>964</v>
      </c>
      <c r="D245" s="13">
        <f t="shared" si="61"/>
        <v>1209</v>
      </c>
      <c r="E245" s="12">
        <v>876</v>
      </c>
      <c r="F245" s="14"/>
      <c r="G245" s="11" t="str">
        <f t="shared" ca="1" si="67"/>
        <v>40964082</v>
      </c>
      <c r="H245" s="11" t="str">
        <f>IF(A245=7,"",VLOOKUP(engines!$A245,tables!$A$2:$B$9,2,FALSE))</f>
        <v>diesel</v>
      </c>
      <c r="I245" s="11" cm="1">
        <f t="array" aca="1" ref="I245" ca="1">IF(H245="","",_xlfn.XLOOKUP(K245*(1+ 0.05*Q245),INDIRECT("tables!r14c"&amp;Q245+2&amp;":"&amp;"r21c"&amp;Q245+2,FALSE),tables!$A$14:$A$21,"err",-1,1))</f>
        <v>8</v>
      </c>
      <c r="J245" s="11" t="str" cm="1">
        <f t="array" ref="J245">IF(H245="","",_xlfn.XLOOKUP(Q245,tables!$B$26:$B$30,_xlfn.ANCHORARRAY(tables!$A$26),tables!$A$26,0,1))</f>
        <v>bi-turbo</v>
      </c>
      <c r="K245" s="13">
        <f t="shared" si="68"/>
        <v>3923</v>
      </c>
      <c r="L245" s="13">
        <f t="shared" si="69"/>
        <v>5807</v>
      </c>
      <c r="M245" s="13">
        <f t="shared" si="70"/>
        <v>5158</v>
      </c>
      <c r="N245" s="15">
        <f ca="1">IF(H245="","",ROUND((4.966747+(23.27979-4.966747)/(1+(E245/463.6174)))*_xlfn.XLOOKUP(engines!H245,tables!$B$2:$B$9,tables!$C$2:$C$9,0,0,1)*IF(Q245=0,1,1.2)*(1-0.01*I245)*(1-K245/1000000),2))</f>
        <v>14.92</v>
      </c>
      <c r="O245" s="11">
        <f t="shared" si="62"/>
        <v>4082</v>
      </c>
      <c r="P245" s="11">
        <f t="shared" si="63"/>
        <v>245.74000000000004</v>
      </c>
      <c r="Q245" s="11">
        <f>IF(H245="","",MOD(O245,(_xlfn.XLOOKUP(O245,tables!$C$26:$C$30,tables!$B$26:$B$30,-1,-1,-1)+1)))</f>
        <v>2</v>
      </c>
      <c r="R245" s="12">
        <v>779</v>
      </c>
      <c r="S245" s="12">
        <v>649</v>
      </c>
      <c r="T245" s="12">
        <f t="shared" si="64"/>
        <v>964</v>
      </c>
      <c r="U245" s="13">
        <f t="shared" si="65"/>
        <v>1209.3447682339436</v>
      </c>
      <c r="V245" s="14"/>
      <c r="W245" s="11" t="str">
        <f t="shared" si="71"/>
        <v/>
      </c>
      <c r="X245" s="11" t="str">
        <f>IF(A245&lt;&gt;7,"",VLOOKUP(engines!$A245,tables!$A$2:$B$9,2,FALSE))</f>
        <v/>
      </c>
      <c r="Y245" s="13" t="str">
        <f t="shared" si="72"/>
        <v/>
      </c>
      <c r="Z245" s="13" t="str">
        <f t="shared" si="73"/>
        <v/>
      </c>
      <c r="AA245" s="13" t="str">
        <f t="shared" si="74"/>
        <v/>
      </c>
      <c r="AB245" s="15" t="str">
        <f t="shared" si="75"/>
        <v/>
      </c>
      <c r="AC245" s="13" t="str">
        <f t="shared" si="76"/>
        <v/>
      </c>
      <c r="AD245" s="14"/>
      <c r="AE245" s="11" t="str">
        <f t="shared" ca="1" si="77"/>
        <v>40964082,964,1209,40964082,diesel,8,bi-turbo,3923,5807,5158,14.92</v>
      </c>
      <c r="AF245" s="11" t="str">
        <f t="shared" si="66"/>
        <v/>
      </c>
    </row>
    <row r="246" spans="1:32" x14ac:dyDescent="0.3">
      <c r="A246" s="12">
        <v>3</v>
      </c>
      <c r="B246" s="11" t="str">
        <f t="shared" ca="1" si="60"/>
        <v>30236041</v>
      </c>
      <c r="C246" s="11">
        <f t="shared" si="78"/>
        <v>236</v>
      </c>
      <c r="D246" s="13">
        <f t="shared" si="61"/>
        <v>237</v>
      </c>
      <c r="E246" s="12">
        <v>225</v>
      </c>
      <c r="F246" s="14"/>
      <c r="G246" s="11" t="str">
        <f t="shared" ca="1" si="67"/>
        <v>30236041</v>
      </c>
      <c r="H246" s="11" t="str">
        <f>IF(A246=7,"",VLOOKUP(engines!$A246,tables!$A$2:$B$9,2,FALSE))</f>
        <v>premium unleaded (required)</v>
      </c>
      <c r="I246" s="11" cm="1">
        <f t="array" aca="1" ref="I246" ca="1">IF(H246="","",_xlfn.XLOOKUP(K246*(1+ 0.05*Q246),INDIRECT("tables!r14c"&amp;Q246+2&amp;":"&amp;"r21c"&amp;Q246+2,FALSE),tables!$A$14:$A$21,"err",-1,1))</f>
        <v>4</v>
      </c>
      <c r="J246" s="11" t="str" cm="1">
        <f t="array" ref="J246">IF(H246="","",_xlfn.XLOOKUP(Q246,tables!$B$26:$B$30,_xlfn.ANCHORARRAY(tables!$A$26),tables!$A$26,0,1))</f>
        <v>single turbo</v>
      </c>
      <c r="K246" s="13">
        <f t="shared" si="68"/>
        <v>1492</v>
      </c>
      <c r="L246" s="13">
        <f t="shared" si="69"/>
        <v>7719</v>
      </c>
      <c r="M246" s="13">
        <f t="shared" si="70"/>
        <v>6773</v>
      </c>
      <c r="N246" s="15">
        <f ca="1">IF(H246="","",ROUND((4.966747+(23.27979-4.966747)/(1+(E246/463.6174)))*_xlfn.XLOOKUP(engines!H246,tables!$B$2:$B$9,tables!$C$2:$C$9,0,0,1)*IF(Q246=0,1,1.2)*(1-0.01*I246)*(1-K246/1000000),2))</f>
        <v>20.49</v>
      </c>
      <c r="O246" s="11">
        <f t="shared" si="62"/>
        <v>1505</v>
      </c>
      <c r="P246" s="11">
        <f t="shared" si="63"/>
        <v>158.13</v>
      </c>
      <c r="Q246" s="11">
        <f>IF(H246="","",MOD(O246,(_xlfn.XLOOKUP(O246,tables!$C$26:$C$30,tables!$B$26:$B$30,-1,-1,-1)+1)))</f>
        <v>1</v>
      </c>
      <c r="R246" s="12">
        <v>1351</v>
      </c>
      <c r="S246" s="12">
        <v>946</v>
      </c>
      <c r="T246" s="12">
        <f t="shared" si="64"/>
        <v>236</v>
      </c>
      <c r="U246" s="13">
        <f t="shared" si="65"/>
        <v>236.55318740977017</v>
      </c>
      <c r="V246" s="14"/>
      <c r="W246" s="11" t="str">
        <f t="shared" si="71"/>
        <v/>
      </c>
      <c r="X246" s="11" t="str">
        <f>IF(A246&lt;&gt;7,"",VLOOKUP(engines!$A246,tables!$A$2:$B$9,2,FALSE))</f>
        <v/>
      </c>
      <c r="Y246" s="13" t="str">
        <f t="shared" si="72"/>
        <v/>
      </c>
      <c r="Z246" s="13" t="str">
        <f t="shared" si="73"/>
        <v/>
      </c>
      <c r="AA246" s="13" t="str">
        <f t="shared" si="74"/>
        <v/>
      </c>
      <c r="AB246" s="15" t="str">
        <f t="shared" si="75"/>
        <v/>
      </c>
      <c r="AC246" s="13" t="str">
        <f t="shared" si="76"/>
        <v/>
      </c>
      <c r="AD246" s="14"/>
      <c r="AE246" s="11" t="str">
        <f t="shared" ca="1" si="77"/>
        <v>30236041,236,237,30236041,premium unleaded (required),4,single turbo,1492,7719,6773,20.49</v>
      </c>
      <c r="AF246" s="11" t="str">
        <f t="shared" si="66"/>
        <v/>
      </c>
    </row>
    <row r="247" spans="1:32" x14ac:dyDescent="0.3">
      <c r="A247" s="12">
        <v>1</v>
      </c>
      <c r="B247" s="11" t="str">
        <f t="shared" ca="1" si="60"/>
        <v>11474102</v>
      </c>
      <c r="C247" s="11">
        <f t="shared" si="78"/>
        <v>1474</v>
      </c>
      <c r="D247" s="13">
        <f t="shared" si="61"/>
        <v>1403</v>
      </c>
      <c r="E247" s="12">
        <v>1340</v>
      </c>
      <c r="F247" s="14"/>
      <c r="G247" s="11" t="str">
        <f t="shared" ca="1" si="67"/>
        <v>11474102</v>
      </c>
      <c r="H247" s="11" t="str">
        <f>IF(A247=7,"",VLOOKUP(engines!$A247,tables!$A$2:$B$9,2,FALSE))</f>
        <v>premium unleaded (recommended)</v>
      </c>
      <c r="I247" s="11" cm="1">
        <f t="array" aca="1" ref="I247" ca="1">IF(H247="","",_xlfn.XLOOKUP(K247*(1+ 0.05*Q247),INDIRECT("tables!r14c"&amp;Q247+2&amp;":"&amp;"r21c"&amp;Q247+2,FALSE),tables!$A$14:$A$21,"err",-1,1))</f>
        <v>10</v>
      </c>
      <c r="J247" s="11" t="str" cm="1">
        <f t="array" ref="J247">IF(H247="","",_xlfn.XLOOKUP(Q247,tables!$B$26:$B$30,_xlfn.ANCHORARRAY(tables!$A$26),tables!$A$26,0,1))</f>
        <v>bi-turbo</v>
      </c>
      <c r="K247" s="13">
        <f t="shared" si="68"/>
        <v>4883</v>
      </c>
      <c r="L247" s="13">
        <f t="shared" si="69"/>
        <v>7625</v>
      </c>
      <c r="M247" s="13">
        <f t="shared" si="70"/>
        <v>6803</v>
      </c>
      <c r="N247" s="15">
        <f ca="1">IF(H247="","",ROUND((4.966747+(23.27979-4.966747)/(1+(E247/463.6174)))*_xlfn.XLOOKUP(engines!H247,tables!$B$2:$B$9,tables!$C$2:$C$9,0,0,1)*IF(Q247=0,1,1.2)*(1-0.01*I247)*(1-K247/1000000),2))</f>
        <v>10.5</v>
      </c>
      <c r="O247" s="11">
        <f t="shared" si="62"/>
        <v>5134</v>
      </c>
      <c r="P247" s="11">
        <f t="shared" si="63"/>
        <v>301.83999999999997</v>
      </c>
      <c r="Q247" s="11">
        <f>IF(H247="","",MOD(O247,(_xlfn.XLOOKUP(O247,tables!$C$26:$C$30,tables!$B$26:$B$30,-1,-1,-1)+1)))</f>
        <v>2</v>
      </c>
      <c r="R247" s="12">
        <v>932</v>
      </c>
      <c r="S247" s="12">
        <v>822</v>
      </c>
      <c r="T247" s="12">
        <f t="shared" si="64"/>
        <v>1474</v>
      </c>
      <c r="U247" s="13">
        <f t="shared" si="65"/>
        <v>1402.5930712642073</v>
      </c>
      <c r="V247" s="14"/>
      <c r="W247" s="11" t="str">
        <f t="shared" si="71"/>
        <v/>
      </c>
      <c r="X247" s="11" t="str">
        <f>IF(A247&lt;&gt;7,"",VLOOKUP(engines!$A247,tables!$A$2:$B$9,2,FALSE))</f>
        <v/>
      </c>
      <c r="Y247" s="13" t="str">
        <f t="shared" si="72"/>
        <v/>
      </c>
      <c r="Z247" s="13" t="str">
        <f t="shared" si="73"/>
        <v/>
      </c>
      <c r="AA247" s="13" t="str">
        <f t="shared" si="74"/>
        <v/>
      </c>
      <c r="AB247" s="15" t="str">
        <f t="shared" si="75"/>
        <v/>
      </c>
      <c r="AC247" s="13" t="str">
        <f t="shared" si="76"/>
        <v/>
      </c>
      <c r="AD247" s="14"/>
      <c r="AE247" s="11" t="str">
        <f t="shared" ca="1" si="77"/>
        <v>11474102,1474,1403,11474102,premium unleaded (recommended),10,bi-turbo,4883,7625,6803,10.5</v>
      </c>
      <c r="AF247" s="11" t="str">
        <f t="shared" si="66"/>
        <v/>
      </c>
    </row>
    <row r="248" spans="1:32" x14ac:dyDescent="0.3">
      <c r="A248" s="12">
        <v>5</v>
      </c>
      <c r="B248" s="11" t="str">
        <f t="shared" ca="1" si="60"/>
        <v>51096083</v>
      </c>
      <c r="C248" s="11">
        <f t="shared" si="78"/>
        <v>1096</v>
      </c>
      <c r="D248" s="13">
        <f t="shared" si="61"/>
        <v>964</v>
      </c>
      <c r="E248" s="12">
        <v>953</v>
      </c>
      <c r="F248" s="14"/>
      <c r="G248" s="11" t="str">
        <f t="shared" ca="1" si="67"/>
        <v>51096083</v>
      </c>
      <c r="H248" s="11" t="str">
        <f>IF(A248=7,"",VLOOKUP(engines!$A248,tables!$A$2:$B$9,2,FALSE))</f>
        <v>flex-fuel (premium unleaded recommended/E85)</v>
      </c>
      <c r="I248" s="11" cm="1">
        <f t="array" aca="1" ref="I248" ca="1">IF(H248="","",_xlfn.XLOOKUP(K248*(1+ 0.05*Q248),INDIRECT("tables!r14c"&amp;Q248+2&amp;":"&amp;"r21c"&amp;Q248+2,FALSE),tables!$A$14:$A$21,"err",-1,1))</f>
        <v>8</v>
      </c>
      <c r="J248" s="11" t="str" cm="1">
        <f t="array" ref="J248">IF(H248="","",_xlfn.XLOOKUP(Q248,tables!$B$26:$B$30,_xlfn.ANCHORARRAY(tables!$A$26),tables!$A$26,0,1))</f>
        <v>twin turbo</v>
      </c>
      <c r="K248" s="13">
        <f t="shared" si="68"/>
        <v>4028</v>
      </c>
      <c r="L248" s="13">
        <f t="shared" si="69"/>
        <v>7898</v>
      </c>
      <c r="M248" s="13">
        <f t="shared" si="70"/>
        <v>7037</v>
      </c>
      <c r="N248" s="15">
        <f ca="1">IF(H248="","",ROUND((4.966747+(23.27979-4.966747)/(1+(E248/463.6174)))*_xlfn.XLOOKUP(engines!H248,tables!$B$2:$B$9,tables!$C$2:$C$9,0,0,1)*IF(Q248=0,1,1.2)*(1-0.01*I248)*(1-K248/1000000),2))</f>
        <v>13.02</v>
      </c>
      <c r="O248" s="11">
        <f t="shared" si="62"/>
        <v>4287</v>
      </c>
      <c r="P248" s="11">
        <f t="shared" si="63"/>
        <v>272.09000000000003</v>
      </c>
      <c r="Q248" s="11">
        <f>IF(H248="","",MOD(O248,(_xlfn.XLOOKUP(O248,tables!$C$26:$C$30,tables!$B$26:$B$30,-1,-1,-1)+1)))</f>
        <v>3</v>
      </c>
      <c r="R248" s="12">
        <v>868</v>
      </c>
      <c r="S248" s="12">
        <v>861</v>
      </c>
      <c r="T248" s="12">
        <f t="shared" si="64"/>
        <v>1096</v>
      </c>
      <c r="U248" s="13">
        <f t="shared" si="65"/>
        <v>964.34561800327413</v>
      </c>
      <c r="V248" s="14"/>
      <c r="W248" s="11" t="str">
        <f t="shared" si="71"/>
        <v/>
      </c>
      <c r="X248" s="11" t="str">
        <f>IF(A248&lt;&gt;7,"",VLOOKUP(engines!$A248,tables!$A$2:$B$9,2,FALSE))</f>
        <v/>
      </c>
      <c r="Y248" s="13" t="str">
        <f t="shared" si="72"/>
        <v/>
      </c>
      <c r="Z248" s="13" t="str">
        <f t="shared" si="73"/>
        <v/>
      </c>
      <c r="AA248" s="13" t="str">
        <f t="shared" si="74"/>
        <v/>
      </c>
      <c r="AB248" s="15" t="str">
        <f t="shared" si="75"/>
        <v/>
      </c>
      <c r="AC248" s="13" t="str">
        <f t="shared" si="76"/>
        <v/>
      </c>
      <c r="AD248" s="14"/>
      <c r="AE248" s="11" t="str">
        <f t="shared" ca="1" si="77"/>
        <v>51096083,1096,964,51096083,flex-fuel (premium unleaded recommended/E85),8,twin turbo,4028,7898,7037,13.02</v>
      </c>
      <c r="AF248" s="11" t="str">
        <f t="shared" si="66"/>
        <v/>
      </c>
    </row>
    <row r="249" spans="1:32" x14ac:dyDescent="0.3">
      <c r="A249" s="12">
        <v>4</v>
      </c>
      <c r="B249" s="11" t="str">
        <f t="shared" ca="1" si="60"/>
        <v>40575060</v>
      </c>
      <c r="C249" s="11">
        <f t="shared" si="78"/>
        <v>575</v>
      </c>
      <c r="D249" s="13">
        <f t="shared" si="61"/>
        <v>916</v>
      </c>
      <c r="E249" s="12">
        <v>575</v>
      </c>
      <c r="F249" s="14"/>
      <c r="G249" s="11" t="str">
        <f t="shared" ca="1" si="67"/>
        <v>40575060</v>
      </c>
      <c r="H249" s="11" t="str">
        <f>IF(A249=7,"",VLOOKUP(engines!$A249,tables!$A$2:$B$9,2,FALSE))</f>
        <v>diesel</v>
      </c>
      <c r="I249" s="11" cm="1">
        <f t="array" aca="1" ref="I249" ca="1">IF(H249="","",_xlfn.XLOOKUP(K249*(1+ 0.05*Q249),INDIRECT("tables!r14c"&amp;Q249+2&amp;":"&amp;"r21c"&amp;Q249+2,FALSE),tables!$A$14:$A$21,"err",-1,1))</f>
        <v>6</v>
      </c>
      <c r="J249" s="11" t="str" cm="1">
        <f t="array" ref="J249">IF(H249="","",_xlfn.XLOOKUP(Q249,tables!$B$26:$B$30,_xlfn.ANCHORARRAY(tables!$A$26),tables!$A$26,0,1))</f>
        <v>natrually aspirated</v>
      </c>
      <c r="K249" s="13">
        <f t="shared" si="68"/>
        <v>3117</v>
      </c>
      <c r="L249" s="13">
        <f t="shared" si="69"/>
        <v>5342</v>
      </c>
      <c r="M249" s="13">
        <f t="shared" si="70"/>
        <v>4472</v>
      </c>
      <c r="N249" s="15">
        <f ca="1">IF(H249="","",ROUND((4.966747+(23.27979-4.966747)/(1+(E249/463.6174)))*_xlfn.XLOOKUP(engines!H249,tables!$B$2:$B$9,tables!$C$2:$C$9,0,0,1)*IF(Q249=0,1,1.2)*(1-0.01*I249)*(1-K249/1000000),2))</f>
        <v>14.78</v>
      </c>
      <c r="O249" s="11">
        <f t="shared" si="62"/>
        <v>3117</v>
      </c>
      <c r="P249" s="11">
        <f t="shared" si="63"/>
        <v>184.5</v>
      </c>
      <c r="Q249" s="11">
        <f>IF(H249="","",MOD(O249,(_xlfn.XLOOKUP(O249,tables!$C$26:$C$30,tables!$B$26:$B$30,-1,-1,-1)+1)))</f>
        <v>0</v>
      </c>
      <c r="R249" s="12">
        <v>842</v>
      </c>
      <c r="S249" s="12">
        <v>870</v>
      </c>
      <c r="T249" s="12">
        <f t="shared" si="64"/>
        <v>575</v>
      </c>
      <c r="U249" s="13">
        <f t="shared" si="65"/>
        <v>915.57391625687217</v>
      </c>
      <c r="V249" s="14"/>
      <c r="W249" s="11" t="str">
        <f t="shared" si="71"/>
        <v/>
      </c>
      <c r="X249" s="11" t="str">
        <f>IF(A249&lt;&gt;7,"",VLOOKUP(engines!$A249,tables!$A$2:$B$9,2,FALSE))</f>
        <v/>
      </c>
      <c r="Y249" s="13" t="str">
        <f t="shared" si="72"/>
        <v/>
      </c>
      <c r="Z249" s="13" t="str">
        <f t="shared" si="73"/>
        <v/>
      </c>
      <c r="AA249" s="13" t="str">
        <f t="shared" si="74"/>
        <v/>
      </c>
      <c r="AB249" s="15" t="str">
        <f t="shared" si="75"/>
        <v/>
      </c>
      <c r="AC249" s="13" t="str">
        <f t="shared" si="76"/>
        <v/>
      </c>
      <c r="AD249" s="14"/>
      <c r="AE249" s="11" t="str">
        <f t="shared" ca="1" si="77"/>
        <v>40575060,575,916,40575060,diesel,6,natrually aspirated,3117,5342,4472,14.78</v>
      </c>
      <c r="AF249" s="11" t="str">
        <f t="shared" si="66"/>
        <v/>
      </c>
    </row>
    <row r="250" spans="1:32" x14ac:dyDescent="0.3">
      <c r="A250" s="12">
        <v>2</v>
      </c>
      <c r="B250" s="11" t="str">
        <f t="shared" ca="1" si="60"/>
        <v>21178100</v>
      </c>
      <c r="C250" s="11">
        <f t="shared" si="78"/>
        <v>1178</v>
      </c>
      <c r="D250" s="13">
        <f t="shared" si="61"/>
        <v>1659</v>
      </c>
      <c r="E250" s="12">
        <v>1178</v>
      </c>
      <c r="F250" s="14"/>
      <c r="G250" s="11" t="str">
        <f t="shared" ca="1" si="67"/>
        <v>21178100</v>
      </c>
      <c r="H250" s="11" t="str">
        <f>IF(A250=7,"",VLOOKUP(engines!$A250,tables!$A$2:$B$9,2,FALSE))</f>
        <v>regular unleaded</v>
      </c>
      <c r="I250" s="11" cm="1">
        <f t="array" aca="1" ref="I250" ca="1">IF(H250="","",_xlfn.XLOOKUP(K250*(1+ 0.05*Q250),INDIRECT("tables!r14c"&amp;Q250+2&amp;":"&amp;"r21c"&amp;Q250+2,FALSE),tables!$A$14:$A$21,"err",-1,1))</f>
        <v>10</v>
      </c>
      <c r="J250" s="11" t="str" cm="1">
        <f t="array" ref="J250">IF(H250="","",_xlfn.XLOOKUP(Q250,tables!$B$26:$B$30,_xlfn.ANCHORARRAY(tables!$A$26),tables!$A$26,0,1))</f>
        <v>natrually aspirated</v>
      </c>
      <c r="K250" s="13">
        <f t="shared" si="68"/>
        <v>4812</v>
      </c>
      <c r="L250" s="13">
        <f t="shared" si="69"/>
        <v>6025</v>
      </c>
      <c r="M250" s="13">
        <f t="shared" si="70"/>
        <v>5055</v>
      </c>
      <c r="N250" s="15">
        <f ca="1">IF(H250="","",ROUND((4.966747+(23.27979-4.966747)/(1+(E250/463.6174)))*_xlfn.XLOOKUP(engines!H250,tables!$B$2:$B$9,tables!$C$2:$C$9,0,0,1)*IF(Q250=0,1,1.2)*(1-0.01*I250)*(1-K250/1000000),2))</f>
        <v>9.08</v>
      </c>
      <c r="O250" s="11">
        <f t="shared" si="62"/>
        <v>4812</v>
      </c>
      <c r="P250" s="11">
        <f t="shared" si="63"/>
        <v>244.8</v>
      </c>
      <c r="Q250" s="11">
        <f>IF(H250="","",MOD(O250,(_xlfn.XLOOKUP(O250,tables!$C$26:$C$30,tables!$B$26:$B$30,-1,-1,-1)+1)))</f>
        <v>0</v>
      </c>
      <c r="R250" s="12">
        <v>25</v>
      </c>
      <c r="S250" s="12">
        <v>970</v>
      </c>
      <c r="T250" s="12">
        <f t="shared" si="64"/>
        <v>1178</v>
      </c>
      <c r="U250" s="13">
        <f t="shared" si="65"/>
        <v>1659.4015533561649</v>
      </c>
      <c r="V250" s="14"/>
      <c r="W250" s="11" t="str">
        <f t="shared" si="71"/>
        <v/>
      </c>
      <c r="X250" s="11" t="str">
        <f>IF(A250&lt;&gt;7,"",VLOOKUP(engines!$A250,tables!$A$2:$B$9,2,FALSE))</f>
        <v/>
      </c>
      <c r="Y250" s="13" t="str">
        <f t="shared" si="72"/>
        <v/>
      </c>
      <c r="Z250" s="13" t="str">
        <f t="shared" si="73"/>
        <v/>
      </c>
      <c r="AA250" s="13" t="str">
        <f t="shared" si="74"/>
        <v/>
      </c>
      <c r="AB250" s="15" t="str">
        <f t="shared" si="75"/>
        <v/>
      </c>
      <c r="AC250" s="13" t="str">
        <f t="shared" si="76"/>
        <v/>
      </c>
      <c r="AD250" s="14"/>
      <c r="AE250" s="11" t="str">
        <f t="shared" ca="1" si="77"/>
        <v>21178100,1178,1659,21178100,regular unleaded,10,natrually aspirated,4812,6025,5055,9.08</v>
      </c>
      <c r="AF250" s="11" t="str">
        <f t="shared" si="66"/>
        <v/>
      </c>
    </row>
    <row r="251" spans="1:32" x14ac:dyDescent="0.3">
      <c r="A251" s="12">
        <v>2</v>
      </c>
      <c r="B251" s="11" t="str">
        <f t="shared" ca="1" si="60"/>
        <v>21554102</v>
      </c>
      <c r="C251" s="11">
        <f t="shared" si="78"/>
        <v>1554</v>
      </c>
      <c r="D251" s="13">
        <f t="shared" si="61"/>
        <v>1529</v>
      </c>
      <c r="E251" s="12">
        <v>1413</v>
      </c>
      <c r="F251" s="14"/>
      <c r="G251" s="11" t="str">
        <f t="shared" ca="1" si="67"/>
        <v>21554102</v>
      </c>
      <c r="H251" s="11" t="str">
        <f>IF(A251=7,"",VLOOKUP(engines!$A251,tables!$A$2:$B$9,2,FALSE))</f>
        <v>regular unleaded</v>
      </c>
      <c r="I251" s="11" cm="1">
        <f t="array" aca="1" ref="I251" ca="1">IF(H251="","",_xlfn.XLOOKUP(K251*(1+ 0.05*Q251),INDIRECT("tables!r14c"&amp;Q251+2&amp;":"&amp;"r21c"&amp;Q251+2,FALSE),tables!$A$14:$A$21,"err",-1,1))</f>
        <v>10</v>
      </c>
      <c r="J251" s="11" t="str" cm="1">
        <f t="array" ref="J251">IF(H251="","",_xlfn.XLOOKUP(Q251,tables!$B$26:$B$30,_xlfn.ANCHORARRAY(tables!$A$26),tables!$A$26,0,1))</f>
        <v>bi-turbo</v>
      </c>
      <c r="K251" s="13">
        <f t="shared" si="68"/>
        <v>5003</v>
      </c>
      <c r="L251" s="13">
        <f t="shared" si="69"/>
        <v>7134</v>
      </c>
      <c r="M251" s="13">
        <f t="shared" si="70"/>
        <v>6580</v>
      </c>
      <c r="N251" s="15">
        <f ca="1">IF(H251="","",ROUND((4.966747+(23.27979-4.966747)/(1+(E251/463.6174)))*_xlfn.XLOOKUP(engines!H251,tables!$B$2:$B$9,tables!$C$2:$C$9,0,0,1)*IF(Q251=0,1,1.2)*(1-0.01*I251)*(1-K251/1000000),2))</f>
        <v>10.199999999999999</v>
      </c>
      <c r="O251" s="11">
        <f t="shared" si="62"/>
        <v>5266</v>
      </c>
      <c r="P251" s="11">
        <f t="shared" si="63"/>
        <v>310.64</v>
      </c>
      <c r="Q251" s="11">
        <f>IF(H251="","",MOD(O251,(_xlfn.XLOOKUP(O251,tables!$C$26:$C$30,tables!$B$26:$B$30,-1,-1,-1)+1)))</f>
        <v>2</v>
      </c>
      <c r="R251" s="12">
        <v>485</v>
      </c>
      <c r="S251" s="12">
        <v>554</v>
      </c>
      <c r="T251" s="12">
        <f t="shared" si="64"/>
        <v>1554</v>
      </c>
      <c r="U251" s="13">
        <f t="shared" si="65"/>
        <v>1529.1272578555661</v>
      </c>
      <c r="V251" s="14"/>
      <c r="W251" s="11" t="str">
        <f t="shared" si="71"/>
        <v/>
      </c>
      <c r="X251" s="11" t="str">
        <f>IF(A251&lt;&gt;7,"",VLOOKUP(engines!$A251,tables!$A$2:$B$9,2,FALSE))</f>
        <v/>
      </c>
      <c r="Y251" s="13" t="str">
        <f t="shared" si="72"/>
        <v/>
      </c>
      <c r="Z251" s="13" t="str">
        <f t="shared" si="73"/>
        <v/>
      </c>
      <c r="AA251" s="13" t="str">
        <f t="shared" si="74"/>
        <v/>
      </c>
      <c r="AB251" s="15" t="str">
        <f t="shared" si="75"/>
        <v/>
      </c>
      <c r="AC251" s="13" t="str">
        <f t="shared" si="76"/>
        <v/>
      </c>
      <c r="AD251" s="14"/>
      <c r="AE251" s="11" t="str">
        <f t="shared" ca="1" si="77"/>
        <v>21554102,1554,1529,21554102,regular unleaded,10,bi-turbo,5003,7134,6580,10.2</v>
      </c>
      <c r="AF251" s="11" t="str">
        <f t="shared" si="66"/>
        <v/>
      </c>
    </row>
    <row r="252" spans="1:32" x14ac:dyDescent="0.3">
      <c r="A252" s="12">
        <v>4</v>
      </c>
      <c r="B252" s="11" t="str">
        <f t="shared" ca="1" si="60"/>
        <v>41532103</v>
      </c>
      <c r="C252" s="11">
        <f t="shared" si="78"/>
        <v>1532</v>
      </c>
      <c r="D252" s="13">
        <f t="shared" si="61"/>
        <v>1747</v>
      </c>
      <c r="E252" s="12">
        <v>1332</v>
      </c>
      <c r="F252" s="14"/>
      <c r="G252" s="11" t="str">
        <f t="shared" ca="1" si="67"/>
        <v>41532103</v>
      </c>
      <c r="H252" s="11" t="str">
        <f>IF(A252=7,"",VLOOKUP(engines!$A252,tables!$A$2:$B$9,2,FALSE))</f>
        <v>diesel</v>
      </c>
      <c r="I252" s="11" cm="1">
        <f t="array" aca="1" ref="I252" ca="1">IF(H252="","",_xlfn.XLOOKUP(K252*(1+ 0.05*Q252),INDIRECT("tables!r14c"&amp;Q252+2&amp;":"&amp;"r21c"&amp;Q252+2,FALSE),tables!$A$14:$A$21,"err",-1,1))</f>
        <v>10</v>
      </c>
      <c r="J252" s="11" t="str" cm="1">
        <f t="array" ref="J252">IF(H252="","",_xlfn.XLOOKUP(Q252,tables!$B$26:$B$30,_xlfn.ANCHORARRAY(tables!$A$26),tables!$A$26,0,1))</f>
        <v>twin turbo</v>
      </c>
      <c r="K252" s="13">
        <f t="shared" si="68"/>
        <v>4754</v>
      </c>
      <c r="L252" s="13">
        <f t="shared" si="69"/>
        <v>6179</v>
      </c>
      <c r="M252" s="13">
        <f t="shared" si="70"/>
        <v>5430</v>
      </c>
      <c r="N252" s="15">
        <f ca="1">IF(H252="","",ROUND((4.966747+(23.27979-4.966747)/(1+(E252/463.6174)))*_xlfn.XLOOKUP(engines!H252,tables!$B$2:$B$9,tables!$C$2:$C$9,0,0,1)*IF(Q252=0,1,1.2)*(1-0.01*I252)*(1-K252/1000000),2))</f>
        <v>12.51</v>
      </c>
      <c r="O252" s="11">
        <f t="shared" si="62"/>
        <v>5119</v>
      </c>
      <c r="P252" s="11">
        <f t="shared" si="63"/>
        <v>322.23</v>
      </c>
      <c r="Q252" s="11">
        <f>IF(H252="","",MOD(O252,(_xlfn.XLOOKUP(O252,tables!$C$26:$C$30,tables!$B$26:$B$30,-1,-1,-1)+1)))</f>
        <v>3</v>
      </c>
      <c r="R252" s="12">
        <v>873</v>
      </c>
      <c r="S252" s="12">
        <v>749</v>
      </c>
      <c r="T252" s="12">
        <f t="shared" si="64"/>
        <v>1532</v>
      </c>
      <c r="U252" s="13">
        <f t="shared" si="65"/>
        <v>1746.7540425215711</v>
      </c>
      <c r="V252" s="14"/>
      <c r="W252" s="11" t="str">
        <f t="shared" si="71"/>
        <v/>
      </c>
      <c r="X252" s="11" t="str">
        <f>IF(A252&lt;&gt;7,"",VLOOKUP(engines!$A252,tables!$A$2:$B$9,2,FALSE))</f>
        <v/>
      </c>
      <c r="Y252" s="13" t="str">
        <f t="shared" si="72"/>
        <v/>
      </c>
      <c r="Z252" s="13" t="str">
        <f t="shared" si="73"/>
        <v/>
      </c>
      <c r="AA252" s="13" t="str">
        <f t="shared" si="74"/>
        <v/>
      </c>
      <c r="AB252" s="15" t="str">
        <f t="shared" si="75"/>
        <v/>
      </c>
      <c r="AC252" s="13" t="str">
        <f t="shared" si="76"/>
        <v/>
      </c>
      <c r="AD252" s="14"/>
      <c r="AE252" s="11" t="str">
        <f t="shared" ca="1" si="77"/>
        <v>41532103,1532,1747,41532103,diesel,10,twin turbo,4754,6179,5430,12.51</v>
      </c>
      <c r="AF252" s="11" t="str">
        <f t="shared" si="66"/>
        <v/>
      </c>
    </row>
    <row r="253" spans="1:32" x14ac:dyDescent="0.3">
      <c r="A253" s="12">
        <v>6</v>
      </c>
      <c r="B253" s="11" t="str">
        <f t="shared" ca="1" si="60"/>
        <v>60103030</v>
      </c>
      <c r="C253" s="11">
        <f t="shared" si="78"/>
        <v>103</v>
      </c>
      <c r="D253" s="13">
        <f t="shared" si="61"/>
        <v>129</v>
      </c>
      <c r="E253" s="12">
        <v>103</v>
      </c>
      <c r="F253" s="14"/>
      <c r="G253" s="11" t="str">
        <f t="shared" ca="1" si="67"/>
        <v>60103030</v>
      </c>
      <c r="H253" s="11" t="str">
        <f>IF(A253=7,"",VLOOKUP(engines!$A253,tables!$A$2:$B$9,2,FALSE))</f>
        <v>flex-fuel (premium unleaded required/E85)</v>
      </c>
      <c r="I253" s="11" cm="1">
        <f t="array" aca="1" ref="I253" ca="1">IF(H253="","",_xlfn.XLOOKUP(K253*(1+ 0.05*Q253),INDIRECT("tables!r14c"&amp;Q253+2&amp;":"&amp;"r21c"&amp;Q253+2,FALSE),tables!$A$14:$A$21,"err",-1,1))</f>
        <v>3</v>
      </c>
      <c r="J253" s="11" t="str" cm="1">
        <f t="array" ref="J253">IF(H253="","",_xlfn.XLOOKUP(Q253,tables!$B$26:$B$30,_xlfn.ANCHORARRAY(tables!$A$26),tables!$A$26,0,1))</f>
        <v>natrually aspirated</v>
      </c>
      <c r="K253" s="13">
        <f t="shared" si="68"/>
        <v>750</v>
      </c>
      <c r="L253" s="13">
        <f t="shared" si="69"/>
        <v>6533</v>
      </c>
      <c r="M253" s="13">
        <f t="shared" si="70"/>
        <v>5670</v>
      </c>
      <c r="N253" s="15">
        <f ca="1">IF(H253="","",ROUND((4.966747+(23.27979-4.966747)/(1+(E253/463.6174)))*_xlfn.XLOOKUP(engines!H253,tables!$B$2:$B$9,tables!$C$2:$C$9,0,0,1)*IF(Q253=0,1,1.2)*(1-0.01*I253)*(1-K253/1000000),2))</f>
        <v>21.46</v>
      </c>
      <c r="O253" s="11">
        <f t="shared" si="62"/>
        <v>750</v>
      </c>
      <c r="P253" s="11">
        <f t="shared" si="63"/>
        <v>137.30000000000001</v>
      </c>
      <c r="Q253" s="11">
        <f>IF(H253="","",MOD(O253,(_xlfn.XLOOKUP(O253,tables!$C$26:$C$30,tables!$B$26:$B$30,-1,-1,-1)+1)))</f>
        <v>0</v>
      </c>
      <c r="R253" s="12">
        <v>533</v>
      </c>
      <c r="S253" s="12">
        <v>863</v>
      </c>
      <c r="T253" s="12">
        <f t="shared" si="64"/>
        <v>103</v>
      </c>
      <c r="U253" s="13">
        <f t="shared" si="65"/>
        <v>129.35449582411638</v>
      </c>
      <c r="V253" s="14"/>
      <c r="W253" s="11" t="str">
        <f t="shared" si="71"/>
        <v/>
      </c>
      <c r="X253" s="11" t="str">
        <f>IF(A253&lt;&gt;7,"",VLOOKUP(engines!$A253,tables!$A$2:$B$9,2,FALSE))</f>
        <v/>
      </c>
      <c r="Y253" s="13" t="str">
        <f t="shared" si="72"/>
        <v/>
      </c>
      <c r="Z253" s="13" t="str">
        <f t="shared" si="73"/>
        <v/>
      </c>
      <c r="AA253" s="13" t="str">
        <f t="shared" si="74"/>
        <v/>
      </c>
      <c r="AB253" s="15" t="str">
        <f t="shared" si="75"/>
        <v/>
      </c>
      <c r="AC253" s="13" t="str">
        <f t="shared" si="76"/>
        <v/>
      </c>
      <c r="AD253" s="14"/>
      <c r="AE253" s="11" t="str">
        <f t="shared" ca="1" si="77"/>
        <v>60103030,103,129,60103030,flex-fuel (premium unleaded required/E85),3,natrually aspirated,750,6533,5670,21.46</v>
      </c>
      <c r="AF253" s="11" t="str">
        <f t="shared" si="66"/>
        <v/>
      </c>
    </row>
    <row r="254" spans="1:32" x14ac:dyDescent="0.3">
      <c r="A254" s="12">
        <v>4</v>
      </c>
      <c r="B254" s="11" t="str">
        <f t="shared" ca="1" si="60"/>
        <v>40567060</v>
      </c>
      <c r="C254" s="11">
        <f t="shared" si="78"/>
        <v>567</v>
      </c>
      <c r="D254" s="13">
        <f t="shared" si="61"/>
        <v>768</v>
      </c>
      <c r="E254" s="12">
        <v>567</v>
      </c>
      <c r="F254" s="14"/>
      <c r="G254" s="11" t="str">
        <f t="shared" ca="1" si="67"/>
        <v>40567060</v>
      </c>
      <c r="H254" s="11" t="str">
        <f>IF(A254=7,"",VLOOKUP(engines!$A254,tables!$A$2:$B$9,2,FALSE))</f>
        <v>diesel</v>
      </c>
      <c r="I254" s="11" cm="1">
        <f t="array" aca="1" ref="I254" ca="1">IF(H254="","",_xlfn.XLOOKUP(K254*(1+ 0.05*Q254),INDIRECT("tables!r14c"&amp;Q254+2&amp;":"&amp;"r21c"&amp;Q254+2,FALSE),tables!$A$14:$A$21,"err",-1,1))</f>
        <v>6</v>
      </c>
      <c r="J254" s="11" t="str" cm="1">
        <f t="array" ref="J254">IF(H254="","",_xlfn.XLOOKUP(Q254,tables!$B$26:$B$30,_xlfn.ANCHORARRAY(tables!$A$26),tables!$A$26,0,1))</f>
        <v>natrually aspirated</v>
      </c>
      <c r="K254" s="13">
        <f t="shared" si="68"/>
        <v>3087</v>
      </c>
      <c r="L254" s="13">
        <f t="shared" si="69"/>
        <v>5787</v>
      </c>
      <c r="M254" s="13">
        <f t="shared" si="70"/>
        <v>5256</v>
      </c>
      <c r="N254" s="15">
        <f ca="1">IF(H254="","",ROUND((4.966747+(23.27979-4.966747)/(1+(E254/463.6174)))*_xlfn.XLOOKUP(engines!H254,tables!$B$2:$B$9,tables!$C$2:$C$9,0,0,1)*IF(Q254=0,1,1.2)*(1-0.01*I254)*(1-K254/1000000),2))</f>
        <v>14.85</v>
      </c>
      <c r="O254" s="11">
        <f t="shared" si="62"/>
        <v>3087</v>
      </c>
      <c r="P254" s="11">
        <f t="shared" si="63"/>
        <v>183.7</v>
      </c>
      <c r="Q254" s="11">
        <f>IF(H254="","",MOD(O254,(_xlfn.XLOOKUP(O254,tables!$C$26:$C$30,tables!$B$26:$B$30,-1,-1,-1)+1)))</f>
        <v>0</v>
      </c>
      <c r="R254" s="12">
        <v>1287</v>
      </c>
      <c r="S254" s="12">
        <v>531</v>
      </c>
      <c r="T254" s="12">
        <f t="shared" si="64"/>
        <v>567</v>
      </c>
      <c r="U254" s="13">
        <f t="shared" si="65"/>
        <v>768.16597043045306</v>
      </c>
      <c r="V254" s="14"/>
      <c r="W254" s="11" t="str">
        <f t="shared" si="71"/>
        <v/>
      </c>
      <c r="X254" s="11" t="str">
        <f>IF(A254&lt;&gt;7,"",VLOOKUP(engines!$A254,tables!$A$2:$B$9,2,FALSE))</f>
        <v/>
      </c>
      <c r="Y254" s="13" t="str">
        <f t="shared" si="72"/>
        <v/>
      </c>
      <c r="Z254" s="13" t="str">
        <f t="shared" si="73"/>
        <v/>
      </c>
      <c r="AA254" s="13" t="str">
        <f t="shared" si="74"/>
        <v/>
      </c>
      <c r="AB254" s="15" t="str">
        <f t="shared" si="75"/>
        <v/>
      </c>
      <c r="AC254" s="13" t="str">
        <f t="shared" si="76"/>
        <v/>
      </c>
      <c r="AD254" s="14"/>
      <c r="AE254" s="11" t="str">
        <f t="shared" ca="1" si="77"/>
        <v>40567060,567,768,40567060,diesel,6,natrually aspirated,3087,5787,5256,14.85</v>
      </c>
      <c r="AF254" s="11" t="str">
        <f t="shared" si="66"/>
        <v/>
      </c>
    </row>
    <row r="255" spans="1:32" x14ac:dyDescent="0.3">
      <c r="A255" s="12">
        <v>4</v>
      </c>
      <c r="B255" s="11" t="str">
        <f t="shared" ca="1" si="60"/>
        <v>40914081</v>
      </c>
      <c r="C255" s="11">
        <f t="shared" si="78"/>
        <v>914</v>
      </c>
      <c r="D255" s="13">
        <f t="shared" si="61"/>
        <v>1391</v>
      </c>
      <c r="E255" s="12">
        <v>870</v>
      </c>
      <c r="F255" s="14"/>
      <c r="G255" s="11" t="str">
        <f t="shared" ca="1" si="67"/>
        <v>40914081</v>
      </c>
      <c r="H255" s="11" t="str">
        <f>IF(A255=7,"",VLOOKUP(engines!$A255,tables!$A$2:$B$9,2,FALSE))</f>
        <v>diesel</v>
      </c>
      <c r="I255" s="11" cm="1">
        <f t="array" aca="1" ref="I255" ca="1">IF(H255="","",_xlfn.XLOOKUP(K255*(1+ 0.05*Q255),INDIRECT("tables!r14c"&amp;Q255+2&amp;":"&amp;"r21c"&amp;Q255+2,FALSE),tables!$A$14:$A$21,"err",-1,1))</f>
        <v>8</v>
      </c>
      <c r="J255" s="11" t="str" cm="1">
        <f t="array" ref="J255">IF(H255="","",_xlfn.XLOOKUP(Q255,tables!$B$26:$B$30,_xlfn.ANCHORARRAY(tables!$A$26),tables!$A$26,0,1))</f>
        <v>single turbo</v>
      </c>
      <c r="K255" s="13">
        <f t="shared" si="68"/>
        <v>3986</v>
      </c>
      <c r="L255" s="13">
        <f t="shared" si="69"/>
        <v>5131</v>
      </c>
      <c r="M255" s="13">
        <f t="shared" si="70"/>
        <v>4453</v>
      </c>
      <c r="N255" s="15">
        <f ca="1">IF(H255="","",ROUND((4.966747+(23.27979-4.966747)/(1+(E255/463.6174)))*_xlfn.XLOOKUP(engines!H255,tables!$B$2:$B$9,tables!$C$2:$C$9,0,0,1)*IF(Q255=0,1,1.2)*(1-0.01*I255)*(1-K255/1000000),2))</f>
        <v>14.95</v>
      </c>
      <c r="O255" s="11">
        <f t="shared" si="62"/>
        <v>4065</v>
      </c>
      <c r="P255" s="11">
        <f t="shared" si="63"/>
        <v>229.32000000000002</v>
      </c>
      <c r="Q255" s="11">
        <f>IF(H255="","",MOD(O255,(_xlfn.XLOOKUP(O255,tables!$C$26:$C$30,tables!$B$26:$B$30,-1,-1,-1)+1)))</f>
        <v>1</v>
      </c>
      <c r="R255" s="12">
        <v>387</v>
      </c>
      <c r="S255" s="12">
        <v>678</v>
      </c>
      <c r="T255" s="12">
        <f t="shared" si="64"/>
        <v>914</v>
      </c>
      <c r="U255" s="13">
        <f t="shared" si="65"/>
        <v>1391.2139355180725</v>
      </c>
      <c r="V255" s="14"/>
      <c r="W255" s="11" t="str">
        <f t="shared" si="71"/>
        <v/>
      </c>
      <c r="X255" s="11" t="str">
        <f>IF(A255&lt;&gt;7,"",VLOOKUP(engines!$A255,tables!$A$2:$B$9,2,FALSE))</f>
        <v/>
      </c>
      <c r="Y255" s="13" t="str">
        <f t="shared" si="72"/>
        <v/>
      </c>
      <c r="Z255" s="13" t="str">
        <f t="shared" si="73"/>
        <v/>
      </c>
      <c r="AA255" s="13" t="str">
        <f t="shared" si="74"/>
        <v/>
      </c>
      <c r="AB255" s="15" t="str">
        <f t="shared" si="75"/>
        <v/>
      </c>
      <c r="AC255" s="13" t="str">
        <f t="shared" si="76"/>
        <v/>
      </c>
      <c r="AD255" s="14"/>
      <c r="AE255" s="11" t="str">
        <f t="shared" ca="1" si="77"/>
        <v>40914081,914,1391,40914081,diesel,8,single turbo,3986,5131,4453,14.95</v>
      </c>
      <c r="AF255" s="11" t="str">
        <f t="shared" si="66"/>
        <v/>
      </c>
    </row>
    <row r="256" spans="1:32" x14ac:dyDescent="0.3">
      <c r="A256" s="12">
        <v>7</v>
      </c>
      <c r="B256" s="11" t="str">
        <f t="shared" si="60"/>
        <v>70065895</v>
      </c>
      <c r="C256" s="11">
        <f t="shared" si="78"/>
        <v>65</v>
      </c>
      <c r="D256" s="13">
        <f t="shared" si="61"/>
        <v>97</v>
      </c>
      <c r="E256" s="12">
        <v>65</v>
      </c>
      <c r="F256" s="14"/>
      <c r="G256" s="11" t="str">
        <f t="shared" si="67"/>
        <v/>
      </c>
      <c r="H256" s="11" t="str">
        <f>IF(A256=7,"",VLOOKUP(engines!$A256,tables!$A$2:$B$9,2,FALSE))</f>
        <v/>
      </c>
      <c r="I256" s="11" t="str" cm="1">
        <f t="array" aca="1" ref="I256" ca="1">IF(H256="","",_xlfn.XLOOKUP(K256*(1+ 0.05*Q256),INDIRECT("tables!r14c"&amp;Q256+2&amp;":"&amp;"r21c"&amp;Q256+2,FALSE),tables!$A$14:$A$21,"err",-1,1))</f>
        <v/>
      </c>
      <c r="J256" s="11" t="str" cm="1">
        <f t="array" ref="J256">IF(H256="","",_xlfn.XLOOKUP(Q256,tables!$B$26:$B$30,_xlfn.ANCHORARRAY(tables!$A$26),tables!$A$26,0,1))</f>
        <v/>
      </c>
      <c r="K256" s="13" t="str">
        <f t="shared" si="68"/>
        <v/>
      </c>
      <c r="L256" s="13" t="str">
        <f t="shared" si="69"/>
        <v/>
      </c>
      <c r="M256" s="13" t="str">
        <f t="shared" si="70"/>
        <v/>
      </c>
      <c r="N256" s="15" t="str">
        <f>IF(H256="","",ROUND((4.966747+(23.27979-4.966747)/(1+(E256/463.6174)))*_xlfn.XLOOKUP(engines!H256,tables!$B$2:$B$9,tables!$C$2:$C$9,0,0,1)*IF(Q256=0,1,1.2)*(1-0.01*I256)*(1-K256/1000000),2))</f>
        <v/>
      </c>
      <c r="O256" s="11" t="str">
        <f t="shared" si="62"/>
        <v/>
      </c>
      <c r="P256" s="11" t="str">
        <f t="shared" si="63"/>
        <v/>
      </c>
      <c r="Q256" s="11" t="str">
        <f>IF(H256="","",MOD(O256,(_xlfn.XLOOKUP(O256,tables!$C$26:$C$30,tables!$B$26:$B$30,-1,-1,-1)+1)))</f>
        <v/>
      </c>
      <c r="R256" s="12">
        <v>988</v>
      </c>
      <c r="S256" s="12">
        <v>571</v>
      </c>
      <c r="T256" s="12" t="str">
        <f t="shared" si="64"/>
        <v/>
      </c>
      <c r="U256" s="13" t="str">
        <f t="shared" si="65"/>
        <v/>
      </c>
      <c r="V256" s="14"/>
      <c r="W256" s="11" t="str">
        <f t="shared" si="71"/>
        <v>70065895</v>
      </c>
      <c r="X256" s="11" t="str">
        <f>IF(A256&lt;&gt;7,"",VLOOKUP(engines!$A256,tables!$A$2:$B$9,2,FALSE))</f>
        <v>electric</v>
      </c>
      <c r="Y256" s="13">
        <f t="shared" si="72"/>
        <v>275</v>
      </c>
      <c r="Z256" s="13">
        <f t="shared" si="73"/>
        <v>176</v>
      </c>
      <c r="AA256" s="13">
        <f t="shared" si="74"/>
        <v>63</v>
      </c>
      <c r="AB256" s="15">
        <f t="shared" si="75"/>
        <v>8.9499999999999993</v>
      </c>
      <c r="AC256" s="13">
        <f t="shared" si="76"/>
        <v>97</v>
      </c>
      <c r="AD256" s="14"/>
      <c r="AE256" s="11" t="str">
        <f t="shared" si="77"/>
        <v/>
      </c>
      <c r="AF256" s="11" t="str">
        <f t="shared" si="66"/>
        <v>70065895,65,97,70065895,electric,275,176,63,8.95</v>
      </c>
    </row>
    <row r="257" spans="1:32" x14ac:dyDescent="0.3">
      <c r="A257" s="12">
        <v>5</v>
      </c>
      <c r="B257" s="11" t="str">
        <f t="shared" ca="1" si="60"/>
        <v>50817081</v>
      </c>
      <c r="C257" s="11">
        <f t="shared" si="78"/>
        <v>817</v>
      </c>
      <c r="D257" s="13">
        <f t="shared" si="61"/>
        <v>755</v>
      </c>
      <c r="E257" s="12">
        <v>778</v>
      </c>
      <c r="F257" s="14"/>
      <c r="G257" s="11" t="str">
        <f t="shared" ca="1" si="67"/>
        <v>50817081</v>
      </c>
      <c r="H257" s="11" t="str">
        <f>IF(A257=7,"",VLOOKUP(engines!$A257,tables!$A$2:$B$9,2,FALSE))</f>
        <v>flex-fuel (premium unleaded recommended/E85)</v>
      </c>
      <c r="I257" s="11" cm="1">
        <f t="array" aca="1" ref="I257" ca="1">IF(H257="","",_xlfn.XLOOKUP(K257*(1+ 0.05*Q257),INDIRECT("tables!r14c"&amp;Q257+2&amp;":"&amp;"r21c"&amp;Q257+2,FALSE),tables!$A$14:$A$21,"err",-1,1))</f>
        <v>8</v>
      </c>
      <c r="J257" s="11" t="str" cm="1">
        <f t="array" ref="J257">IF(H257="","",_xlfn.XLOOKUP(Q257,tables!$B$26:$B$30,_xlfn.ANCHORARRAY(tables!$A$26),tables!$A$26,0,1))</f>
        <v>single turbo</v>
      </c>
      <c r="K257" s="13">
        <f t="shared" si="68"/>
        <v>3728</v>
      </c>
      <c r="L257" s="13">
        <f t="shared" si="69"/>
        <v>7835</v>
      </c>
      <c r="M257" s="13">
        <f t="shared" si="70"/>
        <v>7333</v>
      </c>
      <c r="N257" s="15">
        <f ca="1">IF(H257="","",ROUND((4.966747+(23.27979-4.966747)/(1+(E257/463.6174)))*_xlfn.XLOOKUP(engines!H257,tables!$B$2:$B$9,tables!$C$2:$C$9,0,0,1)*IF(Q257=0,1,1.2)*(1-0.01*I257)*(1-K257/1000000),2))</f>
        <v>14.02</v>
      </c>
      <c r="O257" s="11">
        <f t="shared" si="62"/>
        <v>3799</v>
      </c>
      <c r="P257" s="11">
        <f t="shared" si="63"/>
        <v>219.13499999999999</v>
      </c>
      <c r="Q257" s="11">
        <f>IF(H257="","",MOD(O257,(_xlfn.XLOOKUP(O257,tables!$C$26:$C$30,tables!$B$26:$B$30,-1,-1,-1)+1)))</f>
        <v>1</v>
      </c>
      <c r="R257" s="12">
        <v>1462</v>
      </c>
      <c r="S257" s="12">
        <v>502</v>
      </c>
      <c r="T257" s="12">
        <f t="shared" si="64"/>
        <v>817</v>
      </c>
      <c r="U257" s="13">
        <f t="shared" si="65"/>
        <v>755.48400467773899</v>
      </c>
      <c r="V257" s="14"/>
      <c r="W257" s="11" t="str">
        <f t="shared" si="71"/>
        <v/>
      </c>
      <c r="X257" s="11" t="str">
        <f>IF(A257&lt;&gt;7,"",VLOOKUP(engines!$A257,tables!$A$2:$B$9,2,FALSE))</f>
        <v/>
      </c>
      <c r="Y257" s="13" t="str">
        <f t="shared" si="72"/>
        <v/>
      </c>
      <c r="Z257" s="13" t="str">
        <f t="shared" si="73"/>
        <v/>
      </c>
      <c r="AA257" s="13" t="str">
        <f t="shared" si="74"/>
        <v/>
      </c>
      <c r="AB257" s="15" t="str">
        <f t="shared" si="75"/>
        <v/>
      </c>
      <c r="AC257" s="13" t="str">
        <f t="shared" si="76"/>
        <v/>
      </c>
      <c r="AD257" s="14"/>
      <c r="AE257" s="11" t="str">
        <f t="shared" ca="1" si="77"/>
        <v>50817081,817,755,50817081,flex-fuel (premium unleaded recommended/E85),8,single turbo,3728,7835,7333,14.02</v>
      </c>
      <c r="AF257" s="11" t="str">
        <f t="shared" si="66"/>
        <v/>
      </c>
    </row>
    <row r="258" spans="1:32" x14ac:dyDescent="0.3">
      <c r="A258" s="12">
        <v>2</v>
      </c>
      <c r="B258" s="11" t="str">
        <f t="shared" ref="B258:B321" ca="1" si="79">IF(H258&lt;&gt;"",CONCATENATE(A258,RIGHT("0000"&amp;C258,4),RIGHT("00"&amp;I258,2),Q258),CONCATENATE(A258,RIGHT("0000"&amp;C258,4),ROUND(AB258*100,0)))</f>
        <v>21441102</v>
      </c>
      <c r="C258" s="11">
        <f t="shared" si="78"/>
        <v>1441</v>
      </c>
      <c r="D258" s="13">
        <f t="shared" ref="D258:D321" si="80">ROUND(IF(U258&lt;&gt;"",U258,AC258),0)</f>
        <v>1316</v>
      </c>
      <c r="E258" s="12">
        <v>1310</v>
      </c>
      <c r="F258" s="14"/>
      <c r="G258" s="11" t="str">
        <f t="shared" ca="1" si="67"/>
        <v>21441102</v>
      </c>
      <c r="H258" s="11" t="str">
        <f>IF(A258=7,"",VLOOKUP(engines!$A258,tables!$A$2:$B$9,2,FALSE))</f>
        <v>regular unleaded</v>
      </c>
      <c r="I258" s="11" cm="1">
        <f t="array" aca="1" ref="I258" ca="1">IF(H258="","",_xlfn.XLOOKUP(K258*(1+ 0.05*Q258),INDIRECT("tables!r14c"&amp;Q258+2&amp;":"&amp;"r21c"&amp;Q258+2,FALSE),tables!$A$14:$A$21,"err",-1,1))</f>
        <v>10</v>
      </c>
      <c r="J258" s="11" t="str" cm="1">
        <f t="array" ref="J258">IF(H258="","",_xlfn.XLOOKUP(Q258,tables!$B$26:$B$30,_xlfn.ANCHORARRAY(tables!$A$26),tables!$A$26,0,1))</f>
        <v>bi-turbo</v>
      </c>
      <c r="K258" s="13">
        <f t="shared" si="68"/>
        <v>4832</v>
      </c>
      <c r="L258" s="13">
        <f t="shared" si="69"/>
        <v>7736</v>
      </c>
      <c r="M258" s="13">
        <f t="shared" si="70"/>
        <v>7090</v>
      </c>
      <c r="N258" s="15">
        <f ca="1">IF(H258="","",ROUND((4.966747+(23.27979-4.966747)/(1+(E258/463.6174)))*_xlfn.XLOOKUP(engines!H258,tables!$B$2:$B$9,tables!$C$2:$C$9,0,0,1)*IF(Q258=0,1,1.2)*(1-0.01*I258)*(1-K258/1000000),2))</f>
        <v>10.48</v>
      </c>
      <c r="O258" s="11">
        <f t="shared" ref="O258:O321" si="81">IF(H258="","",ROUND((E258/(127+(0.1*E258))*1000),0))</f>
        <v>5078</v>
      </c>
      <c r="P258" s="11">
        <f t="shared" ref="P258:P321" si="82">IF(H258="","",(127+(0.1*T258))*IF(Q258&lt;&gt;0,1 + 0.05*Q258,1))</f>
        <v>298.21000000000004</v>
      </c>
      <c r="Q258" s="11">
        <f>IF(H258="","",MOD(O258,(_xlfn.XLOOKUP(O258,tables!$C$26:$C$30,tables!$B$26:$B$30,-1,-1,-1)+1)))</f>
        <v>2</v>
      </c>
      <c r="R258" s="12">
        <v>1033</v>
      </c>
      <c r="S258" s="12">
        <v>646</v>
      </c>
      <c r="T258" s="12">
        <f t="shared" ref="T258:T321" si="83">IF(H258="","",ROUND(E258*(1+0.05*Q258),0))</f>
        <v>1441</v>
      </c>
      <c r="U258" s="13">
        <f t="shared" ref="U258:U321" si="84">IF(H258="","",((E258*5252)/M258)/0.73756)</f>
        <v>1315.6865113352449</v>
      </c>
      <c r="V258" s="14"/>
      <c r="W258" s="11" t="str">
        <f t="shared" si="71"/>
        <v/>
      </c>
      <c r="X258" s="11" t="str">
        <f>IF(A258&lt;&gt;7,"",VLOOKUP(engines!$A258,tables!$A$2:$B$9,2,FALSE))</f>
        <v/>
      </c>
      <c r="Y258" s="13" t="str">
        <f t="shared" si="72"/>
        <v/>
      </c>
      <c r="Z258" s="13" t="str">
        <f t="shared" si="73"/>
        <v/>
      </c>
      <c r="AA258" s="13" t="str">
        <f t="shared" si="74"/>
        <v/>
      </c>
      <c r="AB258" s="15" t="str">
        <f t="shared" si="75"/>
        <v/>
      </c>
      <c r="AC258" s="13" t="str">
        <f t="shared" si="76"/>
        <v/>
      </c>
      <c r="AD258" s="14"/>
      <c r="AE258" s="11" t="str">
        <f t="shared" ca="1" si="77"/>
        <v>21441102,1441,1316,21441102,regular unleaded,10,bi-turbo,4832,7736,7090,10.48</v>
      </c>
      <c r="AF258" s="11" t="str">
        <f t="shared" ref="AF258:AF321" si="85">IF(W258&lt;&gt;"",B258&amp;","&amp;E258&amp;","&amp;D258&amp;","&amp;W258&amp;","&amp;X258&amp;","&amp;Y258&amp;","&amp;Z258&amp;","&amp;AA258&amp;","&amp;AB258,"")</f>
        <v/>
      </c>
    </row>
    <row r="259" spans="1:32" x14ac:dyDescent="0.3">
      <c r="A259" s="12">
        <v>6</v>
      </c>
      <c r="B259" s="11" t="str">
        <f t="shared" ca="1" si="79"/>
        <v>60844081</v>
      </c>
      <c r="C259" s="11">
        <f t="shared" si="78"/>
        <v>844</v>
      </c>
      <c r="D259" s="13">
        <f t="shared" si="80"/>
        <v>904</v>
      </c>
      <c r="E259" s="12">
        <v>804</v>
      </c>
      <c r="F259" s="14"/>
      <c r="G259" s="11" t="str">
        <f t="shared" ref="G259:G322" ca="1" si="86">IF(H259="","",B259)</f>
        <v>60844081</v>
      </c>
      <c r="H259" s="11" t="str">
        <f>IF(A259=7,"",VLOOKUP(engines!$A259,tables!$A$2:$B$9,2,FALSE))</f>
        <v>flex-fuel (premium unleaded required/E85)</v>
      </c>
      <c r="I259" s="11" cm="1">
        <f t="array" aca="1" ref="I259" ca="1">IF(H259="","",_xlfn.XLOOKUP(K259*(1+ 0.05*Q259),INDIRECT("tables!r14c"&amp;Q259+2&amp;":"&amp;"r21c"&amp;Q259+2,FALSE),tables!$A$14:$A$21,"err",-1,1))</f>
        <v>8</v>
      </c>
      <c r="J259" s="11" t="str" cm="1">
        <f t="array" ref="J259">IF(H259="","",_xlfn.XLOOKUP(Q259,tables!$B$26:$B$30,_xlfn.ANCHORARRAY(tables!$A$26),tables!$A$26,0,1))</f>
        <v>single turbo</v>
      </c>
      <c r="K259" s="13">
        <f t="shared" ref="K259:K322" si="87">IF(H259="","",ROUND((T259/P259)*1000,0))</f>
        <v>3802</v>
      </c>
      <c r="L259" s="13">
        <f t="shared" ref="L259:L322" si="88">IF(H259="","",ROUND(IF(H259="diesel",4500+R259,6000+R259)*IF(Q259&lt;&gt;0,1 + 0.05*Q259,1),0))</f>
        <v>7211</v>
      </c>
      <c r="M259" s="13">
        <f t="shared" ref="M259:M322" si="89">IF(H259="","",L259-S259)</f>
        <v>6336</v>
      </c>
      <c r="N259" s="15">
        <f ca="1">IF(H259="","",ROUND((4.966747+(23.27979-4.966747)/(1+(E259/463.6174)))*_xlfn.XLOOKUP(engines!H259,tables!$B$2:$B$9,tables!$C$2:$C$9,0,0,1)*IF(Q259=0,1,1.2)*(1-0.01*I259)*(1-K259/1000000),2))</f>
        <v>14.24</v>
      </c>
      <c r="O259" s="11">
        <f t="shared" si="81"/>
        <v>3877</v>
      </c>
      <c r="P259" s="11">
        <f t="shared" si="82"/>
        <v>221.97000000000003</v>
      </c>
      <c r="Q259" s="11">
        <f>IF(H259="","",MOD(O259,(_xlfn.XLOOKUP(O259,tables!$C$26:$C$30,tables!$B$26:$B$30,-1,-1,-1)+1)))</f>
        <v>1</v>
      </c>
      <c r="R259" s="12">
        <v>868</v>
      </c>
      <c r="S259" s="12">
        <v>875</v>
      </c>
      <c r="T259" s="12">
        <f t="shared" si="83"/>
        <v>844</v>
      </c>
      <c r="U259" s="13">
        <f t="shared" si="84"/>
        <v>903.58339619416688</v>
      </c>
      <c r="V259" s="14"/>
      <c r="W259" s="11" t="str">
        <f t="shared" ref="W259:W322" si="90">IF(X259="","",B259)</f>
        <v/>
      </c>
      <c r="X259" s="11" t="str">
        <f>IF(A259&lt;&gt;7,"",VLOOKUP(engines!$A259,tables!$A$2:$B$9,2,FALSE))</f>
        <v/>
      </c>
      <c r="Y259" s="13" t="str">
        <f t="shared" ref="Y259:Y322" si="91">IF(X259="","",ROUND(3669.741+(-11726.07-3669.741)/(1+(AA259/0.00007159594)^0.09225318),0))</f>
        <v/>
      </c>
      <c r="Z259" s="13" t="str">
        <f t="shared" ref="Z259:Z322" si="92">IF(X259="","",ROUND(E259*745.699872/Y259,0))</f>
        <v/>
      </c>
      <c r="AA259" s="13" t="str">
        <f t="shared" ref="AA259:AA322" si="93">IF(X259="","",ROUND(124.3065+(61.25141-124.3065)/(1+(E259/390.72)^1.907076),0))</f>
        <v/>
      </c>
      <c r="AB259" s="15" t="str">
        <f t="shared" ref="AB259:AB322" si="94">IF(X259="","",ROUND((4.966747+(23.27979-4.966747)/(1+(E259/463.6174)))/2.35,2))</f>
        <v/>
      </c>
      <c r="AC259" s="13" t="str">
        <f t="shared" ref="AC259:AC322" si="95">IF(X259="","",ROUND(((E259*5252)/4750)/0.73756,0))</f>
        <v/>
      </c>
      <c r="AD259" s="14"/>
      <c r="AE259" s="11" t="str">
        <f t="shared" ref="AE259:AE322" ca="1" si="96">IF(G259&lt;&gt;"",B259&amp;","&amp;C259&amp;","&amp;D259&amp;","&amp;G259&amp;","&amp;H259&amp;","&amp;I259&amp;","&amp;J259&amp;","&amp;K259&amp;","&amp;L259&amp;","&amp;M259&amp;","&amp;N259,"")</f>
        <v>60844081,844,904,60844081,flex-fuel (premium unleaded required/E85),8,single turbo,3802,7211,6336,14.24</v>
      </c>
      <c r="AF259" s="11" t="str">
        <f t="shared" si="85"/>
        <v/>
      </c>
    </row>
    <row r="260" spans="1:32" x14ac:dyDescent="0.3">
      <c r="A260" s="12">
        <v>1</v>
      </c>
      <c r="B260" s="11" t="str">
        <f t="shared" ca="1" si="79"/>
        <v>11547102</v>
      </c>
      <c r="C260" s="11">
        <f t="shared" ref="C260:C323" si="97">ROUND(IF(A260=7,E260,T260),0)</f>
        <v>1547</v>
      </c>
      <c r="D260" s="13">
        <f t="shared" si="80"/>
        <v>1518</v>
      </c>
      <c r="E260" s="12">
        <v>1406</v>
      </c>
      <c r="F260" s="14"/>
      <c r="G260" s="11" t="str">
        <f t="shared" ca="1" si="86"/>
        <v>11547102</v>
      </c>
      <c r="H260" s="11" t="str">
        <f>IF(A260=7,"",VLOOKUP(engines!$A260,tables!$A$2:$B$9,2,FALSE))</f>
        <v>premium unleaded (recommended)</v>
      </c>
      <c r="I260" s="11" cm="1">
        <f t="array" aca="1" ref="I260" ca="1">IF(H260="","",_xlfn.XLOOKUP(K260*(1+ 0.05*Q260),INDIRECT("tables!r14c"&amp;Q260+2&amp;":"&amp;"r21c"&amp;Q260+2,FALSE),tables!$A$14:$A$21,"err",-1,1))</f>
        <v>10</v>
      </c>
      <c r="J260" s="11" t="str" cm="1">
        <f t="array" ref="J260">IF(H260="","",_xlfn.XLOOKUP(Q260,tables!$B$26:$B$30,_xlfn.ANCHORARRAY(tables!$A$26),tables!$A$26,0,1))</f>
        <v>bi-turbo</v>
      </c>
      <c r="K260" s="13">
        <f t="shared" si="87"/>
        <v>4992</v>
      </c>
      <c r="L260" s="13">
        <f t="shared" si="88"/>
        <v>7222</v>
      </c>
      <c r="M260" s="13">
        <f t="shared" si="89"/>
        <v>6595</v>
      </c>
      <c r="N260" s="15">
        <f ca="1">IF(H260="","",ROUND((4.966747+(23.27979-4.966747)/(1+(E260/463.6174)))*_xlfn.XLOOKUP(engines!H260,tables!$B$2:$B$9,tables!$C$2:$C$9,0,0,1)*IF(Q260=0,1,1.2)*(1-0.01*I260)*(1-K260/1000000),2))</f>
        <v>10.32</v>
      </c>
      <c r="O260" s="11">
        <f t="shared" si="81"/>
        <v>5254</v>
      </c>
      <c r="P260" s="11">
        <f t="shared" si="82"/>
        <v>309.87000000000006</v>
      </c>
      <c r="Q260" s="11">
        <f>IF(H260="","",MOD(O260,(_xlfn.XLOOKUP(O260,tables!$C$26:$C$30,tables!$B$26:$B$30,-1,-1,-1)+1)))</f>
        <v>2</v>
      </c>
      <c r="R260" s="12">
        <v>565</v>
      </c>
      <c r="S260" s="12">
        <v>627</v>
      </c>
      <c r="T260" s="12">
        <f t="shared" si="83"/>
        <v>1547</v>
      </c>
      <c r="U260" s="13">
        <f t="shared" si="84"/>
        <v>1518.0912692018405</v>
      </c>
      <c r="V260" s="14"/>
      <c r="W260" s="11" t="str">
        <f t="shared" si="90"/>
        <v/>
      </c>
      <c r="X260" s="11" t="str">
        <f>IF(A260&lt;&gt;7,"",VLOOKUP(engines!$A260,tables!$A$2:$B$9,2,FALSE))</f>
        <v/>
      </c>
      <c r="Y260" s="13" t="str">
        <f t="shared" si="91"/>
        <v/>
      </c>
      <c r="Z260" s="13" t="str">
        <f t="shared" si="92"/>
        <v/>
      </c>
      <c r="AA260" s="13" t="str">
        <f t="shared" si="93"/>
        <v/>
      </c>
      <c r="AB260" s="15" t="str">
        <f t="shared" si="94"/>
        <v/>
      </c>
      <c r="AC260" s="13" t="str">
        <f t="shared" si="95"/>
        <v/>
      </c>
      <c r="AD260" s="14"/>
      <c r="AE260" s="11" t="str">
        <f t="shared" ca="1" si="96"/>
        <v>11547102,1547,1518,11547102,premium unleaded (recommended),10,bi-turbo,4992,7222,6595,10.32</v>
      </c>
      <c r="AF260" s="11" t="str">
        <f t="shared" si="85"/>
        <v/>
      </c>
    </row>
    <row r="261" spans="1:32" x14ac:dyDescent="0.3">
      <c r="A261" s="12">
        <v>8</v>
      </c>
      <c r="B261" s="11" t="str">
        <f t="shared" ca="1" si="79"/>
        <v>81024100</v>
      </c>
      <c r="C261" s="11">
        <f t="shared" si="97"/>
        <v>1024</v>
      </c>
      <c r="D261" s="13">
        <f t="shared" si="80"/>
        <v>1190</v>
      </c>
      <c r="E261" s="12">
        <v>1024</v>
      </c>
      <c r="F261" s="14"/>
      <c r="G261" s="11" t="str">
        <f t="shared" ca="1" si="86"/>
        <v>81024100</v>
      </c>
      <c r="H261" s="11" t="str">
        <f>IF(A261=7,"",VLOOKUP(engines!$A261,tables!$A$2:$B$9,2,FALSE))</f>
        <v>flex-fuel (unleaded/E85)</v>
      </c>
      <c r="I261" s="11" cm="1">
        <f t="array" aca="1" ref="I261" ca="1">IF(H261="","",_xlfn.XLOOKUP(K261*(1+ 0.05*Q261),INDIRECT("tables!r14c"&amp;Q261+2&amp;":"&amp;"r21c"&amp;Q261+2,FALSE),tables!$A$14:$A$21,"err",-1,1))</f>
        <v>10</v>
      </c>
      <c r="J261" s="11" t="str" cm="1">
        <f t="array" ref="J261">IF(H261="","",_xlfn.XLOOKUP(Q261,tables!$B$26:$B$30,_xlfn.ANCHORARRAY(tables!$A$26),tables!$A$26,0,1))</f>
        <v>natrually aspirated</v>
      </c>
      <c r="K261" s="13">
        <f t="shared" si="87"/>
        <v>4464</v>
      </c>
      <c r="L261" s="13">
        <f t="shared" si="88"/>
        <v>7082</v>
      </c>
      <c r="M261" s="13">
        <f t="shared" si="89"/>
        <v>6126</v>
      </c>
      <c r="N261" s="15">
        <f ca="1">IF(H261="","",ROUND((4.966747+(23.27979-4.966747)/(1+(E261/463.6174)))*_xlfn.XLOOKUP(engines!H261,tables!$B$2:$B$9,tables!$C$2:$C$9,0,0,1)*IF(Q261=0,1,1.2)*(1-0.01*I261)*(1-K261/1000000),2))</f>
        <v>10.23</v>
      </c>
      <c r="O261" s="11">
        <f t="shared" si="81"/>
        <v>4464</v>
      </c>
      <c r="P261" s="11">
        <f t="shared" si="82"/>
        <v>229.4</v>
      </c>
      <c r="Q261" s="11">
        <f>IF(H261="","",MOD(O261,(_xlfn.XLOOKUP(O261,tables!$C$26:$C$30,tables!$B$26:$B$30,-1,-1,-1)+1)))</f>
        <v>0</v>
      </c>
      <c r="R261" s="12">
        <v>1082</v>
      </c>
      <c r="S261" s="12">
        <v>956</v>
      </c>
      <c r="T261" s="12">
        <f t="shared" si="83"/>
        <v>1024</v>
      </c>
      <c r="U261" s="13">
        <f t="shared" si="84"/>
        <v>1190.2832604535904</v>
      </c>
      <c r="V261" s="14"/>
      <c r="W261" s="11" t="str">
        <f t="shared" si="90"/>
        <v/>
      </c>
      <c r="X261" s="11" t="str">
        <f>IF(A261&lt;&gt;7,"",VLOOKUP(engines!$A261,tables!$A$2:$B$9,2,FALSE))</f>
        <v/>
      </c>
      <c r="Y261" s="13" t="str">
        <f t="shared" si="91"/>
        <v/>
      </c>
      <c r="Z261" s="13" t="str">
        <f t="shared" si="92"/>
        <v/>
      </c>
      <c r="AA261" s="13" t="str">
        <f t="shared" si="93"/>
        <v/>
      </c>
      <c r="AB261" s="15" t="str">
        <f t="shared" si="94"/>
        <v/>
      </c>
      <c r="AC261" s="13" t="str">
        <f t="shared" si="95"/>
        <v/>
      </c>
      <c r="AD261" s="14"/>
      <c r="AE261" s="11" t="str">
        <f t="shared" ca="1" si="96"/>
        <v>81024100,1024,1190,81024100,flex-fuel (unleaded/E85),10,natrually aspirated,4464,7082,6126,10.23</v>
      </c>
      <c r="AF261" s="11" t="str">
        <f t="shared" si="85"/>
        <v/>
      </c>
    </row>
    <row r="262" spans="1:32" x14ac:dyDescent="0.3">
      <c r="A262" s="12">
        <v>7</v>
      </c>
      <c r="B262" s="11" t="str">
        <f t="shared" si="79"/>
        <v>71490396</v>
      </c>
      <c r="C262" s="11">
        <f t="shared" si="97"/>
        <v>1490</v>
      </c>
      <c r="D262" s="13">
        <f t="shared" si="80"/>
        <v>2234</v>
      </c>
      <c r="E262" s="12">
        <v>1490</v>
      </c>
      <c r="F262" s="14"/>
      <c r="G262" s="11" t="str">
        <f t="shared" si="86"/>
        <v/>
      </c>
      <c r="H262" s="11" t="str">
        <f>IF(A262=7,"",VLOOKUP(engines!$A262,tables!$A$2:$B$9,2,FALSE))</f>
        <v/>
      </c>
      <c r="I262" s="11" t="str" cm="1">
        <f t="array" aca="1" ref="I262" ca="1">IF(H262="","",_xlfn.XLOOKUP(K262*(1+ 0.05*Q262),INDIRECT("tables!r14c"&amp;Q262+2&amp;":"&amp;"r21c"&amp;Q262+2,FALSE),tables!$A$14:$A$21,"err",-1,1))</f>
        <v/>
      </c>
      <c r="J262" s="11" t="str" cm="1">
        <f t="array" ref="J262">IF(H262="","",_xlfn.XLOOKUP(Q262,tables!$B$26:$B$30,_xlfn.ANCHORARRAY(tables!$A$26),tables!$A$26,0,1))</f>
        <v/>
      </c>
      <c r="K262" s="13" t="str">
        <f t="shared" si="87"/>
        <v/>
      </c>
      <c r="L262" s="13" t="str">
        <f t="shared" si="88"/>
        <v/>
      </c>
      <c r="M262" s="13" t="str">
        <f t="shared" si="89"/>
        <v/>
      </c>
      <c r="N262" s="15" t="str">
        <f>IF(H262="","",ROUND((4.966747+(23.27979-4.966747)/(1+(E262/463.6174)))*_xlfn.XLOOKUP(engines!H262,tables!$B$2:$B$9,tables!$C$2:$C$9,0,0,1)*IF(Q262=0,1,1.2)*(1-0.01*I262)*(1-K262/1000000),2))</f>
        <v/>
      </c>
      <c r="O262" s="11" t="str">
        <f t="shared" si="81"/>
        <v/>
      </c>
      <c r="P262" s="11" t="str">
        <f t="shared" si="82"/>
        <v/>
      </c>
      <c r="Q262" s="11" t="str">
        <f>IF(H262="","",MOD(O262,(_xlfn.XLOOKUP(O262,tables!$C$26:$C$30,tables!$B$26:$B$30,-1,-1,-1)+1)))</f>
        <v/>
      </c>
      <c r="R262" s="12">
        <v>1273</v>
      </c>
      <c r="S262" s="12">
        <v>524</v>
      </c>
      <c r="T262" s="12" t="str">
        <f t="shared" si="83"/>
        <v/>
      </c>
      <c r="U262" s="13" t="str">
        <f t="shared" si="84"/>
        <v/>
      </c>
      <c r="V262" s="14"/>
      <c r="W262" s="11" t="str">
        <f t="shared" si="90"/>
        <v>71490396</v>
      </c>
      <c r="X262" s="11" t="str">
        <f>IF(A262&lt;&gt;7,"",VLOOKUP(engines!$A262,tables!$A$2:$B$9,2,FALSE))</f>
        <v>electric</v>
      </c>
      <c r="Y262" s="13">
        <f t="shared" si="91"/>
        <v>430</v>
      </c>
      <c r="Z262" s="13">
        <f t="shared" si="92"/>
        <v>2584</v>
      </c>
      <c r="AA262" s="13">
        <f t="shared" si="93"/>
        <v>120</v>
      </c>
      <c r="AB262" s="15">
        <f t="shared" si="94"/>
        <v>3.96</v>
      </c>
      <c r="AC262" s="13">
        <f t="shared" si="95"/>
        <v>2234</v>
      </c>
      <c r="AD262" s="14"/>
      <c r="AE262" s="11" t="str">
        <f t="shared" si="96"/>
        <v/>
      </c>
      <c r="AF262" s="11" t="str">
        <f t="shared" si="85"/>
        <v>71490396,1490,2234,71490396,electric,430,2584,120,3.96</v>
      </c>
    </row>
    <row r="263" spans="1:32" x14ac:dyDescent="0.3">
      <c r="A263" s="12">
        <v>2</v>
      </c>
      <c r="B263" s="11" t="str">
        <f t="shared" ca="1" si="79"/>
        <v>21401103</v>
      </c>
      <c r="C263" s="11">
        <f t="shared" si="97"/>
        <v>1401</v>
      </c>
      <c r="D263" s="13">
        <f t="shared" si="80"/>
        <v>1326</v>
      </c>
      <c r="E263" s="12">
        <v>1218</v>
      </c>
      <c r="F263" s="14"/>
      <c r="G263" s="11" t="str">
        <f t="shared" ca="1" si="86"/>
        <v>21401103</v>
      </c>
      <c r="H263" s="11" t="str">
        <f>IF(A263=7,"",VLOOKUP(engines!$A263,tables!$A$2:$B$9,2,FALSE))</f>
        <v>regular unleaded</v>
      </c>
      <c r="I263" s="11" cm="1">
        <f t="array" aca="1" ref="I263" ca="1">IF(H263="","",_xlfn.XLOOKUP(K263*(1+ 0.05*Q263),INDIRECT("tables!r14c"&amp;Q263+2&amp;":"&amp;"r21c"&amp;Q263+2,FALSE),tables!$A$14:$A$21,"err",-1,1))</f>
        <v>10</v>
      </c>
      <c r="J263" s="11" t="str" cm="1">
        <f t="array" ref="J263">IF(H263="","",_xlfn.XLOOKUP(Q263,tables!$B$26:$B$30,_xlfn.ANCHORARRAY(tables!$A$26),tables!$A$26,0,1))</f>
        <v>twin turbo</v>
      </c>
      <c r="K263" s="13">
        <f t="shared" si="87"/>
        <v>4561</v>
      </c>
      <c r="L263" s="13">
        <f t="shared" si="88"/>
        <v>7245</v>
      </c>
      <c r="M263" s="13">
        <f t="shared" si="89"/>
        <v>6541</v>
      </c>
      <c r="N263" s="15">
        <f ca="1">IF(H263="","",ROUND((4.966747+(23.27979-4.966747)/(1+(E263/463.6174)))*_xlfn.XLOOKUP(engines!H263,tables!$B$2:$B$9,tables!$C$2:$C$9,0,0,1)*IF(Q263=0,1,1.2)*(1-0.01*I263)*(1-K263/1000000),2))</f>
        <v>10.77</v>
      </c>
      <c r="O263" s="11">
        <f t="shared" si="81"/>
        <v>4895</v>
      </c>
      <c r="P263" s="11">
        <f t="shared" si="82"/>
        <v>307.16500000000002</v>
      </c>
      <c r="Q263" s="11">
        <f>IF(H263="","",MOD(O263,(_xlfn.XLOOKUP(O263,tables!$C$26:$C$30,tables!$B$26:$B$30,-1,-1,-1)+1)))</f>
        <v>3</v>
      </c>
      <c r="R263" s="12">
        <v>300</v>
      </c>
      <c r="S263" s="12">
        <v>704</v>
      </c>
      <c r="T263" s="12">
        <f t="shared" si="83"/>
        <v>1401</v>
      </c>
      <c r="U263" s="13">
        <f t="shared" si="84"/>
        <v>1325.9602380074557</v>
      </c>
      <c r="V263" s="14"/>
      <c r="W263" s="11" t="str">
        <f t="shared" si="90"/>
        <v/>
      </c>
      <c r="X263" s="11" t="str">
        <f>IF(A263&lt;&gt;7,"",VLOOKUP(engines!$A263,tables!$A$2:$B$9,2,FALSE))</f>
        <v/>
      </c>
      <c r="Y263" s="13" t="str">
        <f t="shared" si="91"/>
        <v/>
      </c>
      <c r="Z263" s="13" t="str">
        <f t="shared" si="92"/>
        <v/>
      </c>
      <c r="AA263" s="13" t="str">
        <f t="shared" si="93"/>
        <v/>
      </c>
      <c r="AB263" s="15" t="str">
        <f t="shared" si="94"/>
        <v/>
      </c>
      <c r="AC263" s="13" t="str">
        <f t="shared" si="95"/>
        <v/>
      </c>
      <c r="AD263" s="14"/>
      <c r="AE263" s="11" t="str">
        <f t="shared" ca="1" si="96"/>
        <v>21401103,1401,1326,21401103,regular unleaded,10,twin turbo,4561,7245,6541,10.77</v>
      </c>
      <c r="AF263" s="11" t="str">
        <f t="shared" si="85"/>
        <v/>
      </c>
    </row>
    <row r="264" spans="1:32" x14ac:dyDescent="0.3">
      <c r="A264" s="12">
        <v>2</v>
      </c>
      <c r="B264" s="11" t="str">
        <f t="shared" ca="1" si="79"/>
        <v>21382101</v>
      </c>
      <c r="C264" s="11">
        <f t="shared" si="97"/>
        <v>1382</v>
      </c>
      <c r="D264" s="13">
        <f t="shared" si="80"/>
        <v>1530</v>
      </c>
      <c r="E264" s="12">
        <v>1316</v>
      </c>
      <c r="F264" s="14"/>
      <c r="G264" s="11" t="str">
        <f t="shared" ca="1" si="86"/>
        <v>21382101</v>
      </c>
      <c r="H264" s="11" t="str">
        <f>IF(A264=7,"",VLOOKUP(engines!$A264,tables!$A$2:$B$9,2,FALSE))</f>
        <v>regular unleaded</v>
      </c>
      <c r="I264" s="11" cm="1">
        <f t="array" aca="1" ref="I264" ca="1">IF(H264="","",_xlfn.XLOOKUP(K264*(1+ 0.05*Q264),INDIRECT("tables!r14c"&amp;Q264+2&amp;":"&amp;"r21c"&amp;Q264+2,FALSE),tables!$A$14:$A$21,"err",-1,1))</f>
        <v>10</v>
      </c>
      <c r="J264" s="11" t="str" cm="1">
        <f t="array" ref="J264">IF(H264="","",_xlfn.XLOOKUP(Q264,tables!$B$26:$B$30,_xlfn.ANCHORARRAY(tables!$A$26),tables!$A$26,0,1))</f>
        <v>single turbo</v>
      </c>
      <c r="K264" s="13">
        <f t="shared" si="87"/>
        <v>4963</v>
      </c>
      <c r="L264" s="13">
        <f t="shared" si="88"/>
        <v>7041</v>
      </c>
      <c r="M264" s="13">
        <f t="shared" si="89"/>
        <v>6124</v>
      </c>
      <c r="N264" s="15">
        <f ca="1">IF(H264="","",ROUND((4.966747+(23.27979-4.966747)/(1+(E264/463.6174)))*_xlfn.XLOOKUP(engines!H264,tables!$B$2:$B$9,tables!$C$2:$C$9,0,0,1)*IF(Q264=0,1,1.2)*(1-0.01*I264)*(1-K264/1000000),2))</f>
        <v>10.46</v>
      </c>
      <c r="O264" s="11">
        <f t="shared" si="81"/>
        <v>5089</v>
      </c>
      <c r="P264" s="11">
        <f t="shared" si="82"/>
        <v>278.46000000000004</v>
      </c>
      <c r="Q264" s="11">
        <f>IF(H264="","",MOD(O264,(_xlfn.XLOOKUP(O264,tables!$C$26:$C$30,tables!$B$26:$B$30,-1,-1,-1)+1)))</f>
        <v>1</v>
      </c>
      <c r="R264" s="12">
        <v>706</v>
      </c>
      <c r="S264" s="12">
        <v>917</v>
      </c>
      <c r="T264" s="12">
        <f t="shared" si="83"/>
        <v>1382</v>
      </c>
      <c r="U264" s="13">
        <f t="shared" si="84"/>
        <v>1530.1995468738714</v>
      </c>
      <c r="V264" s="14"/>
      <c r="W264" s="11" t="str">
        <f t="shared" si="90"/>
        <v/>
      </c>
      <c r="X264" s="11" t="str">
        <f>IF(A264&lt;&gt;7,"",VLOOKUP(engines!$A264,tables!$A$2:$B$9,2,FALSE))</f>
        <v/>
      </c>
      <c r="Y264" s="13" t="str">
        <f t="shared" si="91"/>
        <v/>
      </c>
      <c r="Z264" s="13" t="str">
        <f t="shared" si="92"/>
        <v/>
      </c>
      <c r="AA264" s="13" t="str">
        <f t="shared" si="93"/>
        <v/>
      </c>
      <c r="AB264" s="15" t="str">
        <f t="shared" si="94"/>
        <v/>
      </c>
      <c r="AC264" s="13" t="str">
        <f t="shared" si="95"/>
        <v/>
      </c>
      <c r="AD264" s="14"/>
      <c r="AE264" s="11" t="str">
        <f t="shared" ca="1" si="96"/>
        <v>21382101,1382,1530,21382101,regular unleaded,10,single turbo,4963,7041,6124,10.46</v>
      </c>
      <c r="AF264" s="11" t="str">
        <f t="shared" si="85"/>
        <v/>
      </c>
    </row>
    <row r="265" spans="1:32" x14ac:dyDescent="0.3">
      <c r="A265" s="12">
        <v>3</v>
      </c>
      <c r="B265" s="11" t="str">
        <f t="shared" ca="1" si="79"/>
        <v>31455102</v>
      </c>
      <c r="C265" s="11">
        <f t="shared" si="97"/>
        <v>1455</v>
      </c>
      <c r="D265" s="13">
        <f t="shared" si="80"/>
        <v>1301</v>
      </c>
      <c r="E265" s="12">
        <v>1323</v>
      </c>
      <c r="F265" s="14"/>
      <c r="G265" s="11" t="str">
        <f t="shared" ca="1" si="86"/>
        <v>31455102</v>
      </c>
      <c r="H265" s="11" t="str">
        <f>IF(A265=7,"",VLOOKUP(engines!$A265,tables!$A$2:$B$9,2,FALSE))</f>
        <v>premium unleaded (required)</v>
      </c>
      <c r="I265" s="11" cm="1">
        <f t="array" aca="1" ref="I265" ca="1">IF(H265="","",_xlfn.XLOOKUP(K265*(1+ 0.05*Q265),INDIRECT("tables!r14c"&amp;Q265+2&amp;":"&amp;"r21c"&amp;Q265+2,FALSE),tables!$A$14:$A$21,"err",-1,1))</f>
        <v>10</v>
      </c>
      <c r="J265" s="11" t="str" cm="1">
        <f t="array" ref="J265">IF(H265="","",_xlfn.XLOOKUP(Q265,tables!$B$26:$B$30,_xlfn.ANCHORARRAY(tables!$A$26),tables!$A$26,0,1))</f>
        <v>bi-turbo</v>
      </c>
      <c r="K265" s="13">
        <f t="shared" si="87"/>
        <v>4854</v>
      </c>
      <c r="L265" s="13">
        <f t="shared" si="88"/>
        <v>7882</v>
      </c>
      <c r="M265" s="13">
        <f t="shared" si="89"/>
        <v>7242</v>
      </c>
      <c r="N265" s="15">
        <f ca="1">IF(H265="","",ROUND((4.966747+(23.27979-4.966747)/(1+(E265/463.6174)))*_xlfn.XLOOKUP(engines!H265,tables!$B$2:$B$9,tables!$C$2:$C$9,0,0,1)*IF(Q265=0,1,1.2)*(1-0.01*I265)*(1-K265/1000000),2))</f>
        <v>10.76</v>
      </c>
      <c r="O265" s="11">
        <f t="shared" si="81"/>
        <v>5102</v>
      </c>
      <c r="P265" s="11">
        <f t="shared" si="82"/>
        <v>299.75</v>
      </c>
      <c r="Q265" s="11">
        <f>IF(H265="","",MOD(O265,(_xlfn.XLOOKUP(O265,tables!$C$26:$C$30,tables!$B$26:$B$30,-1,-1,-1)+1)))</f>
        <v>2</v>
      </c>
      <c r="R265" s="12">
        <v>1165</v>
      </c>
      <c r="S265" s="12">
        <v>640</v>
      </c>
      <c r="T265" s="12">
        <f t="shared" si="83"/>
        <v>1455</v>
      </c>
      <c r="U265" s="13">
        <f t="shared" si="84"/>
        <v>1300.8543857165253</v>
      </c>
      <c r="V265" s="14"/>
      <c r="W265" s="11" t="str">
        <f t="shared" si="90"/>
        <v/>
      </c>
      <c r="X265" s="11" t="str">
        <f>IF(A265&lt;&gt;7,"",VLOOKUP(engines!$A265,tables!$A$2:$B$9,2,FALSE))</f>
        <v/>
      </c>
      <c r="Y265" s="13" t="str">
        <f t="shared" si="91"/>
        <v/>
      </c>
      <c r="Z265" s="13" t="str">
        <f t="shared" si="92"/>
        <v/>
      </c>
      <c r="AA265" s="13" t="str">
        <f t="shared" si="93"/>
        <v/>
      </c>
      <c r="AB265" s="15" t="str">
        <f t="shared" si="94"/>
        <v/>
      </c>
      <c r="AC265" s="13" t="str">
        <f t="shared" si="95"/>
        <v/>
      </c>
      <c r="AD265" s="14"/>
      <c r="AE265" s="11" t="str">
        <f t="shared" ca="1" si="96"/>
        <v>31455102,1455,1301,31455102,premium unleaded (required),10,bi-turbo,4854,7882,7242,10.76</v>
      </c>
      <c r="AF265" s="11" t="str">
        <f t="shared" si="85"/>
        <v/>
      </c>
    </row>
    <row r="266" spans="1:32" x14ac:dyDescent="0.3">
      <c r="A266" s="12">
        <v>6</v>
      </c>
      <c r="B266" s="11" t="str">
        <f t="shared" ca="1" si="79"/>
        <v>60470051</v>
      </c>
      <c r="C266" s="11">
        <f t="shared" si="97"/>
        <v>470</v>
      </c>
      <c r="D266" s="13">
        <f t="shared" si="80"/>
        <v>454</v>
      </c>
      <c r="E266" s="12">
        <v>448</v>
      </c>
      <c r="F266" s="14"/>
      <c r="G266" s="11" t="str">
        <f t="shared" ca="1" si="86"/>
        <v>60470051</v>
      </c>
      <c r="H266" s="11" t="str">
        <f>IF(A266=7,"",VLOOKUP(engines!$A266,tables!$A$2:$B$9,2,FALSE))</f>
        <v>flex-fuel (premium unleaded required/E85)</v>
      </c>
      <c r="I266" s="11" cm="1">
        <f t="array" aca="1" ref="I266" ca="1">IF(H266="","",_xlfn.XLOOKUP(K266*(1+ 0.05*Q266),INDIRECT("tables!r14c"&amp;Q266+2&amp;":"&amp;"r21c"&amp;Q266+2,FALSE),tables!$A$14:$A$21,"err",-1,1))</f>
        <v>5</v>
      </c>
      <c r="J266" s="11" t="str" cm="1">
        <f t="array" ref="J266">IF(H266="","",_xlfn.XLOOKUP(Q266,tables!$B$26:$B$30,_xlfn.ANCHORARRAY(tables!$A$26),tables!$A$26,0,1))</f>
        <v>single turbo</v>
      </c>
      <c r="K266" s="13">
        <f t="shared" si="87"/>
        <v>2573</v>
      </c>
      <c r="L266" s="13">
        <f t="shared" si="88"/>
        <v>7662</v>
      </c>
      <c r="M266" s="13">
        <f t="shared" si="89"/>
        <v>7024</v>
      </c>
      <c r="N266" s="15">
        <f ca="1">IF(H266="","",ROUND((4.966747+(23.27979-4.966747)/(1+(E266/463.6174)))*_xlfn.XLOOKUP(engines!H266,tables!$B$2:$B$9,tables!$C$2:$C$9,0,0,1)*IF(Q266=0,1,1.2)*(1-0.01*I266)*(1-K266/1000000),2))</f>
        <v>18.02</v>
      </c>
      <c r="O266" s="11">
        <f t="shared" si="81"/>
        <v>2608</v>
      </c>
      <c r="P266" s="11">
        <f t="shared" si="82"/>
        <v>182.70000000000002</v>
      </c>
      <c r="Q266" s="11">
        <f>IF(H266="","",MOD(O266,(_xlfn.XLOOKUP(O266,tables!$C$26:$C$30,tables!$B$26:$B$30,-1,-1,-1)+1)))</f>
        <v>1</v>
      </c>
      <c r="R266" s="12">
        <v>1297</v>
      </c>
      <c r="S266" s="12">
        <v>638</v>
      </c>
      <c r="T266" s="12">
        <f t="shared" si="83"/>
        <v>470</v>
      </c>
      <c r="U266" s="13">
        <f t="shared" si="84"/>
        <v>454.17254035068038</v>
      </c>
      <c r="V266" s="14"/>
      <c r="W266" s="11" t="str">
        <f t="shared" si="90"/>
        <v/>
      </c>
      <c r="X266" s="11" t="str">
        <f>IF(A266&lt;&gt;7,"",VLOOKUP(engines!$A266,tables!$A$2:$B$9,2,FALSE))</f>
        <v/>
      </c>
      <c r="Y266" s="13" t="str">
        <f t="shared" si="91"/>
        <v/>
      </c>
      <c r="Z266" s="13" t="str">
        <f t="shared" si="92"/>
        <v/>
      </c>
      <c r="AA266" s="13" t="str">
        <f t="shared" si="93"/>
        <v/>
      </c>
      <c r="AB266" s="15" t="str">
        <f t="shared" si="94"/>
        <v/>
      </c>
      <c r="AC266" s="13" t="str">
        <f t="shared" si="95"/>
        <v/>
      </c>
      <c r="AD266" s="14"/>
      <c r="AE266" s="11" t="str">
        <f t="shared" ca="1" si="96"/>
        <v>60470051,470,454,60470051,flex-fuel (premium unleaded required/E85),5,single turbo,2573,7662,7024,18.02</v>
      </c>
      <c r="AF266" s="11" t="str">
        <f t="shared" si="85"/>
        <v/>
      </c>
    </row>
    <row r="267" spans="1:32" x14ac:dyDescent="0.3">
      <c r="A267" s="12">
        <v>6</v>
      </c>
      <c r="B267" s="11" t="str">
        <f t="shared" ca="1" si="79"/>
        <v>61600103</v>
      </c>
      <c r="C267" s="11">
        <f t="shared" si="97"/>
        <v>1600</v>
      </c>
      <c r="D267" s="13">
        <f t="shared" si="80"/>
        <v>1330</v>
      </c>
      <c r="E267" s="12">
        <v>1391</v>
      </c>
      <c r="F267" s="14"/>
      <c r="G267" s="11" t="str">
        <f t="shared" ca="1" si="86"/>
        <v>61600103</v>
      </c>
      <c r="H267" s="11" t="str">
        <f>IF(A267=7,"",VLOOKUP(engines!$A267,tables!$A$2:$B$9,2,FALSE))</f>
        <v>flex-fuel (premium unleaded required/E85)</v>
      </c>
      <c r="I267" s="11" cm="1">
        <f t="array" aca="1" ref="I267" ca="1">IF(H267="","",_xlfn.XLOOKUP(K267*(1+ 0.05*Q267),INDIRECT("tables!r14c"&amp;Q267+2&amp;":"&amp;"r21c"&amp;Q267+2,FALSE),tables!$A$14:$A$21,"err",-1,1))</f>
        <v>10</v>
      </c>
      <c r="J267" s="11" t="str" cm="1">
        <f t="array" ref="J267">IF(H267="","",_xlfn.XLOOKUP(Q267,tables!$B$26:$B$30,_xlfn.ANCHORARRAY(tables!$A$26),tables!$A$26,0,1))</f>
        <v>twin turbo</v>
      </c>
      <c r="K267" s="13">
        <f t="shared" si="87"/>
        <v>4848</v>
      </c>
      <c r="L267" s="13">
        <f t="shared" si="88"/>
        <v>7974</v>
      </c>
      <c r="M267" s="13">
        <f t="shared" si="89"/>
        <v>7449</v>
      </c>
      <c r="N267" s="15">
        <f ca="1">IF(H267="","",ROUND((4.966747+(23.27979-4.966747)/(1+(E267/463.6174)))*_xlfn.XLOOKUP(engines!H267,tables!$B$2:$B$9,tables!$C$2:$C$9,0,0,1)*IF(Q267=0,1,1.2)*(1-0.01*I267)*(1-K267/1000000),2))</f>
        <v>11.39</v>
      </c>
      <c r="O267" s="11">
        <f t="shared" si="81"/>
        <v>5227</v>
      </c>
      <c r="P267" s="11">
        <f t="shared" si="82"/>
        <v>330.04999999999995</v>
      </c>
      <c r="Q267" s="11">
        <f>IF(H267="","",MOD(O267,(_xlfn.XLOOKUP(O267,tables!$C$26:$C$30,tables!$B$26:$B$30,-1,-1,-1)+1)))</f>
        <v>3</v>
      </c>
      <c r="R267" s="12">
        <v>934</v>
      </c>
      <c r="S267" s="12">
        <v>525</v>
      </c>
      <c r="T267" s="12">
        <f t="shared" si="83"/>
        <v>1600</v>
      </c>
      <c r="U267" s="13">
        <f t="shared" si="84"/>
        <v>1329.7087221324177</v>
      </c>
      <c r="V267" s="14"/>
      <c r="W267" s="11" t="str">
        <f t="shared" si="90"/>
        <v/>
      </c>
      <c r="X267" s="11" t="str">
        <f>IF(A267&lt;&gt;7,"",VLOOKUP(engines!$A267,tables!$A$2:$B$9,2,FALSE))</f>
        <v/>
      </c>
      <c r="Y267" s="13" t="str">
        <f t="shared" si="91"/>
        <v/>
      </c>
      <c r="Z267" s="13" t="str">
        <f t="shared" si="92"/>
        <v/>
      </c>
      <c r="AA267" s="13" t="str">
        <f t="shared" si="93"/>
        <v/>
      </c>
      <c r="AB267" s="15" t="str">
        <f t="shared" si="94"/>
        <v/>
      </c>
      <c r="AC267" s="13" t="str">
        <f t="shared" si="95"/>
        <v/>
      </c>
      <c r="AD267" s="14"/>
      <c r="AE267" s="11" t="str">
        <f t="shared" ca="1" si="96"/>
        <v>61600103,1600,1330,61600103,flex-fuel (premium unleaded required/E85),10,twin turbo,4848,7974,7449,11.39</v>
      </c>
      <c r="AF267" s="11" t="str">
        <f t="shared" si="85"/>
        <v/>
      </c>
    </row>
    <row r="268" spans="1:32" x14ac:dyDescent="0.3">
      <c r="A268" s="12">
        <v>7</v>
      </c>
      <c r="B268" s="11" t="str">
        <f t="shared" si="79"/>
        <v>70368646</v>
      </c>
      <c r="C268" s="11">
        <f t="shared" si="97"/>
        <v>368</v>
      </c>
      <c r="D268" s="13">
        <f t="shared" si="80"/>
        <v>552</v>
      </c>
      <c r="E268" s="12">
        <v>368</v>
      </c>
      <c r="F268" s="14"/>
      <c r="G268" s="11" t="str">
        <f t="shared" si="86"/>
        <v/>
      </c>
      <c r="H268" s="11" t="str">
        <f>IF(A268=7,"",VLOOKUP(engines!$A268,tables!$A$2:$B$9,2,FALSE))</f>
        <v/>
      </c>
      <c r="I268" s="11" t="str" cm="1">
        <f t="array" aca="1" ref="I268" ca="1">IF(H268="","",_xlfn.XLOOKUP(K268*(1+ 0.05*Q268),INDIRECT("tables!r14c"&amp;Q268+2&amp;":"&amp;"r21c"&amp;Q268+2,FALSE),tables!$A$14:$A$21,"err",-1,1))</f>
        <v/>
      </c>
      <c r="J268" s="11" t="str" cm="1">
        <f t="array" ref="J268">IF(H268="","",_xlfn.XLOOKUP(Q268,tables!$B$26:$B$30,_xlfn.ANCHORARRAY(tables!$A$26),tables!$A$26,0,1))</f>
        <v/>
      </c>
      <c r="K268" s="13" t="str">
        <f t="shared" si="87"/>
        <v/>
      </c>
      <c r="L268" s="13" t="str">
        <f t="shared" si="88"/>
        <v/>
      </c>
      <c r="M268" s="13" t="str">
        <f t="shared" si="89"/>
        <v/>
      </c>
      <c r="N268" s="15" t="str">
        <f>IF(H268="","",ROUND((4.966747+(23.27979-4.966747)/(1+(E268/463.6174)))*_xlfn.XLOOKUP(engines!H268,tables!$B$2:$B$9,tables!$C$2:$C$9,0,0,1)*IF(Q268=0,1,1.2)*(1-0.01*I268)*(1-K268/1000000),2))</f>
        <v/>
      </c>
      <c r="O268" s="11" t="str">
        <f t="shared" si="81"/>
        <v/>
      </c>
      <c r="P268" s="11" t="str">
        <f t="shared" si="82"/>
        <v/>
      </c>
      <c r="Q268" s="11" t="str">
        <f>IF(H268="","",MOD(O268,(_xlfn.XLOOKUP(O268,tables!$C$26:$C$30,tables!$B$26:$B$30,-1,-1,-1)+1)))</f>
        <v/>
      </c>
      <c r="R268" s="12">
        <v>545</v>
      </c>
      <c r="S268" s="12">
        <v>950</v>
      </c>
      <c r="T268" s="12" t="str">
        <f t="shared" si="83"/>
        <v/>
      </c>
      <c r="U268" s="13" t="str">
        <f t="shared" si="84"/>
        <v/>
      </c>
      <c r="V268" s="14"/>
      <c r="W268" s="11" t="str">
        <f t="shared" si="90"/>
        <v>70368646</v>
      </c>
      <c r="X268" s="11" t="str">
        <f>IF(A268&lt;&gt;7,"",VLOOKUP(engines!$A268,tables!$A$2:$B$9,2,FALSE))</f>
        <v>electric</v>
      </c>
      <c r="Y268" s="13">
        <f t="shared" si="91"/>
        <v>364</v>
      </c>
      <c r="Z268" s="13">
        <f t="shared" si="92"/>
        <v>754</v>
      </c>
      <c r="AA268" s="13">
        <f t="shared" si="93"/>
        <v>91</v>
      </c>
      <c r="AB268" s="15">
        <f t="shared" si="94"/>
        <v>6.46</v>
      </c>
      <c r="AC268" s="13">
        <f t="shared" si="95"/>
        <v>552</v>
      </c>
      <c r="AD268" s="14"/>
      <c r="AE268" s="11" t="str">
        <f t="shared" si="96"/>
        <v/>
      </c>
      <c r="AF268" s="11" t="str">
        <f t="shared" si="85"/>
        <v>70368646,368,552,70368646,electric,364,754,91,6.46</v>
      </c>
    </row>
    <row r="269" spans="1:32" x14ac:dyDescent="0.3">
      <c r="A269" s="12">
        <v>1</v>
      </c>
      <c r="B269" s="11" t="str">
        <f t="shared" ca="1" si="79"/>
        <v>10668080</v>
      </c>
      <c r="C269" s="11">
        <f t="shared" si="97"/>
        <v>668</v>
      </c>
      <c r="D269" s="13">
        <f t="shared" si="80"/>
        <v>792</v>
      </c>
      <c r="E269" s="12">
        <v>668</v>
      </c>
      <c r="F269" s="14"/>
      <c r="G269" s="11" t="str">
        <f t="shared" ca="1" si="86"/>
        <v>10668080</v>
      </c>
      <c r="H269" s="11" t="str">
        <f>IF(A269=7,"",VLOOKUP(engines!$A269,tables!$A$2:$B$9,2,FALSE))</f>
        <v>premium unleaded (recommended)</v>
      </c>
      <c r="I269" s="11" cm="1">
        <f t="array" aca="1" ref="I269" ca="1">IF(H269="","",_xlfn.XLOOKUP(K269*(1+ 0.05*Q269),INDIRECT("tables!r14c"&amp;Q269+2&amp;":"&amp;"r21c"&amp;Q269+2,FALSE),tables!$A$14:$A$21,"err",-1,1))</f>
        <v>8</v>
      </c>
      <c r="J269" s="11" t="str" cm="1">
        <f t="array" ref="J269">IF(H269="","",_xlfn.XLOOKUP(Q269,tables!$B$26:$B$30,_xlfn.ANCHORARRAY(tables!$A$26),tables!$A$26,0,1))</f>
        <v>natrually aspirated</v>
      </c>
      <c r="K269" s="13">
        <f t="shared" si="87"/>
        <v>3447</v>
      </c>
      <c r="L269" s="13">
        <f t="shared" si="88"/>
        <v>6784</v>
      </c>
      <c r="M269" s="13">
        <f t="shared" si="89"/>
        <v>6007</v>
      </c>
      <c r="N269" s="15">
        <f ca="1">IF(H269="","",ROUND((4.966747+(23.27979-4.966747)/(1+(E269/463.6174)))*_xlfn.XLOOKUP(engines!H269,tables!$B$2:$B$9,tables!$C$2:$C$9,0,0,1)*IF(Q269=0,1,1.2)*(1-0.01*I269)*(1-K269/1000000),2))</f>
        <v>11.55</v>
      </c>
      <c r="O269" s="11">
        <f t="shared" si="81"/>
        <v>3447</v>
      </c>
      <c r="P269" s="11">
        <f t="shared" si="82"/>
        <v>193.8</v>
      </c>
      <c r="Q269" s="11">
        <f>IF(H269="","",MOD(O269,(_xlfn.XLOOKUP(O269,tables!$C$26:$C$30,tables!$B$26:$B$30,-1,-1,-1)+1)))</f>
        <v>0</v>
      </c>
      <c r="R269" s="12">
        <v>784</v>
      </c>
      <c r="S269" s="12">
        <v>777</v>
      </c>
      <c r="T269" s="12">
        <f t="shared" si="83"/>
        <v>668</v>
      </c>
      <c r="U269" s="13">
        <f t="shared" si="84"/>
        <v>791.85596448737033</v>
      </c>
      <c r="V269" s="14"/>
      <c r="W269" s="11" t="str">
        <f t="shared" si="90"/>
        <v/>
      </c>
      <c r="X269" s="11" t="str">
        <f>IF(A269&lt;&gt;7,"",VLOOKUP(engines!$A269,tables!$A$2:$B$9,2,FALSE))</f>
        <v/>
      </c>
      <c r="Y269" s="13" t="str">
        <f t="shared" si="91"/>
        <v/>
      </c>
      <c r="Z269" s="13" t="str">
        <f t="shared" si="92"/>
        <v/>
      </c>
      <c r="AA269" s="13" t="str">
        <f t="shared" si="93"/>
        <v/>
      </c>
      <c r="AB269" s="15" t="str">
        <f t="shared" si="94"/>
        <v/>
      </c>
      <c r="AC269" s="13" t="str">
        <f t="shared" si="95"/>
        <v/>
      </c>
      <c r="AD269" s="14"/>
      <c r="AE269" s="11" t="str">
        <f t="shared" ca="1" si="96"/>
        <v>10668080,668,792,10668080,premium unleaded (recommended),8,natrually aspirated,3447,6784,6007,11.55</v>
      </c>
      <c r="AF269" s="11" t="str">
        <f t="shared" si="85"/>
        <v/>
      </c>
    </row>
    <row r="270" spans="1:32" x14ac:dyDescent="0.3">
      <c r="A270" s="12">
        <v>6</v>
      </c>
      <c r="B270" s="11" t="str">
        <f t="shared" ca="1" si="79"/>
        <v>61437120</v>
      </c>
      <c r="C270" s="11">
        <f t="shared" si="97"/>
        <v>1437</v>
      </c>
      <c r="D270" s="13">
        <f t="shared" si="80"/>
        <v>1750</v>
      </c>
      <c r="E270" s="12">
        <v>1437</v>
      </c>
      <c r="F270" s="14"/>
      <c r="G270" s="11" t="str">
        <f t="shared" ca="1" si="86"/>
        <v>61437120</v>
      </c>
      <c r="H270" s="11" t="str">
        <f>IF(A270=7,"",VLOOKUP(engines!$A270,tables!$A$2:$B$9,2,FALSE))</f>
        <v>flex-fuel (premium unleaded required/E85)</v>
      </c>
      <c r="I270" s="11" cm="1">
        <f t="array" aca="1" ref="I270" ca="1">IF(H270="","",_xlfn.XLOOKUP(K270*(1+ 0.05*Q270),INDIRECT("tables!r14c"&amp;Q270+2&amp;":"&amp;"r21c"&amp;Q270+2,FALSE),tables!$A$14:$A$21,"err",-1,1))</f>
        <v>12</v>
      </c>
      <c r="J270" s="11" t="str" cm="1">
        <f t="array" ref="J270">IF(H270="","",_xlfn.XLOOKUP(Q270,tables!$B$26:$B$30,_xlfn.ANCHORARRAY(tables!$A$26),tables!$A$26,0,1))</f>
        <v>natrually aspirated</v>
      </c>
      <c r="K270" s="13">
        <f t="shared" si="87"/>
        <v>5308</v>
      </c>
      <c r="L270" s="13">
        <f t="shared" si="88"/>
        <v>6810</v>
      </c>
      <c r="M270" s="13">
        <f t="shared" si="89"/>
        <v>5847</v>
      </c>
      <c r="N270" s="15">
        <f ca="1">IF(H270="","",ROUND((4.966747+(23.27979-4.966747)/(1+(E270/463.6174)))*_xlfn.XLOOKUP(engines!H270,tables!$B$2:$B$9,tables!$C$2:$C$9,0,0,1)*IF(Q270=0,1,1.2)*(1-0.01*I270)*(1-K270/1000000),2))</f>
        <v>9.17</v>
      </c>
      <c r="O270" s="11">
        <f t="shared" si="81"/>
        <v>5308</v>
      </c>
      <c r="P270" s="11">
        <f t="shared" si="82"/>
        <v>270.70000000000005</v>
      </c>
      <c r="Q270" s="11">
        <f>IF(H270="","",MOD(O270,(_xlfn.XLOOKUP(O270,tables!$C$26:$C$30,tables!$B$26:$B$30,-1,-1,-1)+1)))</f>
        <v>0</v>
      </c>
      <c r="R270" s="12">
        <v>810</v>
      </c>
      <c r="S270" s="12">
        <v>963</v>
      </c>
      <c r="T270" s="12">
        <f t="shared" si="83"/>
        <v>1437</v>
      </c>
      <c r="U270" s="13">
        <f t="shared" si="84"/>
        <v>1750.0523337514005</v>
      </c>
      <c r="V270" s="14"/>
      <c r="W270" s="11" t="str">
        <f t="shared" si="90"/>
        <v/>
      </c>
      <c r="X270" s="11" t="str">
        <f>IF(A270&lt;&gt;7,"",VLOOKUP(engines!$A270,tables!$A$2:$B$9,2,FALSE))</f>
        <v/>
      </c>
      <c r="Y270" s="13" t="str">
        <f t="shared" si="91"/>
        <v/>
      </c>
      <c r="Z270" s="13" t="str">
        <f t="shared" si="92"/>
        <v/>
      </c>
      <c r="AA270" s="13" t="str">
        <f t="shared" si="93"/>
        <v/>
      </c>
      <c r="AB270" s="15" t="str">
        <f t="shared" si="94"/>
        <v/>
      </c>
      <c r="AC270" s="13" t="str">
        <f t="shared" si="95"/>
        <v/>
      </c>
      <c r="AD270" s="14"/>
      <c r="AE270" s="11" t="str">
        <f t="shared" ca="1" si="96"/>
        <v>61437120,1437,1750,61437120,flex-fuel (premium unleaded required/E85),12,natrually aspirated,5308,6810,5847,9.17</v>
      </c>
      <c r="AF270" s="11" t="str">
        <f t="shared" si="85"/>
        <v/>
      </c>
    </row>
    <row r="271" spans="1:32" x14ac:dyDescent="0.3">
      <c r="A271" s="12">
        <v>8</v>
      </c>
      <c r="B271" s="11" t="str">
        <f t="shared" ca="1" si="79"/>
        <v>80882081</v>
      </c>
      <c r="C271" s="11">
        <f t="shared" si="97"/>
        <v>882</v>
      </c>
      <c r="D271" s="13">
        <f t="shared" si="80"/>
        <v>953</v>
      </c>
      <c r="E271" s="12">
        <v>840</v>
      </c>
      <c r="F271" s="14"/>
      <c r="G271" s="11" t="str">
        <f t="shared" ca="1" si="86"/>
        <v>80882081</v>
      </c>
      <c r="H271" s="11" t="str">
        <f>IF(A271=7,"",VLOOKUP(engines!$A271,tables!$A$2:$B$9,2,FALSE))</f>
        <v>flex-fuel (unleaded/E85)</v>
      </c>
      <c r="I271" s="11" cm="1">
        <f t="array" aca="1" ref="I271" ca="1">IF(H271="","",_xlfn.XLOOKUP(K271*(1+ 0.05*Q271),INDIRECT("tables!r14c"&amp;Q271+2&amp;":"&amp;"r21c"&amp;Q271+2,FALSE),tables!$A$14:$A$21,"err",-1,1))</f>
        <v>8</v>
      </c>
      <c r="J271" s="11" t="str" cm="1">
        <f t="array" ref="J271">IF(H271="","",_xlfn.XLOOKUP(Q271,tables!$B$26:$B$30,_xlfn.ANCHORARRAY(tables!$A$26),tables!$A$26,0,1))</f>
        <v>single turbo</v>
      </c>
      <c r="K271" s="13">
        <f t="shared" si="87"/>
        <v>3903</v>
      </c>
      <c r="L271" s="13">
        <f t="shared" si="88"/>
        <v>7271</v>
      </c>
      <c r="M271" s="13">
        <f t="shared" si="89"/>
        <v>6279</v>
      </c>
      <c r="N271" s="15">
        <f ca="1">IF(H271="","",ROUND((4.966747+(23.27979-4.966747)/(1+(E271/463.6174)))*_xlfn.XLOOKUP(engines!H271,tables!$B$2:$B$9,tables!$C$2:$C$9,0,0,1)*IF(Q271=0,1,1.2)*(1-0.01*I271)*(1-K271/1000000),2))</f>
        <v>13.51</v>
      </c>
      <c r="O271" s="11">
        <f t="shared" si="81"/>
        <v>3981</v>
      </c>
      <c r="P271" s="11">
        <f t="shared" si="82"/>
        <v>225.96</v>
      </c>
      <c r="Q271" s="11">
        <f>IF(H271="","",MOD(O271,(_xlfn.XLOOKUP(O271,tables!$C$26:$C$30,tables!$B$26:$B$30,-1,-1,-1)+1)))</f>
        <v>1</v>
      </c>
      <c r="R271" s="12">
        <v>925</v>
      </c>
      <c r="S271" s="12">
        <v>992</v>
      </c>
      <c r="T271" s="12">
        <f t="shared" si="83"/>
        <v>882</v>
      </c>
      <c r="U271" s="13">
        <f t="shared" si="84"/>
        <v>952.61225615837884</v>
      </c>
      <c r="V271" s="14"/>
      <c r="W271" s="11" t="str">
        <f t="shared" si="90"/>
        <v/>
      </c>
      <c r="X271" s="11" t="str">
        <f>IF(A271&lt;&gt;7,"",VLOOKUP(engines!$A271,tables!$A$2:$B$9,2,FALSE))</f>
        <v/>
      </c>
      <c r="Y271" s="13" t="str">
        <f t="shared" si="91"/>
        <v/>
      </c>
      <c r="Z271" s="13" t="str">
        <f t="shared" si="92"/>
        <v/>
      </c>
      <c r="AA271" s="13" t="str">
        <f t="shared" si="93"/>
        <v/>
      </c>
      <c r="AB271" s="15" t="str">
        <f t="shared" si="94"/>
        <v/>
      </c>
      <c r="AC271" s="13" t="str">
        <f t="shared" si="95"/>
        <v/>
      </c>
      <c r="AD271" s="14"/>
      <c r="AE271" s="11" t="str">
        <f t="shared" ca="1" si="96"/>
        <v>80882081,882,953,80882081,flex-fuel (unleaded/E85),8,single turbo,3903,7271,6279,13.51</v>
      </c>
      <c r="AF271" s="11" t="str">
        <f t="shared" si="85"/>
        <v/>
      </c>
    </row>
    <row r="272" spans="1:32" x14ac:dyDescent="0.3">
      <c r="A272" s="12">
        <v>5</v>
      </c>
      <c r="B272" s="11" t="str">
        <f t="shared" ca="1" si="79"/>
        <v>50856081</v>
      </c>
      <c r="C272" s="11">
        <f t="shared" si="97"/>
        <v>856</v>
      </c>
      <c r="D272" s="13">
        <f t="shared" si="80"/>
        <v>929</v>
      </c>
      <c r="E272" s="12">
        <v>815</v>
      </c>
      <c r="F272" s="14"/>
      <c r="G272" s="11" t="str">
        <f t="shared" ca="1" si="86"/>
        <v>50856081</v>
      </c>
      <c r="H272" s="11" t="str">
        <f>IF(A272=7,"",VLOOKUP(engines!$A272,tables!$A$2:$B$9,2,FALSE))</f>
        <v>flex-fuel (premium unleaded recommended/E85)</v>
      </c>
      <c r="I272" s="11" cm="1">
        <f t="array" aca="1" ref="I272" ca="1">IF(H272="","",_xlfn.XLOOKUP(K272*(1+ 0.05*Q272),INDIRECT("tables!r14c"&amp;Q272+2&amp;":"&amp;"r21c"&amp;Q272+2,FALSE),tables!$A$14:$A$21,"err",-1,1))</f>
        <v>8</v>
      </c>
      <c r="J272" s="11" t="str" cm="1">
        <f t="array" ref="J272">IF(H272="","",_xlfn.XLOOKUP(Q272,tables!$B$26:$B$30,_xlfn.ANCHORARRAY(tables!$A$26),tables!$A$26,0,1))</f>
        <v>single turbo</v>
      </c>
      <c r="K272" s="13">
        <f t="shared" si="87"/>
        <v>3835</v>
      </c>
      <c r="L272" s="13">
        <f t="shared" si="88"/>
        <v>6909</v>
      </c>
      <c r="M272" s="13">
        <f t="shared" si="89"/>
        <v>6246</v>
      </c>
      <c r="N272" s="15">
        <f ca="1">IF(H272="","",ROUND((4.966747+(23.27979-4.966747)/(1+(E272/463.6174)))*_xlfn.XLOOKUP(engines!H272,tables!$B$2:$B$9,tables!$C$2:$C$9,0,0,1)*IF(Q272=0,1,1.2)*(1-0.01*I272)*(1-K272/1000000),2))</f>
        <v>13.79</v>
      </c>
      <c r="O272" s="11">
        <f t="shared" si="81"/>
        <v>3909</v>
      </c>
      <c r="P272" s="11">
        <f t="shared" si="82"/>
        <v>223.23000000000005</v>
      </c>
      <c r="Q272" s="11">
        <f>IF(H272="","",MOD(O272,(_xlfn.XLOOKUP(O272,tables!$C$26:$C$30,tables!$B$26:$B$30,-1,-1,-1)+1)))</f>
        <v>1</v>
      </c>
      <c r="R272" s="12">
        <v>580</v>
      </c>
      <c r="S272" s="12">
        <v>663</v>
      </c>
      <c r="T272" s="12">
        <f t="shared" si="83"/>
        <v>856</v>
      </c>
      <c r="U272" s="13">
        <f t="shared" si="84"/>
        <v>929.14392267833227</v>
      </c>
      <c r="V272" s="14"/>
      <c r="W272" s="11" t="str">
        <f t="shared" si="90"/>
        <v/>
      </c>
      <c r="X272" s="11" t="str">
        <f>IF(A272&lt;&gt;7,"",VLOOKUP(engines!$A272,tables!$A$2:$B$9,2,FALSE))</f>
        <v/>
      </c>
      <c r="Y272" s="13" t="str">
        <f t="shared" si="91"/>
        <v/>
      </c>
      <c r="Z272" s="13" t="str">
        <f t="shared" si="92"/>
        <v/>
      </c>
      <c r="AA272" s="13" t="str">
        <f t="shared" si="93"/>
        <v/>
      </c>
      <c r="AB272" s="15" t="str">
        <f t="shared" si="94"/>
        <v/>
      </c>
      <c r="AC272" s="13" t="str">
        <f t="shared" si="95"/>
        <v/>
      </c>
      <c r="AD272" s="14"/>
      <c r="AE272" s="11" t="str">
        <f t="shared" ca="1" si="96"/>
        <v>50856081,856,929,50856081,flex-fuel (premium unleaded recommended/E85),8,single turbo,3835,6909,6246,13.79</v>
      </c>
      <c r="AF272" s="11" t="str">
        <f t="shared" si="85"/>
        <v/>
      </c>
    </row>
    <row r="273" spans="1:32" x14ac:dyDescent="0.3">
      <c r="A273" s="12">
        <v>5</v>
      </c>
      <c r="B273" s="11" t="str">
        <f t="shared" ca="1" si="79"/>
        <v>51056100</v>
      </c>
      <c r="C273" s="11">
        <f t="shared" si="97"/>
        <v>1056</v>
      </c>
      <c r="D273" s="13">
        <f t="shared" si="80"/>
        <v>1275</v>
      </c>
      <c r="E273" s="12">
        <v>1056</v>
      </c>
      <c r="F273" s="14"/>
      <c r="G273" s="11" t="str">
        <f t="shared" ca="1" si="86"/>
        <v>51056100</v>
      </c>
      <c r="H273" s="11" t="str">
        <f>IF(A273=7,"",VLOOKUP(engines!$A273,tables!$A$2:$B$9,2,FALSE))</f>
        <v>flex-fuel (premium unleaded recommended/E85)</v>
      </c>
      <c r="I273" s="11" cm="1">
        <f t="array" aca="1" ref="I273" ca="1">IF(H273="","",_xlfn.XLOOKUP(K273*(1+ 0.05*Q273),INDIRECT("tables!r14c"&amp;Q273+2&amp;":"&amp;"r21c"&amp;Q273+2,FALSE),tables!$A$14:$A$21,"err",-1,1))</f>
        <v>10</v>
      </c>
      <c r="J273" s="11" t="str" cm="1">
        <f t="array" ref="J273">IF(H273="","",_xlfn.XLOOKUP(Q273,tables!$B$26:$B$30,_xlfn.ANCHORARRAY(tables!$A$26),tables!$A$26,0,1))</f>
        <v>natrually aspirated</v>
      </c>
      <c r="K273" s="13">
        <f t="shared" si="87"/>
        <v>4540</v>
      </c>
      <c r="L273" s="13">
        <f t="shared" si="88"/>
        <v>6890</v>
      </c>
      <c r="M273" s="13">
        <f t="shared" si="89"/>
        <v>5899</v>
      </c>
      <c r="N273" s="15">
        <f ca="1">IF(H273="","",ROUND((4.966747+(23.27979-4.966747)/(1+(E273/463.6174)))*_xlfn.XLOOKUP(engines!H273,tables!$B$2:$B$9,tables!$C$2:$C$9,0,0,1)*IF(Q273=0,1,1.2)*(1-0.01*I273)*(1-K273/1000000),2))</f>
        <v>10.210000000000001</v>
      </c>
      <c r="O273" s="11">
        <f t="shared" si="81"/>
        <v>4540</v>
      </c>
      <c r="P273" s="11">
        <f t="shared" si="82"/>
        <v>232.60000000000002</v>
      </c>
      <c r="Q273" s="11">
        <f>IF(H273="","",MOD(O273,(_xlfn.XLOOKUP(O273,tables!$C$26:$C$30,tables!$B$26:$B$30,-1,-1,-1)+1)))</f>
        <v>0</v>
      </c>
      <c r="R273" s="12">
        <v>890</v>
      </c>
      <c r="S273" s="12">
        <v>991</v>
      </c>
      <c r="T273" s="12">
        <f t="shared" si="83"/>
        <v>1056</v>
      </c>
      <c r="U273" s="13">
        <f t="shared" si="84"/>
        <v>1274.7143762013527</v>
      </c>
      <c r="V273" s="14"/>
      <c r="W273" s="11" t="str">
        <f t="shared" si="90"/>
        <v/>
      </c>
      <c r="X273" s="11" t="str">
        <f>IF(A273&lt;&gt;7,"",VLOOKUP(engines!$A273,tables!$A$2:$B$9,2,FALSE))</f>
        <v/>
      </c>
      <c r="Y273" s="13" t="str">
        <f t="shared" si="91"/>
        <v/>
      </c>
      <c r="Z273" s="13" t="str">
        <f t="shared" si="92"/>
        <v/>
      </c>
      <c r="AA273" s="13" t="str">
        <f t="shared" si="93"/>
        <v/>
      </c>
      <c r="AB273" s="15" t="str">
        <f t="shared" si="94"/>
        <v/>
      </c>
      <c r="AC273" s="13" t="str">
        <f t="shared" si="95"/>
        <v/>
      </c>
      <c r="AD273" s="14"/>
      <c r="AE273" s="11" t="str">
        <f t="shared" ca="1" si="96"/>
        <v>51056100,1056,1275,51056100,flex-fuel (premium unleaded recommended/E85),10,natrually aspirated,4540,6890,5899,10.21</v>
      </c>
      <c r="AF273" s="11" t="str">
        <f t="shared" si="85"/>
        <v/>
      </c>
    </row>
    <row r="274" spans="1:32" x14ac:dyDescent="0.3">
      <c r="A274" s="12">
        <v>2</v>
      </c>
      <c r="B274" s="11" t="str">
        <f t="shared" ca="1" si="79"/>
        <v>21559102</v>
      </c>
      <c r="C274" s="11">
        <f t="shared" si="97"/>
        <v>1559</v>
      </c>
      <c r="D274" s="13">
        <f t="shared" si="80"/>
        <v>1668</v>
      </c>
      <c r="E274" s="12">
        <v>1417</v>
      </c>
      <c r="F274" s="14"/>
      <c r="G274" s="11" t="str">
        <f t="shared" ca="1" si="86"/>
        <v>21559102</v>
      </c>
      <c r="H274" s="11" t="str">
        <f>IF(A274=7,"",VLOOKUP(engines!$A274,tables!$A$2:$B$9,2,FALSE))</f>
        <v>regular unleaded</v>
      </c>
      <c r="I274" s="11" cm="1">
        <f t="array" aca="1" ref="I274" ca="1">IF(H274="","",_xlfn.XLOOKUP(K274*(1+ 0.05*Q274),INDIRECT("tables!r14c"&amp;Q274+2&amp;":"&amp;"r21c"&amp;Q274+2,FALSE),tables!$A$14:$A$21,"err",-1,1))</f>
        <v>10</v>
      </c>
      <c r="J274" s="11" t="str" cm="1">
        <f t="array" ref="J274">IF(H274="","",_xlfn.XLOOKUP(Q274,tables!$B$26:$B$30,_xlfn.ANCHORARRAY(tables!$A$26),tables!$A$26,0,1))</f>
        <v>bi-turbo</v>
      </c>
      <c r="K274" s="13">
        <f t="shared" si="87"/>
        <v>5010</v>
      </c>
      <c r="L274" s="13">
        <f t="shared" si="88"/>
        <v>6860</v>
      </c>
      <c r="M274" s="13">
        <f t="shared" si="89"/>
        <v>6048</v>
      </c>
      <c r="N274" s="15">
        <f ca="1">IF(H274="","",ROUND((4.966747+(23.27979-4.966747)/(1+(E274/463.6174)))*_xlfn.XLOOKUP(engines!H274,tables!$B$2:$B$9,tables!$C$2:$C$9,0,0,1)*IF(Q274=0,1,1.2)*(1-0.01*I274)*(1-K274/1000000),2))</f>
        <v>10.19</v>
      </c>
      <c r="O274" s="11">
        <f t="shared" si="81"/>
        <v>5274</v>
      </c>
      <c r="P274" s="11">
        <f t="shared" si="82"/>
        <v>311.19</v>
      </c>
      <c r="Q274" s="11">
        <f>IF(H274="","",MOD(O274,(_xlfn.XLOOKUP(O274,tables!$C$26:$C$30,tables!$B$26:$B$30,-1,-1,-1)+1)))</f>
        <v>2</v>
      </c>
      <c r="R274" s="12">
        <v>236</v>
      </c>
      <c r="S274" s="12">
        <v>812</v>
      </c>
      <c r="T274" s="12">
        <f t="shared" si="83"/>
        <v>1559</v>
      </c>
      <c r="U274" s="13">
        <f t="shared" si="84"/>
        <v>1668.3433305470835</v>
      </c>
      <c r="V274" s="14"/>
      <c r="W274" s="11" t="str">
        <f t="shared" si="90"/>
        <v/>
      </c>
      <c r="X274" s="11" t="str">
        <f>IF(A274&lt;&gt;7,"",VLOOKUP(engines!$A274,tables!$A$2:$B$9,2,FALSE))</f>
        <v/>
      </c>
      <c r="Y274" s="13" t="str">
        <f t="shared" si="91"/>
        <v/>
      </c>
      <c r="Z274" s="13" t="str">
        <f t="shared" si="92"/>
        <v/>
      </c>
      <c r="AA274" s="13" t="str">
        <f t="shared" si="93"/>
        <v/>
      </c>
      <c r="AB274" s="15" t="str">
        <f t="shared" si="94"/>
        <v/>
      </c>
      <c r="AC274" s="13" t="str">
        <f t="shared" si="95"/>
        <v/>
      </c>
      <c r="AD274" s="14"/>
      <c r="AE274" s="11" t="str">
        <f t="shared" ca="1" si="96"/>
        <v>21559102,1559,1668,21559102,regular unleaded,10,bi-turbo,5010,6860,6048,10.19</v>
      </c>
      <c r="AF274" s="11" t="str">
        <f t="shared" si="85"/>
        <v/>
      </c>
    </row>
    <row r="275" spans="1:32" x14ac:dyDescent="0.3">
      <c r="A275" s="12">
        <v>1</v>
      </c>
      <c r="B275" s="11" t="str">
        <f t="shared" ca="1" si="79"/>
        <v>10432052</v>
      </c>
      <c r="C275" s="11">
        <f t="shared" si="97"/>
        <v>432</v>
      </c>
      <c r="D275" s="13">
        <f t="shared" si="80"/>
        <v>419</v>
      </c>
      <c r="E275" s="12">
        <v>393</v>
      </c>
      <c r="F275" s="14"/>
      <c r="G275" s="11" t="str">
        <f t="shared" ca="1" si="86"/>
        <v>10432052</v>
      </c>
      <c r="H275" s="11" t="str">
        <f>IF(A275=7,"",VLOOKUP(engines!$A275,tables!$A$2:$B$9,2,FALSE))</f>
        <v>premium unleaded (recommended)</v>
      </c>
      <c r="I275" s="11" cm="1">
        <f t="array" aca="1" ref="I275" ca="1">IF(H275="","",_xlfn.XLOOKUP(K275*(1+ 0.05*Q275),INDIRECT("tables!r14c"&amp;Q275+2&amp;":"&amp;"r21c"&amp;Q275+2,FALSE),tables!$A$14:$A$21,"err",-1,1))</f>
        <v>5</v>
      </c>
      <c r="J275" s="11" t="str" cm="1">
        <f t="array" ref="J275">IF(H275="","",_xlfn.XLOOKUP(Q275,tables!$B$26:$B$30,_xlfn.ANCHORARRAY(tables!$A$26),tables!$A$26,0,1))</f>
        <v>bi-turbo</v>
      </c>
      <c r="K275" s="13">
        <f t="shared" si="87"/>
        <v>2307</v>
      </c>
      <c r="L275" s="13">
        <f t="shared" si="88"/>
        <v>7289</v>
      </c>
      <c r="M275" s="13">
        <f t="shared" si="89"/>
        <v>6682</v>
      </c>
      <c r="N275" s="15">
        <f ca="1">IF(H275="","",ROUND((4.966747+(23.27979-4.966747)/(1+(E275/463.6174)))*_xlfn.XLOOKUP(engines!H275,tables!$B$2:$B$9,tables!$C$2:$C$9,0,0,1)*IF(Q275=0,1,1.2)*(1-0.01*I275)*(1-K275/1000000),2))</f>
        <v>17.09</v>
      </c>
      <c r="O275" s="11">
        <f t="shared" si="81"/>
        <v>2363</v>
      </c>
      <c r="P275" s="11">
        <f t="shared" si="82"/>
        <v>187.22</v>
      </c>
      <c r="Q275" s="11">
        <f>IF(H275="","",MOD(O275,(_xlfn.XLOOKUP(O275,tables!$C$26:$C$30,tables!$B$26:$B$30,-1,-1,-1)+1)))</f>
        <v>2</v>
      </c>
      <c r="R275" s="12">
        <v>626</v>
      </c>
      <c r="S275" s="12">
        <v>607</v>
      </c>
      <c r="T275" s="12">
        <f t="shared" si="83"/>
        <v>432</v>
      </c>
      <c r="U275" s="13">
        <f t="shared" si="84"/>
        <v>418.8065264307192</v>
      </c>
      <c r="V275" s="14"/>
      <c r="W275" s="11" t="str">
        <f t="shared" si="90"/>
        <v/>
      </c>
      <c r="X275" s="11" t="str">
        <f>IF(A275&lt;&gt;7,"",VLOOKUP(engines!$A275,tables!$A$2:$B$9,2,FALSE))</f>
        <v/>
      </c>
      <c r="Y275" s="13" t="str">
        <f t="shared" si="91"/>
        <v/>
      </c>
      <c r="Z275" s="13" t="str">
        <f t="shared" si="92"/>
        <v/>
      </c>
      <c r="AA275" s="13" t="str">
        <f t="shared" si="93"/>
        <v/>
      </c>
      <c r="AB275" s="15" t="str">
        <f t="shared" si="94"/>
        <v/>
      </c>
      <c r="AC275" s="13" t="str">
        <f t="shared" si="95"/>
        <v/>
      </c>
      <c r="AD275" s="14"/>
      <c r="AE275" s="11" t="str">
        <f t="shared" ca="1" si="96"/>
        <v>10432052,432,419,10432052,premium unleaded (recommended),5,bi-turbo,2307,7289,6682,17.09</v>
      </c>
      <c r="AF275" s="11" t="str">
        <f t="shared" si="85"/>
        <v/>
      </c>
    </row>
    <row r="276" spans="1:32" x14ac:dyDescent="0.3">
      <c r="A276" s="12">
        <v>8</v>
      </c>
      <c r="B276" s="11" t="str">
        <f t="shared" ca="1" si="79"/>
        <v>80087030</v>
      </c>
      <c r="C276" s="11">
        <f t="shared" si="97"/>
        <v>87</v>
      </c>
      <c r="D276" s="13">
        <f t="shared" si="80"/>
        <v>112</v>
      </c>
      <c r="E276" s="12">
        <v>87</v>
      </c>
      <c r="F276" s="14"/>
      <c r="G276" s="11" t="str">
        <f t="shared" ca="1" si="86"/>
        <v>80087030</v>
      </c>
      <c r="H276" s="11" t="str">
        <f>IF(A276=7,"",VLOOKUP(engines!$A276,tables!$A$2:$B$9,2,FALSE))</f>
        <v>flex-fuel (unleaded/E85)</v>
      </c>
      <c r="I276" s="11" cm="1">
        <f t="array" aca="1" ref="I276" ca="1">IF(H276="","",_xlfn.XLOOKUP(K276*(1+ 0.05*Q276),INDIRECT("tables!r14c"&amp;Q276+2&amp;":"&amp;"r21c"&amp;Q276+2,FALSE),tables!$A$14:$A$21,"err",-1,1))</f>
        <v>3</v>
      </c>
      <c r="J276" s="11" t="str" cm="1">
        <f t="array" ref="J276">IF(H276="","",_xlfn.XLOOKUP(Q276,tables!$B$26:$B$30,_xlfn.ANCHORARRAY(tables!$A$26),tables!$A$26,0,1))</f>
        <v>natrually aspirated</v>
      </c>
      <c r="K276" s="13">
        <f t="shared" si="87"/>
        <v>641</v>
      </c>
      <c r="L276" s="13">
        <f t="shared" si="88"/>
        <v>6184</v>
      </c>
      <c r="M276" s="13">
        <f t="shared" si="89"/>
        <v>5541</v>
      </c>
      <c r="N276" s="15">
        <f ca="1">IF(H276="","",ROUND((4.966747+(23.27979-4.966747)/(1+(E276/463.6174)))*_xlfn.XLOOKUP(engines!H276,tables!$B$2:$B$9,tables!$C$2:$C$9,0,0,1)*IF(Q276=0,1,1.2)*(1-0.01*I276)*(1-K276/1000000),2))</f>
        <v>21.15</v>
      </c>
      <c r="O276" s="11">
        <f t="shared" si="81"/>
        <v>641</v>
      </c>
      <c r="P276" s="11">
        <f t="shared" si="82"/>
        <v>135.69999999999999</v>
      </c>
      <c r="Q276" s="11">
        <f>IF(H276="","",MOD(O276,(_xlfn.XLOOKUP(O276,tables!$C$26:$C$30,tables!$B$26:$B$30,-1,-1,-1)+1)))</f>
        <v>0</v>
      </c>
      <c r="R276" s="12">
        <v>184</v>
      </c>
      <c r="S276" s="12">
        <v>643</v>
      </c>
      <c r="T276" s="12">
        <f t="shared" si="83"/>
        <v>87</v>
      </c>
      <c r="U276" s="13">
        <f t="shared" si="84"/>
        <v>111.80428902476046</v>
      </c>
      <c r="V276" s="14"/>
      <c r="W276" s="11" t="str">
        <f t="shared" si="90"/>
        <v/>
      </c>
      <c r="X276" s="11" t="str">
        <f>IF(A276&lt;&gt;7,"",VLOOKUP(engines!$A276,tables!$A$2:$B$9,2,FALSE))</f>
        <v/>
      </c>
      <c r="Y276" s="13" t="str">
        <f t="shared" si="91"/>
        <v/>
      </c>
      <c r="Z276" s="13" t="str">
        <f t="shared" si="92"/>
        <v/>
      </c>
      <c r="AA276" s="13" t="str">
        <f t="shared" si="93"/>
        <v/>
      </c>
      <c r="AB276" s="15" t="str">
        <f t="shared" si="94"/>
        <v/>
      </c>
      <c r="AC276" s="13" t="str">
        <f t="shared" si="95"/>
        <v/>
      </c>
      <c r="AD276" s="14"/>
      <c r="AE276" s="11" t="str">
        <f t="shared" ca="1" si="96"/>
        <v>80087030,87,112,80087030,flex-fuel (unleaded/E85),3,natrually aspirated,641,6184,5541,21.15</v>
      </c>
      <c r="AF276" s="11" t="str">
        <f t="shared" si="85"/>
        <v/>
      </c>
    </row>
    <row r="277" spans="1:32" x14ac:dyDescent="0.3">
      <c r="A277" s="12">
        <v>6</v>
      </c>
      <c r="B277" s="11" t="str">
        <f t="shared" ca="1" si="79"/>
        <v>61638102</v>
      </c>
      <c r="C277" s="11">
        <f t="shared" si="97"/>
        <v>1638</v>
      </c>
      <c r="D277" s="13">
        <f t="shared" si="80"/>
        <v>1447</v>
      </c>
      <c r="E277" s="12">
        <v>1489</v>
      </c>
      <c r="F277" s="14"/>
      <c r="G277" s="11" t="str">
        <f t="shared" ca="1" si="86"/>
        <v>61638102</v>
      </c>
      <c r="H277" s="11" t="str">
        <f>IF(A277=7,"",VLOOKUP(engines!$A277,tables!$A$2:$B$9,2,FALSE))</f>
        <v>flex-fuel (premium unleaded required/E85)</v>
      </c>
      <c r="I277" s="11" cm="1">
        <f t="array" aca="1" ref="I277" ca="1">IF(H277="","",_xlfn.XLOOKUP(K277*(1+ 0.05*Q277),INDIRECT("tables!r14c"&amp;Q277+2&amp;":"&amp;"r21c"&amp;Q277+2,FALSE),tables!$A$14:$A$21,"err",-1,1))</f>
        <v>10</v>
      </c>
      <c r="J277" s="11" t="str" cm="1">
        <f t="array" ref="J277">IF(H277="","",_xlfn.XLOOKUP(Q277,tables!$B$26:$B$30,_xlfn.ANCHORARRAY(tables!$A$26),tables!$A$26,0,1))</f>
        <v>bi-turbo</v>
      </c>
      <c r="K277" s="13">
        <f t="shared" si="87"/>
        <v>5121</v>
      </c>
      <c r="L277" s="13">
        <f t="shared" si="88"/>
        <v>8080</v>
      </c>
      <c r="M277" s="13">
        <f t="shared" si="89"/>
        <v>7327</v>
      </c>
      <c r="N277" s="15">
        <f ca="1">IF(H277="","",ROUND((4.966747+(23.27979-4.966747)/(1+(E277/463.6174)))*_xlfn.XLOOKUP(engines!H277,tables!$B$2:$B$9,tables!$C$2:$C$9,0,0,1)*IF(Q277=0,1,1.2)*(1-0.01*I277)*(1-K277/1000000),2))</f>
        <v>11.11</v>
      </c>
      <c r="O277" s="11">
        <f t="shared" si="81"/>
        <v>5397</v>
      </c>
      <c r="P277" s="11">
        <f t="shared" si="82"/>
        <v>319.88000000000005</v>
      </c>
      <c r="Q277" s="11">
        <f>IF(H277="","",MOD(O277,(_xlfn.XLOOKUP(O277,tables!$C$26:$C$30,tables!$B$26:$B$30,-1,-1,-1)+1)))</f>
        <v>2</v>
      </c>
      <c r="R277" s="12">
        <v>1345</v>
      </c>
      <c r="S277" s="12">
        <v>753</v>
      </c>
      <c r="T277" s="12">
        <f t="shared" si="83"/>
        <v>1638</v>
      </c>
      <c r="U277" s="13">
        <f t="shared" si="84"/>
        <v>1447.0910849478912</v>
      </c>
      <c r="V277" s="14"/>
      <c r="W277" s="11" t="str">
        <f t="shared" si="90"/>
        <v/>
      </c>
      <c r="X277" s="11" t="str">
        <f>IF(A277&lt;&gt;7,"",VLOOKUP(engines!$A277,tables!$A$2:$B$9,2,FALSE))</f>
        <v/>
      </c>
      <c r="Y277" s="13" t="str">
        <f t="shared" si="91"/>
        <v/>
      </c>
      <c r="Z277" s="13" t="str">
        <f t="shared" si="92"/>
        <v/>
      </c>
      <c r="AA277" s="13" t="str">
        <f t="shared" si="93"/>
        <v/>
      </c>
      <c r="AB277" s="15" t="str">
        <f t="shared" si="94"/>
        <v/>
      </c>
      <c r="AC277" s="13" t="str">
        <f t="shared" si="95"/>
        <v/>
      </c>
      <c r="AD277" s="14"/>
      <c r="AE277" s="11" t="str">
        <f t="shared" ca="1" si="96"/>
        <v>61638102,1638,1447,61638102,flex-fuel (premium unleaded required/E85),10,bi-turbo,5121,8080,7327,11.11</v>
      </c>
      <c r="AF277" s="11" t="str">
        <f t="shared" si="85"/>
        <v/>
      </c>
    </row>
    <row r="278" spans="1:32" x14ac:dyDescent="0.3">
      <c r="A278" s="12">
        <v>1</v>
      </c>
      <c r="B278" s="11" t="str">
        <f t="shared" ca="1" si="79"/>
        <v>11488103</v>
      </c>
      <c r="C278" s="11">
        <f t="shared" si="97"/>
        <v>1488</v>
      </c>
      <c r="D278" s="13">
        <f t="shared" si="80"/>
        <v>1207</v>
      </c>
      <c r="E278" s="12">
        <v>1294</v>
      </c>
      <c r="F278" s="14"/>
      <c r="G278" s="11" t="str">
        <f t="shared" ca="1" si="86"/>
        <v>11488103</v>
      </c>
      <c r="H278" s="11" t="str">
        <f>IF(A278=7,"",VLOOKUP(engines!$A278,tables!$A$2:$B$9,2,FALSE))</f>
        <v>premium unleaded (recommended)</v>
      </c>
      <c r="I278" s="11" cm="1">
        <f t="array" aca="1" ref="I278" ca="1">IF(H278="","",_xlfn.XLOOKUP(K278*(1+ 0.05*Q278),INDIRECT("tables!r14c"&amp;Q278+2&amp;":"&amp;"r21c"&amp;Q278+2,FALSE),tables!$A$14:$A$21,"err",-1,1))</f>
        <v>10</v>
      </c>
      <c r="J278" s="11" t="str" cm="1">
        <f t="array" ref="J278">IF(H278="","",_xlfn.XLOOKUP(Q278,tables!$B$26:$B$30,_xlfn.ANCHORARRAY(tables!$A$26),tables!$A$26,0,1))</f>
        <v>twin turbo</v>
      </c>
      <c r="K278" s="13">
        <f t="shared" si="87"/>
        <v>4691</v>
      </c>
      <c r="L278" s="13">
        <f t="shared" si="88"/>
        <v>8512</v>
      </c>
      <c r="M278" s="13">
        <f t="shared" si="89"/>
        <v>7632</v>
      </c>
      <c r="N278" s="15">
        <f ca="1">IF(H278="","",ROUND((4.966747+(23.27979-4.966747)/(1+(E278/463.6174)))*_xlfn.XLOOKUP(engines!H278,tables!$B$2:$B$9,tables!$C$2:$C$9,0,0,1)*IF(Q278=0,1,1.2)*(1-0.01*I278)*(1-K278/1000000),2))</f>
        <v>10.64</v>
      </c>
      <c r="O278" s="11">
        <f t="shared" si="81"/>
        <v>5047</v>
      </c>
      <c r="P278" s="11">
        <f t="shared" si="82"/>
        <v>317.17</v>
      </c>
      <c r="Q278" s="11">
        <f>IF(H278="","",MOD(O278,(_xlfn.XLOOKUP(O278,tables!$C$26:$C$30,tables!$B$26:$B$30,-1,-1,-1)+1)))</f>
        <v>3</v>
      </c>
      <c r="R278" s="12">
        <v>1402</v>
      </c>
      <c r="S278" s="12">
        <v>880</v>
      </c>
      <c r="T278" s="12">
        <f t="shared" si="83"/>
        <v>1488</v>
      </c>
      <c r="U278" s="13">
        <f t="shared" si="84"/>
        <v>1207.3224501481056</v>
      </c>
      <c r="V278" s="14"/>
      <c r="W278" s="11" t="str">
        <f t="shared" si="90"/>
        <v/>
      </c>
      <c r="X278" s="11" t="str">
        <f>IF(A278&lt;&gt;7,"",VLOOKUP(engines!$A278,tables!$A$2:$B$9,2,FALSE))</f>
        <v/>
      </c>
      <c r="Y278" s="13" t="str">
        <f t="shared" si="91"/>
        <v/>
      </c>
      <c r="Z278" s="13" t="str">
        <f t="shared" si="92"/>
        <v/>
      </c>
      <c r="AA278" s="13" t="str">
        <f t="shared" si="93"/>
        <v/>
      </c>
      <c r="AB278" s="15" t="str">
        <f t="shared" si="94"/>
        <v/>
      </c>
      <c r="AC278" s="13" t="str">
        <f t="shared" si="95"/>
        <v/>
      </c>
      <c r="AD278" s="14"/>
      <c r="AE278" s="11" t="str">
        <f t="shared" ca="1" si="96"/>
        <v>11488103,1488,1207,11488103,premium unleaded (recommended),10,twin turbo,4691,8512,7632,10.64</v>
      </c>
      <c r="AF278" s="11" t="str">
        <f t="shared" si="85"/>
        <v/>
      </c>
    </row>
    <row r="279" spans="1:32" x14ac:dyDescent="0.3">
      <c r="A279" s="12">
        <v>3</v>
      </c>
      <c r="B279" s="11" t="str">
        <f t="shared" ca="1" si="79"/>
        <v>30733080</v>
      </c>
      <c r="C279" s="11">
        <f t="shared" si="97"/>
        <v>733</v>
      </c>
      <c r="D279" s="13">
        <f t="shared" si="80"/>
        <v>970</v>
      </c>
      <c r="E279" s="12">
        <v>733</v>
      </c>
      <c r="F279" s="14"/>
      <c r="G279" s="11" t="str">
        <f t="shared" ca="1" si="86"/>
        <v>30733080</v>
      </c>
      <c r="H279" s="11" t="str">
        <f>IF(A279=7,"",VLOOKUP(engines!$A279,tables!$A$2:$B$9,2,FALSE))</f>
        <v>premium unleaded (required)</v>
      </c>
      <c r="I279" s="11" cm="1">
        <f t="array" aca="1" ref="I279" ca="1">IF(H279="","",_xlfn.XLOOKUP(K279*(1+ 0.05*Q279),INDIRECT("tables!r14c"&amp;Q279+2&amp;":"&amp;"r21c"&amp;Q279+2,FALSE),tables!$A$14:$A$21,"err",-1,1))</f>
        <v>8</v>
      </c>
      <c r="J279" s="11" t="str" cm="1">
        <f t="array" ref="J279">IF(H279="","",_xlfn.XLOOKUP(Q279,tables!$B$26:$B$30,_xlfn.ANCHORARRAY(tables!$A$26),tables!$A$26,0,1))</f>
        <v>natrually aspirated</v>
      </c>
      <c r="K279" s="13">
        <f t="shared" si="87"/>
        <v>3660</v>
      </c>
      <c r="L279" s="13">
        <f t="shared" si="88"/>
        <v>6107</v>
      </c>
      <c r="M279" s="13">
        <f t="shared" si="89"/>
        <v>5383</v>
      </c>
      <c r="N279" s="15">
        <f ca="1">IF(H279="","",ROUND((4.966747+(23.27979-4.966747)/(1+(E279/463.6174)))*_xlfn.XLOOKUP(engines!H279,tables!$B$2:$B$9,tables!$C$2:$C$9,0,0,1)*IF(Q279=0,1,1.2)*(1-0.01*I279)*(1-K279/1000000),2))</f>
        <v>11.39</v>
      </c>
      <c r="O279" s="11">
        <f t="shared" si="81"/>
        <v>3660</v>
      </c>
      <c r="P279" s="11">
        <f t="shared" si="82"/>
        <v>200.3</v>
      </c>
      <c r="Q279" s="11">
        <f>IF(H279="","",MOD(O279,(_xlfn.XLOOKUP(O279,tables!$C$26:$C$30,tables!$B$26:$B$30,-1,-1,-1)+1)))</f>
        <v>0</v>
      </c>
      <c r="R279" s="12">
        <v>107</v>
      </c>
      <c r="S279" s="12">
        <v>724</v>
      </c>
      <c r="T279" s="12">
        <f t="shared" si="83"/>
        <v>733</v>
      </c>
      <c r="U279" s="13">
        <f t="shared" si="84"/>
        <v>969.63203764380194</v>
      </c>
      <c r="V279" s="14"/>
      <c r="W279" s="11" t="str">
        <f t="shared" si="90"/>
        <v/>
      </c>
      <c r="X279" s="11" t="str">
        <f>IF(A279&lt;&gt;7,"",VLOOKUP(engines!$A279,tables!$A$2:$B$9,2,FALSE))</f>
        <v/>
      </c>
      <c r="Y279" s="13" t="str">
        <f t="shared" si="91"/>
        <v/>
      </c>
      <c r="Z279" s="13" t="str">
        <f t="shared" si="92"/>
        <v/>
      </c>
      <c r="AA279" s="13" t="str">
        <f t="shared" si="93"/>
        <v/>
      </c>
      <c r="AB279" s="15" t="str">
        <f t="shared" si="94"/>
        <v/>
      </c>
      <c r="AC279" s="13" t="str">
        <f t="shared" si="95"/>
        <v/>
      </c>
      <c r="AD279" s="14"/>
      <c r="AE279" s="11" t="str">
        <f t="shared" ca="1" si="96"/>
        <v>30733080,733,970,30733080,premium unleaded (required),8,natrually aspirated,3660,6107,5383,11.39</v>
      </c>
      <c r="AF279" s="11" t="str">
        <f t="shared" si="85"/>
        <v/>
      </c>
    </row>
    <row r="280" spans="1:32" x14ac:dyDescent="0.3">
      <c r="A280" s="12">
        <v>3</v>
      </c>
      <c r="B280" s="11" t="str">
        <f t="shared" ca="1" si="79"/>
        <v>31001100</v>
      </c>
      <c r="C280" s="11">
        <f t="shared" si="97"/>
        <v>1001</v>
      </c>
      <c r="D280" s="13">
        <f t="shared" si="80"/>
        <v>1210</v>
      </c>
      <c r="E280" s="12">
        <v>1001</v>
      </c>
      <c r="F280" s="14"/>
      <c r="G280" s="11" t="str">
        <f t="shared" ca="1" si="86"/>
        <v>31001100</v>
      </c>
      <c r="H280" s="11" t="str">
        <f>IF(A280=7,"",VLOOKUP(engines!$A280,tables!$A$2:$B$9,2,FALSE))</f>
        <v>premium unleaded (required)</v>
      </c>
      <c r="I280" s="11" cm="1">
        <f t="array" aca="1" ref="I280" ca="1">IF(H280="","",_xlfn.XLOOKUP(K280*(1+ 0.05*Q280),INDIRECT("tables!r14c"&amp;Q280+2&amp;":"&amp;"r21c"&amp;Q280+2,FALSE),tables!$A$14:$A$21,"err",-1,1))</f>
        <v>10</v>
      </c>
      <c r="J280" s="11" t="str" cm="1">
        <f t="array" ref="J280">IF(H280="","",_xlfn.XLOOKUP(Q280,tables!$B$26:$B$30,_xlfn.ANCHORARRAY(tables!$A$26),tables!$A$26,0,1))</f>
        <v>natrually aspirated</v>
      </c>
      <c r="K280" s="13">
        <f t="shared" si="87"/>
        <v>4408</v>
      </c>
      <c r="L280" s="13">
        <f t="shared" si="88"/>
        <v>6780</v>
      </c>
      <c r="M280" s="13">
        <f t="shared" si="89"/>
        <v>5892</v>
      </c>
      <c r="N280" s="15">
        <f ca="1">IF(H280="","",ROUND((4.966747+(23.27979-4.966747)/(1+(E280/463.6174)))*_xlfn.XLOOKUP(engines!H280,tables!$B$2:$B$9,tables!$C$2:$C$9,0,0,1)*IF(Q280=0,1,1.2)*(1-0.01*I280)*(1-K280/1000000),2))</f>
        <v>9.93</v>
      </c>
      <c r="O280" s="11">
        <f t="shared" si="81"/>
        <v>4408</v>
      </c>
      <c r="P280" s="11">
        <f t="shared" si="82"/>
        <v>227.10000000000002</v>
      </c>
      <c r="Q280" s="11">
        <f>IF(H280="","",MOD(O280,(_xlfn.XLOOKUP(O280,tables!$C$26:$C$30,tables!$B$26:$B$30,-1,-1,-1)+1)))</f>
        <v>0</v>
      </c>
      <c r="R280" s="12">
        <v>780</v>
      </c>
      <c r="S280" s="12">
        <v>888</v>
      </c>
      <c r="T280" s="12">
        <f t="shared" si="83"/>
        <v>1001</v>
      </c>
      <c r="U280" s="13">
        <f t="shared" si="84"/>
        <v>1209.7585525116542</v>
      </c>
      <c r="V280" s="14"/>
      <c r="W280" s="11" t="str">
        <f t="shared" si="90"/>
        <v/>
      </c>
      <c r="X280" s="11" t="str">
        <f>IF(A280&lt;&gt;7,"",VLOOKUP(engines!$A280,tables!$A$2:$B$9,2,FALSE))</f>
        <v/>
      </c>
      <c r="Y280" s="13" t="str">
        <f t="shared" si="91"/>
        <v/>
      </c>
      <c r="Z280" s="13" t="str">
        <f t="shared" si="92"/>
        <v/>
      </c>
      <c r="AA280" s="13" t="str">
        <f t="shared" si="93"/>
        <v/>
      </c>
      <c r="AB280" s="15" t="str">
        <f t="shared" si="94"/>
        <v/>
      </c>
      <c r="AC280" s="13" t="str">
        <f t="shared" si="95"/>
        <v/>
      </c>
      <c r="AD280" s="14"/>
      <c r="AE280" s="11" t="str">
        <f t="shared" ca="1" si="96"/>
        <v>31001100,1001,1210,31001100,premium unleaded (required),10,natrually aspirated,4408,6780,5892,9.93</v>
      </c>
      <c r="AF280" s="11" t="str">
        <f t="shared" si="85"/>
        <v/>
      </c>
    </row>
    <row r="281" spans="1:32" x14ac:dyDescent="0.3">
      <c r="A281" s="12">
        <v>2</v>
      </c>
      <c r="B281" s="11" t="str">
        <f t="shared" ca="1" si="79"/>
        <v>20222040</v>
      </c>
      <c r="C281" s="11">
        <f t="shared" si="97"/>
        <v>222</v>
      </c>
      <c r="D281" s="13">
        <f t="shared" si="80"/>
        <v>281</v>
      </c>
      <c r="E281" s="12">
        <v>222</v>
      </c>
      <c r="F281" s="14"/>
      <c r="G281" s="11" t="str">
        <f t="shared" ca="1" si="86"/>
        <v>20222040</v>
      </c>
      <c r="H281" s="11" t="str">
        <f>IF(A281=7,"",VLOOKUP(engines!$A281,tables!$A$2:$B$9,2,FALSE))</f>
        <v>regular unleaded</v>
      </c>
      <c r="I281" s="11" cm="1">
        <f t="array" aca="1" ref="I281" ca="1">IF(H281="","",_xlfn.XLOOKUP(K281*(1+ 0.05*Q281),INDIRECT("tables!r14c"&amp;Q281+2&amp;":"&amp;"r21c"&amp;Q281+2,FALSE),tables!$A$14:$A$21,"err",-1,1))</f>
        <v>4</v>
      </c>
      <c r="J281" s="11" t="str" cm="1">
        <f t="array" ref="J281">IF(H281="","",_xlfn.XLOOKUP(Q281,tables!$B$26:$B$30,_xlfn.ANCHORARRAY(tables!$A$26),tables!$A$26,0,1))</f>
        <v>natrually aspirated</v>
      </c>
      <c r="K281" s="13">
        <f t="shared" si="87"/>
        <v>1488</v>
      </c>
      <c r="L281" s="13">
        <f t="shared" si="88"/>
        <v>6230</v>
      </c>
      <c r="M281" s="13">
        <f t="shared" si="89"/>
        <v>5628</v>
      </c>
      <c r="N281" s="15">
        <f ca="1">IF(H281="","",ROUND((4.966747+(23.27979-4.966747)/(1+(E281/463.6174)))*_xlfn.XLOOKUP(engines!H281,tables!$B$2:$B$9,tables!$C$2:$C$9,0,0,1)*IF(Q281=0,1,1.2)*(1-0.01*I281)*(1-K281/1000000),2))</f>
        <v>16.63</v>
      </c>
      <c r="O281" s="11">
        <f t="shared" si="81"/>
        <v>1488</v>
      </c>
      <c r="P281" s="11">
        <f t="shared" si="82"/>
        <v>149.19999999999999</v>
      </c>
      <c r="Q281" s="11">
        <f>IF(H281="","",MOD(O281,(_xlfn.XLOOKUP(O281,tables!$C$26:$C$30,tables!$B$26:$B$30,-1,-1,-1)+1)))</f>
        <v>0</v>
      </c>
      <c r="R281" s="12">
        <v>230</v>
      </c>
      <c r="S281" s="12">
        <v>602</v>
      </c>
      <c r="T281" s="12">
        <f t="shared" si="83"/>
        <v>222</v>
      </c>
      <c r="U281" s="13">
        <f t="shared" si="84"/>
        <v>280.88351252345802</v>
      </c>
      <c r="V281" s="14"/>
      <c r="W281" s="11" t="str">
        <f t="shared" si="90"/>
        <v/>
      </c>
      <c r="X281" s="11" t="str">
        <f>IF(A281&lt;&gt;7,"",VLOOKUP(engines!$A281,tables!$A$2:$B$9,2,FALSE))</f>
        <v/>
      </c>
      <c r="Y281" s="13" t="str">
        <f t="shared" si="91"/>
        <v/>
      </c>
      <c r="Z281" s="13" t="str">
        <f t="shared" si="92"/>
        <v/>
      </c>
      <c r="AA281" s="13" t="str">
        <f t="shared" si="93"/>
        <v/>
      </c>
      <c r="AB281" s="15" t="str">
        <f t="shared" si="94"/>
        <v/>
      </c>
      <c r="AC281" s="13" t="str">
        <f t="shared" si="95"/>
        <v/>
      </c>
      <c r="AD281" s="14"/>
      <c r="AE281" s="11" t="str">
        <f t="shared" ca="1" si="96"/>
        <v>20222040,222,281,20222040,regular unleaded,4,natrually aspirated,1488,6230,5628,16.63</v>
      </c>
      <c r="AF281" s="11" t="str">
        <f t="shared" si="85"/>
        <v/>
      </c>
    </row>
    <row r="282" spans="1:32" x14ac:dyDescent="0.3">
      <c r="A282" s="12">
        <v>5</v>
      </c>
      <c r="B282" s="11" t="str">
        <f t="shared" ca="1" si="79"/>
        <v>51077081</v>
      </c>
      <c r="C282" s="11">
        <f t="shared" si="97"/>
        <v>1077</v>
      </c>
      <c r="D282" s="13">
        <f t="shared" si="80"/>
        <v>1057</v>
      </c>
      <c r="E282" s="12">
        <v>1026</v>
      </c>
      <c r="F282" s="14"/>
      <c r="G282" s="11" t="str">
        <f t="shared" ca="1" si="86"/>
        <v>51077081</v>
      </c>
      <c r="H282" s="11" t="str">
        <f>IF(A282=7,"",VLOOKUP(engines!$A282,tables!$A$2:$B$9,2,FALSE))</f>
        <v>flex-fuel (premium unleaded recommended/E85)</v>
      </c>
      <c r="I282" s="11" cm="1">
        <f t="array" aca="1" ref="I282" ca="1">IF(H282="","",_xlfn.XLOOKUP(K282*(1+ 0.05*Q282),INDIRECT("tables!r14c"&amp;Q282+2&amp;":"&amp;"r21c"&amp;Q282+2,FALSE),tables!$A$14:$A$21,"err",-1,1))</f>
        <v>8</v>
      </c>
      <c r="J282" s="11" t="str" cm="1">
        <f t="array" ref="J282">IF(H282="","",_xlfn.XLOOKUP(Q282,tables!$B$26:$B$30,_xlfn.ANCHORARRAY(tables!$A$26),tables!$A$26,0,1))</f>
        <v>single turbo</v>
      </c>
      <c r="K282" s="13">
        <f t="shared" si="87"/>
        <v>4370</v>
      </c>
      <c r="L282" s="13">
        <f t="shared" si="88"/>
        <v>7770</v>
      </c>
      <c r="M282" s="13">
        <f t="shared" si="89"/>
        <v>6914</v>
      </c>
      <c r="N282" s="15">
        <f ca="1">IF(H282="","",ROUND((4.966747+(23.27979-4.966747)/(1+(E282/463.6174)))*_xlfn.XLOOKUP(engines!H282,tables!$B$2:$B$9,tables!$C$2:$C$9,0,0,1)*IF(Q282=0,1,1.2)*(1-0.01*I282)*(1-K282/1000000),2))</f>
        <v>12.66</v>
      </c>
      <c r="O282" s="11">
        <f t="shared" si="81"/>
        <v>4469</v>
      </c>
      <c r="P282" s="11">
        <f t="shared" si="82"/>
        <v>246.435</v>
      </c>
      <c r="Q282" s="11">
        <f>IF(H282="","",MOD(O282,(_xlfn.XLOOKUP(O282,tables!$C$26:$C$30,tables!$B$26:$B$30,-1,-1,-1)+1)))</f>
        <v>1</v>
      </c>
      <c r="R282" s="12">
        <v>1400</v>
      </c>
      <c r="S282" s="12">
        <v>856</v>
      </c>
      <c r="T282" s="12">
        <f t="shared" si="83"/>
        <v>1077</v>
      </c>
      <c r="U282" s="13">
        <f t="shared" si="84"/>
        <v>1056.684525132812</v>
      </c>
      <c r="V282" s="14"/>
      <c r="W282" s="11" t="str">
        <f t="shared" si="90"/>
        <v/>
      </c>
      <c r="X282" s="11" t="str">
        <f>IF(A282&lt;&gt;7,"",VLOOKUP(engines!$A282,tables!$A$2:$B$9,2,FALSE))</f>
        <v/>
      </c>
      <c r="Y282" s="13" t="str">
        <f t="shared" si="91"/>
        <v/>
      </c>
      <c r="Z282" s="13" t="str">
        <f t="shared" si="92"/>
        <v/>
      </c>
      <c r="AA282" s="13" t="str">
        <f t="shared" si="93"/>
        <v/>
      </c>
      <c r="AB282" s="15" t="str">
        <f t="shared" si="94"/>
        <v/>
      </c>
      <c r="AC282" s="13" t="str">
        <f t="shared" si="95"/>
        <v/>
      </c>
      <c r="AD282" s="14"/>
      <c r="AE282" s="11" t="str">
        <f t="shared" ca="1" si="96"/>
        <v>51077081,1077,1057,51077081,flex-fuel (premium unleaded recommended/E85),8,single turbo,4370,7770,6914,12.66</v>
      </c>
      <c r="AF282" s="11" t="str">
        <f t="shared" si="85"/>
        <v/>
      </c>
    </row>
    <row r="283" spans="1:32" x14ac:dyDescent="0.3">
      <c r="A283" s="12">
        <v>8</v>
      </c>
      <c r="B283" s="11" t="str">
        <f t="shared" ca="1" si="79"/>
        <v>80114030</v>
      </c>
      <c r="C283" s="11">
        <f t="shared" si="97"/>
        <v>114</v>
      </c>
      <c r="D283" s="13">
        <f t="shared" si="80"/>
        <v>135</v>
      </c>
      <c r="E283" s="12">
        <v>114</v>
      </c>
      <c r="F283" s="14"/>
      <c r="G283" s="11" t="str">
        <f t="shared" ca="1" si="86"/>
        <v>80114030</v>
      </c>
      <c r="H283" s="11" t="str">
        <f>IF(A283=7,"",VLOOKUP(engines!$A283,tables!$A$2:$B$9,2,FALSE))</f>
        <v>flex-fuel (unleaded/E85)</v>
      </c>
      <c r="I283" s="11" cm="1">
        <f t="array" aca="1" ref="I283" ca="1">IF(H283="","",_xlfn.XLOOKUP(K283*(1+ 0.05*Q283),INDIRECT("tables!r14c"&amp;Q283+2&amp;":"&amp;"r21c"&amp;Q283+2,FALSE),tables!$A$14:$A$21,"err",-1,1))</f>
        <v>3</v>
      </c>
      <c r="J283" s="11" t="str" cm="1">
        <f t="array" ref="J283">IF(H283="","",_xlfn.XLOOKUP(Q283,tables!$B$26:$B$30,_xlfn.ANCHORARRAY(tables!$A$26),tables!$A$26,0,1))</f>
        <v>natrually aspirated</v>
      </c>
      <c r="K283" s="13">
        <f t="shared" si="87"/>
        <v>824</v>
      </c>
      <c r="L283" s="13">
        <f t="shared" si="88"/>
        <v>6614</v>
      </c>
      <c r="M283" s="13">
        <f t="shared" si="89"/>
        <v>6013</v>
      </c>
      <c r="N283" s="15">
        <f ca="1">IF(H283="","",ROUND((4.966747+(23.27979-4.966747)/(1+(E283/463.6174)))*_xlfn.XLOOKUP(engines!H283,tables!$B$2:$B$9,tables!$C$2:$C$9,0,0,1)*IF(Q283=0,1,1.2)*(1-0.01*I283)*(1-K283/1000000),2))</f>
        <v>20.39</v>
      </c>
      <c r="O283" s="11">
        <f t="shared" si="81"/>
        <v>824</v>
      </c>
      <c r="P283" s="11">
        <f t="shared" si="82"/>
        <v>138.4</v>
      </c>
      <c r="Q283" s="11">
        <f>IF(H283="","",MOD(O283,(_xlfn.XLOOKUP(O283,tables!$C$26:$C$30,tables!$B$26:$B$30,-1,-1,-1)+1)))</f>
        <v>0</v>
      </c>
      <c r="R283" s="12">
        <v>614</v>
      </c>
      <c r="S283" s="12">
        <v>601</v>
      </c>
      <c r="T283" s="12">
        <f t="shared" si="83"/>
        <v>114</v>
      </c>
      <c r="U283" s="13">
        <f t="shared" si="84"/>
        <v>135.00225080415143</v>
      </c>
      <c r="V283" s="14"/>
      <c r="W283" s="11" t="str">
        <f t="shared" si="90"/>
        <v/>
      </c>
      <c r="X283" s="11" t="str">
        <f>IF(A283&lt;&gt;7,"",VLOOKUP(engines!$A283,tables!$A$2:$B$9,2,FALSE))</f>
        <v/>
      </c>
      <c r="Y283" s="13" t="str">
        <f t="shared" si="91"/>
        <v/>
      </c>
      <c r="Z283" s="13" t="str">
        <f t="shared" si="92"/>
        <v/>
      </c>
      <c r="AA283" s="13" t="str">
        <f t="shared" si="93"/>
        <v/>
      </c>
      <c r="AB283" s="15" t="str">
        <f t="shared" si="94"/>
        <v/>
      </c>
      <c r="AC283" s="13" t="str">
        <f t="shared" si="95"/>
        <v/>
      </c>
      <c r="AD283" s="14"/>
      <c r="AE283" s="11" t="str">
        <f t="shared" ca="1" si="96"/>
        <v>80114030,114,135,80114030,flex-fuel (unleaded/E85),3,natrually aspirated,824,6614,6013,20.39</v>
      </c>
      <c r="AF283" s="11" t="str">
        <f t="shared" si="85"/>
        <v/>
      </c>
    </row>
    <row r="284" spans="1:32" x14ac:dyDescent="0.3">
      <c r="A284" s="12">
        <v>2</v>
      </c>
      <c r="B284" s="11" t="str">
        <f t="shared" ca="1" si="79"/>
        <v>20687080</v>
      </c>
      <c r="C284" s="11">
        <f t="shared" si="97"/>
        <v>687</v>
      </c>
      <c r="D284" s="13">
        <f t="shared" si="80"/>
        <v>866</v>
      </c>
      <c r="E284" s="12">
        <v>687</v>
      </c>
      <c r="F284" s="14"/>
      <c r="G284" s="11" t="str">
        <f t="shared" ca="1" si="86"/>
        <v>20687080</v>
      </c>
      <c r="H284" s="11" t="str">
        <f>IF(A284=7,"",VLOOKUP(engines!$A284,tables!$A$2:$B$9,2,FALSE))</f>
        <v>regular unleaded</v>
      </c>
      <c r="I284" s="11" cm="1">
        <f t="array" aca="1" ref="I284" ca="1">IF(H284="","",_xlfn.XLOOKUP(K284*(1+ 0.05*Q284),INDIRECT("tables!r14c"&amp;Q284+2&amp;":"&amp;"r21c"&amp;Q284+2,FALSE),tables!$A$14:$A$21,"err",-1,1))</f>
        <v>8</v>
      </c>
      <c r="J284" s="11" t="str" cm="1">
        <f t="array" ref="J284">IF(H284="","",_xlfn.XLOOKUP(Q284,tables!$B$26:$B$30,_xlfn.ANCHORARRAY(tables!$A$26),tables!$A$26,0,1))</f>
        <v>natrually aspirated</v>
      </c>
      <c r="K284" s="13">
        <f t="shared" si="87"/>
        <v>3510</v>
      </c>
      <c r="L284" s="13">
        <f t="shared" si="88"/>
        <v>6625</v>
      </c>
      <c r="M284" s="13">
        <f t="shared" si="89"/>
        <v>5652</v>
      </c>
      <c r="N284" s="15">
        <f ca="1">IF(H284="","",ROUND((4.966747+(23.27979-4.966747)/(1+(E284/463.6174)))*_xlfn.XLOOKUP(engines!H284,tables!$B$2:$B$9,tables!$C$2:$C$9,0,0,1)*IF(Q284=0,1,1.2)*(1-0.01*I284)*(1-K284/1000000),2))</f>
        <v>11.32</v>
      </c>
      <c r="O284" s="11">
        <f t="shared" si="81"/>
        <v>3510</v>
      </c>
      <c r="P284" s="11">
        <f t="shared" si="82"/>
        <v>195.7</v>
      </c>
      <c r="Q284" s="11">
        <f>IF(H284="","",MOD(O284,(_xlfn.XLOOKUP(O284,tables!$C$26:$C$30,tables!$B$26:$B$30,-1,-1,-1)+1)))</f>
        <v>0</v>
      </c>
      <c r="R284" s="12">
        <v>625</v>
      </c>
      <c r="S284" s="12">
        <v>973</v>
      </c>
      <c r="T284" s="12">
        <f t="shared" si="83"/>
        <v>687</v>
      </c>
      <c r="U284" s="13">
        <f t="shared" si="84"/>
        <v>865.52964160589659</v>
      </c>
      <c r="V284" s="14"/>
      <c r="W284" s="11" t="str">
        <f t="shared" si="90"/>
        <v/>
      </c>
      <c r="X284" s="11" t="str">
        <f>IF(A284&lt;&gt;7,"",VLOOKUP(engines!$A284,tables!$A$2:$B$9,2,FALSE))</f>
        <v/>
      </c>
      <c r="Y284" s="13" t="str">
        <f t="shared" si="91"/>
        <v/>
      </c>
      <c r="Z284" s="13" t="str">
        <f t="shared" si="92"/>
        <v/>
      </c>
      <c r="AA284" s="13" t="str">
        <f t="shared" si="93"/>
        <v/>
      </c>
      <c r="AB284" s="15" t="str">
        <f t="shared" si="94"/>
        <v/>
      </c>
      <c r="AC284" s="13" t="str">
        <f t="shared" si="95"/>
        <v/>
      </c>
      <c r="AD284" s="14"/>
      <c r="AE284" s="11" t="str">
        <f t="shared" ca="1" si="96"/>
        <v>20687080,687,866,20687080,regular unleaded,8,natrually aspirated,3510,6625,5652,11.32</v>
      </c>
      <c r="AF284" s="11" t="str">
        <f t="shared" si="85"/>
        <v/>
      </c>
    </row>
    <row r="285" spans="1:32" x14ac:dyDescent="0.3">
      <c r="A285" s="12">
        <v>8</v>
      </c>
      <c r="B285" s="11" t="str">
        <f t="shared" ca="1" si="79"/>
        <v>81387103</v>
      </c>
      <c r="C285" s="11">
        <f t="shared" si="97"/>
        <v>1387</v>
      </c>
      <c r="D285" s="13">
        <f t="shared" si="80"/>
        <v>1111</v>
      </c>
      <c r="E285" s="12">
        <v>1206</v>
      </c>
      <c r="F285" s="14"/>
      <c r="G285" s="11" t="str">
        <f t="shared" ca="1" si="86"/>
        <v>81387103</v>
      </c>
      <c r="H285" s="11" t="str">
        <f>IF(A285=7,"",VLOOKUP(engines!$A285,tables!$A$2:$B$9,2,FALSE))</f>
        <v>flex-fuel (unleaded/E85)</v>
      </c>
      <c r="I285" s="11" cm="1">
        <f t="array" aca="1" ref="I285" ca="1">IF(H285="","",_xlfn.XLOOKUP(K285*(1+ 0.05*Q285),INDIRECT("tables!r14c"&amp;Q285+2&amp;":"&amp;"r21c"&amp;Q285+2,FALSE),tables!$A$14:$A$21,"err",-1,1))</f>
        <v>10</v>
      </c>
      <c r="J285" s="11" t="str" cm="1">
        <f t="array" ref="J285">IF(H285="","",_xlfn.XLOOKUP(Q285,tables!$B$26:$B$30,_xlfn.ANCHORARRAY(tables!$A$26),tables!$A$26,0,1))</f>
        <v>twin turbo</v>
      </c>
      <c r="K285" s="13">
        <f t="shared" si="87"/>
        <v>4539</v>
      </c>
      <c r="L285" s="13">
        <f t="shared" si="88"/>
        <v>8601</v>
      </c>
      <c r="M285" s="13">
        <f t="shared" si="89"/>
        <v>7731</v>
      </c>
      <c r="N285" s="15">
        <f ca="1">IF(H285="","",ROUND((4.966747+(23.27979-4.966747)/(1+(E285/463.6174)))*_xlfn.XLOOKUP(engines!H285,tables!$B$2:$B$9,tables!$C$2:$C$9,0,0,1)*IF(Q285=0,1,1.2)*(1-0.01*I285)*(1-K285/1000000),2))</f>
        <v>11.56</v>
      </c>
      <c r="O285" s="11">
        <f t="shared" si="81"/>
        <v>4871</v>
      </c>
      <c r="P285" s="11">
        <f t="shared" si="82"/>
        <v>305.55500000000001</v>
      </c>
      <c r="Q285" s="11">
        <f>IF(H285="","",MOD(O285,(_xlfn.XLOOKUP(O285,tables!$C$26:$C$30,tables!$B$26:$B$30,-1,-1,-1)+1)))</f>
        <v>3</v>
      </c>
      <c r="R285" s="12">
        <v>1479</v>
      </c>
      <c r="S285" s="12">
        <v>870</v>
      </c>
      <c r="T285" s="12">
        <f t="shared" si="83"/>
        <v>1387</v>
      </c>
      <c r="U285" s="13">
        <f t="shared" si="84"/>
        <v>1110.8079934587197</v>
      </c>
      <c r="V285" s="14"/>
      <c r="W285" s="11" t="str">
        <f t="shared" si="90"/>
        <v/>
      </c>
      <c r="X285" s="11" t="str">
        <f>IF(A285&lt;&gt;7,"",VLOOKUP(engines!$A285,tables!$A$2:$B$9,2,FALSE))</f>
        <v/>
      </c>
      <c r="Y285" s="13" t="str">
        <f t="shared" si="91"/>
        <v/>
      </c>
      <c r="Z285" s="13" t="str">
        <f t="shared" si="92"/>
        <v/>
      </c>
      <c r="AA285" s="13" t="str">
        <f t="shared" si="93"/>
        <v/>
      </c>
      <c r="AB285" s="15" t="str">
        <f t="shared" si="94"/>
        <v/>
      </c>
      <c r="AC285" s="13" t="str">
        <f t="shared" si="95"/>
        <v/>
      </c>
      <c r="AD285" s="14"/>
      <c r="AE285" s="11" t="str">
        <f t="shared" ca="1" si="96"/>
        <v>81387103,1387,1111,81387103,flex-fuel (unleaded/E85),10,twin turbo,4539,8601,7731,11.56</v>
      </c>
      <c r="AF285" s="11" t="str">
        <f t="shared" si="85"/>
        <v/>
      </c>
    </row>
    <row r="286" spans="1:32" x14ac:dyDescent="0.3">
      <c r="A286" s="12">
        <v>1</v>
      </c>
      <c r="B286" s="11" t="str">
        <f t="shared" ca="1" si="79"/>
        <v>10293041</v>
      </c>
      <c r="C286" s="11">
        <f t="shared" si="97"/>
        <v>293</v>
      </c>
      <c r="D286" s="13">
        <f t="shared" si="80"/>
        <v>312</v>
      </c>
      <c r="E286" s="12">
        <v>279</v>
      </c>
      <c r="F286" s="14"/>
      <c r="G286" s="11" t="str">
        <f t="shared" ca="1" si="86"/>
        <v>10293041</v>
      </c>
      <c r="H286" s="11" t="str">
        <f>IF(A286=7,"",VLOOKUP(engines!$A286,tables!$A$2:$B$9,2,FALSE))</f>
        <v>premium unleaded (recommended)</v>
      </c>
      <c r="I286" s="11" cm="1">
        <f t="array" aca="1" ref="I286" ca="1">IF(H286="","",_xlfn.XLOOKUP(K286*(1+ 0.05*Q286),INDIRECT("tables!r14c"&amp;Q286+2&amp;":"&amp;"r21c"&amp;Q286+2,FALSE),tables!$A$14:$A$21,"err",-1,1))</f>
        <v>4</v>
      </c>
      <c r="J286" s="11" t="str" cm="1">
        <f t="array" ref="J286">IF(H286="","",_xlfn.XLOOKUP(Q286,tables!$B$26:$B$30,_xlfn.ANCHORARRAY(tables!$A$26),tables!$A$26,0,1))</f>
        <v>single turbo</v>
      </c>
      <c r="K286" s="13">
        <f t="shared" si="87"/>
        <v>1785</v>
      </c>
      <c r="L286" s="13">
        <f t="shared" si="88"/>
        <v>6977</v>
      </c>
      <c r="M286" s="13">
        <f t="shared" si="89"/>
        <v>6360</v>
      </c>
      <c r="N286" s="15">
        <f ca="1">IF(H286="","",ROUND((4.966747+(23.27979-4.966747)/(1+(E286/463.6174)))*_xlfn.XLOOKUP(engines!H286,tables!$B$2:$B$9,tables!$C$2:$C$9,0,0,1)*IF(Q286=0,1,1.2)*(1-0.01*I286)*(1-K286/1000000),2))</f>
        <v>19.05</v>
      </c>
      <c r="O286" s="11">
        <f t="shared" si="81"/>
        <v>1801</v>
      </c>
      <c r="P286" s="11">
        <f t="shared" si="82"/>
        <v>164.11500000000001</v>
      </c>
      <c r="Q286" s="11">
        <f>IF(H286="","",MOD(O286,(_xlfn.XLOOKUP(O286,tables!$C$26:$C$30,tables!$B$26:$B$30,-1,-1,-1)+1)))</f>
        <v>1</v>
      </c>
      <c r="R286" s="12">
        <v>645</v>
      </c>
      <c r="S286" s="12">
        <v>617</v>
      </c>
      <c r="T286" s="12">
        <f t="shared" si="83"/>
        <v>293</v>
      </c>
      <c r="U286" s="13">
        <f t="shared" si="84"/>
        <v>312.37369112023634</v>
      </c>
      <c r="V286" s="14"/>
      <c r="W286" s="11" t="str">
        <f t="shared" si="90"/>
        <v/>
      </c>
      <c r="X286" s="11" t="str">
        <f>IF(A286&lt;&gt;7,"",VLOOKUP(engines!$A286,tables!$A$2:$B$9,2,FALSE))</f>
        <v/>
      </c>
      <c r="Y286" s="13" t="str">
        <f t="shared" si="91"/>
        <v/>
      </c>
      <c r="Z286" s="13" t="str">
        <f t="shared" si="92"/>
        <v/>
      </c>
      <c r="AA286" s="13" t="str">
        <f t="shared" si="93"/>
        <v/>
      </c>
      <c r="AB286" s="15" t="str">
        <f t="shared" si="94"/>
        <v/>
      </c>
      <c r="AC286" s="13" t="str">
        <f t="shared" si="95"/>
        <v/>
      </c>
      <c r="AD286" s="14"/>
      <c r="AE286" s="11" t="str">
        <f t="shared" ca="1" si="96"/>
        <v>10293041,293,312,10293041,premium unleaded (recommended),4,single turbo,1785,6977,6360,19.05</v>
      </c>
      <c r="AF286" s="11" t="str">
        <f t="shared" si="85"/>
        <v/>
      </c>
    </row>
    <row r="287" spans="1:32" x14ac:dyDescent="0.3">
      <c r="A287" s="12">
        <v>3</v>
      </c>
      <c r="B287" s="11" t="str">
        <f t="shared" ca="1" si="79"/>
        <v>30099030</v>
      </c>
      <c r="C287" s="11">
        <f t="shared" si="97"/>
        <v>99</v>
      </c>
      <c r="D287" s="13">
        <f t="shared" si="80"/>
        <v>106</v>
      </c>
      <c r="E287" s="12">
        <v>99</v>
      </c>
      <c r="F287" s="14"/>
      <c r="G287" s="11" t="str">
        <f t="shared" ca="1" si="86"/>
        <v>30099030</v>
      </c>
      <c r="H287" s="11" t="str">
        <f>IF(A287=7,"",VLOOKUP(engines!$A287,tables!$A$2:$B$9,2,FALSE))</f>
        <v>premium unleaded (required)</v>
      </c>
      <c r="I287" s="11" cm="1">
        <f t="array" aca="1" ref="I287" ca="1">IF(H287="","",_xlfn.XLOOKUP(K287*(1+ 0.05*Q287),INDIRECT("tables!r14c"&amp;Q287+2&amp;":"&amp;"r21c"&amp;Q287+2,FALSE),tables!$A$14:$A$21,"err",-1,1))</f>
        <v>3</v>
      </c>
      <c r="J287" s="11" t="str" cm="1">
        <f t="array" ref="J287">IF(H287="","",_xlfn.XLOOKUP(Q287,tables!$B$26:$B$30,_xlfn.ANCHORARRAY(tables!$A$26),tables!$A$26,0,1))</f>
        <v>natrually aspirated</v>
      </c>
      <c r="K287" s="13">
        <f t="shared" si="87"/>
        <v>723</v>
      </c>
      <c r="L287" s="13">
        <f t="shared" si="88"/>
        <v>7169</v>
      </c>
      <c r="M287" s="13">
        <f t="shared" si="89"/>
        <v>6667</v>
      </c>
      <c r="N287" s="15">
        <f ca="1">IF(H287="","",ROUND((4.966747+(23.27979-4.966747)/(1+(E287/463.6174)))*_xlfn.XLOOKUP(engines!H287,tables!$B$2:$B$9,tables!$C$2:$C$9,0,0,1)*IF(Q287=0,1,1.2)*(1-0.01*I287)*(1-K287/1000000),2))</f>
        <v>20.02</v>
      </c>
      <c r="O287" s="11">
        <f t="shared" si="81"/>
        <v>723</v>
      </c>
      <c r="P287" s="11">
        <f t="shared" si="82"/>
        <v>136.9</v>
      </c>
      <c r="Q287" s="11">
        <f>IF(H287="","",MOD(O287,(_xlfn.XLOOKUP(O287,tables!$C$26:$C$30,tables!$B$26:$B$30,-1,-1,-1)+1)))</f>
        <v>0</v>
      </c>
      <c r="R287" s="12">
        <v>1169</v>
      </c>
      <c r="S287" s="12">
        <v>502</v>
      </c>
      <c r="T287" s="12">
        <f t="shared" si="83"/>
        <v>99</v>
      </c>
      <c r="U287" s="13">
        <f t="shared" si="84"/>
        <v>105.73824581724978</v>
      </c>
      <c r="V287" s="14"/>
      <c r="W287" s="11" t="str">
        <f t="shared" si="90"/>
        <v/>
      </c>
      <c r="X287" s="11" t="str">
        <f>IF(A287&lt;&gt;7,"",VLOOKUP(engines!$A287,tables!$A$2:$B$9,2,FALSE))</f>
        <v/>
      </c>
      <c r="Y287" s="13" t="str">
        <f t="shared" si="91"/>
        <v/>
      </c>
      <c r="Z287" s="13" t="str">
        <f t="shared" si="92"/>
        <v/>
      </c>
      <c r="AA287" s="13" t="str">
        <f t="shared" si="93"/>
        <v/>
      </c>
      <c r="AB287" s="15" t="str">
        <f t="shared" si="94"/>
        <v/>
      </c>
      <c r="AC287" s="13" t="str">
        <f t="shared" si="95"/>
        <v/>
      </c>
      <c r="AD287" s="14"/>
      <c r="AE287" s="11" t="str">
        <f t="shared" ca="1" si="96"/>
        <v>30099030,99,106,30099030,premium unleaded (required),3,natrually aspirated,723,7169,6667,20.02</v>
      </c>
      <c r="AF287" s="11" t="str">
        <f t="shared" si="85"/>
        <v/>
      </c>
    </row>
    <row r="288" spans="1:32" x14ac:dyDescent="0.3">
      <c r="A288" s="12">
        <v>8</v>
      </c>
      <c r="B288" s="11" t="str">
        <f t="shared" ca="1" si="79"/>
        <v>81043082</v>
      </c>
      <c r="C288" s="11">
        <f t="shared" si="97"/>
        <v>1043</v>
      </c>
      <c r="D288" s="13">
        <f t="shared" si="80"/>
        <v>909</v>
      </c>
      <c r="E288" s="12">
        <v>948</v>
      </c>
      <c r="F288" s="14"/>
      <c r="G288" s="11" t="str">
        <f t="shared" ca="1" si="86"/>
        <v>81043082</v>
      </c>
      <c r="H288" s="11" t="str">
        <f>IF(A288=7,"",VLOOKUP(engines!$A288,tables!$A$2:$B$9,2,FALSE))</f>
        <v>flex-fuel (unleaded/E85)</v>
      </c>
      <c r="I288" s="11" cm="1">
        <f t="array" aca="1" ref="I288" ca="1">IF(H288="","",_xlfn.XLOOKUP(K288*(1+ 0.05*Q288),INDIRECT("tables!r14c"&amp;Q288+2&amp;":"&amp;"r21c"&amp;Q288+2,FALSE),tables!$A$14:$A$21,"err",-1,1))</f>
        <v>8</v>
      </c>
      <c r="J288" s="11" t="str" cm="1">
        <f t="array" ref="J288">IF(H288="","",_xlfn.XLOOKUP(Q288,tables!$B$26:$B$30,_xlfn.ANCHORARRAY(tables!$A$26),tables!$A$26,0,1))</f>
        <v>bi-turbo</v>
      </c>
      <c r="K288" s="13">
        <f t="shared" si="87"/>
        <v>4099</v>
      </c>
      <c r="L288" s="13">
        <f t="shared" si="88"/>
        <v>8036</v>
      </c>
      <c r="M288" s="13">
        <f t="shared" si="89"/>
        <v>7430</v>
      </c>
      <c r="N288" s="15">
        <f ca="1">IF(H288="","",ROUND((4.966747+(23.27979-4.966747)/(1+(E288/463.6174)))*_xlfn.XLOOKUP(engines!H288,tables!$B$2:$B$9,tables!$C$2:$C$9,0,0,1)*IF(Q288=0,1,1.2)*(1-0.01*I288)*(1-K288/1000000),2))</f>
        <v>12.92</v>
      </c>
      <c r="O288" s="11">
        <f t="shared" si="81"/>
        <v>4274</v>
      </c>
      <c r="P288" s="11">
        <f t="shared" si="82"/>
        <v>254.43000000000004</v>
      </c>
      <c r="Q288" s="11">
        <f>IF(H288="","",MOD(O288,(_xlfn.XLOOKUP(O288,tables!$C$26:$C$30,tables!$B$26:$B$30,-1,-1,-1)+1)))</f>
        <v>2</v>
      </c>
      <c r="R288" s="12">
        <v>1305</v>
      </c>
      <c r="S288" s="12">
        <v>606</v>
      </c>
      <c r="T288" s="12">
        <f t="shared" si="83"/>
        <v>1043</v>
      </c>
      <c r="U288" s="13">
        <f t="shared" si="84"/>
        <v>908.54592608548046</v>
      </c>
      <c r="V288" s="14"/>
      <c r="W288" s="11" t="str">
        <f t="shared" si="90"/>
        <v/>
      </c>
      <c r="X288" s="11" t="str">
        <f>IF(A288&lt;&gt;7,"",VLOOKUP(engines!$A288,tables!$A$2:$B$9,2,FALSE))</f>
        <v/>
      </c>
      <c r="Y288" s="13" t="str">
        <f t="shared" si="91"/>
        <v/>
      </c>
      <c r="Z288" s="13" t="str">
        <f t="shared" si="92"/>
        <v/>
      </c>
      <c r="AA288" s="13" t="str">
        <f t="shared" si="93"/>
        <v/>
      </c>
      <c r="AB288" s="15" t="str">
        <f t="shared" si="94"/>
        <v/>
      </c>
      <c r="AC288" s="13" t="str">
        <f t="shared" si="95"/>
        <v/>
      </c>
      <c r="AD288" s="14"/>
      <c r="AE288" s="11" t="str">
        <f t="shared" ca="1" si="96"/>
        <v>81043082,1043,909,81043082,flex-fuel (unleaded/E85),8,bi-turbo,4099,8036,7430,12.92</v>
      </c>
      <c r="AF288" s="11" t="str">
        <f t="shared" si="85"/>
        <v/>
      </c>
    </row>
    <row r="289" spans="1:32" x14ac:dyDescent="0.3">
      <c r="A289" s="12">
        <v>6</v>
      </c>
      <c r="B289" s="11" t="str">
        <f t="shared" ca="1" si="79"/>
        <v>61378102</v>
      </c>
      <c r="C289" s="11">
        <f t="shared" si="97"/>
        <v>1378</v>
      </c>
      <c r="D289" s="13">
        <f t="shared" si="80"/>
        <v>1332</v>
      </c>
      <c r="E289" s="12">
        <v>1253</v>
      </c>
      <c r="F289" s="14"/>
      <c r="G289" s="11" t="str">
        <f t="shared" ca="1" si="86"/>
        <v>61378102</v>
      </c>
      <c r="H289" s="11" t="str">
        <f>IF(A289=7,"",VLOOKUP(engines!$A289,tables!$A$2:$B$9,2,FALSE))</f>
        <v>flex-fuel (premium unleaded required/E85)</v>
      </c>
      <c r="I289" s="11" cm="1">
        <f t="array" aca="1" ref="I289" ca="1">IF(H289="","",_xlfn.XLOOKUP(K289*(1+ 0.05*Q289),INDIRECT("tables!r14c"&amp;Q289+2&amp;":"&amp;"r21c"&amp;Q289+2,FALSE),tables!$A$14:$A$21,"err",-1,1))</f>
        <v>10</v>
      </c>
      <c r="J289" s="11" t="str" cm="1">
        <f t="array" ref="J289">IF(H289="","",_xlfn.XLOOKUP(Q289,tables!$B$26:$B$30,_xlfn.ANCHORARRAY(tables!$A$26),tables!$A$26,0,1))</f>
        <v>bi-turbo</v>
      </c>
      <c r="K289" s="13">
        <f t="shared" si="87"/>
        <v>4731</v>
      </c>
      <c r="L289" s="13">
        <f t="shared" si="88"/>
        <v>7428</v>
      </c>
      <c r="M289" s="13">
        <f t="shared" si="89"/>
        <v>6696</v>
      </c>
      <c r="N289" s="15">
        <f ca="1">IF(H289="","",ROUND((4.966747+(23.27979-4.966747)/(1+(E289/463.6174)))*_xlfn.XLOOKUP(engines!H289,tables!$B$2:$B$9,tables!$C$2:$C$9,0,0,1)*IF(Q289=0,1,1.2)*(1-0.01*I289)*(1-K289/1000000),2))</f>
        <v>11.83</v>
      </c>
      <c r="O289" s="11">
        <f t="shared" si="81"/>
        <v>4966</v>
      </c>
      <c r="P289" s="11">
        <f t="shared" si="82"/>
        <v>291.28000000000003</v>
      </c>
      <c r="Q289" s="11">
        <f>IF(H289="","",MOD(O289,(_xlfn.XLOOKUP(O289,tables!$C$26:$C$30,tables!$B$26:$B$30,-1,-1,-1)+1)))</f>
        <v>2</v>
      </c>
      <c r="R289" s="12">
        <v>753</v>
      </c>
      <c r="S289" s="12">
        <v>732</v>
      </c>
      <c r="T289" s="12">
        <f t="shared" si="83"/>
        <v>1378</v>
      </c>
      <c r="U289" s="13">
        <f t="shared" si="84"/>
        <v>1332.4870218524798</v>
      </c>
      <c r="V289" s="14"/>
      <c r="W289" s="11" t="str">
        <f t="shared" si="90"/>
        <v/>
      </c>
      <c r="X289" s="11" t="str">
        <f>IF(A289&lt;&gt;7,"",VLOOKUP(engines!$A289,tables!$A$2:$B$9,2,FALSE))</f>
        <v/>
      </c>
      <c r="Y289" s="13" t="str">
        <f t="shared" si="91"/>
        <v/>
      </c>
      <c r="Z289" s="13" t="str">
        <f t="shared" si="92"/>
        <v/>
      </c>
      <c r="AA289" s="13" t="str">
        <f t="shared" si="93"/>
        <v/>
      </c>
      <c r="AB289" s="15" t="str">
        <f t="shared" si="94"/>
        <v/>
      </c>
      <c r="AC289" s="13" t="str">
        <f t="shared" si="95"/>
        <v/>
      </c>
      <c r="AD289" s="14"/>
      <c r="AE289" s="11" t="str">
        <f t="shared" ca="1" si="96"/>
        <v>61378102,1378,1332,61378102,flex-fuel (premium unleaded required/E85),10,bi-turbo,4731,7428,6696,11.83</v>
      </c>
      <c r="AF289" s="11" t="str">
        <f t="shared" si="85"/>
        <v/>
      </c>
    </row>
    <row r="290" spans="1:32" x14ac:dyDescent="0.3">
      <c r="A290" s="12">
        <v>4</v>
      </c>
      <c r="B290" s="11" t="str">
        <f t="shared" ca="1" si="79"/>
        <v>41112083</v>
      </c>
      <c r="C290" s="11">
        <f t="shared" si="97"/>
        <v>1112</v>
      </c>
      <c r="D290" s="13">
        <f t="shared" si="80"/>
        <v>1459</v>
      </c>
      <c r="E290" s="12">
        <v>967</v>
      </c>
      <c r="F290" s="14"/>
      <c r="G290" s="11" t="str">
        <f t="shared" ca="1" si="86"/>
        <v>41112083</v>
      </c>
      <c r="H290" s="11" t="str">
        <f>IF(A290=7,"",VLOOKUP(engines!$A290,tables!$A$2:$B$9,2,FALSE))</f>
        <v>diesel</v>
      </c>
      <c r="I290" s="11" cm="1">
        <f t="array" aca="1" ref="I290" ca="1">IF(H290="","",_xlfn.XLOOKUP(K290*(1+ 0.05*Q290),INDIRECT("tables!r14c"&amp;Q290+2&amp;":"&amp;"r21c"&amp;Q290+2,FALSE),tables!$A$14:$A$21,"err",-1,1))</f>
        <v>8</v>
      </c>
      <c r="J290" s="11" t="str" cm="1">
        <f t="array" ref="J290">IF(H290="","",_xlfn.XLOOKUP(Q290,tables!$B$26:$B$30,_xlfn.ANCHORARRAY(tables!$A$26),tables!$A$26,0,1))</f>
        <v>twin turbo</v>
      </c>
      <c r="K290" s="13">
        <f t="shared" si="87"/>
        <v>4059</v>
      </c>
      <c r="L290" s="13">
        <f t="shared" si="88"/>
        <v>5490</v>
      </c>
      <c r="M290" s="13">
        <f t="shared" si="89"/>
        <v>4721</v>
      </c>
      <c r="N290" s="15">
        <f ca="1">IF(H290="","",ROUND((4.966747+(23.27979-4.966747)/(1+(E290/463.6174)))*_xlfn.XLOOKUP(engines!H290,tables!$B$2:$B$9,tables!$C$2:$C$9,0,0,1)*IF(Q290=0,1,1.2)*(1-0.01*I290)*(1-K290/1000000),2))</f>
        <v>14.38</v>
      </c>
      <c r="O290" s="11">
        <f t="shared" si="81"/>
        <v>4323</v>
      </c>
      <c r="P290" s="11">
        <f t="shared" si="82"/>
        <v>273.92999999999995</v>
      </c>
      <c r="Q290" s="11">
        <f>IF(H290="","",MOD(O290,(_xlfn.XLOOKUP(O290,tables!$C$26:$C$30,tables!$B$26:$B$30,-1,-1,-1)+1)))</f>
        <v>3</v>
      </c>
      <c r="R290" s="12">
        <v>274</v>
      </c>
      <c r="S290" s="12">
        <v>769</v>
      </c>
      <c r="T290" s="12">
        <f t="shared" si="83"/>
        <v>1112</v>
      </c>
      <c r="U290" s="13">
        <f t="shared" si="84"/>
        <v>1458.5450087896663</v>
      </c>
      <c r="V290" s="14"/>
      <c r="W290" s="11" t="str">
        <f t="shared" si="90"/>
        <v/>
      </c>
      <c r="X290" s="11" t="str">
        <f>IF(A290&lt;&gt;7,"",VLOOKUP(engines!$A290,tables!$A$2:$B$9,2,FALSE))</f>
        <v/>
      </c>
      <c r="Y290" s="13" t="str">
        <f t="shared" si="91"/>
        <v/>
      </c>
      <c r="Z290" s="13" t="str">
        <f t="shared" si="92"/>
        <v/>
      </c>
      <c r="AA290" s="13" t="str">
        <f t="shared" si="93"/>
        <v/>
      </c>
      <c r="AB290" s="15" t="str">
        <f t="shared" si="94"/>
        <v/>
      </c>
      <c r="AC290" s="13" t="str">
        <f t="shared" si="95"/>
        <v/>
      </c>
      <c r="AD290" s="14"/>
      <c r="AE290" s="11" t="str">
        <f t="shared" ca="1" si="96"/>
        <v>41112083,1112,1459,41112083,diesel,8,twin turbo,4059,5490,4721,14.38</v>
      </c>
      <c r="AF290" s="11" t="str">
        <f t="shared" si="85"/>
        <v/>
      </c>
    </row>
    <row r="291" spans="1:32" x14ac:dyDescent="0.3">
      <c r="A291" s="12">
        <v>7</v>
      </c>
      <c r="B291" s="11" t="str">
        <f t="shared" si="79"/>
        <v>70872482</v>
      </c>
      <c r="C291" s="11">
        <f t="shared" si="97"/>
        <v>872</v>
      </c>
      <c r="D291" s="13">
        <f t="shared" si="80"/>
        <v>1307</v>
      </c>
      <c r="E291" s="12">
        <v>872</v>
      </c>
      <c r="F291" s="14"/>
      <c r="G291" s="11" t="str">
        <f t="shared" si="86"/>
        <v/>
      </c>
      <c r="H291" s="11" t="str">
        <f>IF(A291=7,"",VLOOKUP(engines!$A291,tables!$A$2:$B$9,2,FALSE))</f>
        <v/>
      </c>
      <c r="I291" s="11" t="str" cm="1">
        <f t="array" aca="1" ref="I291" ca="1">IF(H291="","",_xlfn.XLOOKUP(K291*(1+ 0.05*Q291),INDIRECT("tables!r14c"&amp;Q291+2&amp;":"&amp;"r21c"&amp;Q291+2,FALSE),tables!$A$14:$A$21,"err",-1,1))</f>
        <v/>
      </c>
      <c r="J291" s="11" t="str" cm="1">
        <f t="array" ref="J291">IF(H291="","",_xlfn.XLOOKUP(Q291,tables!$B$26:$B$30,_xlfn.ANCHORARRAY(tables!$A$26),tables!$A$26,0,1))</f>
        <v/>
      </c>
      <c r="K291" s="13" t="str">
        <f t="shared" si="87"/>
        <v/>
      </c>
      <c r="L291" s="13" t="str">
        <f t="shared" si="88"/>
        <v/>
      </c>
      <c r="M291" s="13" t="str">
        <f t="shared" si="89"/>
        <v/>
      </c>
      <c r="N291" s="15" t="str">
        <f>IF(H291="","",ROUND((4.966747+(23.27979-4.966747)/(1+(E291/463.6174)))*_xlfn.XLOOKUP(engines!H291,tables!$B$2:$B$9,tables!$C$2:$C$9,0,0,1)*IF(Q291=0,1,1.2)*(1-0.01*I291)*(1-K291/1000000),2))</f>
        <v/>
      </c>
      <c r="O291" s="11" t="str">
        <f t="shared" si="81"/>
        <v/>
      </c>
      <c r="P291" s="11" t="str">
        <f t="shared" si="82"/>
        <v/>
      </c>
      <c r="Q291" s="11" t="str">
        <f>IF(H291="","",MOD(O291,(_xlfn.XLOOKUP(O291,tables!$C$26:$C$30,tables!$B$26:$B$30,-1,-1,-1)+1)))</f>
        <v/>
      </c>
      <c r="R291" s="12">
        <v>155</v>
      </c>
      <c r="S291" s="12">
        <v>918</v>
      </c>
      <c r="T291" s="12" t="str">
        <f t="shared" si="83"/>
        <v/>
      </c>
      <c r="U291" s="13" t="str">
        <f t="shared" si="84"/>
        <v/>
      </c>
      <c r="V291" s="14"/>
      <c r="W291" s="11" t="str">
        <f t="shared" si="90"/>
        <v>70872482</v>
      </c>
      <c r="X291" s="11" t="str">
        <f>IF(A291&lt;&gt;7,"",VLOOKUP(engines!$A291,tables!$A$2:$B$9,2,FALSE))</f>
        <v>electric</v>
      </c>
      <c r="Y291" s="13">
        <f t="shared" si="91"/>
        <v>415</v>
      </c>
      <c r="Z291" s="13">
        <f t="shared" si="92"/>
        <v>1567</v>
      </c>
      <c r="AA291" s="13">
        <f t="shared" si="93"/>
        <v>113</v>
      </c>
      <c r="AB291" s="15">
        <f t="shared" si="94"/>
        <v>4.82</v>
      </c>
      <c r="AC291" s="13">
        <f t="shared" si="95"/>
        <v>1307</v>
      </c>
      <c r="AD291" s="14"/>
      <c r="AE291" s="11" t="str">
        <f t="shared" si="96"/>
        <v/>
      </c>
      <c r="AF291" s="11" t="str">
        <f t="shared" si="85"/>
        <v>70872482,872,1307,70872482,electric,415,1567,113,4.82</v>
      </c>
    </row>
    <row r="292" spans="1:32" x14ac:dyDescent="0.3">
      <c r="A292" s="12">
        <v>8</v>
      </c>
      <c r="B292" s="11" t="str">
        <f t="shared" ca="1" si="79"/>
        <v>80527061</v>
      </c>
      <c r="C292" s="11">
        <f t="shared" si="97"/>
        <v>527</v>
      </c>
      <c r="D292" s="13">
        <f t="shared" si="80"/>
        <v>502</v>
      </c>
      <c r="E292" s="12">
        <v>502</v>
      </c>
      <c r="F292" s="14"/>
      <c r="G292" s="11" t="str">
        <f t="shared" ca="1" si="86"/>
        <v>80527061</v>
      </c>
      <c r="H292" s="11" t="str">
        <f>IF(A292=7,"",VLOOKUP(engines!$A292,tables!$A$2:$B$9,2,FALSE))</f>
        <v>flex-fuel (unleaded/E85)</v>
      </c>
      <c r="I292" s="11" cm="1">
        <f t="array" aca="1" ref="I292" ca="1">IF(H292="","",_xlfn.XLOOKUP(K292*(1+ 0.05*Q292),INDIRECT("tables!r14c"&amp;Q292+2&amp;":"&amp;"r21c"&amp;Q292+2,FALSE),tables!$A$14:$A$21,"err",-1,1))</f>
        <v>6</v>
      </c>
      <c r="J292" s="11" t="str" cm="1">
        <f t="array" ref="J292">IF(H292="","",_xlfn.XLOOKUP(Q292,tables!$B$26:$B$30,_xlfn.ANCHORARRAY(tables!$A$26),tables!$A$26,0,1))</f>
        <v>single turbo</v>
      </c>
      <c r="K292" s="13">
        <f t="shared" si="87"/>
        <v>2793</v>
      </c>
      <c r="L292" s="13">
        <f t="shared" si="88"/>
        <v>7854</v>
      </c>
      <c r="M292" s="13">
        <f t="shared" si="89"/>
        <v>7116</v>
      </c>
      <c r="N292" s="15">
        <f ca="1">IF(H292="","",ROUND((4.966747+(23.27979-4.966747)/(1+(E292/463.6174)))*_xlfn.XLOOKUP(engines!H292,tables!$B$2:$B$9,tables!$C$2:$C$9,0,0,1)*IF(Q292=0,1,1.2)*(1-0.01*I292)*(1-K292/1000000),2))</f>
        <v>16.559999999999999</v>
      </c>
      <c r="O292" s="11">
        <f t="shared" si="81"/>
        <v>2833</v>
      </c>
      <c r="P292" s="11">
        <f t="shared" si="82"/>
        <v>188.685</v>
      </c>
      <c r="Q292" s="11">
        <f>IF(H292="","",MOD(O292,(_xlfn.XLOOKUP(O292,tables!$C$26:$C$30,tables!$B$26:$B$30,-1,-1,-1)+1)))</f>
        <v>1</v>
      </c>
      <c r="R292" s="12">
        <v>1480</v>
      </c>
      <c r="S292" s="12">
        <v>738</v>
      </c>
      <c r="T292" s="12">
        <f t="shared" si="83"/>
        <v>527</v>
      </c>
      <c r="U292" s="13">
        <f t="shared" si="84"/>
        <v>502.33696748475393</v>
      </c>
      <c r="V292" s="14"/>
      <c r="W292" s="11" t="str">
        <f t="shared" si="90"/>
        <v/>
      </c>
      <c r="X292" s="11" t="str">
        <f>IF(A292&lt;&gt;7,"",VLOOKUP(engines!$A292,tables!$A$2:$B$9,2,FALSE))</f>
        <v/>
      </c>
      <c r="Y292" s="13" t="str">
        <f t="shared" si="91"/>
        <v/>
      </c>
      <c r="Z292" s="13" t="str">
        <f t="shared" si="92"/>
        <v/>
      </c>
      <c r="AA292" s="13" t="str">
        <f t="shared" si="93"/>
        <v/>
      </c>
      <c r="AB292" s="15" t="str">
        <f t="shared" si="94"/>
        <v/>
      </c>
      <c r="AC292" s="13" t="str">
        <f t="shared" si="95"/>
        <v/>
      </c>
      <c r="AD292" s="14"/>
      <c r="AE292" s="11" t="str">
        <f t="shared" ca="1" si="96"/>
        <v>80527061,527,502,80527061,flex-fuel (unleaded/E85),6,single turbo,2793,7854,7116,16.56</v>
      </c>
      <c r="AF292" s="11" t="str">
        <f t="shared" si="85"/>
        <v/>
      </c>
    </row>
    <row r="293" spans="1:32" x14ac:dyDescent="0.3">
      <c r="A293" s="12">
        <v>1</v>
      </c>
      <c r="B293" s="11" t="str">
        <f t="shared" ca="1" si="79"/>
        <v>11473101</v>
      </c>
      <c r="C293" s="11">
        <f t="shared" si="97"/>
        <v>1473</v>
      </c>
      <c r="D293" s="13">
        <f t="shared" si="80"/>
        <v>1428</v>
      </c>
      <c r="E293" s="12">
        <v>1403</v>
      </c>
      <c r="F293" s="14"/>
      <c r="G293" s="11" t="str">
        <f t="shared" ca="1" si="86"/>
        <v>11473101</v>
      </c>
      <c r="H293" s="11" t="str">
        <f>IF(A293=7,"",VLOOKUP(engines!$A293,tables!$A$2:$B$9,2,FALSE))</f>
        <v>premium unleaded (recommended)</v>
      </c>
      <c r="I293" s="11" cm="1">
        <f t="array" aca="1" ref="I293" ca="1">IF(H293="","",_xlfn.XLOOKUP(K293*(1+ 0.05*Q293),INDIRECT("tables!r14c"&amp;Q293+2&amp;":"&amp;"r21c"&amp;Q293+2,FALSE),tables!$A$14:$A$21,"err",-1,1))</f>
        <v>10</v>
      </c>
      <c r="J293" s="11" t="str" cm="1">
        <f t="array" ref="J293">IF(H293="","",_xlfn.XLOOKUP(Q293,tables!$B$26:$B$30,_xlfn.ANCHORARRAY(tables!$A$26),tables!$A$26,0,1))</f>
        <v>single turbo</v>
      </c>
      <c r="K293" s="13">
        <f t="shared" si="87"/>
        <v>5114</v>
      </c>
      <c r="L293" s="13">
        <f t="shared" si="88"/>
        <v>7858</v>
      </c>
      <c r="M293" s="13">
        <f t="shared" si="89"/>
        <v>6994</v>
      </c>
      <c r="N293" s="15">
        <f ca="1">IF(H293="","",ROUND((4.966747+(23.27979-4.966747)/(1+(E293/463.6174)))*_xlfn.XLOOKUP(engines!H293,tables!$B$2:$B$9,tables!$C$2:$C$9,0,0,1)*IF(Q293=0,1,1.2)*(1-0.01*I293)*(1-K293/1000000),2))</f>
        <v>10.33</v>
      </c>
      <c r="O293" s="11">
        <f t="shared" si="81"/>
        <v>5249</v>
      </c>
      <c r="P293" s="11">
        <f t="shared" si="82"/>
        <v>288.01500000000004</v>
      </c>
      <c r="Q293" s="11">
        <f>IF(H293="","",MOD(O293,(_xlfn.XLOOKUP(O293,tables!$C$26:$C$30,tables!$B$26:$B$30,-1,-1,-1)+1)))</f>
        <v>1</v>
      </c>
      <c r="R293" s="12">
        <v>1484</v>
      </c>
      <c r="S293" s="12">
        <v>864</v>
      </c>
      <c r="T293" s="12">
        <f t="shared" si="83"/>
        <v>1473</v>
      </c>
      <c r="U293" s="13">
        <f t="shared" si="84"/>
        <v>1428.4314541809817</v>
      </c>
      <c r="V293" s="14"/>
      <c r="W293" s="11" t="str">
        <f t="shared" si="90"/>
        <v/>
      </c>
      <c r="X293" s="11" t="str">
        <f>IF(A293&lt;&gt;7,"",VLOOKUP(engines!$A293,tables!$A$2:$B$9,2,FALSE))</f>
        <v/>
      </c>
      <c r="Y293" s="13" t="str">
        <f t="shared" si="91"/>
        <v/>
      </c>
      <c r="Z293" s="13" t="str">
        <f t="shared" si="92"/>
        <v/>
      </c>
      <c r="AA293" s="13" t="str">
        <f t="shared" si="93"/>
        <v/>
      </c>
      <c r="AB293" s="15" t="str">
        <f t="shared" si="94"/>
        <v/>
      </c>
      <c r="AC293" s="13" t="str">
        <f t="shared" si="95"/>
        <v/>
      </c>
      <c r="AD293" s="14"/>
      <c r="AE293" s="11" t="str">
        <f t="shared" ca="1" si="96"/>
        <v>11473101,1473,1428,11473101,premium unleaded (recommended),10,single turbo,5114,7858,6994,10.33</v>
      </c>
      <c r="AF293" s="11" t="str">
        <f t="shared" si="85"/>
        <v/>
      </c>
    </row>
    <row r="294" spans="1:32" x14ac:dyDescent="0.3">
      <c r="A294" s="12">
        <v>5</v>
      </c>
      <c r="B294" s="11" t="str">
        <f t="shared" ca="1" si="79"/>
        <v>50935063</v>
      </c>
      <c r="C294" s="11">
        <f t="shared" si="97"/>
        <v>935</v>
      </c>
      <c r="D294" s="13">
        <f t="shared" si="80"/>
        <v>923</v>
      </c>
      <c r="E294" s="12">
        <v>813</v>
      </c>
      <c r="F294" s="14"/>
      <c r="G294" s="11" t="str">
        <f t="shared" ca="1" si="86"/>
        <v>50935063</v>
      </c>
      <c r="H294" s="11" t="str">
        <f>IF(A294=7,"",VLOOKUP(engines!$A294,tables!$A$2:$B$9,2,FALSE))</f>
        <v>flex-fuel (premium unleaded recommended/E85)</v>
      </c>
      <c r="I294" s="11" cm="1">
        <f t="array" aca="1" ref="I294" ca="1">IF(H294="","",_xlfn.XLOOKUP(K294*(1+ 0.05*Q294),INDIRECT("tables!r14c"&amp;Q294+2&amp;":"&amp;"r21c"&amp;Q294+2,FALSE),tables!$A$14:$A$21,"err",-1,1))</f>
        <v>6</v>
      </c>
      <c r="J294" s="11" t="str" cm="1">
        <f t="array" ref="J294">IF(H294="","",_xlfn.XLOOKUP(Q294,tables!$B$26:$B$30,_xlfn.ANCHORARRAY(tables!$A$26),tables!$A$26,0,1))</f>
        <v>twin turbo</v>
      </c>
      <c r="K294" s="13">
        <f t="shared" si="87"/>
        <v>3687</v>
      </c>
      <c r="L294" s="13">
        <f t="shared" si="88"/>
        <v>7032</v>
      </c>
      <c r="M294" s="13">
        <f t="shared" si="89"/>
        <v>6273</v>
      </c>
      <c r="N294" s="15">
        <f ca="1">IF(H294="","",ROUND((4.966747+(23.27979-4.966747)/(1+(E294/463.6174)))*_xlfn.XLOOKUP(engines!H294,tables!$B$2:$B$9,tables!$C$2:$C$9,0,0,1)*IF(Q294=0,1,1.2)*(1-0.01*I294)*(1-K294/1000000),2))</f>
        <v>14.1</v>
      </c>
      <c r="O294" s="11">
        <f t="shared" si="81"/>
        <v>3903</v>
      </c>
      <c r="P294" s="11">
        <f t="shared" si="82"/>
        <v>253.57499999999999</v>
      </c>
      <c r="Q294" s="11">
        <f>IF(H294="","",MOD(O294,(_xlfn.XLOOKUP(O294,tables!$C$26:$C$30,tables!$B$26:$B$30,-1,-1,-1)+1)))</f>
        <v>3</v>
      </c>
      <c r="R294" s="12">
        <v>115</v>
      </c>
      <c r="S294" s="12">
        <v>759</v>
      </c>
      <c r="T294" s="12">
        <f t="shared" si="83"/>
        <v>935</v>
      </c>
      <c r="U294" s="13">
        <f t="shared" si="84"/>
        <v>922.87444409681109</v>
      </c>
      <c r="V294" s="14"/>
      <c r="W294" s="11" t="str">
        <f t="shared" si="90"/>
        <v/>
      </c>
      <c r="X294" s="11" t="str">
        <f>IF(A294&lt;&gt;7,"",VLOOKUP(engines!$A294,tables!$A$2:$B$9,2,FALSE))</f>
        <v/>
      </c>
      <c r="Y294" s="13" t="str">
        <f t="shared" si="91"/>
        <v/>
      </c>
      <c r="Z294" s="13" t="str">
        <f t="shared" si="92"/>
        <v/>
      </c>
      <c r="AA294" s="13" t="str">
        <f t="shared" si="93"/>
        <v/>
      </c>
      <c r="AB294" s="15" t="str">
        <f t="shared" si="94"/>
        <v/>
      </c>
      <c r="AC294" s="13" t="str">
        <f t="shared" si="95"/>
        <v/>
      </c>
      <c r="AD294" s="14"/>
      <c r="AE294" s="11" t="str">
        <f t="shared" ca="1" si="96"/>
        <v>50935063,935,923,50935063,flex-fuel (premium unleaded recommended/E85),6,twin turbo,3687,7032,6273,14.1</v>
      </c>
      <c r="AF294" s="11" t="str">
        <f t="shared" si="85"/>
        <v/>
      </c>
    </row>
    <row r="295" spans="1:32" x14ac:dyDescent="0.3">
      <c r="A295" s="12">
        <v>5</v>
      </c>
      <c r="B295" s="11" t="str">
        <f t="shared" ca="1" si="79"/>
        <v>50788062</v>
      </c>
      <c r="C295" s="11">
        <f t="shared" si="97"/>
        <v>788</v>
      </c>
      <c r="D295" s="13">
        <f t="shared" si="80"/>
        <v>758</v>
      </c>
      <c r="E295" s="12">
        <v>716</v>
      </c>
      <c r="F295" s="14"/>
      <c r="G295" s="11" t="str">
        <f t="shared" ca="1" si="86"/>
        <v>50788062</v>
      </c>
      <c r="H295" s="11" t="str">
        <f>IF(A295=7,"",VLOOKUP(engines!$A295,tables!$A$2:$B$9,2,FALSE))</f>
        <v>flex-fuel (premium unleaded recommended/E85)</v>
      </c>
      <c r="I295" s="11" cm="1">
        <f t="array" aca="1" ref="I295" ca="1">IF(H295="","",_xlfn.XLOOKUP(K295*(1+ 0.05*Q295),INDIRECT("tables!r14c"&amp;Q295+2&amp;":"&amp;"r21c"&amp;Q295+2,FALSE),tables!$A$14:$A$21,"err",-1,1))</f>
        <v>6</v>
      </c>
      <c r="J295" s="11" t="str" cm="1">
        <f t="array" ref="J295">IF(H295="","",_xlfn.XLOOKUP(Q295,tables!$B$26:$B$30,_xlfn.ANCHORARRAY(tables!$A$26),tables!$A$26,0,1))</f>
        <v>bi-turbo</v>
      </c>
      <c r="K295" s="13">
        <f t="shared" si="87"/>
        <v>3481</v>
      </c>
      <c r="L295" s="13">
        <f t="shared" si="88"/>
        <v>7335</v>
      </c>
      <c r="M295" s="13">
        <f t="shared" si="89"/>
        <v>6723</v>
      </c>
      <c r="N295" s="15">
        <f ca="1">IF(H295="","",ROUND((4.966747+(23.27979-4.966747)/(1+(E295/463.6174)))*_xlfn.XLOOKUP(engines!H295,tables!$B$2:$B$9,tables!$C$2:$C$9,0,0,1)*IF(Q295=0,1,1.2)*(1-0.01*I295)*(1-K295/1000000),2))</f>
        <v>14.77</v>
      </c>
      <c r="O295" s="11">
        <f t="shared" si="81"/>
        <v>3605</v>
      </c>
      <c r="P295" s="11">
        <f t="shared" si="82"/>
        <v>226.38000000000002</v>
      </c>
      <c r="Q295" s="11">
        <f>IF(H295="","",MOD(O295,(_xlfn.XLOOKUP(O295,tables!$C$26:$C$30,tables!$B$26:$B$30,-1,-1,-1)+1)))</f>
        <v>2</v>
      </c>
      <c r="R295" s="12">
        <v>668</v>
      </c>
      <c r="S295" s="12">
        <v>612</v>
      </c>
      <c r="T295" s="12">
        <f t="shared" si="83"/>
        <v>788</v>
      </c>
      <c r="U295" s="13">
        <f t="shared" si="84"/>
        <v>758.36323905775089</v>
      </c>
      <c r="V295" s="14"/>
      <c r="W295" s="11" t="str">
        <f t="shared" si="90"/>
        <v/>
      </c>
      <c r="X295" s="11" t="str">
        <f>IF(A295&lt;&gt;7,"",VLOOKUP(engines!$A295,tables!$A$2:$B$9,2,FALSE))</f>
        <v/>
      </c>
      <c r="Y295" s="13" t="str">
        <f t="shared" si="91"/>
        <v/>
      </c>
      <c r="Z295" s="13" t="str">
        <f t="shared" si="92"/>
        <v/>
      </c>
      <c r="AA295" s="13" t="str">
        <f t="shared" si="93"/>
        <v/>
      </c>
      <c r="AB295" s="15" t="str">
        <f t="shared" si="94"/>
        <v/>
      </c>
      <c r="AC295" s="13" t="str">
        <f t="shared" si="95"/>
        <v/>
      </c>
      <c r="AD295" s="14"/>
      <c r="AE295" s="11" t="str">
        <f t="shared" ca="1" si="96"/>
        <v>50788062,788,758,50788062,flex-fuel (premium unleaded recommended/E85),6,bi-turbo,3481,7335,6723,14.77</v>
      </c>
      <c r="AF295" s="11" t="str">
        <f t="shared" si="85"/>
        <v/>
      </c>
    </row>
    <row r="296" spans="1:32" x14ac:dyDescent="0.3">
      <c r="A296" s="12">
        <v>7</v>
      </c>
      <c r="B296" s="11" t="str">
        <f t="shared" si="79"/>
        <v>70456604</v>
      </c>
      <c r="C296" s="11">
        <f t="shared" si="97"/>
        <v>456</v>
      </c>
      <c r="D296" s="13">
        <f t="shared" si="80"/>
        <v>684</v>
      </c>
      <c r="E296" s="12">
        <v>456</v>
      </c>
      <c r="F296" s="14"/>
      <c r="G296" s="11" t="str">
        <f t="shared" si="86"/>
        <v/>
      </c>
      <c r="H296" s="11" t="str">
        <f>IF(A296=7,"",VLOOKUP(engines!$A296,tables!$A$2:$B$9,2,FALSE))</f>
        <v/>
      </c>
      <c r="I296" s="11" t="str" cm="1">
        <f t="array" aca="1" ref="I296" ca="1">IF(H296="","",_xlfn.XLOOKUP(K296*(1+ 0.05*Q296),INDIRECT("tables!r14c"&amp;Q296+2&amp;":"&amp;"r21c"&amp;Q296+2,FALSE),tables!$A$14:$A$21,"err",-1,1))</f>
        <v/>
      </c>
      <c r="J296" s="11" t="str" cm="1">
        <f t="array" ref="J296">IF(H296="","",_xlfn.XLOOKUP(Q296,tables!$B$26:$B$30,_xlfn.ANCHORARRAY(tables!$A$26),tables!$A$26,0,1))</f>
        <v/>
      </c>
      <c r="K296" s="13" t="str">
        <f t="shared" si="87"/>
        <v/>
      </c>
      <c r="L296" s="13" t="str">
        <f t="shared" si="88"/>
        <v/>
      </c>
      <c r="M296" s="13" t="str">
        <f t="shared" si="89"/>
        <v/>
      </c>
      <c r="N296" s="15" t="str">
        <f>IF(H296="","",ROUND((4.966747+(23.27979-4.966747)/(1+(E296/463.6174)))*_xlfn.XLOOKUP(engines!H296,tables!$B$2:$B$9,tables!$C$2:$C$9,0,0,1)*IF(Q296=0,1,1.2)*(1-0.01*I296)*(1-K296/1000000),2))</f>
        <v/>
      </c>
      <c r="O296" s="11" t="str">
        <f t="shared" si="81"/>
        <v/>
      </c>
      <c r="P296" s="11" t="str">
        <f t="shared" si="82"/>
        <v/>
      </c>
      <c r="Q296" s="11" t="str">
        <f>IF(H296="","",MOD(O296,(_xlfn.XLOOKUP(O296,tables!$C$26:$C$30,tables!$B$26:$B$30,-1,-1,-1)+1)))</f>
        <v/>
      </c>
      <c r="R296" s="12">
        <v>495</v>
      </c>
      <c r="S296" s="12">
        <v>646</v>
      </c>
      <c r="T296" s="12" t="str">
        <f t="shared" si="83"/>
        <v/>
      </c>
      <c r="U296" s="13" t="str">
        <f t="shared" si="84"/>
        <v/>
      </c>
      <c r="V296" s="14"/>
      <c r="W296" s="11" t="str">
        <f t="shared" si="90"/>
        <v>70456604</v>
      </c>
      <c r="X296" s="11" t="str">
        <f>IF(A296&lt;&gt;7,"",VLOOKUP(engines!$A296,tables!$A$2:$B$9,2,FALSE))</f>
        <v>electric</v>
      </c>
      <c r="Y296" s="13">
        <f t="shared" si="91"/>
        <v>379</v>
      </c>
      <c r="Z296" s="13">
        <f t="shared" si="92"/>
        <v>897</v>
      </c>
      <c r="AA296" s="13">
        <f t="shared" si="93"/>
        <v>97</v>
      </c>
      <c r="AB296" s="15">
        <f t="shared" si="94"/>
        <v>6.04</v>
      </c>
      <c r="AC296" s="13">
        <f t="shared" si="95"/>
        <v>684</v>
      </c>
      <c r="AD296" s="14"/>
      <c r="AE296" s="11" t="str">
        <f t="shared" si="96"/>
        <v/>
      </c>
      <c r="AF296" s="11" t="str">
        <f t="shared" si="85"/>
        <v>70456604,456,684,70456604,electric,379,897,97,6.04</v>
      </c>
    </row>
    <row r="297" spans="1:32" x14ac:dyDescent="0.3">
      <c r="A297" s="12">
        <v>3</v>
      </c>
      <c r="B297" s="11" t="str">
        <f t="shared" ca="1" si="79"/>
        <v>31648102</v>
      </c>
      <c r="C297" s="11">
        <f t="shared" si="97"/>
        <v>1648</v>
      </c>
      <c r="D297" s="13">
        <f t="shared" si="80"/>
        <v>1744</v>
      </c>
      <c r="E297" s="12">
        <v>1498</v>
      </c>
      <c r="F297" s="14"/>
      <c r="G297" s="11" t="str">
        <f t="shared" ca="1" si="86"/>
        <v>31648102</v>
      </c>
      <c r="H297" s="11" t="str">
        <f>IF(A297=7,"",VLOOKUP(engines!$A297,tables!$A$2:$B$9,2,FALSE))</f>
        <v>premium unleaded (required)</v>
      </c>
      <c r="I297" s="11" cm="1">
        <f t="array" aca="1" ref="I297" ca="1">IF(H297="","",_xlfn.XLOOKUP(K297*(1+ 0.05*Q297),INDIRECT("tables!r14c"&amp;Q297+2&amp;":"&amp;"r21c"&amp;Q297+2,FALSE),tables!$A$14:$A$21,"err",-1,1))</f>
        <v>10</v>
      </c>
      <c r="J297" s="11" t="str" cm="1">
        <f t="array" ref="J297">IF(H297="","",_xlfn.XLOOKUP(Q297,tables!$B$26:$B$30,_xlfn.ANCHORARRAY(tables!$A$26),tables!$A$26,0,1))</f>
        <v>bi-turbo</v>
      </c>
      <c r="K297" s="13">
        <f t="shared" si="87"/>
        <v>5134</v>
      </c>
      <c r="L297" s="13">
        <f t="shared" si="88"/>
        <v>6843</v>
      </c>
      <c r="M297" s="13">
        <f t="shared" si="89"/>
        <v>6116</v>
      </c>
      <c r="N297" s="15">
        <f ca="1">IF(H297="","",ROUND((4.966747+(23.27979-4.966747)/(1+(E297/463.6174)))*_xlfn.XLOOKUP(engines!H297,tables!$B$2:$B$9,tables!$C$2:$C$9,0,0,1)*IF(Q297=0,1,1.2)*(1-0.01*I297)*(1-K297/1000000),2))</f>
        <v>10.29</v>
      </c>
      <c r="O297" s="11">
        <f t="shared" si="81"/>
        <v>5412</v>
      </c>
      <c r="P297" s="11">
        <f t="shared" si="82"/>
        <v>320.98</v>
      </c>
      <c r="Q297" s="11">
        <f>IF(H297="","",MOD(O297,(_xlfn.XLOOKUP(O297,tables!$C$26:$C$30,tables!$B$26:$B$30,-1,-1,-1)+1)))</f>
        <v>2</v>
      </c>
      <c r="R297" s="12">
        <v>221</v>
      </c>
      <c r="S297" s="12">
        <v>727</v>
      </c>
      <c r="T297" s="12">
        <f t="shared" si="83"/>
        <v>1648</v>
      </c>
      <c r="U297" s="13">
        <f t="shared" si="84"/>
        <v>1744.1012702659018</v>
      </c>
      <c r="V297" s="14"/>
      <c r="W297" s="11" t="str">
        <f t="shared" si="90"/>
        <v/>
      </c>
      <c r="X297" s="11" t="str">
        <f>IF(A297&lt;&gt;7,"",VLOOKUP(engines!$A297,tables!$A$2:$B$9,2,FALSE))</f>
        <v/>
      </c>
      <c r="Y297" s="13" t="str">
        <f t="shared" si="91"/>
        <v/>
      </c>
      <c r="Z297" s="13" t="str">
        <f t="shared" si="92"/>
        <v/>
      </c>
      <c r="AA297" s="13" t="str">
        <f t="shared" si="93"/>
        <v/>
      </c>
      <c r="AB297" s="15" t="str">
        <f t="shared" si="94"/>
        <v/>
      </c>
      <c r="AC297" s="13" t="str">
        <f t="shared" si="95"/>
        <v/>
      </c>
      <c r="AD297" s="14"/>
      <c r="AE297" s="11" t="str">
        <f t="shared" ca="1" si="96"/>
        <v>31648102,1648,1744,31648102,premium unleaded (required),10,bi-turbo,5134,6843,6116,10.29</v>
      </c>
      <c r="AF297" s="11" t="str">
        <f t="shared" si="85"/>
        <v/>
      </c>
    </row>
    <row r="298" spans="1:32" x14ac:dyDescent="0.3">
      <c r="A298" s="12">
        <v>8</v>
      </c>
      <c r="B298" s="11" t="str">
        <f t="shared" ca="1" si="79"/>
        <v>80134030</v>
      </c>
      <c r="C298" s="11">
        <f t="shared" si="97"/>
        <v>134</v>
      </c>
      <c r="D298" s="13">
        <f t="shared" si="80"/>
        <v>152</v>
      </c>
      <c r="E298" s="12">
        <v>134</v>
      </c>
      <c r="F298" s="14"/>
      <c r="G298" s="11" t="str">
        <f t="shared" ca="1" si="86"/>
        <v>80134030</v>
      </c>
      <c r="H298" s="11" t="str">
        <f>IF(A298=7,"",VLOOKUP(engines!$A298,tables!$A$2:$B$9,2,FALSE))</f>
        <v>flex-fuel (unleaded/E85)</v>
      </c>
      <c r="I298" s="11" cm="1">
        <f t="array" aca="1" ref="I298" ca="1">IF(H298="","",_xlfn.XLOOKUP(K298*(1+ 0.05*Q298),INDIRECT("tables!r14c"&amp;Q298+2&amp;":"&amp;"r21c"&amp;Q298+2,FALSE),tables!$A$14:$A$21,"err",-1,1))</f>
        <v>3</v>
      </c>
      <c r="J298" s="11" t="str" cm="1">
        <f t="array" ref="J298">IF(H298="","",_xlfn.XLOOKUP(Q298,tables!$B$26:$B$30,_xlfn.ANCHORARRAY(tables!$A$26),tables!$A$26,0,1))</f>
        <v>natrually aspirated</v>
      </c>
      <c r="K298" s="13">
        <f t="shared" si="87"/>
        <v>954</v>
      </c>
      <c r="L298" s="13">
        <f t="shared" si="88"/>
        <v>7243</v>
      </c>
      <c r="M298" s="13">
        <f t="shared" si="89"/>
        <v>6293</v>
      </c>
      <c r="N298" s="15">
        <f ca="1">IF(H298="","",ROUND((4.966747+(23.27979-4.966747)/(1+(E298/463.6174)))*_xlfn.XLOOKUP(engines!H298,tables!$B$2:$B$9,tables!$C$2:$C$9,0,0,1)*IF(Q298=0,1,1.2)*(1-0.01*I298)*(1-K298/1000000),2))</f>
        <v>19.88</v>
      </c>
      <c r="O298" s="11">
        <f t="shared" si="81"/>
        <v>954</v>
      </c>
      <c r="P298" s="11">
        <f t="shared" si="82"/>
        <v>140.4</v>
      </c>
      <c r="Q298" s="11">
        <f>IF(H298="","",MOD(O298,(_xlfn.XLOOKUP(O298,tables!$C$26:$C$30,tables!$B$26:$B$30,-1,-1,-1)+1)))</f>
        <v>0</v>
      </c>
      <c r="R298" s="12">
        <v>1243</v>
      </c>
      <c r="S298" s="12">
        <v>950</v>
      </c>
      <c r="T298" s="12">
        <f t="shared" si="83"/>
        <v>134</v>
      </c>
      <c r="U298" s="13">
        <f t="shared" si="84"/>
        <v>151.6262619388273</v>
      </c>
      <c r="V298" s="14"/>
      <c r="W298" s="11" t="str">
        <f t="shared" si="90"/>
        <v/>
      </c>
      <c r="X298" s="11" t="str">
        <f>IF(A298&lt;&gt;7,"",VLOOKUP(engines!$A298,tables!$A$2:$B$9,2,FALSE))</f>
        <v/>
      </c>
      <c r="Y298" s="13" t="str">
        <f t="shared" si="91"/>
        <v/>
      </c>
      <c r="Z298" s="13" t="str">
        <f t="shared" si="92"/>
        <v/>
      </c>
      <c r="AA298" s="13" t="str">
        <f t="shared" si="93"/>
        <v/>
      </c>
      <c r="AB298" s="15" t="str">
        <f t="shared" si="94"/>
        <v/>
      </c>
      <c r="AC298" s="13" t="str">
        <f t="shared" si="95"/>
        <v/>
      </c>
      <c r="AD298" s="14"/>
      <c r="AE298" s="11" t="str">
        <f t="shared" ca="1" si="96"/>
        <v>80134030,134,152,80134030,flex-fuel (unleaded/E85),3,natrually aspirated,954,7243,6293,19.88</v>
      </c>
      <c r="AF298" s="11" t="str">
        <f t="shared" si="85"/>
        <v/>
      </c>
    </row>
    <row r="299" spans="1:32" x14ac:dyDescent="0.3">
      <c r="A299" s="12">
        <v>6</v>
      </c>
      <c r="B299" s="11" t="str">
        <f t="shared" ca="1" si="79"/>
        <v>61232083</v>
      </c>
      <c r="C299" s="11">
        <f t="shared" si="97"/>
        <v>1232</v>
      </c>
      <c r="D299" s="13">
        <f t="shared" si="80"/>
        <v>1019</v>
      </c>
      <c r="E299" s="12">
        <v>1071</v>
      </c>
      <c r="F299" s="14"/>
      <c r="G299" s="11" t="str">
        <f t="shared" ca="1" si="86"/>
        <v>61232083</v>
      </c>
      <c r="H299" s="11" t="str">
        <f>IF(A299=7,"",VLOOKUP(engines!$A299,tables!$A$2:$B$9,2,FALSE))</f>
        <v>flex-fuel (premium unleaded required/E85)</v>
      </c>
      <c r="I299" s="11" cm="1">
        <f t="array" aca="1" ref="I299" ca="1">IF(H299="","",_xlfn.XLOOKUP(K299*(1+ 0.05*Q299),INDIRECT("tables!r14c"&amp;Q299+2&amp;":"&amp;"r21c"&amp;Q299+2,FALSE),tables!$A$14:$A$21,"err",-1,1))</f>
        <v>8</v>
      </c>
      <c r="J299" s="11" t="str" cm="1">
        <f t="array" ref="J299">IF(H299="","",_xlfn.XLOOKUP(Q299,tables!$B$26:$B$30,_xlfn.ANCHORARRAY(tables!$A$26),tables!$A$26,0,1))</f>
        <v>twin turbo</v>
      </c>
      <c r="K299" s="13">
        <f t="shared" si="87"/>
        <v>4282</v>
      </c>
      <c r="L299" s="13">
        <f t="shared" si="88"/>
        <v>8447</v>
      </c>
      <c r="M299" s="13">
        <f t="shared" si="89"/>
        <v>7482</v>
      </c>
      <c r="N299" s="15">
        <f ca="1">IF(H299="","",ROUND((4.966747+(23.27979-4.966747)/(1+(E299/463.6174)))*_xlfn.XLOOKUP(engines!H299,tables!$B$2:$B$9,tables!$C$2:$C$9,0,0,1)*IF(Q299=0,1,1.2)*(1-0.01*I299)*(1-K299/1000000),2))</f>
        <v>12.81</v>
      </c>
      <c r="O299" s="11">
        <f t="shared" si="81"/>
        <v>4575</v>
      </c>
      <c r="P299" s="11">
        <f t="shared" si="82"/>
        <v>287.72999999999996</v>
      </c>
      <c r="Q299" s="11">
        <f>IF(H299="","",MOD(O299,(_xlfn.XLOOKUP(O299,tables!$C$26:$C$30,tables!$B$26:$B$30,-1,-1,-1)+1)))</f>
        <v>3</v>
      </c>
      <c r="R299" s="12">
        <v>1345</v>
      </c>
      <c r="S299" s="12">
        <v>965</v>
      </c>
      <c r="T299" s="12">
        <f t="shared" si="83"/>
        <v>1232</v>
      </c>
      <c r="U299" s="13">
        <f t="shared" si="84"/>
        <v>1019.2932042814138</v>
      </c>
      <c r="V299" s="14"/>
      <c r="W299" s="11" t="str">
        <f t="shared" si="90"/>
        <v/>
      </c>
      <c r="X299" s="11" t="str">
        <f>IF(A299&lt;&gt;7,"",VLOOKUP(engines!$A299,tables!$A$2:$B$9,2,FALSE))</f>
        <v/>
      </c>
      <c r="Y299" s="13" t="str">
        <f t="shared" si="91"/>
        <v/>
      </c>
      <c r="Z299" s="13" t="str">
        <f t="shared" si="92"/>
        <v/>
      </c>
      <c r="AA299" s="13" t="str">
        <f t="shared" si="93"/>
        <v/>
      </c>
      <c r="AB299" s="15" t="str">
        <f t="shared" si="94"/>
        <v/>
      </c>
      <c r="AC299" s="13" t="str">
        <f t="shared" si="95"/>
        <v/>
      </c>
      <c r="AD299" s="14"/>
      <c r="AE299" s="11" t="str">
        <f t="shared" ca="1" si="96"/>
        <v>61232083,1232,1019,61232083,flex-fuel (premium unleaded required/E85),8,twin turbo,4282,8447,7482,12.81</v>
      </c>
      <c r="AF299" s="11" t="str">
        <f t="shared" si="85"/>
        <v/>
      </c>
    </row>
    <row r="300" spans="1:32" x14ac:dyDescent="0.3">
      <c r="A300" s="12">
        <v>3</v>
      </c>
      <c r="B300" s="11" t="str">
        <f t="shared" ca="1" si="79"/>
        <v>30615061</v>
      </c>
      <c r="C300" s="11">
        <f t="shared" si="97"/>
        <v>615</v>
      </c>
      <c r="D300" s="13">
        <f t="shared" si="80"/>
        <v>671</v>
      </c>
      <c r="E300" s="12">
        <v>586</v>
      </c>
      <c r="F300" s="14"/>
      <c r="G300" s="11" t="str">
        <f t="shared" ca="1" si="86"/>
        <v>30615061</v>
      </c>
      <c r="H300" s="11" t="str">
        <f>IF(A300=7,"",VLOOKUP(engines!$A300,tables!$A$2:$B$9,2,FALSE))</f>
        <v>premium unleaded (required)</v>
      </c>
      <c r="I300" s="11" cm="1">
        <f t="array" aca="1" ref="I300" ca="1">IF(H300="","",_xlfn.XLOOKUP(K300*(1+ 0.05*Q300),INDIRECT("tables!r14c"&amp;Q300+2&amp;":"&amp;"r21c"&amp;Q300+2,FALSE),tables!$A$14:$A$21,"err",-1,1))</f>
        <v>6</v>
      </c>
      <c r="J300" s="11" t="str" cm="1">
        <f t="array" ref="J300">IF(H300="","",_xlfn.XLOOKUP(Q300,tables!$B$26:$B$30,_xlfn.ANCHORARRAY(tables!$A$26),tables!$A$26,0,1))</f>
        <v>single turbo</v>
      </c>
      <c r="K300" s="13">
        <f t="shared" si="87"/>
        <v>3107</v>
      </c>
      <c r="L300" s="13">
        <f t="shared" si="88"/>
        <v>6936</v>
      </c>
      <c r="M300" s="13">
        <f t="shared" si="89"/>
        <v>6215</v>
      </c>
      <c r="N300" s="15">
        <f ca="1">IF(H300="","",ROUND((4.966747+(23.27979-4.966747)/(1+(E300/463.6174)))*_xlfn.XLOOKUP(engines!H300,tables!$B$2:$B$9,tables!$C$2:$C$9,0,0,1)*IF(Q300=0,1,1.2)*(1-0.01*I300)*(1-K300/1000000),2))</f>
        <v>15.12</v>
      </c>
      <c r="O300" s="11">
        <f t="shared" si="81"/>
        <v>3157</v>
      </c>
      <c r="P300" s="11">
        <f t="shared" si="82"/>
        <v>197.92500000000001</v>
      </c>
      <c r="Q300" s="11">
        <f>IF(H300="","",MOD(O300,(_xlfn.XLOOKUP(O300,tables!$C$26:$C$30,tables!$B$26:$B$30,-1,-1,-1)+1)))</f>
        <v>1</v>
      </c>
      <c r="R300" s="12">
        <v>606</v>
      </c>
      <c r="S300" s="12">
        <v>721</v>
      </c>
      <c r="T300" s="12">
        <f t="shared" si="83"/>
        <v>615</v>
      </c>
      <c r="U300" s="13">
        <f t="shared" si="84"/>
        <v>671.403877113975</v>
      </c>
      <c r="V300" s="14"/>
      <c r="W300" s="11" t="str">
        <f t="shared" si="90"/>
        <v/>
      </c>
      <c r="X300" s="11" t="str">
        <f>IF(A300&lt;&gt;7,"",VLOOKUP(engines!$A300,tables!$A$2:$B$9,2,FALSE))</f>
        <v/>
      </c>
      <c r="Y300" s="13" t="str">
        <f t="shared" si="91"/>
        <v/>
      </c>
      <c r="Z300" s="13" t="str">
        <f t="shared" si="92"/>
        <v/>
      </c>
      <c r="AA300" s="13" t="str">
        <f t="shared" si="93"/>
        <v/>
      </c>
      <c r="AB300" s="15" t="str">
        <f t="shared" si="94"/>
        <v/>
      </c>
      <c r="AC300" s="13" t="str">
        <f t="shared" si="95"/>
        <v/>
      </c>
      <c r="AD300" s="14"/>
      <c r="AE300" s="11" t="str">
        <f t="shared" ca="1" si="96"/>
        <v>30615061,615,671,30615061,premium unleaded (required),6,single turbo,3107,6936,6215,15.12</v>
      </c>
      <c r="AF300" s="11" t="str">
        <f t="shared" si="85"/>
        <v/>
      </c>
    </row>
    <row r="301" spans="1:32" x14ac:dyDescent="0.3">
      <c r="A301" s="12">
        <v>4</v>
      </c>
      <c r="B301" s="11" t="str">
        <f t="shared" ca="1" si="79"/>
        <v>40234040</v>
      </c>
      <c r="C301" s="11">
        <f t="shared" si="97"/>
        <v>234</v>
      </c>
      <c r="D301" s="13">
        <f t="shared" si="80"/>
        <v>395</v>
      </c>
      <c r="E301" s="12">
        <v>234</v>
      </c>
      <c r="F301" s="14"/>
      <c r="G301" s="11" t="str">
        <f t="shared" ca="1" si="86"/>
        <v>40234040</v>
      </c>
      <c r="H301" s="11" t="str">
        <f>IF(A301=7,"",VLOOKUP(engines!$A301,tables!$A$2:$B$9,2,FALSE))</f>
        <v>diesel</v>
      </c>
      <c r="I301" s="11" cm="1">
        <f t="array" aca="1" ref="I301" ca="1">IF(H301="","",_xlfn.XLOOKUP(K301*(1+ 0.05*Q301),INDIRECT("tables!r14c"&amp;Q301+2&amp;":"&amp;"r21c"&amp;Q301+2,FALSE),tables!$A$14:$A$21,"err",-1,1))</f>
        <v>4</v>
      </c>
      <c r="J301" s="11" t="str" cm="1">
        <f t="array" ref="J301">IF(H301="","",_xlfn.XLOOKUP(Q301,tables!$B$26:$B$30,_xlfn.ANCHORARRAY(tables!$A$26),tables!$A$26,0,1))</f>
        <v>natrually aspirated</v>
      </c>
      <c r="K301" s="13">
        <f t="shared" si="87"/>
        <v>1556</v>
      </c>
      <c r="L301" s="13">
        <f t="shared" si="88"/>
        <v>5201</v>
      </c>
      <c r="M301" s="13">
        <f t="shared" si="89"/>
        <v>4216</v>
      </c>
      <c r="N301" s="15">
        <f ca="1">IF(H301="","",ROUND((4.966747+(23.27979-4.966747)/(1+(E301/463.6174)))*_xlfn.XLOOKUP(engines!H301,tables!$B$2:$B$9,tables!$C$2:$C$9,0,0,1)*IF(Q301=0,1,1.2)*(1-0.01*I301)*(1-K301/1000000),2))</f>
        <v>19.71</v>
      </c>
      <c r="O301" s="11">
        <f t="shared" si="81"/>
        <v>1556</v>
      </c>
      <c r="P301" s="11">
        <f t="shared" si="82"/>
        <v>150.4</v>
      </c>
      <c r="Q301" s="11">
        <f>IF(H301="","",MOD(O301,(_xlfn.XLOOKUP(O301,tables!$C$26:$C$30,tables!$B$26:$B$30,-1,-1,-1)+1)))</f>
        <v>0</v>
      </c>
      <c r="R301" s="12">
        <v>701</v>
      </c>
      <c r="S301" s="12">
        <v>985</v>
      </c>
      <c r="T301" s="12">
        <f t="shared" si="83"/>
        <v>234</v>
      </c>
      <c r="U301" s="13">
        <f t="shared" si="84"/>
        <v>395.22336998563293</v>
      </c>
      <c r="V301" s="14"/>
      <c r="W301" s="11" t="str">
        <f t="shared" si="90"/>
        <v/>
      </c>
      <c r="X301" s="11" t="str">
        <f>IF(A301&lt;&gt;7,"",VLOOKUP(engines!$A301,tables!$A$2:$B$9,2,FALSE))</f>
        <v/>
      </c>
      <c r="Y301" s="13" t="str">
        <f t="shared" si="91"/>
        <v/>
      </c>
      <c r="Z301" s="13" t="str">
        <f t="shared" si="92"/>
        <v/>
      </c>
      <c r="AA301" s="13" t="str">
        <f t="shared" si="93"/>
        <v/>
      </c>
      <c r="AB301" s="15" t="str">
        <f t="shared" si="94"/>
        <v/>
      </c>
      <c r="AC301" s="13" t="str">
        <f t="shared" si="95"/>
        <v/>
      </c>
      <c r="AD301" s="14"/>
      <c r="AE301" s="11" t="str">
        <f t="shared" ca="1" si="96"/>
        <v>40234040,234,395,40234040,diesel,4,natrually aspirated,1556,5201,4216,19.71</v>
      </c>
      <c r="AF301" s="11" t="str">
        <f t="shared" si="85"/>
        <v/>
      </c>
    </row>
    <row r="302" spans="1:32" x14ac:dyDescent="0.3">
      <c r="A302" s="12">
        <v>4</v>
      </c>
      <c r="B302" s="11" t="str">
        <f t="shared" ca="1" si="79"/>
        <v>40801080</v>
      </c>
      <c r="C302" s="11">
        <f t="shared" si="97"/>
        <v>801</v>
      </c>
      <c r="D302" s="13">
        <f t="shared" si="80"/>
        <v>1181</v>
      </c>
      <c r="E302" s="12">
        <v>801</v>
      </c>
      <c r="F302" s="14"/>
      <c r="G302" s="11" t="str">
        <f t="shared" ca="1" si="86"/>
        <v>40801080</v>
      </c>
      <c r="H302" s="11" t="str">
        <f>IF(A302=7,"",VLOOKUP(engines!$A302,tables!$A$2:$B$9,2,FALSE))</f>
        <v>diesel</v>
      </c>
      <c r="I302" s="11" cm="1">
        <f t="array" aca="1" ref="I302" ca="1">IF(H302="","",_xlfn.XLOOKUP(K302*(1+ 0.05*Q302),INDIRECT("tables!r14c"&amp;Q302+2&amp;":"&amp;"r21c"&amp;Q302+2,FALSE),tables!$A$14:$A$21,"err",-1,1))</f>
        <v>8</v>
      </c>
      <c r="J302" s="11" t="str" cm="1">
        <f t="array" ref="J302">IF(H302="","",_xlfn.XLOOKUP(Q302,tables!$B$26:$B$30,_xlfn.ANCHORARRAY(tables!$A$26),tables!$A$26,0,1))</f>
        <v>natrually aspirated</v>
      </c>
      <c r="K302" s="13">
        <f t="shared" si="87"/>
        <v>3868</v>
      </c>
      <c r="L302" s="13">
        <f t="shared" si="88"/>
        <v>5441</v>
      </c>
      <c r="M302" s="13">
        <f t="shared" si="89"/>
        <v>4828</v>
      </c>
      <c r="N302" s="15">
        <f ca="1">IF(H302="","",ROUND((4.966747+(23.27979-4.966747)/(1+(E302/463.6174)))*_xlfn.XLOOKUP(engines!H302,tables!$B$2:$B$9,tables!$C$2:$C$9,0,0,1)*IF(Q302=0,1,1.2)*(1-0.01*I302)*(1-K302/1000000),2))</f>
        <v>12.85</v>
      </c>
      <c r="O302" s="11">
        <f t="shared" si="81"/>
        <v>3868</v>
      </c>
      <c r="P302" s="11">
        <f t="shared" si="82"/>
        <v>207.10000000000002</v>
      </c>
      <c r="Q302" s="11">
        <f>IF(H302="","",MOD(O302,(_xlfn.XLOOKUP(O302,tables!$C$26:$C$30,tables!$B$26:$B$30,-1,-1,-1)+1)))</f>
        <v>0</v>
      </c>
      <c r="R302" s="12">
        <v>941</v>
      </c>
      <c r="S302" s="12">
        <v>613</v>
      </c>
      <c r="T302" s="12">
        <f t="shared" si="83"/>
        <v>801</v>
      </c>
      <c r="U302" s="13">
        <f t="shared" si="84"/>
        <v>1181.3881666201096</v>
      </c>
      <c r="V302" s="14"/>
      <c r="W302" s="11" t="str">
        <f t="shared" si="90"/>
        <v/>
      </c>
      <c r="X302" s="11" t="str">
        <f>IF(A302&lt;&gt;7,"",VLOOKUP(engines!$A302,tables!$A$2:$B$9,2,FALSE))</f>
        <v/>
      </c>
      <c r="Y302" s="13" t="str">
        <f t="shared" si="91"/>
        <v/>
      </c>
      <c r="Z302" s="13" t="str">
        <f t="shared" si="92"/>
        <v/>
      </c>
      <c r="AA302" s="13" t="str">
        <f t="shared" si="93"/>
        <v/>
      </c>
      <c r="AB302" s="15" t="str">
        <f t="shared" si="94"/>
        <v/>
      </c>
      <c r="AC302" s="13" t="str">
        <f t="shared" si="95"/>
        <v/>
      </c>
      <c r="AD302" s="14"/>
      <c r="AE302" s="11" t="str">
        <f t="shared" ca="1" si="96"/>
        <v>40801080,801,1181,40801080,diesel,8,natrually aspirated,3868,5441,4828,12.85</v>
      </c>
      <c r="AF302" s="11" t="str">
        <f t="shared" si="85"/>
        <v/>
      </c>
    </row>
    <row r="303" spans="1:32" x14ac:dyDescent="0.3">
      <c r="A303" s="12">
        <v>2</v>
      </c>
      <c r="B303" s="11" t="str">
        <f t="shared" ca="1" si="79"/>
        <v>20861080</v>
      </c>
      <c r="C303" s="11">
        <f t="shared" si="97"/>
        <v>861</v>
      </c>
      <c r="D303" s="13">
        <f t="shared" si="80"/>
        <v>1015</v>
      </c>
      <c r="E303" s="12">
        <v>861</v>
      </c>
      <c r="F303" s="14"/>
      <c r="G303" s="11" t="str">
        <f t="shared" ca="1" si="86"/>
        <v>20861080</v>
      </c>
      <c r="H303" s="11" t="str">
        <f>IF(A303=7,"",VLOOKUP(engines!$A303,tables!$A$2:$B$9,2,FALSE))</f>
        <v>regular unleaded</v>
      </c>
      <c r="I303" s="11" cm="1">
        <f t="array" aca="1" ref="I303" ca="1">IF(H303="","",_xlfn.XLOOKUP(K303*(1+ 0.05*Q303),INDIRECT("tables!r14c"&amp;Q303+2&amp;":"&amp;"r21c"&amp;Q303+2,FALSE),tables!$A$14:$A$21,"err",-1,1))</f>
        <v>8</v>
      </c>
      <c r="J303" s="11" t="str" cm="1">
        <f t="array" ref="J303">IF(H303="","",_xlfn.XLOOKUP(Q303,tables!$B$26:$B$30,_xlfn.ANCHORARRAY(tables!$A$26),tables!$A$26,0,1))</f>
        <v>natrually aspirated</v>
      </c>
      <c r="K303" s="13">
        <f t="shared" si="87"/>
        <v>4040</v>
      </c>
      <c r="L303" s="13">
        <f t="shared" si="88"/>
        <v>6731</v>
      </c>
      <c r="M303" s="13">
        <f t="shared" si="89"/>
        <v>6039</v>
      </c>
      <c r="N303" s="15">
        <f ca="1">IF(H303="","",ROUND((4.966747+(23.27979-4.966747)/(1+(E303/463.6174)))*_xlfn.XLOOKUP(engines!H303,tables!$B$2:$B$9,tables!$C$2:$C$9,0,0,1)*IF(Q303=0,1,1.2)*(1-0.01*I303)*(1-K303/1000000),2))</f>
        <v>10.42</v>
      </c>
      <c r="O303" s="11">
        <f t="shared" si="81"/>
        <v>4040</v>
      </c>
      <c r="P303" s="11">
        <f t="shared" si="82"/>
        <v>213.10000000000002</v>
      </c>
      <c r="Q303" s="11">
        <f>IF(H303="","",MOD(O303,(_xlfn.XLOOKUP(O303,tables!$C$26:$C$30,tables!$B$26:$B$30,-1,-1,-1)+1)))</f>
        <v>0</v>
      </c>
      <c r="R303" s="12">
        <v>731</v>
      </c>
      <c r="S303" s="12">
        <v>692</v>
      </c>
      <c r="T303" s="12">
        <f t="shared" si="83"/>
        <v>861</v>
      </c>
      <c r="U303" s="13">
        <f t="shared" si="84"/>
        <v>1015.2324334043589</v>
      </c>
      <c r="V303" s="14"/>
      <c r="W303" s="11" t="str">
        <f t="shared" si="90"/>
        <v/>
      </c>
      <c r="X303" s="11" t="str">
        <f>IF(A303&lt;&gt;7,"",VLOOKUP(engines!$A303,tables!$A$2:$B$9,2,FALSE))</f>
        <v/>
      </c>
      <c r="Y303" s="13" t="str">
        <f t="shared" si="91"/>
        <v/>
      </c>
      <c r="Z303" s="13" t="str">
        <f t="shared" si="92"/>
        <v/>
      </c>
      <c r="AA303" s="13" t="str">
        <f t="shared" si="93"/>
        <v/>
      </c>
      <c r="AB303" s="15" t="str">
        <f t="shared" si="94"/>
        <v/>
      </c>
      <c r="AC303" s="13" t="str">
        <f t="shared" si="95"/>
        <v/>
      </c>
      <c r="AD303" s="14"/>
      <c r="AE303" s="11" t="str">
        <f t="shared" ca="1" si="96"/>
        <v>20861080,861,1015,20861080,regular unleaded,8,natrually aspirated,4040,6731,6039,10.42</v>
      </c>
      <c r="AF303" s="11" t="str">
        <f t="shared" si="85"/>
        <v/>
      </c>
    </row>
    <row r="304" spans="1:32" x14ac:dyDescent="0.3">
      <c r="A304" s="12">
        <v>4</v>
      </c>
      <c r="B304" s="11" t="str">
        <f t="shared" ca="1" si="79"/>
        <v>40662061</v>
      </c>
      <c r="C304" s="11">
        <f t="shared" si="97"/>
        <v>662</v>
      </c>
      <c r="D304" s="13">
        <f t="shared" si="80"/>
        <v>833</v>
      </c>
      <c r="E304" s="12">
        <v>630</v>
      </c>
      <c r="F304" s="14"/>
      <c r="G304" s="11" t="str">
        <f t="shared" ca="1" si="86"/>
        <v>40662061</v>
      </c>
      <c r="H304" s="11" t="str">
        <f>IF(A304=7,"",VLOOKUP(engines!$A304,tables!$A$2:$B$9,2,FALSE))</f>
        <v>diesel</v>
      </c>
      <c r="I304" s="11" cm="1">
        <f t="array" aca="1" ref="I304" ca="1">IF(H304="","",_xlfn.XLOOKUP(K304*(1+ 0.05*Q304),INDIRECT("tables!r14c"&amp;Q304+2&amp;":"&amp;"r21c"&amp;Q304+2,FALSE),tables!$A$14:$A$21,"err",-1,1))</f>
        <v>6</v>
      </c>
      <c r="J304" s="11" t="str" cm="1">
        <f t="array" ref="J304">IF(H304="","",_xlfn.XLOOKUP(Q304,tables!$B$26:$B$30,_xlfn.ANCHORARRAY(tables!$A$26),tables!$A$26,0,1))</f>
        <v>single turbo</v>
      </c>
      <c r="K304" s="13">
        <f t="shared" si="87"/>
        <v>3263</v>
      </c>
      <c r="L304" s="13">
        <f t="shared" si="88"/>
        <v>6113</v>
      </c>
      <c r="M304" s="13">
        <f t="shared" si="89"/>
        <v>5385</v>
      </c>
      <c r="N304" s="15">
        <f ca="1">IF(H304="","",ROUND((4.966747+(23.27979-4.966747)/(1+(E304/463.6174)))*_xlfn.XLOOKUP(engines!H304,tables!$B$2:$B$9,tables!$C$2:$C$9,0,0,1)*IF(Q304=0,1,1.2)*(1-0.01*I304)*(1-K304/1000000),2))</f>
        <v>17.18</v>
      </c>
      <c r="O304" s="11">
        <f t="shared" si="81"/>
        <v>3316</v>
      </c>
      <c r="P304" s="11">
        <f t="shared" si="82"/>
        <v>202.85999999999999</v>
      </c>
      <c r="Q304" s="11">
        <f>IF(H304="","",MOD(O304,(_xlfn.XLOOKUP(O304,tables!$C$26:$C$30,tables!$B$26:$B$30,-1,-1,-1)+1)))</f>
        <v>1</v>
      </c>
      <c r="R304" s="12">
        <v>1322</v>
      </c>
      <c r="S304" s="12">
        <v>728</v>
      </c>
      <c r="T304" s="12">
        <f t="shared" si="83"/>
        <v>662</v>
      </c>
      <c r="U304" s="13">
        <f t="shared" si="84"/>
        <v>833.07135883265471</v>
      </c>
      <c r="V304" s="14"/>
      <c r="W304" s="11" t="str">
        <f t="shared" si="90"/>
        <v/>
      </c>
      <c r="X304" s="11" t="str">
        <f>IF(A304&lt;&gt;7,"",VLOOKUP(engines!$A304,tables!$A$2:$B$9,2,FALSE))</f>
        <v/>
      </c>
      <c r="Y304" s="13" t="str">
        <f t="shared" si="91"/>
        <v/>
      </c>
      <c r="Z304" s="13" t="str">
        <f t="shared" si="92"/>
        <v/>
      </c>
      <c r="AA304" s="13" t="str">
        <f t="shared" si="93"/>
        <v/>
      </c>
      <c r="AB304" s="15" t="str">
        <f t="shared" si="94"/>
        <v/>
      </c>
      <c r="AC304" s="13" t="str">
        <f t="shared" si="95"/>
        <v/>
      </c>
      <c r="AD304" s="14"/>
      <c r="AE304" s="11" t="str">
        <f t="shared" ca="1" si="96"/>
        <v>40662061,662,833,40662061,diesel,6,single turbo,3263,6113,5385,17.18</v>
      </c>
      <c r="AF304" s="11" t="str">
        <f t="shared" si="85"/>
        <v/>
      </c>
    </row>
    <row r="305" spans="1:32" x14ac:dyDescent="0.3">
      <c r="A305" s="12">
        <v>8</v>
      </c>
      <c r="B305" s="11" t="str">
        <f t="shared" ca="1" si="79"/>
        <v>80606061</v>
      </c>
      <c r="C305" s="11">
        <f t="shared" si="97"/>
        <v>606</v>
      </c>
      <c r="D305" s="13">
        <f t="shared" si="80"/>
        <v>615</v>
      </c>
      <c r="E305" s="12">
        <v>577</v>
      </c>
      <c r="F305" s="14"/>
      <c r="G305" s="11" t="str">
        <f t="shared" ca="1" si="86"/>
        <v>80606061</v>
      </c>
      <c r="H305" s="11" t="str">
        <f>IF(A305=7,"",VLOOKUP(engines!$A305,tables!$A$2:$B$9,2,FALSE))</f>
        <v>flex-fuel (unleaded/E85)</v>
      </c>
      <c r="I305" s="11" cm="1">
        <f t="array" aca="1" ref="I305" ca="1">IF(H305="","",_xlfn.XLOOKUP(K305*(1+ 0.05*Q305),INDIRECT("tables!r14c"&amp;Q305+2&amp;":"&amp;"r21c"&amp;Q305+2,FALSE),tables!$A$14:$A$21,"err",-1,1))</f>
        <v>6</v>
      </c>
      <c r="J305" s="11" t="str" cm="1">
        <f t="array" ref="J305">IF(H305="","",_xlfn.XLOOKUP(Q305,tables!$B$26:$B$30,_xlfn.ANCHORARRAY(tables!$A$26),tables!$A$26,0,1))</f>
        <v>single turbo</v>
      </c>
      <c r="K305" s="13">
        <f t="shared" si="87"/>
        <v>3076</v>
      </c>
      <c r="L305" s="13">
        <f t="shared" si="88"/>
        <v>7466</v>
      </c>
      <c r="M305" s="13">
        <f t="shared" si="89"/>
        <v>6681</v>
      </c>
      <c r="N305" s="15">
        <f ca="1">IF(H305="","",ROUND((4.966747+(23.27979-4.966747)/(1+(E305/463.6174)))*_xlfn.XLOOKUP(engines!H305,tables!$B$2:$B$9,tables!$C$2:$C$9,0,0,1)*IF(Q305=0,1,1.2)*(1-0.01*I305)*(1-K305/1000000),2))</f>
        <v>15.79</v>
      </c>
      <c r="O305" s="11">
        <f t="shared" si="81"/>
        <v>3124</v>
      </c>
      <c r="P305" s="11">
        <f t="shared" si="82"/>
        <v>196.98</v>
      </c>
      <c r="Q305" s="11">
        <f>IF(H305="","",MOD(O305,(_xlfn.XLOOKUP(O305,tables!$C$26:$C$30,tables!$B$26:$B$30,-1,-1,-1)+1)))</f>
        <v>1</v>
      </c>
      <c r="R305" s="12">
        <v>1110</v>
      </c>
      <c r="S305" s="12">
        <v>785</v>
      </c>
      <c r="T305" s="12">
        <f t="shared" si="83"/>
        <v>606</v>
      </c>
      <c r="U305" s="13">
        <f t="shared" si="84"/>
        <v>614.98100684482858</v>
      </c>
      <c r="V305" s="14"/>
      <c r="W305" s="11" t="str">
        <f t="shared" si="90"/>
        <v/>
      </c>
      <c r="X305" s="11" t="str">
        <f>IF(A305&lt;&gt;7,"",VLOOKUP(engines!$A305,tables!$A$2:$B$9,2,FALSE))</f>
        <v/>
      </c>
      <c r="Y305" s="13" t="str">
        <f t="shared" si="91"/>
        <v/>
      </c>
      <c r="Z305" s="13" t="str">
        <f t="shared" si="92"/>
        <v/>
      </c>
      <c r="AA305" s="13" t="str">
        <f t="shared" si="93"/>
        <v/>
      </c>
      <c r="AB305" s="15" t="str">
        <f t="shared" si="94"/>
        <v/>
      </c>
      <c r="AC305" s="13" t="str">
        <f t="shared" si="95"/>
        <v/>
      </c>
      <c r="AD305" s="14"/>
      <c r="AE305" s="11" t="str">
        <f t="shared" ca="1" si="96"/>
        <v>80606061,606,615,80606061,flex-fuel (unleaded/E85),6,single turbo,3076,7466,6681,15.79</v>
      </c>
      <c r="AF305" s="11" t="str">
        <f t="shared" si="85"/>
        <v/>
      </c>
    </row>
    <row r="306" spans="1:32" x14ac:dyDescent="0.3">
      <c r="A306" s="12">
        <v>2</v>
      </c>
      <c r="B306" s="11" t="str">
        <f t="shared" ca="1" si="79"/>
        <v>20762080</v>
      </c>
      <c r="C306" s="11">
        <f t="shared" si="97"/>
        <v>762</v>
      </c>
      <c r="D306" s="13">
        <f t="shared" si="80"/>
        <v>796</v>
      </c>
      <c r="E306" s="12">
        <v>762</v>
      </c>
      <c r="F306" s="14"/>
      <c r="G306" s="11" t="str">
        <f t="shared" ca="1" si="86"/>
        <v>20762080</v>
      </c>
      <c r="H306" s="11" t="str">
        <f>IF(A306=7,"",VLOOKUP(engines!$A306,tables!$A$2:$B$9,2,FALSE))</f>
        <v>regular unleaded</v>
      </c>
      <c r="I306" s="11" cm="1">
        <f t="array" aca="1" ref="I306" ca="1">IF(H306="","",_xlfn.XLOOKUP(K306*(1+ 0.05*Q306),INDIRECT("tables!r14c"&amp;Q306+2&amp;":"&amp;"r21c"&amp;Q306+2,FALSE),tables!$A$14:$A$21,"err",-1,1))</f>
        <v>8</v>
      </c>
      <c r="J306" s="11" t="str" cm="1">
        <f t="array" ref="J306">IF(H306="","",_xlfn.XLOOKUP(Q306,tables!$B$26:$B$30,_xlfn.ANCHORARRAY(tables!$A$26),tables!$A$26,0,1))</f>
        <v>natrually aspirated</v>
      </c>
      <c r="K306" s="13">
        <f t="shared" si="87"/>
        <v>3750</v>
      </c>
      <c r="L306" s="13">
        <f t="shared" si="88"/>
        <v>7469</v>
      </c>
      <c r="M306" s="13">
        <f t="shared" si="89"/>
        <v>6818</v>
      </c>
      <c r="N306" s="15">
        <f ca="1">IF(H306="","",ROUND((4.966747+(23.27979-4.966747)/(1+(E306/463.6174)))*_xlfn.XLOOKUP(engines!H306,tables!$B$2:$B$9,tables!$C$2:$C$9,0,0,1)*IF(Q306=0,1,1.2)*(1-0.01*I306)*(1-K306/1000000),2))</f>
        <v>10.9</v>
      </c>
      <c r="O306" s="11">
        <f t="shared" si="81"/>
        <v>3750</v>
      </c>
      <c r="P306" s="11">
        <f t="shared" si="82"/>
        <v>203.2</v>
      </c>
      <c r="Q306" s="11">
        <f>IF(H306="","",MOD(O306,(_xlfn.XLOOKUP(O306,tables!$C$26:$C$30,tables!$B$26:$B$30,-1,-1,-1)+1)))</f>
        <v>0</v>
      </c>
      <c r="R306" s="12">
        <v>1469</v>
      </c>
      <c r="S306" s="12">
        <v>651</v>
      </c>
      <c r="T306" s="12">
        <f t="shared" si="83"/>
        <v>762</v>
      </c>
      <c r="U306" s="13">
        <f t="shared" si="84"/>
        <v>795.83921684736265</v>
      </c>
      <c r="V306" s="14"/>
      <c r="W306" s="11" t="str">
        <f t="shared" si="90"/>
        <v/>
      </c>
      <c r="X306" s="11" t="str">
        <f>IF(A306&lt;&gt;7,"",VLOOKUP(engines!$A306,tables!$A$2:$B$9,2,FALSE))</f>
        <v/>
      </c>
      <c r="Y306" s="13" t="str">
        <f t="shared" si="91"/>
        <v/>
      </c>
      <c r="Z306" s="13" t="str">
        <f t="shared" si="92"/>
        <v/>
      </c>
      <c r="AA306" s="13" t="str">
        <f t="shared" si="93"/>
        <v/>
      </c>
      <c r="AB306" s="15" t="str">
        <f t="shared" si="94"/>
        <v/>
      </c>
      <c r="AC306" s="13" t="str">
        <f t="shared" si="95"/>
        <v/>
      </c>
      <c r="AD306" s="14"/>
      <c r="AE306" s="11" t="str">
        <f t="shared" ca="1" si="96"/>
        <v>20762080,762,796,20762080,regular unleaded,8,natrually aspirated,3750,7469,6818,10.9</v>
      </c>
      <c r="AF306" s="11" t="str">
        <f t="shared" si="85"/>
        <v/>
      </c>
    </row>
    <row r="307" spans="1:32" x14ac:dyDescent="0.3">
      <c r="A307" s="12">
        <v>3</v>
      </c>
      <c r="B307" s="11" t="str">
        <f t="shared" ca="1" si="79"/>
        <v>31458102</v>
      </c>
      <c r="C307" s="11">
        <f t="shared" si="97"/>
        <v>1458</v>
      </c>
      <c r="D307" s="13">
        <f t="shared" si="80"/>
        <v>1592</v>
      </c>
      <c r="E307" s="12">
        <v>1325</v>
      </c>
      <c r="F307" s="14"/>
      <c r="G307" s="11" t="str">
        <f t="shared" ca="1" si="86"/>
        <v>31458102</v>
      </c>
      <c r="H307" s="11" t="str">
        <f>IF(A307=7,"",VLOOKUP(engines!$A307,tables!$A$2:$B$9,2,FALSE))</f>
        <v>premium unleaded (required)</v>
      </c>
      <c r="I307" s="11" cm="1">
        <f t="array" aca="1" ref="I307" ca="1">IF(H307="","",_xlfn.XLOOKUP(K307*(1+ 0.05*Q307),INDIRECT("tables!r14c"&amp;Q307+2&amp;":"&amp;"r21c"&amp;Q307+2,FALSE),tables!$A$14:$A$21,"err",-1,1))</f>
        <v>10</v>
      </c>
      <c r="J307" s="11" t="str" cm="1">
        <f t="array" ref="J307">IF(H307="","",_xlfn.XLOOKUP(Q307,tables!$B$26:$B$30,_xlfn.ANCHORARRAY(tables!$A$26),tables!$A$26,0,1))</f>
        <v>bi-turbo</v>
      </c>
      <c r="K307" s="13">
        <f t="shared" si="87"/>
        <v>4859</v>
      </c>
      <c r="L307" s="13">
        <f t="shared" si="88"/>
        <v>6659</v>
      </c>
      <c r="M307" s="13">
        <f t="shared" si="89"/>
        <v>5925</v>
      </c>
      <c r="N307" s="15">
        <f ca="1">IF(H307="","",ROUND((4.966747+(23.27979-4.966747)/(1+(E307/463.6174)))*_xlfn.XLOOKUP(engines!H307,tables!$B$2:$B$9,tables!$C$2:$C$9,0,0,1)*IF(Q307=0,1,1.2)*(1-0.01*I307)*(1-K307/1000000),2))</f>
        <v>10.75</v>
      </c>
      <c r="O307" s="11">
        <f t="shared" si="81"/>
        <v>5106</v>
      </c>
      <c r="P307" s="11">
        <f t="shared" si="82"/>
        <v>300.08000000000004</v>
      </c>
      <c r="Q307" s="11">
        <f>IF(H307="","",MOD(O307,(_xlfn.XLOOKUP(O307,tables!$C$26:$C$30,tables!$B$26:$B$30,-1,-1,-1)+1)))</f>
        <v>2</v>
      </c>
      <c r="R307" s="12">
        <v>54</v>
      </c>
      <c r="S307" s="12">
        <v>734</v>
      </c>
      <c r="T307" s="12">
        <f t="shared" si="83"/>
        <v>1458</v>
      </c>
      <c r="U307" s="13">
        <f t="shared" si="84"/>
        <v>1592.4099602681256</v>
      </c>
      <c r="V307" s="14"/>
      <c r="W307" s="11" t="str">
        <f t="shared" si="90"/>
        <v/>
      </c>
      <c r="X307" s="11" t="str">
        <f>IF(A307&lt;&gt;7,"",VLOOKUP(engines!$A307,tables!$A$2:$B$9,2,FALSE))</f>
        <v/>
      </c>
      <c r="Y307" s="13" t="str">
        <f t="shared" si="91"/>
        <v/>
      </c>
      <c r="Z307" s="13" t="str">
        <f t="shared" si="92"/>
        <v/>
      </c>
      <c r="AA307" s="13" t="str">
        <f t="shared" si="93"/>
        <v/>
      </c>
      <c r="AB307" s="15" t="str">
        <f t="shared" si="94"/>
        <v/>
      </c>
      <c r="AC307" s="13" t="str">
        <f t="shared" si="95"/>
        <v/>
      </c>
      <c r="AD307" s="14"/>
      <c r="AE307" s="11" t="str">
        <f t="shared" ca="1" si="96"/>
        <v>31458102,1458,1592,31458102,premium unleaded (required),10,bi-turbo,4859,6659,5925,10.75</v>
      </c>
      <c r="AF307" s="11" t="str">
        <f t="shared" si="85"/>
        <v/>
      </c>
    </row>
    <row r="308" spans="1:32" x14ac:dyDescent="0.3">
      <c r="A308" s="12">
        <v>3</v>
      </c>
      <c r="B308" s="11" t="str">
        <f t="shared" ca="1" si="79"/>
        <v>31139100</v>
      </c>
      <c r="C308" s="11">
        <f t="shared" si="97"/>
        <v>1139</v>
      </c>
      <c r="D308" s="13">
        <f t="shared" si="80"/>
        <v>1500</v>
      </c>
      <c r="E308" s="12">
        <v>1139</v>
      </c>
      <c r="F308" s="14"/>
      <c r="G308" s="11" t="str">
        <f t="shared" ca="1" si="86"/>
        <v>31139100</v>
      </c>
      <c r="H308" s="11" t="str">
        <f>IF(A308=7,"",VLOOKUP(engines!$A308,tables!$A$2:$B$9,2,FALSE))</f>
        <v>premium unleaded (required)</v>
      </c>
      <c r="I308" s="11" cm="1">
        <f t="array" aca="1" ref="I308" ca="1">IF(H308="","",_xlfn.XLOOKUP(K308*(1+ 0.05*Q308),INDIRECT("tables!r14c"&amp;Q308+2&amp;":"&amp;"r21c"&amp;Q308+2,FALSE),tables!$A$14:$A$21,"err",-1,1))</f>
        <v>10</v>
      </c>
      <c r="J308" s="11" t="str" cm="1">
        <f t="array" ref="J308">IF(H308="","",_xlfn.XLOOKUP(Q308,tables!$B$26:$B$30,_xlfn.ANCHORARRAY(tables!$A$26),tables!$A$26,0,1))</f>
        <v>natrually aspirated</v>
      </c>
      <c r="K308" s="13">
        <f t="shared" si="87"/>
        <v>4728</v>
      </c>
      <c r="L308" s="13">
        <f t="shared" si="88"/>
        <v>6042</v>
      </c>
      <c r="M308" s="13">
        <f t="shared" si="89"/>
        <v>5408</v>
      </c>
      <c r="N308" s="15">
        <f ca="1">IF(H308="","",ROUND((4.966747+(23.27979-4.966747)/(1+(E308/463.6174)))*_xlfn.XLOOKUP(engines!H308,tables!$B$2:$B$9,tables!$C$2:$C$9,0,0,1)*IF(Q308=0,1,1.2)*(1-0.01*I308)*(1-K308/1000000),2))</f>
        <v>9.4700000000000006</v>
      </c>
      <c r="O308" s="11">
        <f t="shared" si="81"/>
        <v>4728</v>
      </c>
      <c r="P308" s="11">
        <f t="shared" si="82"/>
        <v>240.9</v>
      </c>
      <c r="Q308" s="11">
        <f>IF(H308="","",MOD(O308,(_xlfn.XLOOKUP(O308,tables!$C$26:$C$30,tables!$B$26:$B$30,-1,-1,-1)+1)))</f>
        <v>0</v>
      </c>
      <c r="R308" s="12">
        <v>42</v>
      </c>
      <c r="S308" s="12">
        <v>634</v>
      </c>
      <c r="T308" s="12">
        <f t="shared" si="83"/>
        <v>1139</v>
      </c>
      <c r="U308" s="13">
        <f t="shared" si="84"/>
        <v>1499.7345717897265</v>
      </c>
      <c r="V308" s="14"/>
      <c r="W308" s="11" t="str">
        <f t="shared" si="90"/>
        <v/>
      </c>
      <c r="X308" s="11" t="str">
        <f>IF(A308&lt;&gt;7,"",VLOOKUP(engines!$A308,tables!$A$2:$B$9,2,FALSE))</f>
        <v/>
      </c>
      <c r="Y308" s="13" t="str">
        <f t="shared" si="91"/>
        <v/>
      </c>
      <c r="Z308" s="13" t="str">
        <f t="shared" si="92"/>
        <v/>
      </c>
      <c r="AA308" s="13" t="str">
        <f t="shared" si="93"/>
        <v/>
      </c>
      <c r="AB308" s="15" t="str">
        <f t="shared" si="94"/>
        <v/>
      </c>
      <c r="AC308" s="13" t="str">
        <f t="shared" si="95"/>
        <v/>
      </c>
      <c r="AD308" s="14"/>
      <c r="AE308" s="11" t="str">
        <f t="shared" ca="1" si="96"/>
        <v>31139100,1139,1500,31139100,premium unleaded (required),10,natrually aspirated,4728,6042,5408,9.47</v>
      </c>
      <c r="AF308" s="11" t="str">
        <f t="shared" si="85"/>
        <v/>
      </c>
    </row>
    <row r="309" spans="1:32" x14ac:dyDescent="0.3">
      <c r="A309" s="12">
        <v>5</v>
      </c>
      <c r="B309" s="11" t="str">
        <f t="shared" ca="1" si="79"/>
        <v>50777081</v>
      </c>
      <c r="C309" s="11">
        <f t="shared" si="97"/>
        <v>777</v>
      </c>
      <c r="D309" s="13">
        <f t="shared" si="80"/>
        <v>898</v>
      </c>
      <c r="E309" s="12">
        <v>740</v>
      </c>
      <c r="F309" s="14"/>
      <c r="G309" s="11" t="str">
        <f t="shared" ca="1" si="86"/>
        <v>50777081</v>
      </c>
      <c r="H309" s="11" t="str">
        <f>IF(A309=7,"",VLOOKUP(engines!$A309,tables!$A$2:$B$9,2,FALSE))</f>
        <v>flex-fuel (premium unleaded recommended/E85)</v>
      </c>
      <c r="I309" s="11" cm="1">
        <f t="array" aca="1" ref="I309" ca="1">IF(H309="","",_xlfn.XLOOKUP(K309*(1+ 0.05*Q309),INDIRECT("tables!r14c"&amp;Q309+2&amp;":"&amp;"r21c"&amp;Q309+2,FALSE),tables!$A$14:$A$21,"err",-1,1))</f>
        <v>8</v>
      </c>
      <c r="J309" s="11" t="str" cm="1">
        <f t="array" ref="J309">IF(H309="","",_xlfn.XLOOKUP(Q309,tables!$B$26:$B$30,_xlfn.ANCHORARRAY(tables!$A$26),tables!$A$26,0,1))</f>
        <v>single turbo</v>
      </c>
      <c r="K309" s="13">
        <f t="shared" si="87"/>
        <v>3615</v>
      </c>
      <c r="L309" s="13">
        <f t="shared" si="88"/>
        <v>6845</v>
      </c>
      <c r="M309" s="13">
        <f t="shared" si="89"/>
        <v>5866</v>
      </c>
      <c r="N309" s="15">
        <f ca="1">IF(H309="","",ROUND((4.966747+(23.27979-4.966747)/(1+(E309/463.6174)))*_xlfn.XLOOKUP(engines!H309,tables!$B$2:$B$9,tables!$C$2:$C$9,0,0,1)*IF(Q309=0,1,1.2)*(1-0.01*I309)*(1-K309/1000000),2))</f>
        <v>14.28</v>
      </c>
      <c r="O309" s="11">
        <f t="shared" si="81"/>
        <v>3682</v>
      </c>
      <c r="P309" s="11">
        <f t="shared" si="82"/>
        <v>214.935</v>
      </c>
      <c r="Q309" s="11">
        <f>IF(H309="","",MOD(O309,(_xlfn.XLOOKUP(O309,tables!$C$26:$C$30,tables!$B$26:$B$30,-1,-1,-1)+1)))</f>
        <v>1</v>
      </c>
      <c r="R309" s="12">
        <v>519</v>
      </c>
      <c r="S309" s="12">
        <v>979</v>
      </c>
      <c r="T309" s="12">
        <f t="shared" si="83"/>
        <v>777</v>
      </c>
      <c r="U309" s="13">
        <f t="shared" si="84"/>
        <v>898.29094697239555</v>
      </c>
      <c r="V309" s="14"/>
      <c r="W309" s="11" t="str">
        <f t="shared" si="90"/>
        <v/>
      </c>
      <c r="X309" s="11" t="str">
        <f>IF(A309&lt;&gt;7,"",VLOOKUP(engines!$A309,tables!$A$2:$B$9,2,FALSE))</f>
        <v/>
      </c>
      <c r="Y309" s="13" t="str">
        <f t="shared" si="91"/>
        <v/>
      </c>
      <c r="Z309" s="13" t="str">
        <f t="shared" si="92"/>
        <v/>
      </c>
      <c r="AA309" s="13" t="str">
        <f t="shared" si="93"/>
        <v/>
      </c>
      <c r="AB309" s="15" t="str">
        <f t="shared" si="94"/>
        <v/>
      </c>
      <c r="AC309" s="13" t="str">
        <f t="shared" si="95"/>
        <v/>
      </c>
      <c r="AD309" s="14"/>
      <c r="AE309" s="11" t="str">
        <f t="shared" ca="1" si="96"/>
        <v>50777081,777,898,50777081,flex-fuel (premium unleaded recommended/E85),8,single turbo,3615,6845,5866,14.28</v>
      </c>
      <c r="AF309" s="11" t="str">
        <f t="shared" si="85"/>
        <v/>
      </c>
    </row>
    <row r="310" spans="1:32" x14ac:dyDescent="0.3">
      <c r="A310" s="12">
        <v>6</v>
      </c>
      <c r="B310" s="11" t="str">
        <f t="shared" ca="1" si="79"/>
        <v>61512103</v>
      </c>
      <c r="C310" s="11">
        <f t="shared" si="97"/>
        <v>1512</v>
      </c>
      <c r="D310" s="13">
        <f t="shared" si="80"/>
        <v>1259</v>
      </c>
      <c r="E310" s="12">
        <v>1315</v>
      </c>
      <c r="F310" s="14"/>
      <c r="G310" s="11" t="str">
        <f t="shared" ca="1" si="86"/>
        <v>61512103</v>
      </c>
      <c r="H310" s="11" t="str">
        <f>IF(A310=7,"",VLOOKUP(engines!$A310,tables!$A$2:$B$9,2,FALSE))</f>
        <v>flex-fuel (premium unleaded required/E85)</v>
      </c>
      <c r="I310" s="11" cm="1">
        <f t="array" aca="1" ref="I310" ca="1">IF(H310="","",_xlfn.XLOOKUP(K310*(1+ 0.05*Q310),INDIRECT("tables!r14c"&amp;Q310+2&amp;":"&amp;"r21c"&amp;Q310+2,FALSE),tables!$A$14:$A$21,"err",-1,1))</f>
        <v>10</v>
      </c>
      <c r="J310" s="11" t="str" cm="1">
        <f t="array" ref="J310">IF(H310="","",_xlfn.XLOOKUP(Q310,tables!$B$26:$B$30,_xlfn.ANCHORARRAY(tables!$A$26),tables!$A$26,0,1))</f>
        <v>twin turbo</v>
      </c>
      <c r="K310" s="13">
        <f t="shared" si="87"/>
        <v>4726</v>
      </c>
      <c r="L310" s="13">
        <f t="shared" si="88"/>
        <v>8270</v>
      </c>
      <c r="M310" s="13">
        <f t="shared" si="89"/>
        <v>7437</v>
      </c>
      <c r="N310" s="15">
        <f ca="1">IF(H310="","",ROUND((4.966747+(23.27979-4.966747)/(1+(E310/463.6174)))*_xlfn.XLOOKUP(engines!H310,tables!$B$2:$B$9,tables!$C$2:$C$9,0,0,1)*IF(Q310=0,1,1.2)*(1-0.01*I310)*(1-K310/1000000),2))</f>
        <v>11.62</v>
      </c>
      <c r="O310" s="11">
        <f t="shared" si="81"/>
        <v>5087</v>
      </c>
      <c r="P310" s="11">
        <f t="shared" si="82"/>
        <v>319.93</v>
      </c>
      <c r="Q310" s="11">
        <f>IF(H310="","",MOD(O310,(_xlfn.XLOOKUP(O310,tables!$C$26:$C$30,tables!$B$26:$B$30,-1,-1,-1)+1)))</f>
        <v>3</v>
      </c>
      <c r="R310" s="12">
        <v>1191</v>
      </c>
      <c r="S310" s="12">
        <v>833</v>
      </c>
      <c r="T310" s="12">
        <f t="shared" si="83"/>
        <v>1512</v>
      </c>
      <c r="U310" s="13">
        <f t="shared" si="84"/>
        <v>1259.0858206858686</v>
      </c>
      <c r="V310" s="14"/>
      <c r="W310" s="11" t="str">
        <f t="shared" si="90"/>
        <v/>
      </c>
      <c r="X310" s="11" t="str">
        <f>IF(A310&lt;&gt;7,"",VLOOKUP(engines!$A310,tables!$A$2:$B$9,2,FALSE))</f>
        <v/>
      </c>
      <c r="Y310" s="13" t="str">
        <f t="shared" si="91"/>
        <v/>
      </c>
      <c r="Z310" s="13" t="str">
        <f t="shared" si="92"/>
        <v/>
      </c>
      <c r="AA310" s="13" t="str">
        <f t="shared" si="93"/>
        <v/>
      </c>
      <c r="AB310" s="15" t="str">
        <f t="shared" si="94"/>
        <v/>
      </c>
      <c r="AC310" s="13" t="str">
        <f t="shared" si="95"/>
        <v/>
      </c>
      <c r="AD310" s="14"/>
      <c r="AE310" s="11" t="str">
        <f t="shared" ca="1" si="96"/>
        <v>61512103,1512,1259,61512103,flex-fuel (premium unleaded required/E85),10,twin turbo,4726,8270,7437,11.62</v>
      </c>
      <c r="AF310" s="11" t="str">
        <f t="shared" si="85"/>
        <v/>
      </c>
    </row>
    <row r="311" spans="1:32" x14ac:dyDescent="0.3">
      <c r="A311" s="12">
        <v>4</v>
      </c>
      <c r="B311" s="11" t="str">
        <f t="shared" ca="1" si="79"/>
        <v>41517103</v>
      </c>
      <c r="C311" s="11">
        <f t="shared" si="97"/>
        <v>1517</v>
      </c>
      <c r="D311" s="13">
        <f t="shared" si="80"/>
        <v>1615</v>
      </c>
      <c r="E311" s="12">
        <v>1319</v>
      </c>
      <c r="F311" s="14"/>
      <c r="G311" s="11" t="str">
        <f t="shared" ca="1" si="86"/>
        <v>41517103</v>
      </c>
      <c r="H311" s="11" t="str">
        <f>IF(A311=7,"",VLOOKUP(engines!$A311,tables!$A$2:$B$9,2,FALSE))</f>
        <v>diesel</v>
      </c>
      <c r="I311" s="11" cm="1">
        <f t="array" aca="1" ref="I311" ca="1">IF(H311="","",_xlfn.XLOOKUP(K311*(1+ 0.05*Q311),INDIRECT("tables!r14c"&amp;Q311+2&amp;":"&amp;"r21c"&amp;Q311+2,FALSE),tables!$A$14:$A$21,"err",-1,1))</f>
        <v>10</v>
      </c>
      <c r="J311" s="11" t="str" cm="1">
        <f t="array" ref="J311">IF(H311="","",_xlfn.XLOOKUP(Q311,tables!$B$26:$B$30,_xlfn.ANCHORARRAY(tables!$A$26),tables!$A$26,0,1))</f>
        <v>twin turbo</v>
      </c>
      <c r="K311" s="13">
        <f t="shared" si="87"/>
        <v>4733</v>
      </c>
      <c r="L311" s="13">
        <f t="shared" si="88"/>
        <v>6386</v>
      </c>
      <c r="M311" s="13">
        <f t="shared" si="89"/>
        <v>5814</v>
      </c>
      <c r="N311" s="15">
        <f ca="1">IF(H311="","",ROUND((4.966747+(23.27979-4.966747)/(1+(E311/463.6174)))*_xlfn.XLOOKUP(engines!H311,tables!$B$2:$B$9,tables!$C$2:$C$9,0,0,1)*IF(Q311=0,1,1.2)*(1-0.01*I311)*(1-K311/1000000),2))</f>
        <v>12.55</v>
      </c>
      <c r="O311" s="11">
        <f t="shared" si="81"/>
        <v>5095</v>
      </c>
      <c r="P311" s="11">
        <f t="shared" si="82"/>
        <v>320.50500000000005</v>
      </c>
      <c r="Q311" s="11">
        <f>IF(H311="","",MOD(O311,(_xlfn.XLOOKUP(O311,tables!$C$26:$C$30,tables!$B$26:$B$30,-1,-1,-1)+1)))</f>
        <v>3</v>
      </c>
      <c r="R311" s="12">
        <v>1053</v>
      </c>
      <c r="S311" s="12">
        <v>572</v>
      </c>
      <c r="T311" s="12">
        <f t="shared" si="83"/>
        <v>1517</v>
      </c>
      <c r="U311" s="13">
        <f t="shared" si="84"/>
        <v>1615.4634253353872</v>
      </c>
      <c r="V311" s="14"/>
      <c r="W311" s="11" t="str">
        <f t="shared" si="90"/>
        <v/>
      </c>
      <c r="X311" s="11" t="str">
        <f>IF(A311&lt;&gt;7,"",VLOOKUP(engines!$A311,tables!$A$2:$B$9,2,FALSE))</f>
        <v/>
      </c>
      <c r="Y311" s="13" t="str">
        <f t="shared" si="91"/>
        <v/>
      </c>
      <c r="Z311" s="13" t="str">
        <f t="shared" si="92"/>
        <v/>
      </c>
      <c r="AA311" s="13" t="str">
        <f t="shared" si="93"/>
        <v/>
      </c>
      <c r="AB311" s="15" t="str">
        <f t="shared" si="94"/>
        <v/>
      </c>
      <c r="AC311" s="13" t="str">
        <f t="shared" si="95"/>
        <v/>
      </c>
      <c r="AD311" s="14"/>
      <c r="AE311" s="11" t="str">
        <f t="shared" ca="1" si="96"/>
        <v>41517103,1517,1615,41517103,diesel,10,twin turbo,4733,6386,5814,12.55</v>
      </c>
      <c r="AF311" s="11" t="str">
        <f t="shared" si="85"/>
        <v/>
      </c>
    </row>
    <row r="312" spans="1:32" x14ac:dyDescent="0.3">
      <c r="A312" s="12">
        <v>6</v>
      </c>
      <c r="B312" s="11" t="str">
        <f t="shared" ca="1" si="79"/>
        <v>60352051</v>
      </c>
      <c r="C312" s="11">
        <f t="shared" si="97"/>
        <v>352</v>
      </c>
      <c r="D312" s="13">
        <f t="shared" si="80"/>
        <v>346</v>
      </c>
      <c r="E312" s="12">
        <v>335</v>
      </c>
      <c r="F312" s="14"/>
      <c r="G312" s="11" t="str">
        <f t="shared" ca="1" si="86"/>
        <v>60352051</v>
      </c>
      <c r="H312" s="11" t="str">
        <f>IF(A312=7,"",VLOOKUP(engines!$A312,tables!$A$2:$B$9,2,FALSE))</f>
        <v>flex-fuel (premium unleaded required/E85)</v>
      </c>
      <c r="I312" s="11" cm="1">
        <f t="array" aca="1" ref="I312" ca="1">IF(H312="","",_xlfn.XLOOKUP(K312*(1+ 0.05*Q312),INDIRECT("tables!r14c"&amp;Q312+2&amp;":"&amp;"r21c"&amp;Q312+2,FALSE),tables!$A$14:$A$21,"err",-1,1))</f>
        <v>5</v>
      </c>
      <c r="J312" s="11" t="str" cm="1">
        <f t="array" ref="J312">IF(H312="","",_xlfn.XLOOKUP(Q312,tables!$B$26:$B$30,_xlfn.ANCHORARRAY(tables!$A$26),tables!$A$26,0,1))</f>
        <v>single turbo</v>
      </c>
      <c r="K312" s="13">
        <f t="shared" si="87"/>
        <v>2067</v>
      </c>
      <c r="L312" s="13">
        <f t="shared" si="88"/>
        <v>7537</v>
      </c>
      <c r="M312" s="13">
        <f t="shared" si="89"/>
        <v>6889</v>
      </c>
      <c r="N312" s="15">
        <f ca="1">IF(H312="","",ROUND((4.966747+(23.27979-4.966747)/(1+(E312/463.6174)))*_xlfn.XLOOKUP(engines!H312,tables!$B$2:$B$9,tables!$C$2:$C$9,0,0,1)*IF(Q312=0,1,1.2)*(1-0.01*I312)*(1-K312/1000000),2))</f>
        <v>19.7</v>
      </c>
      <c r="O312" s="11">
        <f t="shared" si="81"/>
        <v>2087</v>
      </c>
      <c r="P312" s="11">
        <f t="shared" si="82"/>
        <v>170.31</v>
      </c>
      <c r="Q312" s="11">
        <f>IF(H312="","",MOD(O312,(_xlfn.XLOOKUP(O312,tables!$C$26:$C$30,tables!$B$26:$B$30,-1,-1,-1)+1)))</f>
        <v>1</v>
      </c>
      <c r="R312" s="12">
        <v>1178</v>
      </c>
      <c r="S312" s="12">
        <v>648</v>
      </c>
      <c r="T312" s="12">
        <f t="shared" si="83"/>
        <v>352</v>
      </c>
      <c r="U312" s="13">
        <f t="shared" si="84"/>
        <v>346.27089068843088</v>
      </c>
      <c r="V312" s="14"/>
      <c r="W312" s="11" t="str">
        <f t="shared" si="90"/>
        <v/>
      </c>
      <c r="X312" s="11" t="str">
        <f>IF(A312&lt;&gt;7,"",VLOOKUP(engines!$A312,tables!$A$2:$B$9,2,FALSE))</f>
        <v/>
      </c>
      <c r="Y312" s="13" t="str">
        <f t="shared" si="91"/>
        <v/>
      </c>
      <c r="Z312" s="13" t="str">
        <f t="shared" si="92"/>
        <v/>
      </c>
      <c r="AA312" s="13" t="str">
        <f t="shared" si="93"/>
        <v/>
      </c>
      <c r="AB312" s="15" t="str">
        <f t="shared" si="94"/>
        <v/>
      </c>
      <c r="AC312" s="13" t="str">
        <f t="shared" si="95"/>
        <v/>
      </c>
      <c r="AD312" s="14"/>
      <c r="AE312" s="11" t="str">
        <f t="shared" ca="1" si="96"/>
        <v>60352051,352,346,60352051,flex-fuel (premium unleaded required/E85),5,single turbo,2067,7537,6889,19.7</v>
      </c>
      <c r="AF312" s="11" t="str">
        <f t="shared" si="85"/>
        <v/>
      </c>
    </row>
    <row r="313" spans="1:32" x14ac:dyDescent="0.3">
      <c r="A313" s="12">
        <v>8</v>
      </c>
      <c r="B313" s="11" t="str">
        <f t="shared" ca="1" si="79"/>
        <v>80629061</v>
      </c>
      <c r="C313" s="11">
        <f t="shared" si="97"/>
        <v>629</v>
      </c>
      <c r="D313" s="13">
        <f t="shared" si="80"/>
        <v>679</v>
      </c>
      <c r="E313" s="12">
        <v>599</v>
      </c>
      <c r="F313" s="14"/>
      <c r="G313" s="11" t="str">
        <f t="shared" ca="1" si="86"/>
        <v>80629061</v>
      </c>
      <c r="H313" s="11" t="str">
        <f>IF(A313=7,"",VLOOKUP(engines!$A313,tables!$A$2:$B$9,2,FALSE))</f>
        <v>flex-fuel (unleaded/E85)</v>
      </c>
      <c r="I313" s="11" cm="1">
        <f t="array" aca="1" ref="I313" ca="1">IF(H313="","",_xlfn.XLOOKUP(K313*(1+ 0.05*Q313),INDIRECT("tables!r14c"&amp;Q313+2&amp;":"&amp;"r21c"&amp;Q313+2,FALSE),tables!$A$14:$A$21,"err",-1,1))</f>
        <v>6</v>
      </c>
      <c r="J313" s="11" t="str" cm="1">
        <f t="array" ref="J313">IF(H313="","",_xlfn.XLOOKUP(Q313,tables!$B$26:$B$30,_xlfn.ANCHORARRAY(tables!$A$26),tables!$A$26,0,1))</f>
        <v>single turbo</v>
      </c>
      <c r="K313" s="13">
        <f t="shared" si="87"/>
        <v>3155</v>
      </c>
      <c r="L313" s="13">
        <f t="shared" si="88"/>
        <v>7074</v>
      </c>
      <c r="M313" s="13">
        <f t="shared" si="89"/>
        <v>6286</v>
      </c>
      <c r="N313" s="15">
        <f ca="1">IF(H313="","",ROUND((4.966747+(23.27979-4.966747)/(1+(E313/463.6174)))*_xlfn.XLOOKUP(engines!H313,tables!$B$2:$B$9,tables!$C$2:$C$9,0,0,1)*IF(Q313=0,1,1.2)*(1-0.01*I313)*(1-K313/1000000),2))</f>
        <v>15.59</v>
      </c>
      <c r="O313" s="11">
        <f t="shared" si="81"/>
        <v>3205</v>
      </c>
      <c r="P313" s="11">
        <f t="shared" si="82"/>
        <v>199.39500000000001</v>
      </c>
      <c r="Q313" s="11">
        <f>IF(H313="","",MOD(O313,(_xlfn.XLOOKUP(O313,tables!$C$26:$C$30,tables!$B$26:$B$30,-1,-1,-1)+1)))</f>
        <v>1</v>
      </c>
      <c r="R313" s="12">
        <v>737</v>
      </c>
      <c r="S313" s="12">
        <v>788</v>
      </c>
      <c r="T313" s="12">
        <f t="shared" si="83"/>
        <v>629</v>
      </c>
      <c r="U313" s="13">
        <f t="shared" si="84"/>
        <v>678.54680118605563</v>
      </c>
      <c r="V313" s="14"/>
      <c r="W313" s="11" t="str">
        <f t="shared" si="90"/>
        <v/>
      </c>
      <c r="X313" s="11" t="str">
        <f>IF(A313&lt;&gt;7,"",VLOOKUP(engines!$A313,tables!$A$2:$B$9,2,FALSE))</f>
        <v/>
      </c>
      <c r="Y313" s="13" t="str">
        <f t="shared" si="91"/>
        <v/>
      </c>
      <c r="Z313" s="13" t="str">
        <f t="shared" si="92"/>
        <v/>
      </c>
      <c r="AA313" s="13" t="str">
        <f t="shared" si="93"/>
        <v/>
      </c>
      <c r="AB313" s="15" t="str">
        <f t="shared" si="94"/>
        <v/>
      </c>
      <c r="AC313" s="13" t="str">
        <f t="shared" si="95"/>
        <v/>
      </c>
      <c r="AD313" s="14"/>
      <c r="AE313" s="11" t="str">
        <f t="shared" ca="1" si="96"/>
        <v>80629061,629,679,80629061,flex-fuel (unleaded/E85),6,single turbo,3155,7074,6286,15.59</v>
      </c>
      <c r="AF313" s="11" t="str">
        <f t="shared" si="85"/>
        <v/>
      </c>
    </row>
    <row r="314" spans="1:32" x14ac:dyDescent="0.3">
      <c r="A314" s="12">
        <v>6</v>
      </c>
      <c r="B314" s="11" t="str">
        <f t="shared" ca="1" si="79"/>
        <v>61174082</v>
      </c>
      <c r="C314" s="11">
        <f t="shared" si="97"/>
        <v>1174</v>
      </c>
      <c r="D314" s="13">
        <f t="shared" si="80"/>
        <v>1163</v>
      </c>
      <c r="E314" s="12">
        <v>1067</v>
      </c>
      <c r="F314" s="14"/>
      <c r="G314" s="11" t="str">
        <f t="shared" ca="1" si="86"/>
        <v>61174082</v>
      </c>
      <c r="H314" s="11" t="str">
        <f>IF(A314=7,"",VLOOKUP(engines!$A314,tables!$A$2:$B$9,2,FALSE))</f>
        <v>flex-fuel (premium unleaded required/E85)</v>
      </c>
      <c r="I314" s="11" cm="1">
        <f t="array" aca="1" ref="I314" ca="1">IF(H314="","",_xlfn.XLOOKUP(K314*(1+ 0.05*Q314),INDIRECT("tables!r14c"&amp;Q314+2&amp;":"&amp;"r21c"&amp;Q314+2,FALSE),tables!$A$14:$A$21,"err",-1,1))</f>
        <v>8</v>
      </c>
      <c r="J314" s="11" t="str" cm="1">
        <f t="array" ref="J314">IF(H314="","",_xlfn.XLOOKUP(Q314,tables!$B$26:$B$30,_xlfn.ANCHORARRAY(tables!$A$26),tables!$A$26,0,1))</f>
        <v>bi-turbo</v>
      </c>
      <c r="K314" s="13">
        <f t="shared" si="87"/>
        <v>4367</v>
      </c>
      <c r="L314" s="13">
        <f t="shared" si="88"/>
        <v>7249</v>
      </c>
      <c r="M314" s="13">
        <f t="shared" si="89"/>
        <v>6531</v>
      </c>
      <c r="N314" s="15">
        <f ca="1">IF(H314="","",ROUND((4.966747+(23.27979-4.966747)/(1+(E314/463.6174)))*_xlfn.XLOOKUP(engines!H314,tables!$B$2:$B$9,tables!$C$2:$C$9,0,0,1)*IF(Q314=0,1,1.2)*(1-0.01*I314)*(1-K314/1000000),2))</f>
        <v>12.83</v>
      </c>
      <c r="O314" s="11">
        <f t="shared" si="81"/>
        <v>4566</v>
      </c>
      <c r="P314" s="11">
        <f t="shared" si="82"/>
        <v>268.84000000000003</v>
      </c>
      <c r="Q314" s="11">
        <f>IF(H314="","",MOD(O314,(_xlfn.XLOOKUP(O314,tables!$C$26:$C$30,tables!$B$26:$B$30,-1,-1,-1)+1)))</f>
        <v>2</v>
      </c>
      <c r="R314" s="12">
        <v>590</v>
      </c>
      <c r="S314" s="12">
        <v>718</v>
      </c>
      <c r="T314" s="12">
        <f t="shared" si="83"/>
        <v>1174</v>
      </c>
      <c r="U314" s="13">
        <f t="shared" si="84"/>
        <v>1163.3545625439292</v>
      </c>
      <c r="V314" s="14"/>
      <c r="W314" s="11" t="str">
        <f t="shared" si="90"/>
        <v/>
      </c>
      <c r="X314" s="11" t="str">
        <f>IF(A314&lt;&gt;7,"",VLOOKUP(engines!$A314,tables!$A$2:$B$9,2,FALSE))</f>
        <v/>
      </c>
      <c r="Y314" s="13" t="str">
        <f t="shared" si="91"/>
        <v/>
      </c>
      <c r="Z314" s="13" t="str">
        <f t="shared" si="92"/>
        <v/>
      </c>
      <c r="AA314" s="13" t="str">
        <f t="shared" si="93"/>
        <v/>
      </c>
      <c r="AB314" s="15" t="str">
        <f t="shared" si="94"/>
        <v/>
      </c>
      <c r="AC314" s="13" t="str">
        <f t="shared" si="95"/>
        <v/>
      </c>
      <c r="AD314" s="14"/>
      <c r="AE314" s="11" t="str">
        <f t="shared" ca="1" si="96"/>
        <v>61174082,1174,1163,61174082,flex-fuel (premium unleaded required/E85),8,bi-turbo,4367,7249,6531,12.83</v>
      </c>
      <c r="AF314" s="11" t="str">
        <f t="shared" si="85"/>
        <v/>
      </c>
    </row>
    <row r="315" spans="1:32" x14ac:dyDescent="0.3">
      <c r="A315" s="12">
        <v>3</v>
      </c>
      <c r="B315" s="11" t="str">
        <f t="shared" ca="1" si="79"/>
        <v>30570061</v>
      </c>
      <c r="C315" s="11">
        <f t="shared" si="97"/>
        <v>570</v>
      </c>
      <c r="D315" s="13">
        <f t="shared" si="80"/>
        <v>603</v>
      </c>
      <c r="E315" s="12">
        <v>543</v>
      </c>
      <c r="F315" s="14"/>
      <c r="G315" s="11" t="str">
        <f t="shared" ca="1" si="86"/>
        <v>30570061</v>
      </c>
      <c r="H315" s="11" t="str">
        <f>IF(A315=7,"",VLOOKUP(engines!$A315,tables!$A$2:$B$9,2,FALSE))</f>
        <v>premium unleaded (required)</v>
      </c>
      <c r="I315" s="11" cm="1">
        <f t="array" aca="1" ref="I315" ca="1">IF(H315="","",_xlfn.XLOOKUP(K315*(1+ 0.05*Q315),INDIRECT("tables!r14c"&amp;Q315+2&amp;":"&amp;"r21c"&amp;Q315+2,FALSE),tables!$A$14:$A$21,"err",-1,1))</f>
        <v>6</v>
      </c>
      <c r="J315" s="11" t="str" cm="1">
        <f t="array" ref="J315">IF(H315="","",_xlfn.XLOOKUP(Q315,tables!$B$26:$B$30,_xlfn.ANCHORARRAY(tables!$A$26),tables!$A$26,0,1))</f>
        <v>single turbo</v>
      </c>
      <c r="K315" s="13">
        <f t="shared" si="87"/>
        <v>2950</v>
      </c>
      <c r="L315" s="13">
        <f t="shared" si="88"/>
        <v>7299</v>
      </c>
      <c r="M315" s="13">
        <f t="shared" si="89"/>
        <v>6410</v>
      </c>
      <c r="N315" s="15">
        <f ca="1">IF(H315="","",ROUND((4.966747+(23.27979-4.966747)/(1+(E315/463.6174)))*_xlfn.XLOOKUP(engines!H315,tables!$B$2:$B$9,tables!$C$2:$C$9,0,0,1)*IF(Q315=0,1,1.2)*(1-0.01*I315)*(1-K315/1000000),2))</f>
        <v>15.52</v>
      </c>
      <c r="O315" s="11">
        <f t="shared" si="81"/>
        <v>2995</v>
      </c>
      <c r="P315" s="11">
        <f t="shared" si="82"/>
        <v>193.20000000000002</v>
      </c>
      <c r="Q315" s="11">
        <f>IF(H315="","",MOD(O315,(_xlfn.XLOOKUP(O315,tables!$C$26:$C$30,tables!$B$26:$B$30,-1,-1,-1)+1)))</f>
        <v>1</v>
      </c>
      <c r="R315" s="12">
        <v>951</v>
      </c>
      <c r="S315" s="12">
        <v>889</v>
      </c>
      <c r="T315" s="12">
        <f t="shared" si="83"/>
        <v>570</v>
      </c>
      <c r="U315" s="13">
        <f t="shared" si="84"/>
        <v>603.21087392006996</v>
      </c>
      <c r="V315" s="14"/>
      <c r="W315" s="11" t="str">
        <f t="shared" si="90"/>
        <v/>
      </c>
      <c r="X315" s="11" t="str">
        <f>IF(A315&lt;&gt;7,"",VLOOKUP(engines!$A315,tables!$A$2:$B$9,2,FALSE))</f>
        <v/>
      </c>
      <c r="Y315" s="13" t="str">
        <f t="shared" si="91"/>
        <v/>
      </c>
      <c r="Z315" s="13" t="str">
        <f t="shared" si="92"/>
        <v/>
      </c>
      <c r="AA315" s="13" t="str">
        <f t="shared" si="93"/>
        <v/>
      </c>
      <c r="AB315" s="15" t="str">
        <f t="shared" si="94"/>
        <v/>
      </c>
      <c r="AC315" s="13" t="str">
        <f t="shared" si="95"/>
        <v/>
      </c>
      <c r="AD315" s="14"/>
      <c r="AE315" s="11" t="str">
        <f t="shared" ca="1" si="96"/>
        <v>30570061,570,603,30570061,premium unleaded (required),6,single turbo,2950,7299,6410,15.52</v>
      </c>
      <c r="AF315" s="11" t="str">
        <f t="shared" si="85"/>
        <v/>
      </c>
    </row>
    <row r="316" spans="1:32" x14ac:dyDescent="0.3">
      <c r="A316" s="12">
        <v>4</v>
      </c>
      <c r="B316" s="11" t="str">
        <f t="shared" ca="1" si="79"/>
        <v>40303050</v>
      </c>
      <c r="C316" s="11">
        <f t="shared" si="97"/>
        <v>303</v>
      </c>
      <c r="D316" s="13">
        <f t="shared" si="80"/>
        <v>583</v>
      </c>
      <c r="E316" s="12">
        <v>303</v>
      </c>
      <c r="F316" s="14"/>
      <c r="G316" s="11" t="str">
        <f t="shared" ca="1" si="86"/>
        <v>40303050</v>
      </c>
      <c r="H316" s="11" t="str">
        <f>IF(A316=7,"",VLOOKUP(engines!$A316,tables!$A$2:$B$9,2,FALSE))</f>
        <v>diesel</v>
      </c>
      <c r="I316" s="11" cm="1">
        <f t="array" aca="1" ref="I316" ca="1">IF(H316="","",_xlfn.XLOOKUP(K316*(1+ 0.05*Q316),INDIRECT("tables!r14c"&amp;Q316+2&amp;":"&amp;"r21c"&amp;Q316+2,FALSE),tables!$A$14:$A$21,"err",-1,1))</f>
        <v>5</v>
      </c>
      <c r="J316" s="11" t="str" cm="1">
        <f t="array" ref="J316">IF(H316="","",_xlfn.XLOOKUP(Q316,tables!$B$26:$B$30,_xlfn.ANCHORARRAY(tables!$A$26),tables!$A$26,0,1))</f>
        <v>natrually aspirated</v>
      </c>
      <c r="K316" s="13">
        <f t="shared" si="87"/>
        <v>1926</v>
      </c>
      <c r="L316" s="13">
        <f t="shared" si="88"/>
        <v>4561</v>
      </c>
      <c r="M316" s="13">
        <f t="shared" si="89"/>
        <v>3699</v>
      </c>
      <c r="N316" s="15">
        <f ca="1">IF(H316="","",ROUND((4.966747+(23.27979-4.966747)/(1+(E316/463.6174)))*_xlfn.XLOOKUP(engines!H316,tables!$B$2:$B$9,tables!$C$2:$C$9,0,0,1)*IF(Q316=0,1,1.2)*(1-0.01*I316)*(1-K316/1000000),2))</f>
        <v>18.25</v>
      </c>
      <c r="O316" s="11">
        <f t="shared" si="81"/>
        <v>1926</v>
      </c>
      <c r="P316" s="11">
        <f t="shared" si="82"/>
        <v>157.30000000000001</v>
      </c>
      <c r="Q316" s="11">
        <f>IF(H316="","",MOD(O316,(_xlfn.XLOOKUP(O316,tables!$C$26:$C$30,tables!$B$26:$B$30,-1,-1,-1)+1)))</f>
        <v>0</v>
      </c>
      <c r="R316" s="12">
        <v>61</v>
      </c>
      <c r="S316" s="12">
        <v>862</v>
      </c>
      <c r="T316" s="12">
        <f t="shared" si="83"/>
        <v>303</v>
      </c>
      <c r="U316" s="13">
        <f t="shared" si="84"/>
        <v>583.29151507962058</v>
      </c>
      <c r="V316" s="14"/>
      <c r="W316" s="11" t="str">
        <f t="shared" si="90"/>
        <v/>
      </c>
      <c r="X316" s="11" t="str">
        <f>IF(A316&lt;&gt;7,"",VLOOKUP(engines!$A316,tables!$A$2:$B$9,2,FALSE))</f>
        <v/>
      </c>
      <c r="Y316" s="13" t="str">
        <f t="shared" si="91"/>
        <v/>
      </c>
      <c r="Z316" s="13" t="str">
        <f t="shared" si="92"/>
        <v/>
      </c>
      <c r="AA316" s="13" t="str">
        <f t="shared" si="93"/>
        <v/>
      </c>
      <c r="AB316" s="15" t="str">
        <f t="shared" si="94"/>
        <v/>
      </c>
      <c r="AC316" s="13" t="str">
        <f t="shared" si="95"/>
        <v/>
      </c>
      <c r="AD316" s="14"/>
      <c r="AE316" s="11" t="str">
        <f t="shared" ca="1" si="96"/>
        <v>40303050,303,583,40303050,diesel,5,natrually aspirated,1926,4561,3699,18.25</v>
      </c>
      <c r="AF316" s="11" t="str">
        <f t="shared" si="85"/>
        <v/>
      </c>
    </row>
    <row r="317" spans="1:32" x14ac:dyDescent="0.3">
      <c r="A317" s="12">
        <v>8</v>
      </c>
      <c r="B317" s="11" t="str">
        <f t="shared" ca="1" si="79"/>
        <v>80848080</v>
      </c>
      <c r="C317" s="11">
        <f t="shared" si="97"/>
        <v>848</v>
      </c>
      <c r="D317" s="13">
        <f t="shared" si="80"/>
        <v>966</v>
      </c>
      <c r="E317" s="12">
        <v>848</v>
      </c>
      <c r="F317" s="14"/>
      <c r="G317" s="11" t="str">
        <f t="shared" ca="1" si="86"/>
        <v>80848080</v>
      </c>
      <c r="H317" s="11" t="str">
        <f>IF(A317=7,"",VLOOKUP(engines!$A317,tables!$A$2:$B$9,2,FALSE))</f>
        <v>flex-fuel (unleaded/E85)</v>
      </c>
      <c r="I317" s="11" cm="1">
        <f t="array" aca="1" ref="I317" ca="1">IF(H317="","",_xlfn.XLOOKUP(K317*(1+ 0.05*Q317),INDIRECT("tables!r14c"&amp;Q317+2&amp;":"&amp;"r21c"&amp;Q317+2,FALSE),tables!$A$14:$A$21,"err",-1,1))</f>
        <v>8</v>
      </c>
      <c r="J317" s="11" t="str" cm="1">
        <f t="array" ref="J317">IF(H317="","",_xlfn.XLOOKUP(Q317,tables!$B$26:$B$30,_xlfn.ANCHORARRAY(tables!$A$26),tables!$A$26,0,1))</f>
        <v>natrually aspirated</v>
      </c>
      <c r="K317" s="13">
        <f t="shared" si="87"/>
        <v>4004</v>
      </c>
      <c r="L317" s="13">
        <f t="shared" si="88"/>
        <v>7151</v>
      </c>
      <c r="M317" s="13">
        <f t="shared" si="89"/>
        <v>6249</v>
      </c>
      <c r="N317" s="15">
        <f ca="1">IF(H317="","",ROUND((4.966747+(23.27979-4.966747)/(1+(E317/463.6174)))*_xlfn.XLOOKUP(engines!H317,tables!$B$2:$B$9,tables!$C$2:$C$9,0,0,1)*IF(Q317=0,1,1.2)*(1-0.01*I317)*(1-K317/1000000),2))</f>
        <v>11.22</v>
      </c>
      <c r="O317" s="11">
        <f t="shared" si="81"/>
        <v>4004</v>
      </c>
      <c r="P317" s="11">
        <f t="shared" si="82"/>
        <v>211.8</v>
      </c>
      <c r="Q317" s="11">
        <f>IF(H317="","",MOD(O317,(_xlfn.XLOOKUP(O317,tables!$C$26:$C$30,tables!$B$26:$B$30,-1,-1,-1)+1)))</f>
        <v>0</v>
      </c>
      <c r="R317" s="12">
        <v>1151</v>
      </c>
      <c r="S317" s="12">
        <v>902</v>
      </c>
      <c r="T317" s="12">
        <f t="shared" si="83"/>
        <v>848</v>
      </c>
      <c r="U317" s="13">
        <f t="shared" si="84"/>
        <v>966.30157934657257</v>
      </c>
      <c r="V317" s="14"/>
      <c r="W317" s="11" t="str">
        <f t="shared" si="90"/>
        <v/>
      </c>
      <c r="X317" s="11" t="str">
        <f>IF(A317&lt;&gt;7,"",VLOOKUP(engines!$A317,tables!$A$2:$B$9,2,FALSE))</f>
        <v/>
      </c>
      <c r="Y317" s="13" t="str">
        <f t="shared" si="91"/>
        <v/>
      </c>
      <c r="Z317" s="13" t="str">
        <f t="shared" si="92"/>
        <v/>
      </c>
      <c r="AA317" s="13" t="str">
        <f t="shared" si="93"/>
        <v/>
      </c>
      <c r="AB317" s="15" t="str">
        <f t="shared" si="94"/>
        <v/>
      </c>
      <c r="AC317" s="13" t="str">
        <f t="shared" si="95"/>
        <v/>
      </c>
      <c r="AD317" s="14"/>
      <c r="AE317" s="11" t="str">
        <f t="shared" ca="1" si="96"/>
        <v>80848080,848,966,80848080,flex-fuel (unleaded/E85),8,natrually aspirated,4004,7151,6249,11.22</v>
      </c>
      <c r="AF317" s="11" t="str">
        <f t="shared" si="85"/>
        <v/>
      </c>
    </row>
    <row r="318" spans="1:32" x14ac:dyDescent="0.3">
      <c r="A318" s="12">
        <v>5</v>
      </c>
      <c r="B318" s="11" t="str">
        <f t="shared" ca="1" si="79"/>
        <v>50327050</v>
      </c>
      <c r="C318" s="11">
        <f t="shared" si="97"/>
        <v>327</v>
      </c>
      <c r="D318" s="13">
        <f t="shared" si="80"/>
        <v>417</v>
      </c>
      <c r="E318" s="12">
        <v>327</v>
      </c>
      <c r="F318" s="14"/>
      <c r="G318" s="11" t="str">
        <f t="shared" ca="1" si="86"/>
        <v>50327050</v>
      </c>
      <c r="H318" s="11" t="str">
        <f>IF(A318=7,"",VLOOKUP(engines!$A318,tables!$A$2:$B$9,2,FALSE))</f>
        <v>flex-fuel (premium unleaded recommended/E85)</v>
      </c>
      <c r="I318" s="11" cm="1">
        <f t="array" aca="1" ref="I318" ca="1">IF(H318="","",_xlfn.XLOOKUP(K318*(1+ 0.05*Q318),INDIRECT("tables!r14c"&amp;Q318+2&amp;":"&amp;"r21c"&amp;Q318+2,FALSE),tables!$A$14:$A$21,"err",-1,1))</f>
        <v>5</v>
      </c>
      <c r="J318" s="11" t="str" cm="1">
        <f t="array" ref="J318">IF(H318="","",_xlfn.XLOOKUP(Q318,tables!$B$26:$B$30,_xlfn.ANCHORARRAY(tables!$A$26),tables!$A$26,0,1))</f>
        <v>natrually aspirated</v>
      </c>
      <c r="K318" s="13">
        <f t="shared" si="87"/>
        <v>2048</v>
      </c>
      <c r="L318" s="13">
        <f t="shared" si="88"/>
        <v>6396</v>
      </c>
      <c r="M318" s="13">
        <f t="shared" si="89"/>
        <v>5590</v>
      </c>
      <c r="N318" s="15">
        <f ca="1">IF(H318="","",ROUND((4.966747+(23.27979-4.966747)/(1+(E318/463.6174)))*_xlfn.XLOOKUP(engines!H318,tables!$B$2:$B$9,tables!$C$2:$C$9,0,0,1)*IF(Q318=0,1,1.2)*(1-0.01*I318)*(1-K318/1000000),2))</f>
        <v>16.079999999999998</v>
      </c>
      <c r="O318" s="11">
        <f t="shared" si="81"/>
        <v>2048</v>
      </c>
      <c r="P318" s="11">
        <f t="shared" si="82"/>
        <v>159.69999999999999</v>
      </c>
      <c r="Q318" s="11">
        <f>IF(H318="","",MOD(O318,(_xlfn.XLOOKUP(O318,tables!$C$26:$C$30,tables!$B$26:$B$30,-1,-1,-1)+1)))</f>
        <v>0</v>
      </c>
      <c r="R318" s="12">
        <v>396</v>
      </c>
      <c r="S318" s="12">
        <v>806</v>
      </c>
      <c r="T318" s="12">
        <f t="shared" si="83"/>
        <v>327</v>
      </c>
      <c r="U318" s="13">
        <f t="shared" si="84"/>
        <v>416.54632433530043</v>
      </c>
      <c r="V318" s="14"/>
      <c r="W318" s="11" t="str">
        <f t="shared" si="90"/>
        <v/>
      </c>
      <c r="X318" s="11" t="str">
        <f>IF(A318&lt;&gt;7,"",VLOOKUP(engines!$A318,tables!$A$2:$B$9,2,FALSE))</f>
        <v/>
      </c>
      <c r="Y318" s="13" t="str">
        <f t="shared" si="91"/>
        <v/>
      </c>
      <c r="Z318" s="13" t="str">
        <f t="shared" si="92"/>
        <v/>
      </c>
      <c r="AA318" s="13" t="str">
        <f t="shared" si="93"/>
        <v/>
      </c>
      <c r="AB318" s="15" t="str">
        <f t="shared" si="94"/>
        <v/>
      </c>
      <c r="AC318" s="13" t="str">
        <f t="shared" si="95"/>
        <v/>
      </c>
      <c r="AD318" s="14"/>
      <c r="AE318" s="11" t="str">
        <f t="shared" ca="1" si="96"/>
        <v>50327050,327,417,50327050,flex-fuel (premium unleaded recommended/E85),5,natrually aspirated,2048,6396,5590,16.08</v>
      </c>
      <c r="AF318" s="11" t="str">
        <f t="shared" si="85"/>
        <v/>
      </c>
    </row>
    <row r="319" spans="1:32" x14ac:dyDescent="0.3">
      <c r="A319" s="12">
        <v>7</v>
      </c>
      <c r="B319" s="11" t="str">
        <f t="shared" si="79"/>
        <v>71029453</v>
      </c>
      <c r="C319" s="11">
        <f t="shared" si="97"/>
        <v>1029</v>
      </c>
      <c r="D319" s="13">
        <f t="shared" si="80"/>
        <v>1543</v>
      </c>
      <c r="E319" s="12">
        <v>1029</v>
      </c>
      <c r="F319" s="14"/>
      <c r="G319" s="11" t="str">
        <f t="shared" si="86"/>
        <v/>
      </c>
      <c r="H319" s="11" t="str">
        <f>IF(A319=7,"",VLOOKUP(engines!$A319,tables!$A$2:$B$9,2,FALSE))</f>
        <v/>
      </c>
      <c r="I319" s="11" t="str" cm="1">
        <f t="array" aca="1" ref="I319" ca="1">IF(H319="","",_xlfn.XLOOKUP(K319*(1+ 0.05*Q319),INDIRECT("tables!r14c"&amp;Q319+2&amp;":"&amp;"r21c"&amp;Q319+2,FALSE),tables!$A$14:$A$21,"err",-1,1))</f>
        <v/>
      </c>
      <c r="J319" s="11" t="str" cm="1">
        <f t="array" ref="J319">IF(H319="","",_xlfn.XLOOKUP(Q319,tables!$B$26:$B$30,_xlfn.ANCHORARRAY(tables!$A$26),tables!$A$26,0,1))</f>
        <v/>
      </c>
      <c r="K319" s="13" t="str">
        <f t="shared" si="87"/>
        <v/>
      </c>
      <c r="L319" s="13" t="str">
        <f t="shared" si="88"/>
        <v/>
      </c>
      <c r="M319" s="13" t="str">
        <f t="shared" si="89"/>
        <v/>
      </c>
      <c r="N319" s="15" t="str">
        <f>IF(H319="","",ROUND((4.966747+(23.27979-4.966747)/(1+(E319/463.6174)))*_xlfn.XLOOKUP(engines!H319,tables!$B$2:$B$9,tables!$C$2:$C$9,0,0,1)*IF(Q319=0,1,1.2)*(1-0.01*I319)*(1-K319/1000000),2))</f>
        <v/>
      </c>
      <c r="O319" s="11" t="str">
        <f t="shared" si="81"/>
        <v/>
      </c>
      <c r="P319" s="11" t="str">
        <f t="shared" si="82"/>
        <v/>
      </c>
      <c r="Q319" s="11" t="str">
        <f>IF(H319="","",MOD(O319,(_xlfn.XLOOKUP(O319,tables!$C$26:$C$30,tables!$B$26:$B$30,-1,-1,-1)+1)))</f>
        <v/>
      </c>
      <c r="R319" s="12">
        <v>871</v>
      </c>
      <c r="S319" s="12">
        <v>689</v>
      </c>
      <c r="T319" s="12" t="str">
        <f t="shared" si="83"/>
        <v/>
      </c>
      <c r="U319" s="13" t="str">
        <f t="shared" si="84"/>
        <v/>
      </c>
      <c r="V319" s="14"/>
      <c r="W319" s="11" t="str">
        <f t="shared" si="90"/>
        <v>71029453</v>
      </c>
      <c r="X319" s="11" t="str">
        <f>IF(A319&lt;&gt;7,"",VLOOKUP(engines!$A319,tables!$A$2:$B$9,2,FALSE))</f>
        <v>electric</v>
      </c>
      <c r="Y319" s="13">
        <f t="shared" si="91"/>
        <v>422</v>
      </c>
      <c r="Z319" s="13">
        <f t="shared" si="92"/>
        <v>1818</v>
      </c>
      <c r="AA319" s="13">
        <f t="shared" si="93"/>
        <v>116</v>
      </c>
      <c r="AB319" s="15">
        <f t="shared" si="94"/>
        <v>4.53</v>
      </c>
      <c r="AC319" s="13">
        <f t="shared" si="95"/>
        <v>1543</v>
      </c>
      <c r="AD319" s="14"/>
      <c r="AE319" s="11" t="str">
        <f t="shared" si="96"/>
        <v/>
      </c>
      <c r="AF319" s="11" t="str">
        <f t="shared" si="85"/>
        <v>71029453,1029,1543,71029453,electric,422,1818,116,4.53</v>
      </c>
    </row>
    <row r="320" spans="1:32" x14ac:dyDescent="0.3">
      <c r="A320" s="12">
        <v>1</v>
      </c>
      <c r="B320" s="11" t="str">
        <f t="shared" ca="1" si="79"/>
        <v>10991082</v>
      </c>
      <c r="C320" s="11">
        <f t="shared" si="97"/>
        <v>991</v>
      </c>
      <c r="D320" s="13">
        <f t="shared" si="80"/>
        <v>1026</v>
      </c>
      <c r="E320" s="12">
        <v>901</v>
      </c>
      <c r="F320" s="14"/>
      <c r="G320" s="11" t="str">
        <f t="shared" ca="1" si="86"/>
        <v>10991082</v>
      </c>
      <c r="H320" s="11" t="str">
        <f>IF(A320=7,"",VLOOKUP(engines!$A320,tables!$A$2:$B$9,2,FALSE))</f>
        <v>premium unleaded (recommended)</v>
      </c>
      <c r="I320" s="11" cm="1">
        <f t="array" aca="1" ref="I320" ca="1">IF(H320="","",_xlfn.XLOOKUP(K320*(1+ 0.05*Q320),INDIRECT("tables!r14c"&amp;Q320+2&amp;":"&amp;"r21c"&amp;Q320+2,FALSE),tables!$A$14:$A$21,"err",-1,1))</f>
        <v>8</v>
      </c>
      <c r="J320" s="11" t="str" cm="1">
        <f t="array" ref="J320">IF(H320="","",_xlfn.XLOOKUP(Q320,tables!$B$26:$B$30,_xlfn.ANCHORARRAY(tables!$A$26),tables!$A$26,0,1))</f>
        <v>bi-turbo</v>
      </c>
      <c r="K320" s="13">
        <f t="shared" si="87"/>
        <v>3985</v>
      </c>
      <c r="L320" s="13">
        <f t="shared" si="88"/>
        <v>6931</v>
      </c>
      <c r="M320" s="13">
        <f t="shared" si="89"/>
        <v>6252</v>
      </c>
      <c r="N320" s="15">
        <f ca="1">IF(H320="","",ROUND((4.966747+(23.27979-4.966747)/(1+(E320/463.6174)))*_xlfn.XLOOKUP(engines!H320,tables!$B$2:$B$9,tables!$C$2:$C$9,0,0,1)*IF(Q320=0,1,1.2)*(1-0.01*I320)*(1-K320/1000000),2))</f>
        <v>12.43</v>
      </c>
      <c r="O320" s="11">
        <f t="shared" si="81"/>
        <v>4150</v>
      </c>
      <c r="P320" s="11">
        <f t="shared" si="82"/>
        <v>248.71000000000004</v>
      </c>
      <c r="Q320" s="11">
        <f>IF(H320="","",MOD(O320,(_xlfn.XLOOKUP(O320,tables!$C$26:$C$30,tables!$B$26:$B$30,-1,-1,-1)+1)))</f>
        <v>2</v>
      </c>
      <c r="R320" s="12">
        <v>301</v>
      </c>
      <c r="S320" s="12">
        <v>679</v>
      </c>
      <c r="T320" s="12">
        <f t="shared" si="83"/>
        <v>991</v>
      </c>
      <c r="U320" s="13">
        <f t="shared" si="84"/>
        <v>1026.2027719002363</v>
      </c>
      <c r="V320" s="14"/>
      <c r="W320" s="11" t="str">
        <f t="shared" si="90"/>
        <v/>
      </c>
      <c r="X320" s="11" t="str">
        <f>IF(A320&lt;&gt;7,"",VLOOKUP(engines!$A320,tables!$A$2:$B$9,2,FALSE))</f>
        <v/>
      </c>
      <c r="Y320" s="13" t="str">
        <f t="shared" si="91"/>
        <v/>
      </c>
      <c r="Z320" s="13" t="str">
        <f t="shared" si="92"/>
        <v/>
      </c>
      <c r="AA320" s="13" t="str">
        <f t="shared" si="93"/>
        <v/>
      </c>
      <c r="AB320" s="15" t="str">
        <f t="shared" si="94"/>
        <v/>
      </c>
      <c r="AC320" s="13" t="str">
        <f t="shared" si="95"/>
        <v/>
      </c>
      <c r="AD320" s="14"/>
      <c r="AE320" s="11" t="str">
        <f t="shared" ca="1" si="96"/>
        <v>10991082,991,1026,10991082,premium unleaded (recommended),8,bi-turbo,3985,6931,6252,12.43</v>
      </c>
      <c r="AF320" s="11" t="str">
        <f t="shared" si="85"/>
        <v/>
      </c>
    </row>
    <row r="321" spans="1:32" x14ac:dyDescent="0.3">
      <c r="A321" s="12">
        <v>3</v>
      </c>
      <c r="B321" s="11" t="str">
        <f t="shared" ca="1" si="79"/>
        <v>31085101</v>
      </c>
      <c r="C321" s="11">
        <f t="shared" si="97"/>
        <v>1085</v>
      </c>
      <c r="D321" s="13">
        <f t="shared" si="80"/>
        <v>1160</v>
      </c>
      <c r="E321" s="12">
        <v>1033</v>
      </c>
      <c r="F321" s="14"/>
      <c r="G321" s="11" t="str">
        <f t="shared" ca="1" si="86"/>
        <v>31085101</v>
      </c>
      <c r="H321" s="11" t="str">
        <f>IF(A321=7,"",VLOOKUP(engines!$A321,tables!$A$2:$B$9,2,FALSE))</f>
        <v>premium unleaded (required)</v>
      </c>
      <c r="I321" s="11" cm="1">
        <f t="array" aca="1" ref="I321" ca="1">IF(H321="","",_xlfn.XLOOKUP(K321*(1+ 0.05*Q321),INDIRECT("tables!r14c"&amp;Q321+2&amp;":"&amp;"r21c"&amp;Q321+2,FALSE),tables!$A$14:$A$21,"err",-1,1))</f>
        <v>10</v>
      </c>
      <c r="J321" s="11" t="str" cm="1">
        <f t="array" ref="J321">IF(H321="","",_xlfn.XLOOKUP(Q321,tables!$B$26:$B$30,_xlfn.ANCHORARRAY(tables!$A$26),tables!$A$26,0,1))</f>
        <v>single turbo</v>
      </c>
      <c r="K321" s="13">
        <f t="shared" si="87"/>
        <v>4388</v>
      </c>
      <c r="L321" s="13">
        <f t="shared" si="88"/>
        <v>6957</v>
      </c>
      <c r="M321" s="13">
        <f t="shared" si="89"/>
        <v>6339</v>
      </c>
      <c r="N321" s="15">
        <f ca="1">IF(H321="","",ROUND((4.966747+(23.27979-4.966747)/(1+(E321/463.6174)))*_xlfn.XLOOKUP(engines!H321,tables!$B$2:$B$9,tables!$C$2:$C$9,0,0,1)*IF(Q321=0,1,1.2)*(1-0.01*I321)*(1-K321/1000000),2))</f>
        <v>11.78</v>
      </c>
      <c r="O321" s="11">
        <f t="shared" si="81"/>
        <v>4485</v>
      </c>
      <c r="P321" s="11">
        <f t="shared" si="82"/>
        <v>247.27500000000001</v>
      </c>
      <c r="Q321" s="11">
        <f>IF(H321="","",MOD(O321,(_xlfn.XLOOKUP(O321,tables!$C$26:$C$30,tables!$B$26:$B$30,-1,-1,-1)+1)))</f>
        <v>1</v>
      </c>
      <c r="R321" s="12">
        <v>626</v>
      </c>
      <c r="S321" s="12">
        <v>618</v>
      </c>
      <c r="T321" s="12">
        <f t="shared" si="83"/>
        <v>1085</v>
      </c>
      <c r="U321" s="13">
        <f t="shared" si="84"/>
        <v>1160.3978928966319</v>
      </c>
      <c r="V321" s="14"/>
      <c r="W321" s="11" t="str">
        <f t="shared" si="90"/>
        <v/>
      </c>
      <c r="X321" s="11" t="str">
        <f>IF(A321&lt;&gt;7,"",VLOOKUP(engines!$A321,tables!$A$2:$B$9,2,FALSE))</f>
        <v/>
      </c>
      <c r="Y321" s="13" t="str">
        <f t="shared" si="91"/>
        <v/>
      </c>
      <c r="Z321" s="13" t="str">
        <f t="shared" si="92"/>
        <v/>
      </c>
      <c r="AA321" s="13" t="str">
        <f t="shared" si="93"/>
        <v/>
      </c>
      <c r="AB321" s="15" t="str">
        <f t="shared" si="94"/>
        <v/>
      </c>
      <c r="AC321" s="13" t="str">
        <f t="shared" si="95"/>
        <v/>
      </c>
      <c r="AD321" s="14"/>
      <c r="AE321" s="11" t="str">
        <f t="shared" ca="1" si="96"/>
        <v>31085101,1085,1160,31085101,premium unleaded (required),10,single turbo,4388,6957,6339,11.78</v>
      </c>
      <c r="AF321" s="11" t="str">
        <f t="shared" si="85"/>
        <v/>
      </c>
    </row>
    <row r="322" spans="1:32" x14ac:dyDescent="0.3">
      <c r="A322" s="12">
        <v>4</v>
      </c>
      <c r="B322" s="11" t="str">
        <f t="shared" ref="B322:B385" ca="1" si="98">IF(H322&lt;&gt;"",CONCATENATE(A322,RIGHT("0000"&amp;C322,4),RIGHT("00"&amp;I322,2),Q322),CONCATENATE(A322,RIGHT("0000"&amp;C322,4),ROUND(AB322*100,0)))</f>
        <v>40461051</v>
      </c>
      <c r="C322" s="11">
        <f t="shared" si="97"/>
        <v>461</v>
      </c>
      <c r="D322" s="13">
        <f t="shared" ref="D322:D351" si="99">ROUND(IF(U322&lt;&gt;"",U322,AC322),0)</f>
        <v>628</v>
      </c>
      <c r="E322" s="12">
        <v>439</v>
      </c>
      <c r="F322" s="14"/>
      <c r="G322" s="11" t="str">
        <f t="shared" ca="1" si="86"/>
        <v>40461051</v>
      </c>
      <c r="H322" s="11" t="str">
        <f>IF(A322=7,"",VLOOKUP(engines!$A322,tables!$A$2:$B$9,2,FALSE))</f>
        <v>diesel</v>
      </c>
      <c r="I322" s="11" cm="1">
        <f t="array" aca="1" ref="I322" ca="1">IF(H322="","",_xlfn.XLOOKUP(K322*(1+ 0.05*Q322),INDIRECT("tables!r14c"&amp;Q322+2&amp;":"&amp;"r21c"&amp;Q322+2,FALSE),tables!$A$14:$A$21,"err",-1,1))</f>
        <v>5</v>
      </c>
      <c r="J322" s="11" t="str" cm="1">
        <f t="array" ref="J322">IF(H322="","",_xlfn.XLOOKUP(Q322,tables!$B$26:$B$30,_xlfn.ANCHORARRAY(tables!$A$26),tables!$A$26,0,1))</f>
        <v>single turbo</v>
      </c>
      <c r="K322" s="13">
        <f t="shared" si="87"/>
        <v>2536</v>
      </c>
      <c r="L322" s="13">
        <f t="shared" si="88"/>
        <v>5622</v>
      </c>
      <c r="M322" s="13">
        <f t="shared" si="89"/>
        <v>4981</v>
      </c>
      <c r="N322" s="15">
        <f ca="1">IF(H322="","",ROUND((4.966747+(23.27979-4.966747)/(1+(E322/463.6174)))*_xlfn.XLOOKUP(engines!H322,tables!$B$2:$B$9,tables!$C$2:$C$9,0,0,1)*IF(Q322=0,1,1.2)*(1-0.01*I322)*(1-K322/1000000),2))</f>
        <v>19.61</v>
      </c>
      <c r="O322" s="11">
        <f t="shared" ref="O322:O351" si="100">IF(H322="","",ROUND((E322/(127+(0.1*E322))*1000),0))</f>
        <v>2569</v>
      </c>
      <c r="P322" s="11">
        <f t="shared" ref="P322:P385" si="101">IF(H322="","",(127+(0.1*T322))*IF(Q322&lt;&gt;0,1 + 0.05*Q322,1))</f>
        <v>181.755</v>
      </c>
      <c r="Q322" s="11">
        <f>IF(H322="","",MOD(O322,(_xlfn.XLOOKUP(O322,tables!$C$26:$C$30,tables!$B$26:$B$30,-1,-1,-1)+1)))</f>
        <v>1</v>
      </c>
      <c r="R322" s="12">
        <v>854</v>
      </c>
      <c r="S322" s="12">
        <v>641</v>
      </c>
      <c r="T322" s="12">
        <f t="shared" ref="T322:T351" si="102">IF(H322="","",ROUND(E322*(1+0.05*Q322),0))</f>
        <v>461</v>
      </c>
      <c r="U322" s="13">
        <f t="shared" ref="U322:U351" si="103">IF(H322="","",((E322*5252)/M322)/0.73756)</f>
        <v>627.58902507330345</v>
      </c>
      <c r="V322" s="14"/>
      <c r="W322" s="11" t="str">
        <f t="shared" si="90"/>
        <v/>
      </c>
      <c r="X322" s="11" t="str">
        <f>IF(A322&lt;&gt;7,"",VLOOKUP(engines!$A322,tables!$A$2:$B$9,2,FALSE))</f>
        <v/>
      </c>
      <c r="Y322" s="13" t="str">
        <f t="shared" si="91"/>
        <v/>
      </c>
      <c r="Z322" s="13" t="str">
        <f t="shared" si="92"/>
        <v/>
      </c>
      <c r="AA322" s="13" t="str">
        <f t="shared" si="93"/>
        <v/>
      </c>
      <c r="AB322" s="15" t="str">
        <f t="shared" si="94"/>
        <v/>
      </c>
      <c r="AC322" s="13" t="str">
        <f t="shared" si="95"/>
        <v/>
      </c>
      <c r="AD322" s="14"/>
      <c r="AE322" s="11" t="str">
        <f t="shared" ca="1" si="96"/>
        <v>40461051,461,628,40461051,diesel,5,single turbo,2536,5622,4981,19.61</v>
      </c>
      <c r="AF322" s="11" t="str">
        <f t="shared" ref="AF322:AF351" si="104">IF(W322&lt;&gt;"",B322&amp;","&amp;E322&amp;","&amp;D322&amp;","&amp;W322&amp;","&amp;X322&amp;","&amp;Y322&amp;","&amp;Z322&amp;","&amp;AA322&amp;","&amp;AB322,"")</f>
        <v/>
      </c>
    </row>
    <row r="323" spans="1:32" x14ac:dyDescent="0.3">
      <c r="A323" s="12">
        <v>7</v>
      </c>
      <c r="B323" s="11" t="str">
        <f t="shared" si="98"/>
        <v>70878481</v>
      </c>
      <c r="C323" s="11">
        <f t="shared" si="97"/>
        <v>878</v>
      </c>
      <c r="D323" s="13">
        <f t="shared" si="99"/>
        <v>1316</v>
      </c>
      <c r="E323" s="12">
        <v>878</v>
      </c>
      <c r="F323" s="14"/>
      <c r="G323" s="11" t="str">
        <f t="shared" ref="G323:G351" si="105">IF(H323="","",B323)</f>
        <v/>
      </c>
      <c r="H323" s="11" t="str">
        <f>IF(A323=7,"",VLOOKUP(engines!$A323,tables!$A$2:$B$9,2,FALSE))</f>
        <v/>
      </c>
      <c r="I323" s="11" t="str" cm="1">
        <f t="array" aca="1" ref="I323" ca="1">IF(H323="","",_xlfn.XLOOKUP(K323*(1+ 0.05*Q323),INDIRECT("tables!r14c"&amp;Q323+2&amp;":"&amp;"r21c"&amp;Q323+2,FALSE),tables!$A$14:$A$21,"err",-1,1))</f>
        <v/>
      </c>
      <c r="J323" s="11" t="str" cm="1">
        <f t="array" ref="J323">IF(H323="","",_xlfn.XLOOKUP(Q323,tables!$B$26:$B$30,_xlfn.ANCHORARRAY(tables!$A$26),tables!$A$26,0,1))</f>
        <v/>
      </c>
      <c r="K323" s="13" t="str">
        <f t="shared" ref="K323:K351" si="106">IF(H323="","",ROUND((T323/P323)*1000,0))</f>
        <v/>
      </c>
      <c r="L323" s="13" t="str">
        <f t="shared" ref="L323:L351" si="107">IF(H323="","",ROUND(IF(H323="diesel",4500+R323,6000+R323)*IF(Q323&lt;&gt;0,1 + 0.05*Q323,1),0))</f>
        <v/>
      </c>
      <c r="M323" s="13" t="str">
        <f t="shared" ref="M323:M351" si="108">IF(H323="","",L323-S323)</f>
        <v/>
      </c>
      <c r="N323" s="15" t="str">
        <f>IF(H323="","",ROUND((4.966747+(23.27979-4.966747)/(1+(E323/463.6174)))*_xlfn.XLOOKUP(engines!H323,tables!$B$2:$B$9,tables!$C$2:$C$9,0,0,1)*IF(Q323=0,1,1.2)*(1-0.01*I323)*(1-K323/1000000),2))</f>
        <v/>
      </c>
      <c r="O323" s="11" t="str">
        <f t="shared" si="100"/>
        <v/>
      </c>
      <c r="P323" s="11" t="str">
        <f t="shared" si="101"/>
        <v/>
      </c>
      <c r="Q323" s="11" t="str">
        <f>IF(H323="","",MOD(O323,(_xlfn.XLOOKUP(O323,tables!$C$26:$C$30,tables!$B$26:$B$30,-1,-1,-1)+1)))</f>
        <v/>
      </c>
      <c r="R323" s="12">
        <v>1331</v>
      </c>
      <c r="S323" s="12">
        <v>944</v>
      </c>
      <c r="T323" s="12" t="str">
        <f t="shared" si="102"/>
        <v/>
      </c>
      <c r="U323" s="13" t="str">
        <f t="shared" si="103"/>
        <v/>
      </c>
      <c r="V323" s="14"/>
      <c r="W323" s="11" t="str">
        <f t="shared" ref="W323:W351" si="109">IF(X323="","",B323)</f>
        <v>70878481</v>
      </c>
      <c r="X323" s="11" t="str">
        <f>IF(A323&lt;&gt;7,"",VLOOKUP(engines!$A323,tables!$A$2:$B$9,2,FALSE))</f>
        <v>electric</v>
      </c>
      <c r="Y323" s="13">
        <f t="shared" ref="Y323:Y351" si="110">IF(X323="","",ROUND(3669.741+(-11726.07-3669.741)/(1+(AA323/0.00007159594)^0.09225318),0))</f>
        <v>415</v>
      </c>
      <c r="Z323" s="13">
        <f t="shared" ref="Z323:Z351" si="111">IF(X323="","",ROUND(E323*745.699872/Y323,0))</f>
        <v>1578</v>
      </c>
      <c r="AA323" s="13">
        <f t="shared" ref="AA323:AA351" si="112">IF(X323="","",ROUND(124.3065+(61.25141-124.3065)/(1+(E323/390.72)^1.907076),0))</f>
        <v>113</v>
      </c>
      <c r="AB323" s="15">
        <f t="shared" ref="AB323:AB351" si="113">IF(X323="","",ROUND((4.966747+(23.27979-4.966747)/(1+(E323/463.6174)))/2.35,2))</f>
        <v>4.8099999999999996</v>
      </c>
      <c r="AC323" s="13">
        <f t="shared" ref="AC323:AC351" si="114">IF(X323="","",ROUND(((E323*5252)/4750)/0.73756,0))</f>
        <v>1316</v>
      </c>
      <c r="AD323" s="14"/>
      <c r="AE323" s="11" t="str">
        <f t="shared" ref="AE323:AE351" si="115">IF(G323&lt;&gt;"",B323&amp;","&amp;C323&amp;","&amp;D323&amp;","&amp;G323&amp;","&amp;H323&amp;","&amp;I323&amp;","&amp;J323&amp;","&amp;K323&amp;","&amp;L323&amp;","&amp;M323&amp;","&amp;N323,"")</f>
        <v/>
      </c>
      <c r="AF323" s="11" t="str">
        <f t="shared" si="104"/>
        <v>70878481,878,1316,70878481,electric,415,1578,113,4.81</v>
      </c>
    </row>
    <row r="324" spans="1:32" x14ac:dyDescent="0.3">
      <c r="A324" s="12">
        <v>2</v>
      </c>
      <c r="B324" s="11" t="str">
        <f t="shared" ca="1" si="98"/>
        <v>20677062</v>
      </c>
      <c r="C324" s="11">
        <f t="shared" ref="C324:C351" si="116">ROUND(IF(A324=7,E324,T324),0)</f>
        <v>677</v>
      </c>
      <c r="D324" s="13">
        <f t="shared" si="99"/>
        <v>714</v>
      </c>
      <c r="E324" s="12">
        <v>615</v>
      </c>
      <c r="F324" s="14"/>
      <c r="G324" s="11" t="str">
        <f t="shared" ca="1" si="105"/>
        <v>20677062</v>
      </c>
      <c r="H324" s="11" t="str">
        <f>IF(A324=7,"",VLOOKUP(engines!$A324,tables!$A$2:$B$9,2,FALSE))</f>
        <v>regular unleaded</v>
      </c>
      <c r="I324" s="11" cm="1">
        <f t="array" aca="1" ref="I324" ca="1">IF(H324="","",_xlfn.XLOOKUP(K324*(1+ 0.05*Q324),INDIRECT("tables!r14c"&amp;Q324+2&amp;":"&amp;"r21c"&amp;Q324+2,FALSE),tables!$A$14:$A$21,"err",-1,1))</f>
        <v>6</v>
      </c>
      <c r="J324" s="11" t="str" cm="1">
        <f t="array" ref="J324">IF(H324="","",_xlfn.XLOOKUP(Q324,tables!$B$26:$B$30,_xlfn.ANCHORARRAY(tables!$A$26),tables!$A$26,0,1))</f>
        <v>bi-turbo</v>
      </c>
      <c r="K324" s="13">
        <f t="shared" si="106"/>
        <v>3161</v>
      </c>
      <c r="L324" s="13">
        <f t="shared" si="107"/>
        <v>6808</v>
      </c>
      <c r="M324" s="13">
        <f t="shared" si="108"/>
        <v>6132</v>
      </c>
      <c r="N324" s="15">
        <f ca="1">IF(H324="","",ROUND((4.966747+(23.27979-4.966747)/(1+(E324/463.6174)))*_xlfn.XLOOKUP(engines!H324,tables!$B$2:$B$9,tables!$C$2:$C$9,0,0,1)*IF(Q324=0,1,1.2)*(1-0.01*I324)*(1-K324/1000000),2))</f>
        <v>14.44</v>
      </c>
      <c r="O324" s="11">
        <f t="shared" si="100"/>
        <v>3263</v>
      </c>
      <c r="P324" s="11">
        <f t="shared" si="101"/>
        <v>214.17000000000002</v>
      </c>
      <c r="Q324" s="11">
        <f>IF(H324="","",MOD(O324,(_xlfn.XLOOKUP(O324,tables!$C$26:$C$30,tables!$B$26:$B$30,-1,-1,-1)+1)))</f>
        <v>2</v>
      </c>
      <c r="R324" s="12">
        <v>189</v>
      </c>
      <c r="S324" s="12">
        <v>676</v>
      </c>
      <c r="T324" s="12">
        <f t="shared" si="102"/>
        <v>677</v>
      </c>
      <c r="U324" s="13">
        <f t="shared" si="103"/>
        <v>714.16790901697448</v>
      </c>
      <c r="V324" s="14"/>
      <c r="W324" s="11" t="str">
        <f t="shared" si="109"/>
        <v/>
      </c>
      <c r="X324" s="11" t="str">
        <f>IF(A324&lt;&gt;7,"",VLOOKUP(engines!$A324,tables!$A$2:$B$9,2,FALSE))</f>
        <v/>
      </c>
      <c r="Y324" s="13" t="str">
        <f t="shared" si="110"/>
        <v/>
      </c>
      <c r="Z324" s="13" t="str">
        <f t="shared" si="111"/>
        <v/>
      </c>
      <c r="AA324" s="13" t="str">
        <f t="shared" si="112"/>
        <v/>
      </c>
      <c r="AB324" s="15" t="str">
        <f t="shared" si="113"/>
        <v/>
      </c>
      <c r="AC324" s="13" t="str">
        <f t="shared" si="114"/>
        <v/>
      </c>
      <c r="AD324" s="14"/>
      <c r="AE324" s="11" t="str">
        <f t="shared" ca="1" si="115"/>
        <v>20677062,677,714,20677062,regular unleaded,6,bi-turbo,3161,6808,6132,14.44</v>
      </c>
      <c r="AF324" s="11" t="str">
        <f t="shared" si="104"/>
        <v/>
      </c>
    </row>
    <row r="325" spans="1:32" x14ac:dyDescent="0.3">
      <c r="A325" s="12">
        <v>5</v>
      </c>
      <c r="B325" s="11" t="str">
        <f t="shared" ca="1" si="98"/>
        <v>50760080</v>
      </c>
      <c r="C325" s="11">
        <f t="shared" si="116"/>
        <v>760</v>
      </c>
      <c r="D325" s="13">
        <f t="shared" si="99"/>
        <v>901</v>
      </c>
      <c r="E325" s="12">
        <v>760</v>
      </c>
      <c r="F325" s="14"/>
      <c r="G325" s="11" t="str">
        <f t="shared" ca="1" si="105"/>
        <v>50760080</v>
      </c>
      <c r="H325" s="11" t="str">
        <f>IF(A325=7,"",VLOOKUP(engines!$A325,tables!$A$2:$B$9,2,FALSE))</f>
        <v>flex-fuel (premium unleaded recommended/E85)</v>
      </c>
      <c r="I325" s="11" cm="1">
        <f t="array" aca="1" ref="I325" ca="1">IF(H325="","",_xlfn.XLOOKUP(K325*(1+ 0.05*Q325),INDIRECT("tables!r14c"&amp;Q325+2&amp;":"&amp;"r21c"&amp;Q325+2,FALSE),tables!$A$14:$A$21,"err",-1,1))</f>
        <v>8</v>
      </c>
      <c r="J325" s="11" t="str" cm="1">
        <f t="array" ref="J325">IF(H325="","",_xlfn.XLOOKUP(Q325,tables!$B$26:$B$30,_xlfn.ANCHORARRAY(tables!$A$26),tables!$A$26,0,1))</f>
        <v>natrually aspirated</v>
      </c>
      <c r="K325" s="13">
        <f t="shared" si="106"/>
        <v>3744</v>
      </c>
      <c r="L325" s="13">
        <f t="shared" si="107"/>
        <v>6605</v>
      </c>
      <c r="M325" s="13">
        <f t="shared" si="108"/>
        <v>6008</v>
      </c>
      <c r="N325" s="15">
        <f ca="1">IF(H325="","",ROUND((4.966747+(23.27979-4.966747)/(1+(E325/463.6174)))*_xlfn.XLOOKUP(engines!H325,tables!$B$2:$B$9,tables!$C$2:$C$9,0,0,1)*IF(Q325=0,1,1.2)*(1-0.01*I325)*(1-K325/1000000),2))</f>
        <v>11.78</v>
      </c>
      <c r="O325" s="11">
        <f t="shared" si="100"/>
        <v>3744</v>
      </c>
      <c r="P325" s="11">
        <f t="shared" si="101"/>
        <v>203</v>
      </c>
      <c r="Q325" s="11">
        <f>IF(H325="","",MOD(O325,(_xlfn.XLOOKUP(O325,tables!$C$26:$C$30,tables!$B$26:$B$30,-1,-1,-1)+1)))</f>
        <v>0</v>
      </c>
      <c r="R325" s="12">
        <v>605</v>
      </c>
      <c r="S325" s="12">
        <v>597</v>
      </c>
      <c r="T325" s="12">
        <f t="shared" si="102"/>
        <v>760</v>
      </c>
      <c r="U325" s="13">
        <f t="shared" si="103"/>
        <v>900.76401918038459</v>
      </c>
      <c r="V325" s="14"/>
      <c r="W325" s="11" t="str">
        <f t="shared" si="109"/>
        <v/>
      </c>
      <c r="X325" s="11" t="str">
        <f>IF(A325&lt;&gt;7,"",VLOOKUP(engines!$A325,tables!$A$2:$B$9,2,FALSE))</f>
        <v/>
      </c>
      <c r="Y325" s="13" t="str">
        <f t="shared" si="110"/>
        <v/>
      </c>
      <c r="Z325" s="13" t="str">
        <f t="shared" si="111"/>
        <v/>
      </c>
      <c r="AA325" s="13" t="str">
        <f t="shared" si="112"/>
        <v/>
      </c>
      <c r="AB325" s="15" t="str">
        <f t="shared" si="113"/>
        <v/>
      </c>
      <c r="AC325" s="13" t="str">
        <f t="shared" si="114"/>
        <v/>
      </c>
      <c r="AD325" s="14"/>
      <c r="AE325" s="11" t="str">
        <f t="shared" ca="1" si="115"/>
        <v>50760080,760,901,50760080,flex-fuel (premium unleaded recommended/E85),8,natrually aspirated,3744,6605,6008,11.78</v>
      </c>
      <c r="AF325" s="11" t="str">
        <f t="shared" si="104"/>
        <v/>
      </c>
    </row>
    <row r="326" spans="1:32" x14ac:dyDescent="0.3">
      <c r="A326" s="12">
        <v>4</v>
      </c>
      <c r="B326" s="11" t="str">
        <f t="shared" ca="1" si="98"/>
        <v>41602103</v>
      </c>
      <c r="C326" s="11">
        <f t="shared" si="116"/>
        <v>1602</v>
      </c>
      <c r="D326" s="13">
        <f t="shared" si="99"/>
        <v>1943</v>
      </c>
      <c r="E326" s="12">
        <v>1393</v>
      </c>
      <c r="F326" s="14"/>
      <c r="G326" s="11" t="str">
        <f t="shared" ca="1" si="105"/>
        <v>41602103</v>
      </c>
      <c r="H326" s="11" t="str">
        <f>IF(A326=7,"",VLOOKUP(engines!$A326,tables!$A$2:$B$9,2,FALSE))</f>
        <v>diesel</v>
      </c>
      <c r="I326" s="11" cm="1">
        <f t="array" aca="1" ref="I326" ca="1">IF(H326="","",_xlfn.XLOOKUP(K326*(1+ 0.05*Q326),INDIRECT("tables!r14c"&amp;Q326+2&amp;":"&amp;"r21c"&amp;Q326+2,FALSE),tables!$A$14:$A$21,"err",-1,1))</f>
        <v>10</v>
      </c>
      <c r="J326" s="11" t="str" cm="1">
        <f t="array" ref="J326">IF(H326="","",_xlfn.XLOOKUP(Q326,tables!$B$26:$B$30,_xlfn.ANCHORARRAY(tables!$A$26),tables!$A$26,0,1))</f>
        <v>twin turbo</v>
      </c>
      <c r="K326" s="13">
        <f t="shared" si="106"/>
        <v>4850</v>
      </c>
      <c r="L326" s="13">
        <f t="shared" si="107"/>
        <v>5829</v>
      </c>
      <c r="M326" s="13">
        <f t="shared" si="108"/>
        <v>5104</v>
      </c>
      <c r="N326" s="15">
        <f ca="1">IF(H326="","",ROUND((4.966747+(23.27979-4.966747)/(1+(E326/463.6174)))*_xlfn.XLOOKUP(engines!H326,tables!$B$2:$B$9,tables!$C$2:$C$9,0,0,1)*IF(Q326=0,1,1.2)*(1-0.01*I326)*(1-K326/1000000),2))</f>
        <v>12.3</v>
      </c>
      <c r="O326" s="11">
        <f t="shared" si="100"/>
        <v>5231</v>
      </c>
      <c r="P326" s="11">
        <f t="shared" si="101"/>
        <v>330.28000000000003</v>
      </c>
      <c r="Q326" s="11">
        <f>IF(H326="","",MOD(O326,(_xlfn.XLOOKUP(O326,tables!$C$26:$C$30,tables!$B$26:$B$30,-1,-1,-1)+1)))</f>
        <v>3</v>
      </c>
      <c r="R326" s="12">
        <v>569</v>
      </c>
      <c r="S326" s="12">
        <v>725</v>
      </c>
      <c r="T326" s="12">
        <f t="shared" si="102"/>
        <v>1602</v>
      </c>
      <c r="U326" s="13">
        <f t="shared" si="103"/>
        <v>1943.4251223342374</v>
      </c>
      <c r="V326" s="14"/>
      <c r="W326" s="11" t="str">
        <f t="shared" si="109"/>
        <v/>
      </c>
      <c r="X326" s="11" t="str">
        <f>IF(A326&lt;&gt;7,"",VLOOKUP(engines!$A326,tables!$A$2:$B$9,2,FALSE))</f>
        <v/>
      </c>
      <c r="Y326" s="13" t="str">
        <f t="shared" si="110"/>
        <v/>
      </c>
      <c r="Z326" s="13" t="str">
        <f t="shared" si="111"/>
        <v/>
      </c>
      <c r="AA326" s="13" t="str">
        <f t="shared" si="112"/>
        <v/>
      </c>
      <c r="AB326" s="15" t="str">
        <f t="shared" si="113"/>
        <v/>
      </c>
      <c r="AC326" s="13" t="str">
        <f t="shared" si="114"/>
        <v/>
      </c>
      <c r="AD326" s="14"/>
      <c r="AE326" s="11" t="str">
        <f t="shared" ca="1" si="115"/>
        <v>41602103,1602,1943,41602103,diesel,10,twin turbo,4850,5829,5104,12.3</v>
      </c>
      <c r="AF326" s="11" t="str">
        <f t="shared" si="104"/>
        <v/>
      </c>
    </row>
    <row r="327" spans="1:32" x14ac:dyDescent="0.3">
      <c r="A327" s="12">
        <v>2</v>
      </c>
      <c r="B327" s="11" t="str">
        <f t="shared" ca="1" si="98"/>
        <v>20387051</v>
      </c>
      <c r="C327" s="11">
        <f t="shared" si="116"/>
        <v>387</v>
      </c>
      <c r="D327" s="13">
        <f t="shared" si="99"/>
        <v>411</v>
      </c>
      <c r="E327" s="12">
        <v>369</v>
      </c>
      <c r="F327" s="14"/>
      <c r="G327" s="11" t="str">
        <f t="shared" ca="1" si="105"/>
        <v>20387051</v>
      </c>
      <c r="H327" s="11" t="str">
        <f>IF(A327=7,"",VLOOKUP(engines!$A327,tables!$A$2:$B$9,2,FALSE))</f>
        <v>regular unleaded</v>
      </c>
      <c r="I327" s="11" cm="1">
        <f t="array" aca="1" ref="I327" ca="1">IF(H327="","",_xlfn.XLOOKUP(K327*(1+ 0.05*Q327),INDIRECT("tables!r14c"&amp;Q327+2&amp;":"&amp;"r21c"&amp;Q327+2,FALSE),tables!$A$14:$A$21,"err",-1,1))</f>
        <v>5</v>
      </c>
      <c r="J327" s="11" t="str" cm="1">
        <f t="array" ref="J327">IF(H327="","",_xlfn.XLOOKUP(Q327,tables!$B$26:$B$30,_xlfn.ANCHORARRAY(tables!$A$26),tables!$A$26,0,1))</f>
        <v>single turbo</v>
      </c>
      <c r="K327" s="13">
        <f t="shared" si="106"/>
        <v>2224</v>
      </c>
      <c r="L327" s="13">
        <f t="shared" si="107"/>
        <v>7041</v>
      </c>
      <c r="M327" s="13">
        <f t="shared" si="108"/>
        <v>6389</v>
      </c>
      <c r="N327" s="15">
        <f ca="1">IF(H327="","",ROUND((4.966747+(23.27979-4.966747)/(1+(E327/463.6174)))*_xlfn.XLOOKUP(engines!H327,tables!$B$2:$B$9,tables!$C$2:$C$9,0,0,1)*IF(Q327=0,1,1.2)*(1-0.01*I327)*(1-K327/1000000),2))</f>
        <v>17.25</v>
      </c>
      <c r="O327" s="11">
        <f t="shared" si="100"/>
        <v>2251</v>
      </c>
      <c r="P327" s="11">
        <f t="shared" si="101"/>
        <v>173.98499999999999</v>
      </c>
      <c r="Q327" s="11">
        <f>IF(H327="","",MOD(O327,(_xlfn.XLOOKUP(O327,tables!$C$26:$C$30,tables!$B$26:$B$30,-1,-1,-1)+1)))</f>
        <v>1</v>
      </c>
      <c r="R327" s="12">
        <v>706</v>
      </c>
      <c r="S327" s="12">
        <v>652</v>
      </c>
      <c r="T327" s="12">
        <f t="shared" si="102"/>
        <v>387</v>
      </c>
      <c r="U327" s="13">
        <f t="shared" si="103"/>
        <v>411.26413693148419</v>
      </c>
      <c r="V327" s="14"/>
      <c r="W327" s="11" t="str">
        <f t="shared" si="109"/>
        <v/>
      </c>
      <c r="X327" s="11" t="str">
        <f>IF(A327&lt;&gt;7,"",VLOOKUP(engines!$A327,tables!$A$2:$B$9,2,FALSE))</f>
        <v/>
      </c>
      <c r="Y327" s="13" t="str">
        <f t="shared" si="110"/>
        <v/>
      </c>
      <c r="Z327" s="13" t="str">
        <f t="shared" si="111"/>
        <v/>
      </c>
      <c r="AA327" s="13" t="str">
        <f t="shared" si="112"/>
        <v/>
      </c>
      <c r="AB327" s="15" t="str">
        <f t="shared" si="113"/>
        <v/>
      </c>
      <c r="AC327" s="13" t="str">
        <f t="shared" si="114"/>
        <v/>
      </c>
      <c r="AD327" s="14"/>
      <c r="AE327" s="11" t="str">
        <f t="shared" ca="1" si="115"/>
        <v>20387051,387,411,20387051,regular unleaded,5,single turbo,2224,7041,6389,17.25</v>
      </c>
      <c r="AF327" s="11" t="str">
        <f t="shared" si="104"/>
        <v/>
      </c>
    </row>
    <row r="328" spans="1:32" x14ac:dyDescent="0.3">
      <c r="A328" s="12">
        <v>8</v>
      </c>
      <c r="B328" s="11" t="str">
        <f t="shared" ca="1" si="98"/>
        <v>80308050</v>
      </c>
      <c r="C328" s="11">
        <f t="shared" si="116"/>
        <v>308</v>
      </c>
      <c r="D328" s="13">
        <f t="shared" si="99"/>
        <v>429</v>
      </c>
      <c r="E328" s="12">
        <v>308</v>
      </c>
      <c r="F328" s="14"/>
      <c r="G328" s="11" t="str">
        <f t="shared" ca="1" si="105"/>
        <v>80308050</v>
      </c>
      <c r="H328" s="11" t="str">
        <f>IF(A328=7,"",VLOOKUP(engines!$A328,tables!$A$2:$B$9,2,FALSE))</f>
        <v>flex-fuel (unleaded/E85)</v>
      </c>
      <c r="I328" s="11" cm="1">
        <f t="array" aca="1" ref="I328" ca="1">IF(H328="","",_xlfn.XLOOKUP(K328*(1+ 0.05*Q328),INDIRECT("tables!r14c"&amp;Q328+2&amp;":"&amp;"r21c"&amp;Q328+2,FALSE),tables!$A$14:$A$21,"err",-1,1))</f>
        <v>5</v>
      </c>
      <c r="J328" s="11" t="str" cm="1">
        <f t="array" ref="J328">IF(H328="","",_xlfn.XLOOKUP(Q328,tables!$B$26:$B$30,_xlfn.ANCHORARRAY(tables!$A$26),tables!$A$26,0,1))</f>
        <v>natrually aspirated</v>
      </c>
      <c r="K328" s="13">
        <f t="shared" si="106"/>
        <v>1952</v>
      </c>
      <c r="L328" s="13">
        <f t="shared" si="107"/>
        <v>6035</v>
      </c>
      <c r="M328" s="13">
        <f t="shared" si="108"/>
        <v>5111</v>
      </c>
      <c r="N328" s="15">
        <f ca="1">IF(H328="","",ROUND((4.966747+(23.27979-4.966747)/(1+(E328/463.6174)))*_xlfn.XLOOKUP(engines!H328,tables!$B$2:$B$9,tables!$C$2:$C$9,0,0,1)*IF(Q328=0,1,1.2)*(1-0.01*I328)*(1-K328/1000000),2))</f>
        <v>16.2</v>
      </c>
      <c r="O328" s="11">
        <f t="shared" si="100"/>
        <v>1952</v>
      </c>
      <c r="P328" s="11">
        <f t="shared" si="101"/>
        <v>157.80000000000001</v>
      </c>
      <c r="Q328" s="11">
        <f>IF(H328="","",MOD(O328,(_xlfn.XLOOKUP(O328,tables!$C$26:$C$30,tables!$B$26:$B$30,-1,-1,-1)+1)))</f>
        <v>0</v>
      </c>
      <c r="R328" s="12">
        <v>35</v>
      </c>
      <c r="S328" s="12">
        <v>924</v>
      </c>
      <c r="T328" s="12">
        <f t="shared" si="102"/>
        <v>308</v>
      </c>
      <c r="U328" s="13">
        <f t="shared" si="103"/>
        <v>429.11351934131005</v>
      </c>
      <c r="V328" s="14"/>
      <c r="W328" s="11" t="str">
        <f t="shared" si="109"/>
        <v/>
      </c>
      <c r="X328" s="11" t="str">
        <f>IF(A328&lt;&gt;7,"",VLOOKUP(engines!$A328,tables!$A$2:$B$9,2,FALSE))</f>
        <v/>
      </c>
      <c r="Y328" s="13" t="str">
        <f t="shared" si="110"/>
        <v/>
      </c>
      <c r="Z328" s="13" t="str">
        <f t="shared" si="111"/>
        <v/>
      </c>
      <c r="AA328" s="13" t="str">
        <f t="shared" si="112"/>
        <v/>
      </c>
      <c r="AB328" s="15" t="str">
        <f t="shared" si="113"/>
        <v/>
      </c>
      <c r="AC328" s="13" t="str">
        <f t="shared" si="114"/>
        <v/>
      </c>
      <c r="AD328" s="14"/>
      <c r="AE328" s="11" t="str">
        <f t="shared" ca="1" si="115"/>
        <v>80308050,308,429,80308050,flex-fuel (unleaded/E85),5,natrually aspirated,1952,6035,5111,16.2</v>
      </c>
      <c r="AF328" s="11" t="str">
        <f t="shared" si="104"/>
        <v/>
      </c>
    </row>
    <row r="329" spans="1:32" x14ac:dyDescent="0.3">
      <c r="A329" s="12">
        <v>4</v>
      </c>
      <c r="B329" s="11" t="str">
        <f t="shared" ca="1" si="98"/>
        <v>40697080</v>
      </c>
      <c r="C329" s="11">
        <f t="shared" si="116"/>
        <v>697</v>
      </c>
      <c r="D329" s="13">
        <f t="shared" si="99"/>
        <v>933</v>
      </c>
      <c r="E329" s="12">
        <v>697</v>
      </c>
      <c r="F329" s="14"/>
      <c r="G329" s="11" t="str">
        <f t="shared" ca="1" si="105"/>
        <v>40697080</v>
      </c>
      <c r="H329" s="11" t="str">
        <f>IF(A329=7,"",VLOOKUP(engines!$A329,tables!$A$2:$B$9,2,FALSE))</f>
        <v>diesel</v>
      </c>
      <c r="I329" s="11" cm="1">
        <f t="array" aca="1" ref="I329" ca="1">IF(H329="","",_xlfn.XLOOKUP(K329*(1+ 0.05*Q329),INDIRECT("tables!r14c"&amp;Q329+2&amp;":"&amp;"r21c"&amp;Q329+2,FALSE),tables!$A$14:$A$21,"err",-1,1))</f>
        <v>8</v>
      </c>
      <c r="J329" s="11" t="str" cm="1">
        <f t="array" ref="J329">IF(H329="","",_xlfn.XLOOKUP(Q329,tables!$B$26:$B$30,_xlfn.ANCHORARRAY(tables!$A$26),tables!$A$26,0,1))</f>
        <v>natrually aspirated</v>
      </c>
      <c r="K329" s="13">
        <f t="shared" si="106"/>
        <v>3543</v>
      </c>
      <c r="L329" s="13">
        <f t="shared" si="107"/>
        <v>5890</v>
      </c>
      <c r="M329" s="13">
        <f t="shared" si="108"/>
        <v>5320</v>
      </c>
      <c r="N329" s="15">
        <f ca="1">IF(H329="","",ROUND((4.966747+(23.27979-4.966747)/(1+(E329/463.6174)))*_xlfn.XLOOKUP(engines!H329,tables!$B$2:$B$9,tables!$C$2:$C$9,0,0,1)*IF(Q329=0,1,1.2)*(1-0.01*I329)*(1-K329/1000000),2))</f>
        <v>13.51</v>
      </c>
      <c r="O329" s="11">
        <f t="shared" si="100"/>
        <v>3543</v>
      </c>
      <c r="P329" s="11">
        <f t="shared" si="101"/>
        <v>196.7</v>
      </c>
      <c r="Q329" s="11">
        <f>IF(H329="","",MOD(O329,(_xlfn.XLOOKUP(O329,tables!$C$26:$C$30,tables!$B$26:$B$30,-1,-1,-1)+1)))</f>
        <v>0</v>
      </c>
      <c r="R329" s="12">
        <v>1390</v>
      </c>
      <c r="S329" s="12">
        <v>570</v>
      </c>
      <c r="T329" s="12">
        <f t="shared" si="102"/>
        <v>697</v>
      </c>
      <c r="U329" s="13">
        <f t="shared" si="103"/>
        <v>932.92881588427929</v>
      </c>
      <c r="V329" s="14"/>
      <c r="W329" s="11" t="str">
        <f t="shared" si="109"/>
        <v/>
      </c>
      <c r="X329" s="11" t="str">
        <f>IF(A329&lt;&gt;7,"",VLOOKUP(engines!$A329,tables!$A$2:$B$9,2,FALSE))</f>
        <v/>
      </c>
      <c r="Y329" s="13" t="str">
        <f t="shared" si="110"/>
        <v/>
      </c>
      <c r="Z329" s="13" t="str">
        <f t="shared" si="111"/>
        <v/>
      </c>
      <c r="AA329" s="13" t="str">
        <f t="shared" si="112"/>
        <v/>
      </c>
      <c r="AB329" s="15" t="str">
        <f t="shared" si="113"/>
        <v/>
      </c>
      <c r="AC329" s="13" t="str">
        <f t="shared" si="114"/>
        <v/>
      </c>
      <c r="AD329" s="14"/>
      <c r="AE329" s="11" t="str">
        <f t="shared" ca="1" si="115"/>
        <v>40697080,697,933,40697080,diesel,8,natrually aspirated,3543,5890,5320,13.51</v>
      </c>
      <c r="AF329" s="11" t="str">
        <f t="shared" si="104"/>
        <v/>
      </c>
    </row>
    <row r="330" spans="1:32" x14ac:dyDescent="0.3">
      <c r="A330" s="12">
        <v>4</v>
      </c>
      <c r="B330" s="11" t="str">
        <f t="shared" ca="1" si="98"/>
        <v>41564103</v>
      </c>
      <c r="C330" s="11">
        <f t="shared" si="116"/>
        <v>1564</v>
      </c>
      <c r="D330" s="13">
        <f t="shared" si="99"/>
        <v>1771</v>
      </c>
      <c r="E330" s="12">
        <v>1360</v>
      </c>
      <c r="F330" s="14"/>
      <c r="G330" s="11" t="str">
        <f t="shared" ca="1" si="105"/>
        <v>41564103</v>
      </c>
      <c r="H330" s="11" t="str">
        <f>IF(A330=7,"",VLOOKUP(engines!$A330,tables!$A$2:$B$9,2,FALSE))</f>
        <v>diesel</v>
      </c>
      <c r="I330" s="11" cm="1">
        <f t="array" aca="1" ref="I330" ca="1">IF(H330="","",_xlfn.XLOOKUP(K330*(1+ 0.05*Q330),INDIRECT("tables!r14c"&amp;Q330+2&amp;":"&amp;"r21c"&amp;Q330+2,FALSE),tables!$A$14:$A$21,"err",-1,1))</f>
        <v>10</v>
      </c>
      <c r="J330" s="11" t="str" cm="1">
        <f t="array" ref="J330">IF(H330="","",_xlfn.XLOOKUP(Q330,tables!$B$26:$B$30,_xlfn.ANCHORARRAY(tables!$A$26),tables!$A$26,0,1))</f>
        <v>twin turbo</v>
      </c>
      <c r="K330" s="13">
        <f t="shared" si="106"/>
        <v>4799</v>
      </c>
      <c r="L330" s="13">
        <f t="shared" si="107"/>
        <v>6383</v>
      </c>
      <c r="M330" s="13">
        <f t="shared" si="108"/>
        <v>5469</v>
      </c>
      <c r="N330" s="15">
        <f ca="1">IF(H330="","",ROUND((4.966747+(23.27979-4.966747)/(1+(E330/463.6174)))*_xlfn.XLOOKUP(engines!H330,tables!$B$2:$B$9,tables!$C$2:$C$9,0,0,1)*IF(Q330=0,1,1.2)*(1-0.01*I330)*(1-K330/1000000),2))</f>
        <v>12.41</v>
      </c>
      <c r="O330" s="11">
        <f t="shared" si="100"/>
        <v>5171</v>
      </c>
      <c r="P330" s="11">
        <f t="shared" si="101"/>
        <v>325.90999999999997</v>
      </c>
      <c r="Q330" s="11">
        <f>IF(H330="","",MOD(O330,(_xlfn.XLOOKUP(O330,tables!$C$26:$C$30,tables!$B$26:$B$30,-1,-1,-1)+1)))</f>
        <v>3</v>
      </c>
      <c r="R330" s="12">
        <v>1050</v>
      </c>
      <c r="S330" s="12">
        <v>914</v>
      </c>
      <c r="T330" s="12">
        <f t="shared" si="102"/>
        <v>1564</v>
      </c>
      <c r="U330" s="13">
        <f t="shared" si="103"/>
        <v>1770.7544699407717</v>
      </c>
      <c r="V330" s="14"/>
      <c r="W330" s="11" t="str">
        <f t="shared" si="109"/>
        <v/>
      </c>
      <c r="X330" s="11" t="str">
        <f>IF(A330&lt;&gt;7,"",VLOOKUP(engines!$A330,tables!$A$2:$B$9,2,FALSE))</f>
        <v/>
      </c>
      <c r="Y330" s="13" t="str">
        <f t="shared" si="110"/>
        <v/>
      </c>
      <c r="Z330" s="13" t="str">
        <f t="shared" si="111"/>
        <v/>
      </c>
      <c r="AA330" s="13" t="str">
        <f t="shared" si="112"/>
        <v/>
      </c>
      <c r="AB330" s="15" t="str">
        <f t="shared" si="113"/>
        <v/>
      </c>
      <c r="AC330" s="13" t="str">
        <f t="shared" si="114"/>
        <v/>
      </c>
      <c r="AD330" s="14"/>
      <c r="AE330" s="11" t="str">
        <f t="shared" ca="1" si="115"/>
        <v>41564103,1564,1771,41564103,diesel,10,twin turbo,4799,6383,5469,12.41</v>
      </c>
      <c r="AF330" s="11" t="str">
        <f t="shared" si="104"/>
        <v/>
      </c>
    </row>
    <row r="331" spans="1:32" x14ac:dyDescent="0.3">
      <c r="A331" s="12">
        <v>1</v>
      </c>
      <c r="B331" s="11" t="str">
        <f t="shared" ca="1" si="98"/>
        <v>10376050</v>
      </c>
      <c r="C331" s="11">
        <f t="shared" si="116"/>
        <v>376</v>
      </c>
      <c r="D331" s="13">
        <f t="shared" si="99"/>
        <v>442</v>
      </c>
      <c r="E331" s="12">
        <v>376</v>
      </c>
      <c r="F331" s="14"/>
      <c r="G331" s="11" t="str">
        <f t="shared" ca="1" si="105"/>
        <v>10376050</v>
      </c>
      <c r="H331" s="11" t="str">
        <f>IF(A331=7,"",VLOOKUP(engines!$A331,tables!$A$2:$B$9,2,FALSE))</f>
        <v>premium unleaded (recommended)</v>
      </c>
      <c r="I331" s="11" cm="1">
        <f t="array" aca="1" ref="I331" ca="1">IF(H331="","",_xlfn.XLOOKUP(K331*(1+ 0.05*Q331),INDIRECT("tables!r14c"&amp;Q331+2&amp;":"&amp;"r21c"&amp;Q331+2,FALSE),tables!$A$14:$A$21,"err",-1,1))</f>
        <v>5</v>
      </c>
      <c r="J331" s="11" t="str" cm="1">
        <f t="array" ref="J331">IF(H331="","",_xlfn.XLOOKUP(Q331,tables!$B$26:$B$30,_xlfn.ANCHORARRAY(tables!$A$26),tables!$A$26,0,1))</f>
        <v>natrually aspirated</v>
      </c>
      <c r="K331" s="13">
        <f t="shared" si="106"/>
        <v>2284</v>
      </c>
      <c r="L331" s="13">
        <f t="shared" si="107"/>
        <v>6854</v>
      </c>
      <c r="M331" s="13">
        <f t="shared" si="108"/>
        <v>6060</v>
      </c>
      <c r="N331" s="15">
        <f ca="1">IF(H331="","",ROUND((4.966747+(23.27979-4.966747)/(1+(E331/463.6174)))*_xlfn.XLOOKUP(engines!H331,tables!$B$2:$B$9,tables!$C$2:$C$9,0,0,1)*IF(Q331=0,1,1.2)*(1-0.01*I331)*(1-K331/1000000),2))</f>
        <v>14.44</v>
      </c>
      <c r="O331" s="11">
        <f t="shared" si="100"/>
        <v>2284</v>
      </c>
      <c r="P331" s="11">
        <f t="shared" si="101"/>
        <v>164.6</v>
      </c>
      <c r="Q331" s="11">
        <f>IF(H331="","",MOD(O331,(_xlfn.XLOOKUP(O331,tables!$C$26:$C$30,tables!$B$26:$B$30,-1,-1,-1)+1)))</f>
        <v>0</v>
      </c>
      <c r="R331" s="12">
        <v>854</v>
      </c>
      <c r="S331" s="12">
        <v>794</v>
      </c>
      <c r="T331" s="12">
        <f t="shared" si="102"/>
        <v>376</v>
      </c>
      <c r="U331" s="13">
        <f t="shared" si="103"/>
        <v>441.81716289748181</v>
      </c>
      <c r="V331" s="14"/>
      <c r="W331" s="11" t="str">
        <f t="shared" si="109"/>
        <v/>
      </c>
      <c r="X331" s="11" t="str">
        <f>IF(A331&lt;&gt;7,"",VLOOKUP(engines!$A331,tables!$A$2:$B$9,2,FALSE))</f>
        <v/>
      </c>
      <c r="Y331" s="13" t="str">
        <f t="shared" si="110"/>
        <v/>
      </c>
      <c r="Z331" s="13" t="str">
        <f t="shared" si="111"/>
        <v/>
      </c>
      <c r="AA331" s="13" t="str">
        <f t="shared" si="112"/>
        <v/>
      </c>
      <c r="AB331" s="15" t="str">
        <f t="shared" si="113"/>
        <v/>
      </c>
      <c r="AC331" s="13" t="str">
        <f t="shared" si="114"/>
        <v/>
      </c>
      <c r="AD331" s="14"/>
      <c r="AE331" s="11" t="str">
        <f t="shared" ca="1" si="115"/>
        <v>10376050,376,442,10376050,premium unleaded (recommended),5,natrually aspirated,2284,6854,6060,14.44</v>
      </c>
      <c r="AF331" s="11" t="str">
        <f t="shared" si="104"/>
        <v/>
      </c>
    </row>
    <row r="332" spans="1:32" x14ac:dyDescent="0.3">
      <c r="A332" s="12">
        <v>7</v>
      </c>
      <c r="B332" s="11" t="str">
        <f t="shared" si="98"/>
        <v>70835490</v>
      </c>
      <c r="C332" s="11">
        <f t="shared" si="116"/>
        <v>835</v>
      </c>
      <c r="D332" s="13">
        <f t="shared" si="99"/>
        <v>1252</v>
      </c>
      <c r="E332" s="12">
        <v>835</v>
      </c>
      <c r="F332" s="14"/>
      <c r="G332" s="11" t="str">
        <f t="shared" si="105"/>
        <v/>
      </c>
      <c r="H332" s="11" t="str">
        <f>IF(A332=7,"",VLOOKUP(engines!$A332,tables!$A$2:$B$9,2,FALSE))</f>
        <v/>
      </c>
      <c r="I332" s="11" t="str" cm="1">
        <f t="array" aca="1" ref="I332" ca="1">IF(H332="","",_xlfn.XLOOKUP(K332*(1+ 0.05*Q332),INDIRECT("tables!r14c"&amp;Q332+2&amp;":"&amp;"r21c"&amp;Q332+2,FALSE),tables!$A$14:$A$21,"err",-1,1))</f>
        <v/>
      </c>
      <c r="J332" s="11" t="str" cm="1">
        <f t="array" ref="J332">IF(H332="","",_xlfn.XLOOKUP(Q332,tables!$B$26:$B$30,_xlfn.ANCHORARRAY(tables!$A$26),tables!$A$26,0,1))</f>
        <v/>
      </c>
      <c r="K332" s="13" t="str">
        <f t="shared" si="106"/>
        <v/>
      </c>
      <c r="L332" s="13" t="str">
        <f t="shared" si="107"/>
        <v/>
      </c>
      <c r="M332" s="13" t="str">
        <f t="shared" si="108"/>
        <v/>
      </c>
      <c r="N332" s="15" t="str">
        <f>IF(H332="","",ROUND((4.966747+(23.27979-4.966747)/(1+(E332/463.6174)))*_xlfn.XLOOKUP(engines!H332,tables!$B$2:$B$9,tables!$C$2:$C$9,0,0,1)*IF(Q332=0,1,1.2)*(1-0.01*I332)*(1-K332/1000000),2))</f>
        <v/>
      </c>
      <c r="O332" s="11" t="str">
        <f t="shared" si="100"/>
        <v/>
      </c>
      <c r="P332" s="11" t="str">
        <f t="shared" si="101"/>
        <v/>
      </c>
      <c r="Q332" s="11" t="str">
        <f>IF(H332="","",MOD(O332,(_xlfn.XLOOKUP(O332,tables!$C$26:$C$30,tables!$B$26:$B$30,-1,-1,-1)+1)))</f>
        <v/>
      </c>
      <c r="R332" s="12">
        <v>668</v>
      </c>
      <c r="S332" s="12">
        <v>973</v>
      </c>
      <c r="T332" s="12" t="str">
        <f t="shared" si="102"/>
        <v/>
      </c>
      <c r="U332" s="13" t="str">
        <f t="shared" si="103"/>
        <v/>
      </c>
      <c r="V332" s="14"/>
      <c r="W332" s="11" t="str">
        <f t="shared" si="109"/>
        <v>70835490</v>
      </c>
      <c r="X332" s="11" t="str">
        <f>IF(A332&lt;&gt;7,"",VLOOKUP(engines!$A332,tables!$A$2:$B$9,2,FALSE))</f>
        <v>electric</v>
      </c>
      <c r="Y332" s="13">
        <f t="shared" si="110"/>
        <v>413</v>
      </c>
      <c r="Z332" s="13">
        <f t="shared" si="111"/>
        <v>1508</v>
      </c>
      <c r="AA332" s="13">
        <f t="shared" si="112"/>
        <v>112</v>
      </c>
      <c r="AB332" s="15">
        <f t="shared" si="113"/>
        <v>4.9000000000000004</v>
      </c>
      <c r="AC332" s="13">
        <f t="shared" si="114"/>
        <v>1252</v>
      </c>
      <c r="AD332" s="14"/>
      <c r="AE332" s="11" t="str">
        <f t="shared" si="115"/>
        <v/>
      </c>
      <c r="AF332" s="11" t="str">
        <f t="shared" si="104"/>
        <v>70835490,835,1252,70835490,electric,413,1508,112,4.9</v>
      </c>
    </row>
    <row r="333" spans="1:32" x14ac:dyDescent="0.3">
      <c r="A333" s="12">
        <v>7</v>
      </c>
      <c r="B333" s="11" t="str">
        <f t="shared" si="98"/>
        <v>70213745</v>
      </c>
      <c r="C333" s="11">
        <f t="shared" si="116"/>
        <v>213</v>
      </c>
      <c r="D333" s="13">
        <f t="shared" si="99"/>
        <v>319</v>
      </c>
      <c r="E333" s="12">
        <v>213</v>
      </c>
      <c r="F333" s="14"/>
      <c r="G333" s="11" t="str">
        <f t="shared" si="105"/>
        <v/>
      </c>
      <c r="H333" s="11" t="str">
        <f>IF(A333=7,"",VLOOKUP(engines!$A333,tables!$A$2:$B$9,2,FALSE))</f>
        <v/>
      </c>
      <c r="I333" s="11" t="str" cm="1">
        <f t="array" aca="1" ref="I333" ca="1">IF(H333="","",_xlfn.XLOOKUP(K333*(1+ 0.05*Q333),INDIRECT("tables!r14c"&amp;Q333+2&amp;":"&amp;"r21c"&amp;Q333+2,FALSE),tables!$A$14:$A$21,"err",-1,1))</f>
        <v/>
      </c>
      <c r="J333" s="11" t="str" cm="1">
        <f t="array" ref="J333">IF(H333="","",_xlfn.XLOOKUP(Q333,tables!$B$26:$B$30,_xlfn.ANCHORARRAY(tables!$A$26),tables!$A$26,0,1))</f>
        <v/>
      </c>
      <c r="K333" s="13" t="str">
        <f t="shared" si="106"/>
        <v/>
      </c>
      <c r="L333" s="13" t="str">
        <f t="shared" si="107"/>
        <v/>
      </c>
      <c r="M333" s="13" t="str">
        <f t="shared" si="108"/>
        <v/>
      </c>
      <c r="N333" s="15" t="str">
        <f>IF(H333="","",ROUND((4.966747+(23.27979-4.966747)/(1+(E333/463.6174)))*_xlfn.XLOOKUP(engines!H333,tables!$B$2:$B$9,tables!$C$2:$C$9,0,0,1)*IF(Q333=0,1,1.2)*(1-0.01*I333)*(1-K333/1000000),2))</f>
        <v/>
      </c>
      <c r="O333" s="11" t="str">
        <f t="shared" si="100"/>
        <v/>
      </c>
      <c r="P333" s="11" t="str">
        <f t="shared" si="101"/>
        <v/>
      </c>
      <c r="Q333" s="11" t="str">
        <f>IF(H333="","",MOD(O333,(_xlfn.XLOOKUP(O333,tables!$C$26:$C$30,tables!$B$26:$B$30,-1,-1,-1)+1)))</f>
        <v/>
      </c>
      <c r="R333" s="12">
        <v>786</v>
      </c>
      <c r="S333" s="12">
        <v>656</v>
      </c>
      <c r="T333" s="12" t="str">
        <f t="shared" si="102"/>
        <v/>
      </c>
      <c r="U333" s="13" t="str">
        <f t="shared" si="103"/>
        <v/>
      </c>
      <c r="V333" s="14"/>
      <c r="W333" s="11" t="str">
        <f t="shared" si="109"/>
        <v>70213745</v>
      </c>
      <c r="X333" s="11" t="str">
        <f>IF(A333&lt;&gt;7,"",VLOOKUP(engines!$A333,tables!$A$2:$B$9,2,FALSE))</f>
        <v>electric</v>
      </c>
      <c r="Y333" s="13">
        <f t="shared" si="110"/>
        <v>320</v>
      </c>
      <c r="Z333" s="13">
        <f t="shared" si="111"/>
        <v>496</v>
      </c>
      <c r="AA333" s="13">
        <f t="shared" si="112"/>
        <v>76</v>
      </c>
      <c r="AB333" s="15">
        <f t="shared" si="113"/>
        <v>7.45</v>
      </c>
      <c r="AC333" s="13">
        <f t="shared" si="114"/>
        <v>319</v>
      </c>
      <c r="AD333" s="14"/>
      <c r="AE333" s="11" t="str">
        <f t="shared" si="115"/>
        <v/>
      </c>
      <c r="AF333" s="11" t="str">
        <f t="shared" si="104"/>
        <v>70213745,213,319,70213745,electric,320,496,76,7.45</v>
      </c>
    </row>
    <row r="334" spans="1:32" x14ac:dyDescent="0.3">
      <c r="A334" s="12">
        <v>1</v>
      </c>
      <c r="B334" s="11" t="str">
        <f t="shared" ca="1" si="98"/>
        <v>10064030</v>
      </c>
      <c r="C334" s="11">
        <f t="shared" si="116"/>
        <v>64</v>
      </c>
      <c r="D334" s="13">
        <f t="shared" si="99"/>
        <v>69</v>
      </c>
      <c r="E334" s="12">
        <v>64</v>
      </c>
      <c r="F334" s="14"/>
      <c r="G334" s="11" t="str">
        <f t="shared" ca="1" si="105"/>
        <v>10064030</v>
      </c>
      <c r="H334" s="11" t="str">
        <f>IF(A334=7,"",VLOOKUP(engines!$A334,tables!$A$2:$B$9,2,FALSE))</f>
        <v>premium unleaded (recommended)</v>
      </c>
      <c r="I334" s="11" cm="1">
        <f t="array" aca="1" ref="I334" ca="1">IF(H334="","",_xlfn.XLOOKUP(K334*(1+ 0.05*Q334),INDIRECT("tables!r14c"&amp;Q334+2&amp;":"&amp;"r21c"&amp;Q334+2,FALSE),tables!$A$14:$A$21,"err",-1,1))</f>
        <v>3</v>
      </c>
      <c r="J334" s="11" t="str" cm="1">
        <f t="array" ref="J334">IF(H334="","",_xlfn.XLOOKUP(Q334,tables!$B$26:$B$30,_xlfn.ANCHORARRAY(tables!$A$26),tables!$A$26,0,1))</f>
        <v>natrually aspirated</v>
      </c>
      <c r="K334" s="13">
        <f t="shared" si="106"/>
        <v>480</v>
      </c>
      <c r="L334" s="13">
        <f t="shared" si="107"/>
        <v>7310</v>
      </c>
      <c r="M334" s="13">
        <f t="shared" si="108"/>
        <v>6633</v>
      </c>
      <c r="N334" s="15">
        <f ca="1">IF(H334="","",ROUND((4.966747+(23.27979-4.966747)/(1+(E334/463.6174)))*_xlfn.XLOOKUP(engines!H334,tables!$B$2:$B$9,tables!$C$2:$C$9,0,0,1)*IF(Q334=0,1,1.2)*(1-0.01*I334)*(1-K334/1000000),2))</f>
        <v>20.62</v>
      </c>
      <c r="O334" s="11">
        <f t="shared" si="100"/>
        <v>480</v>
      </c>
      <c r="P334" s="11">
        <f t="shared" si="101"/>
        <v>133.4</v>
      </c>
      <c r="Q334" s="11">
        <f>IF(H334="","",MOD(O334,(_xlfn.XLOOKUP(O334,tables!$C$26:$C$30,tables!$B$26:$B$30,-1,-1,-1)+1)))</f>
        <v>0</v>
      </c>
      <c r="R334" s="12">
        <v>1310</v>
      </c>
      <c r="S334" s="12">
        <v>677</v>
      </c>
      <c r="T334" s="12">
        <f t="shared" si="102"/>
        <v>64</v>
      </c>
      <c r="U334" s="13">
        <f t="shared" si="103"/>
        <v>68.706422937760962</v>
      </c>
      <c r="V334" s="14"/>
      <c r="W334" s="11" t="str">
        <f t="shared" si="109"/>
        <v/>
      </c>
      <c r="X334" s="11" t="str">
        <f>IF(A334&lt;&gt;7,"",VLOOKUP(engines!$A334,tables!$A$2:$B$9,2,FALSE))</f>
        <v/>
      </c>
      <c r="Y334" s="13" t="str">
        <f t="shared" si="110"/>
        <v/>
      </c>
      <c r="Z334" s="13" t="str">
        <f t="shared" si="111"/>
        <v/>
      </c>
      <c r="AA334" s="13" t="str">
        <f t="shared" si="112"/>
        <v/>
      </c>
      <c r="AB334" s="15" t="str">
        <f t="shared" si="113"/>
        <v/>
      </c>
      <c r="AC334" s="13" t="str">
        <f t="shared" si="114"/>
        <v/>
      </c>
      <c r="AD334" s="14"/>
      <c r="AE334" s="11" t="str">
        <f t="shared" ca="1" si="115"/>
        <v>10064030,64,69,10064030,premium unleaded (recommended),3,natrually aspirated,480,7310,6633,20.62</v>
      </c>
      <c r="AF334" s="11" t="str">
        <f t="shared" si="104"/>
        <v/>
      </c>
    </row>
    <row r="335" spans="1:32" x14ac:dyDescent="0.3">
      <c r="A335" s="12">
        <v>2</v>
      </c>
      <c r="B335" s="11" t="str">
        <f t="shared" ca="1" si="98"/>
        <v>20710062</v>
      </c>
      <c r="C335" s="11">
        <f t="shared" si="116"/>
        <v>710</v>
      </c>
      <c r="D335" s="13">
        <f t="shared" si="99"/>
        <v>810</v>
      </c>
      <c r="E335" s="12">
        <v>645</v>
      </c>
      <c r="F335" s="14"/>
      <c r="G335" s="11" t="str">
        <f t="shared" ca="1" si="105"/>
        <v>20710062</v>
      </c>
      <c r="H335" s="11" t="str">
        <f>IF(A335=7,"",VLOOKUP(engines!$A335,tables!$A$2:$B$9,2,FALSE))</f>
        <v>regular unleaded</v>
      </c>
      <c r="I335" s="11" cm="1">
        <f t="array" aca="1" ref="I335" ca="1">IF(H335="","",_xlfn.XLOOKUP(K335*(1+ 0.05*Q335),INDIRECT("tables!r14c"&amp;Q335+2&amp;":"&amp;"r21c"&amp;Q335+2,FALSE),tables!$A$14:$A$21,"err",-1,1))</f>
        <v>6</v>
      </c>
      <c r="J335" s="11" t="str" cm="1">
        <f t="array" ref="J335">IF(H335="","",_xlfn.XLOOKUP(Q335,tables!$B$26:$B$30,_xlfn.ANCHORARRAY(tables!$A$26),tables!$A$26,0,1))</f>
        <v>bi-turbo</v>
      </c>
      <c r="K335" s="13">
        <f t="shared" si="106"/>
        <v>3260</v>
      </c>
      <c r="L335" s="13">
        <f t="shared" si="107"/>
        <v>6629</v>
      </c>
      <c r="M335" s="13">
        <f t="shared" si="108"/>
        <v>5669</v>
      </c>
      <c r="N335" s="15">
        <f ca="1">IF(H335="","",ROUND((4.966747+(23.27979-4.966747)/(1+(E335/463.6174)))*_xlfn.XLOOKUP(engines!H335,tables!$B$2:$B$9,tables!$C$2:$C$9,0,0,1)*IF(Q335=0,1,1.2)*(1-0.01*I335)*(1-K335/1000000),2))</f>
        <v>14.19</v>
      </c>
      <c r="O335" s="11">
        <f t="shared" si="100"/>
        <v>3368</v>
      </c>
      <c r="P335" s="11">
        <f t="shared" si="101"/>
        <v>217.8</v>
      </c>
      <c r="Q335" s="11">
        <f>IF(H335="","",MOD(O335,(_xlfn.XLOOKUP(O335,tables!$C$26:$C$30,tables!$B$26:$B$30,-1,-1,-1)+1)))</f>
        <v>2</v>
      </c>
      <c r="R335" s="12">
        <v>26</v>
      </c>
      <c r="S335" s="12">
        <v>960</v>
      </c>
      <c r="T335" s="12">
        <f t="shared" si="102"/>
        <v>710</v>
      </c>
      <c r="U335" s="13">
        <f t="shared" si="103"/>
        <v>810.17832360832676</v>
      </c>
      <c r="V335" s="14"/>
      <c r="W335" s="11" t="str">
        <f t="shared" si="109"/>
        <v/>
      </c>
      <c r="X335" s="11" t="str">
        <f>IF(A335&lt;&gt;7,"",VLOOKUP(engines!$A335,tables!$A$2:$B$9,2,FALSE))</f>
        <v/>
      </c>
      <c r="Y335" s="13" t="str">
        <f t="shared" si="110"/>
        <v/>
      </c>
      <c r="Z335" s="13" t="str">
        <f t="shared" si="111"/>
        <v/>
      </c>
      <c r="AA335" s="13" t="str">
        <f t="shared" si="112"/>
        <v/>
      </c>
      <c r="AB335" s="15" t="str">
        <f t="shared" si="113"/>
        <v/>
      </c>
      <c r="AC335" s="13" t="str">
        <f t="shared" si="114"/>
        <v/>
      </c>
      <c r="AD335" s="14"/>
      <c r="AE335" s="11" t="str">
        <f t="shared" ca="1" si="115"/>
        <v>20710062,710,810,20710062,regular unleaded,6,bi-turbo,3260,6629,5669,14.19</v>
      </c>
      <c r="AF335" s="11" t="str">
        <f t="shared" si="104"/>
        <v/>
      </c>
    </row>
    <row r="336" spans="1:32" x14ac:dyDescent="0.3">
      <c r="A336" s="12">
        <v>7</v>
      </c>
      <c r="B336" s="11" t="str">
        <f t="shared" si="98"/>
        <v>70397631</v>
      </c>
      <c r="C336" s="11">
        <f t="shared" si="116"/>
        <v>397</v>
      </c>
      <c r="D336" s="13">
        <f t="shared" si="99"/>
        <v>595</v>
      </c>
      <c r="E336" s="12">
        <v>397</v>
      </c>
      <c r="F336" s="14"/>
      <c r="G336" s="11" t="str">
        <f t="shared" si="105"/>
        <v/>
      </c>
      <c r="H336" s="11" t="str">
        <f>IF(A336=7,"",VLOOKUP(engines!$A336,tables!$A$2:$B$9,2,FALSE))</f>
        <v/>
      </c>
      <c r="I336" s="11" t="str" cm="1">
        <f t="array" aca="1" ref="I336" ca="1">IF(H336="","",_xlfn.XLOOKUP(K336*(1+ 0.05*Q336),INDIRECT("tables!r14c"&amp;Q336+2&amp;":"&amp;"r21c"&amp;Q336+2,FALSE),tables!$A$14:$A$21,"err",-1,1))</f>
        <v/>
      </c>
      <c r="J336" s="11" t="str" cm="1">
        <f t="array" ref="J336">IF(H336="","",_xlfn.XLOOKUP(Q336,tables!$B$26:$B$30,_xlfn.ANCHORARRAY(tables!$A$26),tables!$A$26,0,1))</f>
        <v/>
      </c>
      <c r="K336" s="13" t="str">
        <f t="shared" si="106"/>
        <v/>
      </c>
      <c r="L336" s="13" t="str">
        <f t="shared" si="107"/>
        <v/>
      </c>
      <c r="M336" s="13" t="str">
        <f t="shared" si="108"/>
        <v/>
      </c>
      <c r="N336" s="15" t="str">
        <f>IF(H336="","",ROUND((4.966747+(23.27979-4.966747)/(1+(E336/463.6174)))*_xlfn.XLOOKUP(engines!H336,tables!$B$2:$B$9,tables!$C$2:$C$9,0,0,1)*IF(Q336=0,1,1.2)*(1-0.01*I336)*(1-K336/1000000),2))</f>
        <v/>
      </c>
      <c r="O336" s="11" t="str">
        <f t="shared" si="100"/>
        <v/>
      </c>
      <c r="P336" s="11" t="str">
        <f t="shared" si="101"/>
        <v/>
      </c>
      <c r="Q336" s="11" t="str">
        <f>IF(H336="","",MOD(O336,(_xlfn.XLOOKUP(O336,tables!$C$26:$C$30,tables!$B$26:$B$30,-1,-1,-1)+1)))</f>
        <v/>
      </c>
      <c r="R336" s="12">
        <v>523</v>
      </c>
      <c r="S336" s="12">
        <v>566</v>
      </c>
      <c r="T336" s="12" t="str">
        <f t="shared" si="102"/>
        <v/>
      </c>
      <c r="U336" s="13" t="str">
        <f t="shared" si="103"/>
        <v/>
      </c>
      <c r="V336" s="14"/>
      <c r="W336" s="11" t="str">
        <f t="shared" si="109"/>
        <v>70397631</v>
      </c>
      <c r="X336" s="11" t="str">
        <f>IF(A336&lt;&gt;7,"",VLOOKUP(engines!$A336,tables!$A$2:$B$9,2,FALSE))</f>
        <v>electric</v>
      </c>
      <c r="Y336" s="13">
        <f t="shared" si="110"/>
        <v>369</v>
      </c>
      <c r="Z336" s="13">
        <f t="shared" si="111"/>
        <v>802</v>
      </c>
      <c r="AA336" s="13">
        <f t="shared" si="112"/>
        <v>93</v>
      </c>
      <c r="AB336" s="15">
        <f t="shared" si="113"/>
        <v>6.31</v>
      </c>
      <c r="AC336" s="13">
        <f t="shared" si="114"/>
        <v>595</v>
      </c>
      <c r="AD336" s="14"/>
      <c r="AE336" s="11" t="str">
        <f t="shared" si="115"/>
        <v/>
      </c>
      <c r="AF336" s="11" t="str">
        <f t="shared" si="104"/>
        <v>70397631,397,595,70397631,electric,369,802,93,6.31</v>
      </c>
    </row>
    <row r="337" spans="1:32" x14ac:dyDescent="0.3">
      <c r="A337" s="12">
        <v>7</v>
      </c>
      <c r="B337" s="11" t="str">
        <f t="shared" si="98"/>
        <v>70492589</v>
      </c>
      <c r="C337" s="11">
        <f t="shared" si="116"/>
        <v>492</v>
      </c>
      <c r="D337" s="13">
        <f t="shared" si="99"/>
        <v>738</v>
      </c>
      <c r="E337" s="12">
        <v>492</v>
      </c>
      <c r="F337" s="14"/>
      <c r="G337" s="11" t="str">
        <f t="shared" si="105"/>
        <v/>
      </c>
      <c r="H337" s="11" t="str">
        <f>IF(A337=7,"",VLOOKUP(engines!$A337,tables!$A$2:$B$9,2,FALSE))</f>
        <v/>
      </c>
      <c r="I337" s="11" t="str" cm="1">
        <f t="array" aca="1" ref="I337" ca="1">IF(H337="","",_xlfn.XLOOKUP(K337*(1+ 0.05*Q337),INDIRECT("tables!r14c"&amp;Q337+2&amp;":"&amp;"r21c"&amp;Q337+2,FALSE),tables!$A$14:$A$21,"err",-1,1))</f>
        <v/>
      </c>
      <c r="J337" s="11" t="str" cm="1">
        <f t="array" ref="J337">IF(H337="","",_xlfn.XLOOKUP(Q337,tables!$B$26:$B$30,_xlfn.ANCHORARRAY(tables!$A$26),tables!$A$26,0,1))</f>
        <v/>
      </c>
      <c r="K337" s="13" t="str">
        <f t="shared" si="106"/>
        <v/>
      </c>
      <c r="L337" s="13" t="str">
        <f t="shared" si="107"/>
        <v/>
      </c>
      <c r="M337" s="13" t="str">
        <f t="shared" si="108"/>
        <v/>
      </c>
      <c r="N337" s="15" t="str">
        <f>IF(H337="","",ROUND((4.966747+(23.27979-4.966747)/(1+(E337/463.6174)))*_xlfn.XLOOKUP(engines!H337,tables!$B$2:$B$9,tables!$C$2:$C$9,0,0,1)*IF(Q337=0,1,1.2)*(1-0.01*I337)*(1-K337/1000000),2))</f>
        <v/>
      </c>
      <c r="O337" s="11" t="str">
        <f t="shared" si="100"/>
        <v/>
      </c>
      <c r="P337" s="11" t="str">
        <f t="shared" si="101"/>
        <v/>
      </c>
      <c r="Q337" s="11" t="str">
        <f>IF(H337="","",MOD(O337,(_xlfn.XLOOKUP(O337,tables!$C$26:$C$30,tables!$B$26:$B$30,-1,-1,-1)+1)))</f>
        <v/>
      </c>
      <c r="R337" s="12">
        <v>279</v>
      </c>
      <c r="S337" s="12">
        <v>571</v>
      </c>
      <c r="T337" s="12" t="str">
        <f t="shared" si="102"/>
        <v/>
      </c>
      <c r="U337" s="13" t="str">
        <f t="shared" si="103"/>
        <v/>
      </c>
      <c r="V337" s="14"/>
      <c r="W337" s="11" t="str">
        <f t="shared" si="109"/>
        <v>70492589</v>
      </c>
      <c r="X337" s="11" t="str">
        <f>IF(A337&lt;&gt;7,"",VLOOKUP(engines!$A337,tables!$A$2:$B$9,2,FALSE))</f>
        <v>electric</v>
      </c>
      <c r="Y337" s="13">
        <f t="shared" si="110"/>
        <v>386</v>
      </c>
      <c r="Z337" s="13">
        <f t="shared" si="111"/>
        <v>950</v>
      </c>
      <c r="AA337" s="13">
        <f t="shared" si="112"/>
        <v>100</v>
      </c>
      <c r="AB337" s="15">
        <f t="shared" si="113"/>
        <v>5.89</v>
      </c>
      <c r="AC337" s="13">
        <f t="shared" si="114"/>
        <v>738</v>
      </c>
      <c r="AD337" s="14"/>
      <c r="AE337" s="11" t="str">
        <f t="shared" si="115"/>
        <v/>
      </c>
      <c r="AF337" s="11" t="str">
        <f t="shared" si="104"/>
        <v>70492589,492,738,70492589,electric,386,950,100,5.89</v>
      </c>
    </row>
    <row r="338" spans="1:32" x14ac:dyDescent="0.3">
      <c r="A338" s="12">
        <v>5</v>
      </c>
      <c r="B338" s="11" t="str">
        <f t="shared" ca="1" si="98"/>
        <v>50821081</v>
      </c>
      <c r="C338" s="11">
        <f t="shared" si="116"/>
        <v>821</v>
      </c>
      <c r="D338" s="13">
        <f t="shared" si="99"/>
        <v>831</v>
      </c>
      <c r="E338" s="12">
        <v>782</v>
      </c>
      <c r="F338" s="14"/>
      <c r="G338" s="11" t="str">
        <f t="shared" ca="1" si="105"/>
        <v>50821081</v>
      </c>
      <c r="H338" s="11" t="str">
        <f>IF(A338=7,"",VLOOKUP(engines!$A338,tables!$A$2:$B$9,2,FALSE))</f>
        <v>flex-fuel (premium unleaded recommended/E85)</v>
      </c>
      <c r="I338" s="11" cm="1">
        <f t="array" aca="1" ref="I338" ca="1">IF(H338="","",_xlfn.XLOOKUP(K338*(1+ 0.05*Q338),INDIRECT("tables!r14c"&amp;Q338+2&amp;":"&amp;"r21c"&amp;Q338+2,FALSE),tables!$A$14:$A$21,"err",-1,1))</f>
        <v>8</v>
      </c>
      <c r="J338" s="11" t="str" cm="1">
        <f t="array" ref="J338">IF(H338="","",_xlfn.XLOOKUP(Q338,tables!$B$26:$B$30,_xlfn.ANCHORARRAY(tables!$A$26),tables!$A$26,0,1))</f>
        <v>single turbo</v>
      </c>
      <c r="K338" s="13">
        <f t="shared" si="106"/>
        <v>3739</v>
      </c>
      <c r="L338" s="13">
        <f t="shared" si="107"/>
        <v>7203</v>
      </c>
      <c r="M338" s="13">
        <f t="shared" si="108"/>
        <v>6701</v>
      </c>
      <c r="N338" s="15">
        <f ca="1">IF(H338="","",ROUND((4.966747+(23.27979-4.966747)/(1+(E338/463.6174)))*_xlfn.XLOOKUP(engines!H338,tables!$B$2:$B$9,tables!$C$2:$C$9,0,0,1)*IF(Q338=0,1,1.2)*(1-0.01*I338)*(1-K338/1000000),2))</f>
        <v>14</v>
      </c>
      <c r="O338" s="11">
        <f t="shared" si="100"/>
        <v>3811</v>
      </c>
      <c r="P338" s="11">
        <f t="shared" si="101"/>
        <v>219.55500000000004</v>
      </c>
      <c r="Q338" s="11">
        <f>IF(H338="","",MOD(O338,(_xlfn.XLOOKUP(O338,tables!$C$26:$C$30,tables!$B$26:$B$30,-1,-1,-1)+1)))</f>
        <v>1</v>
      </c>
      <c r="R338" s="12">
        <v>860</v>
      </c>
      <c r="S338" s="12">
        <v>502</v>
      </c>
      <c r="T338" s="12">
        <f t="shared" si="102"/>
        <v>821</v>
      </c>
      <c r="U338" s="13">
        <f t="shared" si="103"/>
        <v>830.98751123130819</v>
      </c>
      <c r="V338" s="14"/>
      <c r="W338" s="11" t="str">
        <f t="shared" si="109"/>
        <v/>
      </c>
      <c r="X338" s="11" t="str">
        <f>IF(A338&lt;&gt;7,"",VLOOKUP(engines!$A338,tables!$A$2:$B$9,2,FALSE))</f>
        <v/>
      </c>
      <c r="Y338" s="13" t="str">
        <f t="shared" si="110"/>
        <v/>
      </c>
      <c r="Z338" s="13" t="str">
        <f t="shared" si="111"/>
        <v/>
      </c>
      <c r="AA338" s="13" t="str">
        <f t="shared" si="112"/>
        <v/>
      </c>
      <c r="AB338" s="15" t="str">
        <f t="shared" si="113"/>
        <v/>
      </c>
      <c r="AC338" s="13" t="str">
        <f t="shared" si="114"/>
        <v/>
      </c>
      <c r="AD338" s="14"/>
      <c r="AE338" s="11" t="str">
        <f t="shared" ca="1" si="115"/>
        <v>50821081,821,831,50821081,flex-fuel (premium unleaded recommended/E85),8,single turbo,3739,7203,6701,14</v>
      </c>
      <c r="AF338" s="11" t="str">
        <f t="shared" si="104"/>
        <v/>
      </c>
    </row>
    <row r="339" spans="1:32" x14ac:dyDescent="0.3">
      <c r="A339" s="12">
        <v>7</v>
      </c>
      <c r="B339" s="11" t="str">
        <f t="shared" si="98"/>
        <v>71065448</v>
      </c>
      <c r="C339" s="11">
        <f t="shared" si="116"/>
        <v>1065</v>
      </c>
      <c r="D339" s="13">
        <f t="shared" si="99"/>
        <v>1597</v>
      </c>
      <c r="E339" s="12">
        <v>1065</v>
      </c>
      <c r="F339" s="14"/>
      <c r="G339" s="11" t="str">
        <f t="shared" si="105"/>
        <v/>
      </c>
      <c r="H339" s="11" t="str">
        <f>IF(A339=7,"",VLOOKUP(engines!$A339,tables!$A$2:$B$9,2,FALSE))</f>
        <v/>
      </c>
      <c r="I339" s="11" t="str" cm="1">
        <f t="array" aca="1" ref="I339" ca="1">IF(H339="","",_xlfn.XLOOKUP(K339*(1+ 0.05*Q339),INDIRECT("tables!r14c"&amp;Q339+2&amp;":"&amp;"r21c"&amp;Q339+2,FALSE),tables!$A$14:$A$21,"err",-1,1))</f>
        <v/>
      </c>
      <c r="J339" s="11" t="str" cm="1">
        <f t="array" ref="J339">IF(H339="","",_xlfn.XLOOKUP(Q339,tables!$B$26:$B$30,_xlfn.ANCHORARRAY(tables!$A$26),tables!$A$26,0,1))</f>
        <v/>
      </c>
      <c r="K339" s="13" t="str">
        <f t="shared" si="106"/>
        <v/>
      </c>
      <c r="L339" s="13" t="str">
        <f t="shared" si="107"/>
        <v/>
      </c>
      <c r="M339" s="13" t="str">
        <f t="shared" si="108"/>
        <v/>
      </c>
      <c r="N339" s="15" t="str">
        <f>IF(H339="","",ROUND((4.966747+(23.27979-4.966747)/(1+(E339/463.6174)))*_xlfn.XLOOKUP(engines!H339,tables!$B$2:$B$9,tables!$C$2:$C$9,0,0,1)*IF(Q339=0,1,1.2)*(1-0.01*I339)*(1-K339/1000000),2))</f>
        <v/>
      </c>
      <c r="O339" s="11" t="str">
        <f t="shared" si="100"/>
        <v/>
      </c>
      <c r="P339" s="11" t="str">
        <f t="shared" si="101"/>
        <v/>
      </c>
      <c r="Q339" s="11" t="str">
        <f>IF(H339="","",MOD(O339,(_xlfn.XLOOKUP(O339,tables!$C$26:$C$30,tables!$B$26:$B$30,-1,-1,-1)+1)))</f>
        <v/>
      </c>
      <c r="R339" s="12">
        <v>1438</v>
      </c>
      <c r="S339" s="12">
        <v>766</v>
      </c>
      <c r="T339" s="12" t="str">
        <f t="shared" si="102"/>
        <v/>
      </c>
      <c r="U339" s="13" t="str">
        <f t="shared" si="103"/>
        <v/>
      </c>
      <c r="V339" s="14"/>
      <c r="W339" s="11" t="str">
        <f t="shared" si="109"/>
        <v>71065448</v>
      </c>
      <c r="X339" s="11" t="str">
        <f>IF(A339&lt;&gt;7,"",VLOOKUP(engines!$A339,tables!$A$2:$B$9,2,FALSE))</f>
        <v>electric</v>
      </c>
      <c r="Y339" s="13">
        <f t="shared" si="110"/>
        <v>422</v>
      </c>
      <c r="Z339" s="13">
        <f t="shared" si="111"/>
        <v>1882</v>
      </c>
      <c r="AA339" s="13">
        <f t="shared" si="112"/>
        <v>116</v>
      </c>
      <c r="AB339" s="15">
        <f t="shared" si="113"/>
        <v>4.4800000000000004</v>
      </c>
      <c r="AC339" s="13">
        <f t="shared" si="114"/>
        <v>1597</v>
      </c>
      <c r="AD339" s="14"/>
      <c r="AE339" s="11" t="str">
        <f t="shared" si="115"/>
        <v/>
      </c>
      <c r="AF339" s="11" t="str">
        <f t="shared" si="104"/>
        <v>71065448,1065,1597,71065448,electric,422,1882,116,4.48</v>
      </c>
    </row>
    <row r="340" spans="1:32" x14ac:dyDescent="0.3">
      <c r="A340" s="12">
        <v>5</v>
      </c>
      <c r="B340" s="11" t="str">
        <f t="shared" ca="1" si="98"/>
        <v>50628080</v>
      </c>
      <c r="C340" s="11">
        <f t="shared" si="116"/>
        <v>628</v>
      </c>
      <c r="D340" s="13">
        <f t="shared" si="99"/>
        <v>811</v>
      </c>
      <c r="E340" s="12">
        <v>628</v>
      </c>
      <c r="F340" s="14"/>
      <c r="G340" s="11" t="str">
        <f t="shared" ca="1" si="105"/>
        <v>50628080</v>
      </c>
      <c r="H340" s="11" t="str">
        <f>IF(A340=7,"",VLOOKUP(engines!$A340,tables!$A$2:$B$9,2,FALSE))</f>
        <v>flex-fuel (premium unleaded recommended/E85)</v>
      </c>
      <c r="I340" s="11" cm="1">
        <f t="array" aca="1" ref="I340" ca="1">IF(H340="","",_xlfn.XLOOKUP(K340*(1+ 0.05*Q340),INDIRECT("tables!r14c"&amp;Q340+2&amp;":"&amp;"r21c"&amp;Q340+2,FALSE),tables!$A$14:$A$21,"err",-1,1))</f>
        <v>8</v>
      </c>
      <c r="J340" s="11" t="str" cm="1">
        <f t="array" ref="J340">IF(H340="","",_xlfn.XLOOKUP(Q340,tables!$B$26:$B$30,_xlfn.ANCHORARRAY(tables!$A$26),tables!$A$26,0,1))</f>
        <v>natrually aspirated</v>
      </c>
      <c r="K340" s="13">
        <f t="shared" si="106"/>
        <v>3309</v>
      </c>
      <c r="L340" s="13">
        <f t="shared" si="107"/>
        <v>6089</v>
      </c>
      <c r="M340" s="13">
        <f t="shared" si="108"/>
        <v>5517</v>
      </c>
      <c r="N340" s="15">
        <f ca="1">IF(H340="","",ROUND((4.966747+(23.27979-4.966747)/(1+(E340/463.6174)))*_xlfn.XLOOKUP(engines!H340,tables!$B$2:$B$9,tables!$C$2:$C$9,0,0,1)*IF(Q340=0,1,1.2)*(1-0.01*I340)*(1-K340/1000000),2))</f>
        <v>12.62</v>
      </c>
      <c r="O340" s="11">
        <f t="shared" si="100"/>
        <v>3309</v>
      </c>
      <c r="P340" s="11">
        <f t="shared" si="101"/>
        <v>189.8</v>
      </c>
      <c r="Q340" s="11">
        <f>IF(H340="","",MOD(O340,(_xlfn.XLOOKUP(O340,tables!$C$26:$C$30,tables!$B$26:$B$30,-1,-1,-1)+1)))</f>
        <v>0</v>
      </c>
      <c r="R340" s="12">
        <v>89</v>
      </c>
      <c r="S340" s="12">
        <v>572</v>
      </c>
      <c r="T340" s="12">
        <f t="shared" si="102"/>
        <v>628</v>
      </c>
      <c r="U340" s="13">
        <f t="shared" si="103"/>
        <v>810.55786008415407</v>
      </c>
      <c r="V340" s="14"/>
      <c r="W340" s="11" t="str">
        <f t="shared" si="109"/>
        <v/>
      </c>
      <c r="X340" s="11" t="str">
        <f>IF(A340&lt;&gt;7,"",VLOOKUP(engines!$A340,tables!$A$2:$B$9,2,FALSE))</f>
        <v/>
      </c>
      <c r="Y340" s="13" t="str">
        <f t="shared" si="110"/>
        <v/>
      </c>
      <c r="Z340" s="13" t="str">
        <f t="shared" si="111"/>
        <v/>
      </c>
      <c r="AA340" s="13" t="str">
        <f t="shared" si="112"/>
        <v/>
      </c>
      <c r="AB340" s="15" t="str">
        <f t="shared" si="113"/>
        <v/>
      </c>
      <c r="AC340" s="13" t="str">
        <f t="shared" si="114"/>
        <v/>
      </c>
      <c r="AD340" s="14"/>
      <c r="AE340" s="11" t="str">
        <f t="shared" ca="1" si="115"/>
        <v>50628080,628,811,50628080,flex-fuel (premium unleaded recommended/E85),8,natrually aspirated,3309,6089,5517,12.62</v>
      </c>
      <c r="AF340" s="11" t="str">
        <f t="shared" si="104"/>
        <v/>
      </c>
    </row>
    <row r="341" spans="1:32" x14ac:dyDescent="0.3">
      <c r="A341" s="12">
        <v>2</v>
      </c>
      <c r="B341" s="11" t="str">
        <f t="shared" ca="1" si="98"/>
        <v>20338050</v>
      </c>
      <c r="C341" s="11">
        <f t="shared" si="116"/>
        <v>338</v>
      </c>
      <c r="D341" s="13">
        <f t="shared" si="99"/>
        <v>465</v>
      </c>
      <c r="E341" s="12">
        <v>338</v>
      </c>
      <c r="F341" s="14"/>
      <c r="G341" s="11" t="str">
        <f t="shared" ca="1" si="105"/>
        <v>20338050</v>
      </c>
      <c r="H341" s="11" t="str">
        <f>IF(A341=7,"",VLOOKUP(engines!$A341,tables!$A$2:$B$9,2,FALSE))</f>
        <v>regular unleaded</v>
      </c>
      <c r="I341" s="11" cm="1">
        <f t="array" aca="1" ref="I341" ca="1">IF(H341="","",_xlfn.XLOOKUP(K341*(1+ 0.05*Q341),INDIRECT("tables!r14c"&amp;Q341+2&amp;":"&amp;"r21c"&amp;Q341+2,FALSE),tables!$A$14:$A$21,"err",-1,1))</f>
        <v>5</v>
      </c>
      <c r="J341" s="11" t="str" cm="1">
        <f t="array" ref="J341">IF(H341="","",_xlfn.XLOOKUP(Q341,tables!$B$26:$B$30,_xlfn.ANCHORARRAY(tables!$A$26),tables!$A$26,0,1))</f>
        <v>natrually aspirated</v>
      </c>
      <c r="K341" s="13">
        <f t="shared" si="106"/>
        <v>2102</v>
      </c>
      <c r="L341" s="13">
        <f t="shared" si="107"/>
        <v>6104</v>
      </c>
      <c r="M341" s="13">
        <f t="shared" si="108"/>
        <v>5180</v>
      </c>
      <c r="N341" s="15">
        <f ca="1">IF(H341="","",ROUND((4.966747+(23.27979-4.966747)/(1+(E341/463.6174)))*_xlfn.XLOOKUP(engines!H341,tables!$B$2:$B$9,tables!$C$2:$C$9,0,0,1)*IF(Q341=0,1,1.2)*(1-0.01*I341)*(1-K341/1000000),2))</f>
        <v>14.75</v>
      </c>
      <c r="O341" s="11">
        <f t="shared" si="100"/>
        <v>2102</v>
      </c>
      <c r="P341" s="11">
        <f t="shared" si="101"/>
        <v>160.80000000000001</v>
      </c>
      <c r="Q341" s="11">
        <f>IF(H341="","",MOD(O341,(_xlfn.XLOOKUP(O341,tables!$C$26:$C$30,tables!$B$26:$B$30,-1,-1,-1)+1)))</f>
        <v>0</v>
      </c>
      <c r="R341" s="12">
        <v>104</v>
      </c>
      <c r="S341" s="12">
        <v>924</v>
      </c>
      <c r="T341" s="12">
        <f t="shared" si="102"/>
        <v>338</v>
      </c>
      <c r="U341" s="13">
        <f t="shared" si="103"/>
        <v>464.63754745114909</v>
      </c>
      <c r="V341" s="14"/>
      <c r="W341" s="11" t="str">
        <f t="shared" si="109"/>
        <v/>
      </c>
      <c r="X341" s="11" t="str">
        <f>IF(A341&lt;&gt;7,"",VLOOKUP(engines!$A341,tables!$A$2:$B$9,2,FALSE))</f>
        <v/>
      </c>
      <c r="Y341" s="13" t="str">
        <f t="shared" si="110"/>
        <v/>
      </c>
      <c r="Z341" s="13" t="str">
        <f t="shared" si="111"/>
        <v/>
      </c>
      <c r="AA341" s="13" t="str">
        <f t="shared" si="112"/>
        <v/>
      </c>
      <c r="AB341" s="15" t="str">
        <f t="shared" si="113"/>
        <v/>
      </c>
      <c r="AC341" s="13" t="str">
        <f t="shared" si="114"/>
        <v/>
      </c>
      <c r="AD341" s="14"/>
      <c r="AE341" s="11" t="str">
        <f t="shared" ca="1" si="115"/>
        <v>20338050,338,465,20338050,regular unleaded,5,natrually aspirated,2102,6104,5180,14.75</v>
      </c>
      <c r="AF341" s="11" t="str">
        <f t="shared" si="104"/>
        <v/>
      </c>
    </row>
    <row r="342" spans="1:32" x14ac:dyDescent="0.3">
      <c r="A342" s="12">
        <v>8</v>
      </c>
      <c r="B342" s="11" t="str">
        <f t="shared" ca="1" si="98"/>
        <v>80985082</v>
      </c>
      <c r="C342" s="11">
        <f t="shared" si="116"/>
        <v>985</v>
      </c>
      <c r="D342" s="13">
        <f t="shared" si="99"/>
        <v>913</v>
      </c>
      <c r="E342" s="12">
        <v>895</v>
      </c>
      <c r="F342" s="14"/>
      <c r="G342" s="11" t="str">
        <f t="shared" ca="1" si="105"/>
        <v>80985082</v>
      </c>
      <c r="H342" s="11" t="str">
        <f>IF(A342=7,"",VLOOKUP(engines!$A342,tables!$A$2:$B$9,2,FALSE))</f>
        <v>flex-fuel (unleaded/E85)</v>
      </c>
      <c r="I342" s="11" cm="1">
        <f t="array" aca="1" ref="I342" ca="1">IF(H342="","",_xlfn.XLOOKUP(K342*(1+ 0.05*Q342),INDIRECT("tables!r14c"&amp;Q342+2&amp;":"&amp;"r21c"&amp;Q342+2,FALSE),tables!$A$14:$A$21,"err",-1,1))</f>
        <v>8</v>
      </c>
      <c r="J342" s="11" t="str" cm="1">
        <f t="array" ref="J342">IF(H342="","",_xlfn.XLOOKUP(Q342,tables!$B$26:$B$30,_xlfn.ANCHORARRAY(tables!$A$26),tables!$A$26,0,1))</f>
        <v>bi-turbo</v>
      </c>
      <c r="K342" s="13">
        <f t="shared" si="106"/>
        <v>3971</v>
      </c>
      <c r="L342" s="13">
        <f t="shared" si="107"/>
        <v>7699</v>
      </c>
      <c r="M342" s="13">
        <f t="shared" si="108"/>
        <v>6978</v>
      </c>
      <c r="N342" s="15">
        <f ca="1">IF(H342="","",ROUND((4.966747+(23.27979-4.966747)/(1+(E342/463.6174)))*_xlfn.XLOOKUP(engines!H342,tables!$B$2:$B$9,tables!$C$2:$C$9,0,0,1)*IF(Q342=0,1,1.2)*(1-0.01*I342)*(1-K342/1000000),2))</f>
        <v>13.2</v>
      </c>
      <c r="O342" s="11">
        <f t="shared" si="100"/>
        <v>4134</v>
      </c>
      <c r="P342" s="11">
        <f t="shared" si="101"/>
        <v>248.05</v>
      </c>
      <c r="Q342" s="11">
        <f>IF(H342="","",MOD(O342,(_xlfn.XLOOKUP(O342,tables!$C$26:$C$30,tables!$B$26:$B$30,-1,-1,-1)+1)))</f>
        <v>2</v>
      </c>
      <c r="R342" s="12">
        <v>999</v>
      </c>
      <c r="S342" s="12">
        <v>721</v>
      </c>
      <c r="T342" s="12">
        <f t="shared" si="102"/>
        <v>985</v>
      </c>
      <c r="U342" s="13">
        <f t="shared" si="103"/>
        <v>913.31256380504078</v>
      </c>
      <c r="V342" s="14"/>
      <c r="W342" s="11" t="str">
        <f t="shared" si="109"/>
        <v/>
      </c>
      <c r="X342" s="11" t="str">
        <f>IF(A342&lt;&gt;7,"",VLOOKUP(engines!$A342,tables!$A$2:$B$9,2,FALSE))</f>
        <v/>
      </c>
      <c r="Y342" s="13" t="str">
        <f t="shared" si="110"/>
        <v/>
      </c>
      <c r="Z342" s="13" t="str">
        <f t="shared" si="111"/>
        <v/>
      </c>
      <c r="AA342" s="13" t="str">
        <f t="shared" si="112"/>
        <v/>
      </c>
      <c r="AB342" s="15" t="str">
        <f t="shared" si="113"/>
        <v/>
      </c>
      <c r="AC342" s="13" t="str">
        <f t="shared" si="114"/>
        <v/>
      </c>
      <c r="AD342" s="14"/>
      <c r="AE342" s="11" t="str">
        <f t="shared" ca="1" si="115"/>
        <v>80985082,985,913,80985082,flex-fuel (unleaded/E85),8,bi-turbo,3971,7699,6978,13.2</v>
      </c>
      <c r="AF342" s="11" t="str">
        <f t="shared" si="104"/>
        <v/>
      </c>
    </row>
    <row r="343" spans="1:32" x14ac:dyDescent="0.3">
      <c r="A343" s="12">
        <v>5</v>
      </c>
      <c r="B343" s="11" t="str">
        <f t="shared" ca="1" si="98"/>
        <v>51290083</v>
      </c>
      <c r="C343" s="11">
        <f t="shared" si="116"/>
        <v>1290</v>
      </c>
      <c r="D343" s="13">
        <f t="shared" si="99"/>
        <v>1297</v>
      </c>
      <c r="E343" s="12">
        <v>1122</v>
      </c>
      <c r="F343" s="14"/>
      <c r="G343" s="11" t="str">
        <f t="shared" ca="1" si="105"/>
        <v>51290083</v>
      </c>
      <c r="H343" s="11" t="str">
        <f>IF(A343=7,"",VLOOKUP(engines!$A343,tables!$A$2:$B$9,2,FALSE))</f>
        <v>flex-fuel (premium unleaded recommended/E85)</v>
      </c>
      <c r="I343" s="11" cm="1">
        <f t="array" aca="1" ref="I343" ca="1">IF(H343="","",_xlfn.XLOOKUP(K343*(1+ 0.05*Q343),INDIRECT("tables!r14c"&amp;Q343+2&amp;":"&amp;"r21c"&amp;Q343+2,FALSE),tables!$A$14:$A$21,"err",-1,1))</f>
        <v>8</v>
      </c>
      <c r="J343" s="11" t="str" cm="1">
        <f t="array" ref="J343">IF(H343="","",_xlfn.XLOOKUP(Q343,tables!$B$26:$B$30,_xlfn.ANCHORARRAY(tables!$A$26),tables!$A$26,0,1))</f>
        <v>twin turbo</v>
      </c>
      <c r="K343" s="13">
        <f t="shared" si="106"/>
        <v>4382</v>
      </c>
      <c r="L343" s="13">
        <f t="shared" si="107"/>
        <v>7039</v>
      </c>
      <c r="M343" s="13">
        <f t="shared" si="108"/>
        <v>6160</v>
      </c>
      <c r="N343" s="15">
        <f ca="1">IF(H343="","",ROUND((4.966747+(23.27979-4.966747)/(1+(E343/463.6174)))*_xlfn.XLOOKUP(engines!H343,tables!$B$2:$B$9,tables!$C$2:$C$9,0,0,1)*IF(Q343=0,1,1.2)*(1-0.01*I343)*(1-K343/1000000),2))</f>
        <v>12.25</v>
      </c>
      <c r="O343" s="11">
        <f t="shared" si="100"/>
        <v>4691</v>
      </c>
      <c r="P343" s="11">
        <f t="shared" si="101"/>
        <v>294.39999999999998</v>
      </c>
      <c r="Q343" s="11">
        <f>IF(H343="","",MOD(O343,(_xlfn.XLOOKUP(O343,tables!$C$26:$C$30,tables!$B$26:$B$30,-1,-1,-1)+1)))</f>
        <v>3</v>
      </c>
      <c r="R343" s="12">
        <v>121</v>
      </c>
      <c r="S343" s="12">
        <v>879</v>
      </c>
      <c r="T343" s="12">
        <f t="shared" si="102"/>
        <v>1290</v>
      </c>
      <c r="U343" s="13">
        <f t="shared" si="103"/>
        <v>1296.9985976927785</v>
      </c>
      <c r="V343" s="14"/>
      <c r="W343" s="11" t="str">
        <f t="shared" si="109"/>
        <v/>
      </c>
      <c r="X343" s="11" t="str">
        <f>IF(A343&lt;&gt;7,"",VLOOKUP(engines!$A343,tables!$A$2:$B$9,2,FALSE))</f>
        <v/>
      </c>
      <c r="Y343" s="13" t="str">
        <f t="shared" si="110"/>
        <v/>
      </c>
      <c r="Z343" s="13" t="str">
        <f t="shared" si="111"/>
        <v/>
      </c>
      <c r="AA343" s="13" t="str">
        <f t="shared" si="112"/>
        <v/>
      </c>
      <c r="AB343" s="15" t="str">
        <f t="shared" si="113"/>
        <v/>
      </c>
      <c r="AC343" s="13" t="str">
        <f t="shared" si="114"/>
        <v/>
      </c>
      <c r="AD343" s="14"/>
      <c r="AE343" s="11" t="str">
        <f t="shared" ca="1" si="115"/>
        <v>51290083,1290,1297,51290083,flex-fuel (premium unleaded recommended/E85),8,twin turbo,4382,7039,6160,12.25</v>
      </c>
      <c r="AF343" s="11" t="str">
        <f t="shared" si="104"/>
        <v/>
      </c>
    </row>
    <row r="344" spans="1:32" x14ac:dyDescent="0.3">
      <c r="A344" s="12">
        <v>1</v>
      </c>
      <c r="B344" s="11" t="str">
        <f t="shared" ca="1" si="98"/>
        <v>10476051</v>
      </c>
      <c r="C344" s="11">
        <f t="shared" si="116"/>
        <v>476</v>
      </c>
      <c r="D344" s="13">
        <f t="shared" si="99"/>
        <v>470</v>
      </c>
      <c r="E344" s="12">
        <v>453</v>
      </c>
      <c r="F344" s="14"/>
      <c r="G344" s="11" t="str">
        <f t="shared" ca="1" si="105"/>
        <v>10476051</v>
      </c>
      <c r="H344" s="11" t="str">
        <f>IF(A344=7,"",VLOOKUP(engines!$A344,tables!$A$2:$B$9,2,FALSE))</f>
        <v>premium unleaded (recommended)</v>
      </c>
      <c r="I344" s="11" cm="1">
        <f t="array" aca="1" ref="I344" ca="1">IF(H344="","",_xlfn.XLOOKUP(K344*(1+ 0.05*Q344),INDIRECT("tables!r14c"&amp;Q344+2&amp;":"&amp;"r21c"&amp;Q344+2,FALSE),tables!$A$14:$A$21,"err",-1,1))</f>
        <v>5</v>
      </c>
      <c r="J344" s="11" t="str" cm="1">
        <f t="array" ref="J344">IF(H344="","",_xlfn.XLOOKUP(Q344,tables!$B$26:$B$30,_xlfn.ANCHORARRAY(tables!$A$26),tables!$A$26,0,1))</f>
        <v>single turbo</v>
      </c>
      <c r="K344" s="13">
        <f t="shared" si="106"/>
        <v>2596</v>
      </c>
      <c r="L344" s="13">
        <f t="shared" si="107"/>
        <v>7799</v>
      </c>
      <c r="M344" s="13">
        <f t="shared" si="108"/>
        <v>6867</v>
      </c>
      <c r="N344" s="15">
        <f ca="1">IF(H344="","",ROUND((4.966747+(23.27979-4.966747)/(1+(E344/463.6174)))*_xlfn.XLOOKUP(engines!H344,tables!$B$2:$B$9,tables!$C$2:$C$9,0,0,1)*IF(Q344=0,1,1.2)*(1-0.01*I344)*(1-K344/1000000),2))</f>
        <v>16.34</v>
      </c>
      <c r="O344" s="11">
        <f t="shared" si="100"/>
        <v>2629</v>
      </c>
      <c r="P344" s="11">
        <f t="shared" si="101"/>
        <v>183.33</v>
      </c>
      <c r="Q344" s="11">
        <f>IF(H344="","",MOD(O344,(_xlfn.XLOOKUP(O344,tables!$C$26:$C$30,tables!$B$26:$B$30,-1,-1,-1)+1)))</f>
        <v>1</v>
      </c>
      <c r="R344" s="12">
        <v>1428</v>
      </c>
      <c r="S344" s="12">
        <v>932</v>
      </c>
      <c r="T344" s="12">
        <f t="shared" si="102"/>
        <v>476</v>
      </c>
      <c r="U344" s="13">
        <f t="shared" si="103"/>
        <v>469.74105235140502</v>
      </c>
      <c r="V344" s="14"/>
      <c r="W344" s="11" t="str">
        <f t="shared" si="109"/>
        <v/>
      </c>
      <c r="X344" s="11" t="str">
        <f>IF(A344&lt;&gt;7,"",VLOOKUP(engines!$A344,tables!$A$2:$B$9,2,FALSE))</f>
        <v/>
      </c>
      <c r="Y344" s="13" t="str">
        <f t="shared" si="110"/>
        <v/>
      </c>
      <c r="Z344" s="13" t="str">
        <f t="shared" si="111"/>
        <v/>
      </c>
      <c r="AA344" s="13" t="str">
        <f t="shared" si="112"/>
        <v/>
      </c>
      <c r="AB344" s="15" t="str">
        <f t="shared" si="113"/>
        <v/>
      </c>
      <c r="AC344" s="13" t="str">
        <f t="shared" si="114"/>
        <v/>
      </c>
      <c r="AD344" s="14"/>
      <c r="AE344" s="11" t="str">
        <f t="shared" ca="1" si="115"/>
        <v>10476051,476,470,10476051,premium unleaded (recommended),5,single turbo,2596,7799,6867,16.34</v>
      </c>
      <c r="AF344" s="11" t="str">
        <f t="shared" si="104"/>
        <v/>
      </c>
    </row>
    <row r="345" spans="1:32" x14ac:dyDescent="0.3">
      <c r="A345" s="12">
        <v>1</v>
      </c>
      <c r="B345" s="11" t="str">
        <f t="shared" ca="1" si="98"/>
        <v>11018082</v>
      </c>
      <c r="C345" s="11">
        <f t="shared" si="116"/>
        <v>1018</v>
      </c>
      <c r="D345" s="13">
        <f t="shared" si="99"/>
        <v>879</v>
      </c>
      <c r="E345" s="12">
        <v>925</v>
      </c>
      <c r="F345" s="14"/>
      <c r="G345" s="11" t="str">
        <f t="shared" ca="1" si="105"/>
        <v>11018082</v>
      </c>
      <c r="H345" s="11" t="str">
        <f>IF(A345=7,"",VLOOKUP(engines!$A345,tables!$A$2:$B$9,2,FALSE))</f>
        <v>premium unleaded (recommended)</v>
      </c>
      <c r="I345" s="11" cm="1">
        <f t="array" aca="1" ref="I345" ca="1">IF(H345="","",_xlfn.XLOOKUP(K345*(1+ 0.05*Q345),INDIRECT("tables!r14c"&amp;Q345+2&amp;":"&amp;"r21c"&amp;Q345+2,FALSE),tables!$A$14:$A$21,"err",-1,1))</f>
        <v>8</v>
      </c>
      <c r="J345" s="11" t="str" cm="1">
        <f t="array" ref="J345">IF(H345="","",_xlfn.XLOOKUP(Q345,tables!$B$26:$B$30,_xlfn.ANCHORARRAY(tables!$A$26),tables!$A$26,0,1))</f>
        <v>bi-turbo</v>
      </c>
      <c r="K345" s="13">
        <f t="shared" si="106"/>
        <v>4045</v>
      </c>
      <c r="L345" s="13">
        <f t="shared" si="107"/>
        <v>8000</v>
      </c>
      <c r="M345" s="13">
        <f t="shared" si="108"/>
        <v>7493</v>
      </c>
      <c r="N345" s="15">
        <f ca="1">IF(H345="","",ROUND((4.966747+(23.27979-4.966747)/(1+(E345/463.6174)))*_xlfn.XLOOKUP(engines!H345,tables!$B$2:$B$9,tables!$C$2:$C$9,0,0,1)*IF(Q345=0,1,1.2)*(1-0.01*I345)*(1-K345/1000000),2))</f>
        <v>12.31</v>
      </c>
      <c r="O345" s="11">
        <f t="shared" si="100"/>
        <v>4214</v>
      </c>
      <c r="P345" s="11">
        <f t="shared" si="101"/>
        <v>251.68000000000004</v>
      </c>
      <c r="Q345" s="11">
        <f>IF(H345="","",MOD(O345,(_xlfn.XLOOKUP(O345,tables!$C$26:$C$30,tables!$B$26:$B$30,-1,-1,-1)+1)))</f>
        <v>2</v>
      </c>
      <c r="R345" s="12">
        <v>1273</v>
      </c>
      <c r="S345" s="12">
        <v>507</v>
      </c>
      <c r="T345" s="12">
        <f t="shared" si="102"/>
        <v>1018</v>
      </c>
      <c r="U345" s="13">
        <f t="shared" si="103"/>
        <v>879.04956208128806</v>
      </c>
      <c r="V345" s="14"/>
      <c r="W345" s="11" t="str">
        <f t="shared" si="109"/>
        <v/>
      </c>
      <c r="X345" s="11" t="str">
        <f>IF(A345&lt;&gt;7,"",VLOOKUP(engines!$A345,tables!$A$2:$B$9,2,FALSE))</f>
        <v/>
      </c>
      <c r="Y345" s="13" t="str">
        <f t="shared" si="110"/>
        <v/>
      </c>
      <c r="Z345" s="13" t="str">
        <f t="shared" si="111"/>
        <v/>
      </c>
      <c r="AA345" s="13" t="str">
        <f t="shared" si="112"/>
        <v/>
      </c>
      <c r="AB345" s="15" t="str">
        <f t="shared" si="113"/>
        <v/>
      </c>
      <c r="AC345" s="13" t="str">
        <f t="shared" si="114"/>
        <v/>
      </c>
      <c r="AD345" s="14"/>
      <c r="AE345" s="11" t="str">
        <f t="shared" ca="1" si="115"/>
        <v>11018082,1018,879,11018082,premium unleaded (recommended),8,bi-turbo,4045,8000,7493,12.31</v>
      </c>
      <c r="AF345" s="11" t="str">
        <f t="shared" si="104"/>
        <v/>
      </c>
    </row>
    <row r="346" spans="1:32" x14ac:dyDescent="0.3">
      <c r="A346" s="12">
        <v>8</v>
      </c>
      <c r="B346" s="11" t="str">
        <f t="shared" ca="1" si="98"/>
        <v>80921100</v>
      </c>
      <c r="C346" s="11">
        <f t="shared" si="116"/>
        <v>921</v>
      </c>
      <c r="D346" s="13">
        <f t="shared" si="99"/>
        <v>988</v>
      </c>
      <c r="E346" s="12">
        <v>921</v>
      </c>
      <c r="F346" s="14"/>
      <c r="G346" s="11" t="str">
        <f t="shared" ca="1" si="105"/>
        <v>80921100</v>
      </c>
      <c r="H346" s="11" t="str">
        <f>IF(A346=7,"",VLOOKUP(engines!$A346,tables!$A$2:$B$9,2,FALSE))</f>
        <v>flex-fuel (unleaded/E85)</v>
      </c>
      <c r="I346" s="11" cm="1">
        <f t="array" aca="1" ref="I346" ca="1">IF(H346="","",_xlfn.XLOOKUP(K346*(1+ 0.05*Q346),INDIRECT("tables!r14c"&amp;Q346+2&amp;":"&amp;"r21c"&amp;Q346+2,FALSE),tables!$A$14:$A$21,"err",-1,1))</f>
        <v>10</v>
      </c>
      <c r="J346" s="11" t="str" cm="1">
        <f t="array" ref="J346">IF(H346="","",_xlfn.XLOOKUP(Q346,tables!$B$26:$B$30,_xlfn.ANCHORARRAY(tables!$A$26),tables!$A$26,0,1))</f>
        <v>natrually aspirated</v>
      </c>
      <c r="K346" s="13">
        <f t="shared" si="106"/>
        <v>4204</v>
      </c>
      <c r="L346" s="13">
        <f t="shared" si="107"/>
        <v>7147</v>
      </c>
      <c r="M346" s="13">
        <f t="shared" si="108"/>
        <v>6641</v>
      </c>
      <c r="N346" s="15">
        <f ca="1">IF(H346="","",ROUND((4.966747+(23.27979-4.966747)/(1+(E346/463.6174)))*_xlfn.XLOOKUP(engines!H346,tables!$B$2:$B$9,tables!$C$2:$C$9,0,0,1)*IF(Q346=0,1,1.2)*(1-0.01*I346)*(1-K346/1000000),2))</f>
        <v>10.64</v>
      </c>
      <c r="O346" s="11">
        <f t="shared" si="100"/>
        <v>4204</v>
      </c>
      <c r="P346" s="11">
        <f t="shared" si="101"/>
        <v>219.10000000000002</v>
      </c>
      <c r="Q346" s="11">
        <f>IF(H346="","",MOD(O346,(_xlfn.XLOOKUP(O346,tables!$C$26:$C$30,tables!$B$26:$B$30,-1,-1,-1)+1)))</f>
        <v>0</v>
      </c>
      <c r="R346" s="12">
        <v>1147</v>
      </c>
      <c r="S346" s="12">
        <v>506</v>
      </c>
      <c r="T346" s="12">
        <f t="shared" si="102"/>
        <v>921</v>
      </c>
      <c r="U346" s="13">
        <f t="shared" si="103"/>
        <v>987.53730796807031</v>
      </c>
      <c r="V346" s="14"/>
      <c r="W346" s="11" t="str">
        <f t="shared" si="109"/>
        <v/>
      </c>
      <c r="X346" s="11" t="str">
        <f>IF(A346&lt;&gt;7,"",VLOOKUP(engines!$A346,tables!$A$2:$B$9,2,FALSE))</f>
        <v/>
      </c>
      <c r="Y346" s="13" t="str">
        <f t="shared" si="110"/>
        <v/>
      </c>
      <c r="Z346" s="13" t="str">
        <f t="shared" si="111"/>
        <v/>
      </c>
      <c r="AA346" s="13" t="str">
        <f t="shared" si="112"/>
        <v/>
      </c>
      <c r="AB346" s="15" t="str">
        <f t="shared" si="113"/>
        <v/>
      </c>
      <c r="AC346" s="13" t="str">
        <f t="shared" si="114"/>
        <v/>
      </c>
      <c r="AD346" s="14"/>
      <c r="AE346" s="11" t="str">
        <f t="shared" ca="1" si="115"/>
        <v>80921100,921,988,80921100,flex-fuel (unleaded/E85),10,natrually aspirated,4204,7147,6641,10.64</v>
      </c>
      <c r="AF346" s="11" t="str">
        <f t="shared" si="104"/>
        <v/>
      </c>
    </row>
    <row r="347" spans="1:32" x14ac:dyDescent="0.3">
      <c r="A347" s="12">
        <v>6</v>
      </c>
      <c r="B347" s="11" t="str">
        <f t="shared" ca="1" si="98"/>
        <v>60990081</v>
      </c>
      <c r="C347" s="11">
        <f t="shared" si="116"/>
        <v>990</v>
      </c>
      <c r="D347" s="13">
        <f t="shared" si="99"/>
        <v>1048</v>
      </c>
      <c r="E347" s="12">
        <v>943</v>
      </c>
      <c r="F347" s="14"/>
      <c r="G347" s="11" t="str">
        <f t="shared" ca="1" si="105"/>
        <v>60990081</v>
      </c>
      <c r="H347" s="11" t="str">
        <f>IF(A347=7,"",VLOOKUP(engines!$A347,tables!$A$2:$B$9,2,FALSE))</f>
        <v>flex-fuel (premium unleaded required/E85)</v>
      </c>
      <c r="I347" s="11" cm="1">
        <f t="array" aca="1" ref="I347" ca="1">IF(H347="","",_xlfn.XLOOKUP(K347*(1+ 0.05*Q347),INDIRECT("tables!r14c"&amp;Q347+2&amp;":"&amp;"r21c"&amp;Q347+2,FALSE),tables!$A$14:$A$21,"err",-1,1))</f>
        <v>8</v>
      </c>
      <c r="J347" s="11" t="str" cm="1">
        <f t="array" ref="J347">IF(H347="","",_xlfn.XLOOKUP(Q347,tables!$B$26:$B$30,_xlfn.ANCHORARRAY(tables!$A$26),tables!$A$26,0,1))</f>
        <v>single turbo</v>
      </c>
      <c r="K347" s="13">
        <f t="shared" si="106"/>
        <v>4172</v>
      </c>
      <c r="L347" s="13">
        <f t="shared" si="107"/>
        <v>7376</v>
      </c>
      <c r="M347" s="13">
        <f t="shared" si="108"/>
        <v>6405</v>
      </c>
      <c r="N347" s="15">
        <f ca="1">IF(H347="","",ROUND((4.966747+(23.27979-4.966747)/(1+(E347/463.6174)))*_xlfn.XLOOKUP(engines!H347,tables!$B$2:$B$9,tables!$C$2:$C$9,0,0,1)*IF(Q347=0,1,1.2)*(1-0.01*I347)*(1-K347/1000000),2))</f>
        <v>13.43</v>
      </c>
      <c r="O347" s="11">
        <f t="shared" si="100"/>
        <v>4261</v>
      </c>
      <c r="P347" s="11">
        <f t="shared" si="101"/>
        <v>237.3</v>
      </c>
      <c r="Q347" s="11">
        <f>IF(H347="","",MOD(O347,(_xlfn.XLOOKUP(O347,tables!$C$26:$C$30,tables!$B$26:$B$30,-1,-1,-1)+1)))</f>
        <v>1</v>
      </c>
      <c r="R347" s="12">
        <v>1025</v>
      </c>
      <c r="S347" s="12">
        <v>971</v>
      </c>
      <c r="T347" s="12">
        <f t="shared" si="102"/>
        <v>990</v>
      </c>
      <c r="U347" s="13">
        <f t="shared" si="103"/>
        <v>1048.382880209399</v>
      </c>
      <c r="V347" s="14"/>
      <c r="W347" s="11" t="str">
        <f t="shared" si="109"/>
        <v/>
      </c>
      <c r="X347" s="11" t="str">
        <f>IF(A347&lt;&gt;7,"",VLOOKUP(engines!$A347,tables!$A$2:$B$9,2,FALSE))</f>
        <v/>
      </c>
      <c r="Y347" s="13" t="str">
        <f t="shared" si="110"/>
        <v/>
      </c>
      <c r="Z347" s="13" t="str">
        <f t="shared" si="111"/>
        <v/>
      </c>
      <c r="AA347" s="13" t="str">
        <f t="shared" si="112"/>
        <v/>
      </c>
      <c r="AB347" s="15" t="str">
        <f t="shared" si="113"/>
        <v/>
      </c>
      <c r="AC347" s="13" t="str">
        <f t="shared" si="114"/>
        <v/>
      </c>
      <c r="AD347" s="14"/>
      <c r="AE347" s="11" t="str">
        <f t="shared" ca="1" si="115"/>
        <v>60990081,990,1048,60990081,flex-fuel (premium unleaded required/E85),8,single turbo,4172,7376,6405,13.43</v>
      </c>
      <c r="AF347" s="11" t="str">
        <f t="shared" si="104"/>
        <v/>
      </c>
    </row>
    <row r="348" spans="1:32" x14ac:dyDescent="0.3">
      <c r="A348" s="12">
        <v>6</v>
      </c>
      <c r="B348" s="11" t="str">
        <f t="shared" ca="1" si="98"/>
        <v>61152100</v>
      </c>
      <c r="C348" s="11">
        <f t="shared" si="116"/>
        <v>1152</v>
      </c>
      <c r="D348" s="13">
        <f t="shared" si="99"/>
        <v>1465</v>
      </c>
      <c r="E348" s="12">
        <v>1152</v>
      </c>
      <c r="F348" s="14"/>
      <c r="G348" s="11" t="str">
        <f t="shared" ca="1" si="105"/>
        <v>61152100</v>
      </c>
      <c r="H348" s="11" t="str">
        <f>IF(A348=7,"",VLOOKUP(engines!$A348,tables!$A$2:$B$9,2,FALSE))</f>
        <v>flex-fuel (premium unleaded required/E85)</v>
      </c>
      <c r="I348" s="11" cm="1">
        <f t="array" aca="1" ref="I348" ca="1">IF(H348="","",_xlfn.XLOOKUP(K348*(1+ 0.05*Q348),INDIRECT("tables!r14c"&amp;Q348+2&amp;":"&amp;"r21c"&amp;Q348+2,FALSE),tables!$A$14:$A$21,"err",-1,1))</f>
        <v>10</v>
      </c>
      <c r="J348" s="11" t="str" cm="1">
        <f t="array" ref="J348">IF(H348="","",_xlfn.XLOOKUP(Q348,tables!$B$26:$B$30,_xlfn.ANCHORARRAY(tables!$A$26),tables!$A$26,0,1))</f>
        <v>natrually aspirated</v>
      </c>
      <c r="K348" s="13">
        <f t="shared" si="106"/>
        <v>4756</v>
      </c>
      <c r="L348" s="13">
        <f t="shared" si="107"/>
        <v>6409</v>
      </c>
      <c r="M348" s="13">
        <f t="shared" si="108"/>
        <v>5600</v>
      </c>
      <c r="N348" s="15">
        <f ca="1">IF(H348="","",ROUND((4.966747+(23.27979-4.966747)/(1+(E348/463.6174)))*_xlfn.XLOOKUP(engines!H348,tables!$B$2:$B$9,tables!$C$2:$C$9,0,0,1)*IF(Q348=0,1,1.2)*(1-0.01*I348)*(1-K348/1000000),2))</f>
        <v>10.16</v>
      </c>
      <c r="O348" s="11">
        <f t="shared" si="100"/>
        <v>4756</v>
      </c>
      <c r="P348" s="11">
        <f t="shared" si="101"/>
        <v>242.2</v>
      </c>
      <c r="Q348" s="11">
        <f>IF(H348="","",MOD(O348,(_xlfn.XLOOKUP(O348,tables!$C$26:$C$30,tables!$B$26:$B$30,-1,-1,-1)+1)))</f>
        <v>0</v>
      </c>
      <c r="R348" s="12">
        <v>409</v>
      </c>
      <c r="S348" s="12">
        <v>809</v>
      </c>
      <c r="T348" s="12">
        <f t="shared" si="102"/>
        <v>1152</v>
      </c>
      <c r="U348" s="13">
        <f t="shared" si="103"/>
        <v>1464.8454750412557</v>
      </c>
      <c r="V348" s="14"/>
      <c r="W348" s="11" t="str">
        <f t="shared" si="109"/>
        <v/>
      </c>
      <c r="X348" s="11" t="str">
        <f>IF(A348&lt;&gt;7,"",VLOOKUP(engines!$A348,tables!$A$2:$B$9,2,FALSE))</f>
        <v/>
      </c>
      <c r="Y348" s="13" t="str">
        <f t="shared" si="110"/>
        <v/>
      </c>
      <c r="Z348" s="13" t="str">
        <f t="shared" si="111"/>
        <v/>
      </c>
      <c r="AA348" s="13" t="str">
        <f t="shared" si="112"/>
        <v/>
      </c>
      <c r="AB348" s="15" t="str">
        <f t="shared" si="113"/>
        <v/>
      </c>
      <c r="AC348" s="13" t="str">
        <f t="shared" si="114"/>
        <v/>
      </c>
      <c r="AD348" s="14"/>
      <c r="AE348" s="11" t="str">
        <f t="shared" ca="1" si="115"/>
        <v>61152100,1152,1465,61152100,flex-fuel (premium unleaded required/E85),10,natrually aspirated,4756,6409,5600,10.16</v>
      </c>
      <c r="AF348" s="11" t="str">
        <f t="shared" si="104"/>
        <v/>
      </c>
    </row>
    <row r="349" spans="1:32" x14ac:dyDescent="0.3">
      <c r="A349" s="12">
        <v>8</v>
      </c>
      <c r="B349" s="11" t="str">
        <f t="shared" ca="1" si="98"/>
        <v>80550052</v>
      </c>
      <c r="C349" s="11">
        <f t="shared" si="116"/>
        <v>550</v>
      </c>
      <c r="D349" s="13">
        <f t="shared" si="99"/>
        <v>601</v>
      </c>
      <c r="E349" s="12">
        <v>500</v>
      </c>
      <c r="F349" s="14"/>
      <c r="G349" s="11" t="str">
        <f t="shared" ca="1" si="105"/>
        <v>80550052</v>
      </c>
      <c r="H349" s="11" t="str">
        <f>IF(A349=7,"",VLOOKUP(engines!$A349,tables!$A$2:$B$9,2,FALSE))</f>
        <v>flex-fuel (unleaded/E85)</v>
      </c>
      <c r="I349" s="11" cm="1">
        <f t="array" aca="1" ref="I349" ca="1">IF(H349="","",_xlfn.XLOOKUP(K349*(1+ 0.05*Q349),INDIRECT("tables!r14c"&amp;Q349+2&amp;":"&amp;"r21c"&amp;Q349+2,FALSE),tables!$A$14:$A$21,"err",-1,1))</f>
        <v>5</v>
      </c>
      <c r="J349" s="11" t="str" cm="1">
        <f t="array" ref="J349">IF(H349="","",_xlfn.XLOOKUP(Q349,tables!$B$26:$B$30,_xlfn.ANCHORARRAY(tables!$A$26),tables!$A$26,0,1))</f>
        <v>bi-turbo</v>
      </c>
      <c r="K349" s="13">
        <f t="shared" si="106"/>
        <v>2747</v>
      </c>
      <c r="L349" s="13">
        <f t="shared" si="107"/>
        <v>6679</v>
      </c>
      <c r="M349" s="13">
        <f t="shared" si="108"/>
        <v>5924</v>
      </c>
      <c r="N349" s="15">
        <f ca="1">IF(H349="","",ROUND((4.966747+(23.27979-4.966747)/(1+(E349/463.6174)))*_xlfn.XLOOKUP(engines!H349,tables!$B$2:$B$9,tables!$C$2:$C$9,0,0,1)*IF(Q349=0,1,1.2)*(1-0.01*I349)*(1-K349/1000000),2))</f>
        <v>16.760000000000002</v>
      </c>
      <c r="O349" s="11">
        <f t="shared" si="100"/>
        <v>2825</v>
      </c>
      <c r="P349" s="11">
        <f t="shared" si="101"/>
        <v>200.20000000000002</v>
      </c>
      <c r="Q349" s="11">
        <f>IF(H349="","",MOD(O349,(_xlfn.XLOOKUP(O349,tables!$C$26:$C$30,tables!$B$26:$B$30,-1,-1,-1)+1)))</f>
        <v>2</v>
      </c>
      <c r="R349" s="12">
        <v>72</v>
      </c>
      <c r="S349" s="12">
        <v>755</v>
      </c>
      <c r="T349" s="12">
        <f t="shared" si="102"/>
        <v>550</v>
      </c>
      <c r="U349" s="13">
        <f t="shared" si="103"/>
        <v>601.01085540039514</v>
      </c>
      <c r="V349" s="14"/>
      <c r="W349" s="11" t="str">
        <f t="shared" si="109"/>
        <v/>
      </c>
      <c r="X349" s="11" t="str">
        <f>IF(A349&lt;&gt;7,"",VLOOKUP(engines!$A349,tables!$A$2:$B$9,2,FALSE))</f>
        <v/>
      </c>
      <c r="Y349" s="13" t="str">
        <f t="shared" si="110"/>
        <v/>
      </c>
      <c r="Z349" s="13" t="str">
        <f t="shared" si="111"/>
        <v/>
      </c>
      <c r="AA349" s="13" t="str">
        <f t="shared" si="112"/>
        <v/>
      </c>
      <c r="AB349" s="15" t="str">
        <f t="shared" si="113"/>
        <v/>
      </c>
      <c r="AC349" s="13" t="str">
        <f t="shared" si="114"/>
        <v/>
      </c>
      <c r="AD349" s="14"/>
      <c r="AE349" s="11" t="str">
        <f t="shared" ca="1" si="115"/>
        <v>80550052,550,601,80550052,flex-fuel (unleaded/E85),5,bi-turbo,2747,6679,5924,16.76</v>
      </c>
      <c r="AF349" s="11" t="str">
        <f t="shared" si="104"/>
        <v/>
      </c>
    </row>
    <row r="350" spans="1:32" x14ac:dyDescent="0.3">
      <c r="A350" s="12">
        <v>1</v>
      </c>
      <c r="B350" s="11" t="str">
        <f t="shared" ca="1" si="98"/>
        <v>11149083</v>
      </c>
      <c r="C350" s="11">
        <f t="shared" si="116"/>
        <v>1149</v>
      </c>
      <c r="D350" s="13">
        <f t="shared" si="99"/>
        <v>991</v>
      </c>
      <c r="E350" s="12">
        <v>999</v>
      </c>
      <c r="F350" s="14"/>
      <c r="G350" s="11" t="str">
        <f t="shared" ca="1" si="105"/>
        <v>11149083</v>
      </c>
      <c r="H350" s="11" t="str">
        <f>IF(A350=7,"",VLOOKUP(engines!$A350,tables!$A$2:$B$9,2,FALSE))</f>
        <v>premium unleaded (recommended)</v>
      </c>
      <c r="I350" s="11" cm="1">
        <f t="array" aca="1" ref="I350" ca="1">IF(H350="","",_xlfn.XLOOKUP(K350*(1+ 0.05*Q350),INDIRECT("tables!r14c"&amp;Q350+2&amp;":"&amp;"r21c"&amp;Q350+2,FALSE),tables!$A$14:$A$21,"err",-1,1))</f>
        <v>8</v>
      </c>
      <c r="J350" s="11" t="str" cm="1">
        <f t="array" ref="J350">IF(H350="","",_xlfn.XLOOKUP(Q350,tables!$B$26:$B$30,_xlfn.ANCHORARRAY(tables!$A$26),tables!$A$26,0,1))</f>
        <v>twin turbo</v>
      </c>
      <c r="K350" s="13">
        <f t="shared" si="106"/>
        <v>4130</v>
      </c>
      <c r="L350" s="13">
        <f t="shared" si="107"/>
        <v>8062</v>
      </c>
      <c r="M350" s="13">
        <f t="shared" si="108"/>
        <v>7180</v>
      </c>
      <c r="N350" s="15">
        <f ca="1">IF(H350="","",ROUND((4.966747+(23.27979-4.966747)/(1+(E350/463.6174)))*_xlfn.XLOOKUP(engines!H350,tables!$B$2:$B$9,tables!$C$2:$C$9,0,0,1)*IF(Q350=0,1,1.2)*(1-0.01*I350)*(1-K350/1000000),2))</f>
        <v>11.96</v>
      </c>
      <c r="O350" s="11">
        <f t="shared" si="100"/>
        <v>4403</v>
      </c>
      <c r="P350" s="11">
        <f t="shared" si="101"/>
        <v>278.185</v>
      </c>
      <c r="Q350" s="11">
        <f>IF(H350="","",MOD(O350,(_xlfn.XLOOKUP(O350,tables!$C$26:$C$30,tables!$B$26:$B$30,-1,-1,-1)+1)))</f>
        <v>3</v>
      </c>
      <c r="R350" s="12">
        <v>1010</v>
      </c>
      <c r="S350" s="12">
        <v>882</v>
      </c>
      <c r="T350" s="12">
        <f t="shared" si="102"/>
        <v>1149</v>
      </c>
      <c r="U350" s="13">
        <f t="shared" si="103"/>
        <v>990.75986604026434</v>
      </c>
      <c r="V350" s="14"/>
      <c r="W350" s="11" t="str">
        <f t="shared" si="109"/>
        <v/>
      </c>
      <c r="X350" s="11" t="str">
        <f>IF(A350&lt;&gt;7,"",VLOOKUP(engines!$A350,tables!$A$2:$B$9,2,FALSE))</f>
        <v/>
      </c>
      <c r="Y350" s="13" t="str">
        <f t="shared" si="110"/>
        <v/>
      </c>
      <c r="Z350" s="13" t="str">
        <f t="shared" si="111"/>
        <v/>
      </c>
      <c r="AA350" s="13" t="str">
        <f t="shared" si="112"/>
        <v/>
      </c>
      <c r="AB350" s="15" t="str">
        <f t="shared" si="113"/>
        <v/>
      </c>
      <c r="AC350" s="13" t="str">
        <f t="shared" si="114"/>
        <v/>
      </c>
      <c r="AD350" s="14"/>
      <c r="AE350" s="11" t="str">
        <f t="shared" ca="1" si="115"/>
        <v>11149083,1149,991,11149083,premium unleaded (recommended),8,twin turbo,4130,8062,7180,11.96</v>
      </c>
      <c r="AF350" s="11" t="str">
        <f t="shared" si="104"/>
        <v/>
      </c>
    </row>
    <row r="351" spans="1:32" x14ac:dyDescent="0.3">
      <c r="A351" s="12">
        <v>2</v>
      </c>
      <c r="B351" s="11" t="str">
        <f t="shared" ca="1" si="98"/>
        <v>20244040</v>
      </c>
      <c r="C351" s="11">
        <f t="shared" si="116"/>
        <v>244</v>
      </c>
      <c r="D351" s="13">
        <f t="shared" si="99"/>
        <v>308</v>
      </c>
      <c r="E351" s="12">
        <v>244</v>
      </c>
      <c r="F351" s="14"/>
      <c r="G351" s="11" t="str">
        <f t="shared" ca="1" si="105"/>
        <v>20244040</v>
      </c>
      <c r="H351" s="11" t="str">
        <f>IF(A351=7,"",VLOOKUP(engines!$A351,tables!$A$2:$B$9,2,FALSE))</f>
        <v>regular unleaded</v>
      </c>
      <c r="I351" s="11" cm="1">
        <f t="array" aca="1" ref="I351" ca="1">IF(H351="","",_xlfn.XLOOKUP(K351*(1+ 0.05*Q351),INDIRECT("tables!r14c"&amp;Q351+2&amp;":"&amp;"r21c"&amp;Q351+2,FALSE),tables!$A$14:$A$21,"err",-1,1))</f>
        <v>4</v>
      </c>
      <c r="J351" s="11" t="str" cm="1">
        <f t="array" ref="J351">IF(H351="","",_xlfn.XLOOKUP(Q351,tables!$B$26:$B$30,_xlfn.ANCHORARRAY(tables!$A$26),tables!$A$26,0,1))</f>
        <v>natrually aspirated</v>
      </c>
      <c r="K351" s="13">
        <f t="shared" si="106"/>
        <v>1612</v>
      </c>
      <c r="L351" s="13">
        <f t="shared" si="107"/>
        <v>6318</v>
      </c>
      <c r="M351" s="13">
        <f t="shared" si="108"/>
        <v>5632</v>
      </c>
      <c r="N351" s="15">
        <f ca="1">IF(H351="","",ROUND((4.966747+(23.27979-4.966747)/(1+(E351/463.6174)))*_xlfn.XLOOKUP(engines!H351,tables!$B$2:$B$9,tables!$C$2:$C$9,0,0,1)*IF(Q351=0,1,1.2)*(1-0.01*I351)*(1-K351/1000000),2))</f>
        <v>16.260000000000002</v>
      </c>
      <c r="O351" s="11">
        <f t="shared" si="100"/>
        <v>1612</v>
      </c>
      <c r="P351" s="11">
        <f t="shared" si="101"/>
        <v>151.4</v>
      </c>
      <c r="Q351" s="11">
        <f>IF(H351="","",MOD(O351,(_xlfn.XLOOKUP(O351,tables!$C$26:$C$30,tables!$B$26:$B$30,-1,-1,-1)+1)))</f>
        <v>0</v>
      </c>
      <c r="R351" s="12">
        <v>318</v>
      </c>
      <c r="S351" s="12">
        <v>686</v>
      </c>
      <c r="T351" s="12">
        <f t="shared" si="102"/>
        <v>244</v>
      </c>
      <c r="U351" s="13">
        <f t="shared" si="103"/>
        <v>308.49955504390397</v>
      </c>
      <c r="V351" s="14"/>
      <c r="W351" s="11" t="str">
        <f t="shared" si="109"/>
        <v/>
      </c>
      <c r="X351" s="11" t="str">
        <f>IF(A351&lt;&gt;7,"",VLOOKUP(engines!$A351,tables!$A$2:$B$9,2,FALSE))</f>
        <v/>
      </c>
      <c r="Y351" s="13" t="str">
        <f t="shared" si="110"/>
        <v/>
      </c>
      <c r="Z351" s="13" t="str">
        <f t="shared" si="111"/>
        <v/>
      </c>
      <c r="AA351" s="13" t="str">
        <f t="shared" si="112"/>
        <v/>
      </c>
      <c r="AB351" s="15" t="str">
        <f t="shared" si="113"/>
        <v/>
      </c>
      <c r="AC351" s="13" t="str">
        <f t="shared" si="114"/>
        <v/>
      </c>
      <c r="AD351" s="14"/>
      <c r="AE351" s="11" t="str">
        <f t="shared" ca="1" si="115"/>
        <v>20244040,244,308,20244040,regular unleaded,4,natrually aspirated,1612,6318,5632,16.26</v>
      </c>
      <c r="AF351" s="11" t="str">
        <f t="shared" si="104"/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7970-2CA6-40FB-805D-9A1882DBBC20}">
  <dimension ref="A1:C11"/>
  <sheetViews>
    <sheetView workbookViewId="0"/>
  </sheetViews>
  <sheetFormatPr defaultRowHeight="15" x14ac:dyDescent="0.25"/>
  <cols>
    <col min="1" max="1" width="25" bestFit="1" customWidth="1"/>
    <col min="3" max="3" width="29.85546875" bestFit="1" customWidth="1"/>
  </cols>
  <sheetData>
    <row r="1" spans="1:3" x14ac:dyDescent="0.25">
      <c r="A1" s="3" t="s">
        <v>11942</v>
      </c>
      <c r="B1" s="10" t="s">
        <v>11943</v>
      </c>
      <c r="C1" s="2" t="s">
        <v>11944</v>
      </c>
    </row>
    <row r="2" spans="1:3" x14ac:dyDescent="0.25">
      <c r="A2" s="5" t="s">
        <v>11932</v>
      </c>
      <c r="B2">
        <v>3750</v>
      </c>
      <c r="C2" t="str">
        <f>A2&amp;","&amp;B2</f>
        <v>AWD/4Wd,3750</v>
      </c>
    </row>
    <row r="3" spans="1:3" x14ac:dyDescent="0.25">
      <c r="A3" s="5" t="s">
        <v>11933</v>
      </c>
      <c r="B3">
        <v>1500</v>
      </c>
      <c r="C3" s="5" t="str">
        <f t="shared" ref="C3:C11" si="0">A3&amp;","&amp;B3</f>
        <v>Stereo upgrade,1500</v>
      </c>
    </row>
    <row r="4" spans="1:3" x14ac:dyDescent="0.25">
      <c r="A4" s="5" t="s">
        <v>11934</v>
      </c>
      <c r="B4">
        <v>4500</v>
      </c>
      <c r="C4" s="5" t="str">
        <f t="shared" si="0"/>
        <v>Adaptive Cruise Control,4500</v>
      </c>
    </row>
    <row r="5" spans="1:3" x14ac:dyDescent="0.25">
      <c r="A5" s="5" t="s">
        <v>11935</v>
      </c>
      <c r="B5">
        <v>2400</v>
      </c>
      <c r="C5" s="5" t="str">
        <f t="shared" si="0"/>
        <v>21'' wheels,2400</v>
      </c>
    </row>
    <row r="6" spans="1:3" x14ac:dyDescent="0.25">
      <c r="A6" s="5" t="s">
        <v>11936</v>
      </c>
      <c r="B6">
        <v>8800</v>
      </c>
      <c r="C6" s="5" t="str">
        <f t="shared" si="0"/>
        <v>Autopilot,8800</v>
      </c>
    </row>
    <row r="7" spans="1:3" x14ac:dyDescent="0.25">
      <c r="A7" s="5" t="s">
        <v>11937</v>
      </c>
      <c r="B7">
        <v>5600</v>
      </c>
      <c r="C7" s="5" t="str">
        <f t="shared" si="0"/>
        <v>Satnav,5600</v>
      </c>
    </row>
    <row r="8" spans="1:3" x14ac:dyDescent="0.25">
      <c r="A8" s="5" t="s">
        <v>11938</v>
      </c>
      <c r="B8">
        <v>4400</v>
      </c>
      <c r="C8" s="5" t="str">
        <f t="shared" si="0"/>
        <v>Delux seats plus,4400</v>
      </c>
    </row>
    <row r="9" spans="1:3" x14ac:dyDescent="0.25">
      <c r="A9" s="5" t="s">
        <v>11939</v>
      </c>
      <c r="B9">
        <v>1500</v>
      </c>
      <c r="C9" s="5" t="str">
        <f t="shared" si="0"/>
        <v>Pannorama roof,1500</v>
      </c>
    </row>
    <row r="10" spans="1:3" x14ac:dyDescent="0.25">
      <c r="A10" s="5" t="s">
        <v>11940</v>
      </c>
      <c r="B10">
        <v>3300</v>
      </c>
      <c r="C10" s="5" t="str">
        <f t="shared" si="0"/>
        <v>HUD,3300</v>
      </c>
    </row>
    <row r="11" spans="1:3" x14ac:dyDescent="0.25">
      <c r="A11" s="5" t="s">
        <v>11941</v>
      </c>
      <c r="B11">
        <v>4500</v>
      </c>
      <c r="C11" s="5" t="str">
        <f t="shared" si="0"/>
        <v>Driving Assistance Package,4500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A35-0C71-400C-8875-376BA98D422D}">
  <dimension ref="A1:F2401"/>
  <sheetViews>
    <sheetView workbookViewId="0"/>
  </sheetViews>
  <sheetFormatPr defaultRowHeight="15" x14ac:dyDescent="0.25"/>
  <cols>
    <col min="1" max="1" width="16.28515625" bestFit="1" customWidth="1"/>
    <col min="2" max="2" width="116.7109375" bestFit="1" customWidth="1"/>
    <col min="3" max="3" width="112.140625" bestFit="1" customWidth="1"/>
    <col min="4" max="4" width="51.140625" bestFit="1" customWidth="1"/>
    <col min="5" max="5" width="29.85546875" bestFit="1" customWidth="1"/>
    <col min="6" max="6" width="29.85546875" customWidth="1"/>
  </cols>
  <sheetData>
    <row r="1" spans="1:6" x14ac:dyDescent="0.25">
      <c r="A1" s="2" t="s">
        <v>11921</v>
      </c>
      <c r="B1" s="2" t="s">
        <v>11920</v>
      </c>
      <c r="C1" s="2" t="s">
        <v>11930</v>
      </c>
      <c r="D1" s="2" t="s">
        <v>11931</v>
      </c>
      <c r="E1" s="2" t="s">
        <v>11945</v>
      </c>
      <c r="F1" s="2" t="s">
        <v>11974</v>
      </c>
    </row>
    <row r="2" spans="1:6" x14ac:dyDescent="0.25">
      <c r="A2" t="str" cm="1">
        <f t="array" ref="A2:A47">_xlfn._xlws.FILTER(_xlfn.UNIQUE(manufacturers!B2:B47),_xlfn.UNIQUE(manufacturers!B2:B47)&lt;&gt;"","")</f>
        <v>Acura</v>
      </c>
      <c r="B2" s="5" t="str" cm="1">
        <f t="array" ref="B2:B2401">_xlfn._xlws.FILTER(_xlfn.UNIQUE(models!J2:J2401),_xlfn.UNIQUE(models!J2:J2401)&lt;&gt;"","")</f>
        <v>1,Acura,ILX,2015,premium unleaded (recommended),AUTOMATIC,150,31750,|n</v>
      </c>
      <c r="C2" s="5" t="str" cm="1">
        <f t="array" aca="1" ref="C2:C307" ca="1">_xlfn._xlws.FILTER(_xlfn.UNIQUE(engines!AE2:AE351),_xlfn.UNIQUE(engines!AE2:AE351)&lt;&gt;"","")</f>
        <v>51224083,1224,1088,51224083,flex-fuel (premium unleaded recommended/E85),8,twin turbo,4268,7559,6966,12.5</v>
      </c>
      <c r="D2" s="5" t="str" cm="1">
        <f t="array" ref="D2:D45">_xlfn._xlws.FILTER(_xlfn.UNIQUE(engines!AF2:AF351),_xlfn.UNIQUE(engines!AF2:AF351)&lt;&gt;"","")</f>
        <v>70622544,622,932,70622544,electric,400,1160,106,5.44</v>
      </c>
      <c r="E2" s="5" t="str" cm="1">
        <f t="array" ref="E2:E11">_xlfn._xlws.FILTER(_xlfn.UNIQUE(options!C2:C11),_xlfn.UNIQUE(options!C2:C11)&lt;&gt;"","")</f>
        <v>AWD/4Wd,3750</v>
      </c>
      <c r="F2" t="str" cm="1">
        <f t="array" ref="F2:F9">_xlfn._xlws.FILTER(_xlfn.UNIQUE(tables!B2:B9),_xlfn.UNIQUE(tables!B2:B9)&lt;&gt;"","")</f>
        <v>premium unleaded (recommended)</v>
      </c>
    </row>
    <row r="3" spans="1:6" x14ac:dyDescent="0.25">
      <c r="A3" t="str">
        <v>Alfa Romeo</v>
      </c>
      <c r="B3" t="str">
        <v>2,Acura,ILX,2015,premium unleaded (recommended),MANUAL,201,29350,|n</v>
      </c>
      <c r="C3" t="str">
        <f ca="1"/>
        <v>80576062,576,568,80576062,flex-fuel (unleaded/E85),6,bi-turbo,2837,7128,6574,16.32</v>
      </c>
      <c r="D3" t="str">
        <v>70402629,402,603,70402629,electric,372,806,94,6.29</v>
      </c>
      <c r="E3" t="str">
        <v>Stereo upgrade,1500</v>
      </c>
      <c r="F3" s="5" t="str">
        <v>regular unleaded</v>
      </c>
    </row>
    <row r="4" spans="1:6" x14ac:dyDescent="0.25">
      <c r="A4" t="str">
        <v>Aston Martin</v>
      </c>
      <c r="B4" t="str">
        <v>3,Acura,ILX,2016,premium unleaded (recommended),AUTOMATED_MANUAL,201,34890,|n</v>
      </c>
      <c r="C4" t="str">
        <f ca="1"/>
        <v>30571060,571,751,30571060,premium unleaded (required),6,natrually aspirated,3102,6135,5415,12.71</v>
      </c>
      <c r="D4" t="str">
        <v>70974463,974,1460,70974463,electric,420,1729,115,4.63</v>
      </c>
      <c r="E4" t="str">
        <v>Adaptive Cruise Control,4500</v>
      </c>
      <c r="F4" s="5" t="str">
        <v>premium unleaded (required)</v>
      </c>
    </row>
    <row r="5" spans="1:6" x14ac:dyDescent="0.25">
      <c r="A5" t="str">
        <v>Audi</v>
      </c>
      <c r="B5" t="str">
        <v>4,Acura,ILX,2017,premium unleaded (recommended),AUTOMATED_MANUAL,201,34980,3</v>
      </c>
      <c r="C5" t="str">
        <f ca="1"/>
        <v>51214101,1214,1400,51214101,flex-fuel (premium unleaded recommended/E85),10,single turbo,4655,6681,5879,11.85</v>
      </c>
      <c r="D5" t="str">
        <v>70410625,410,615,70410625,electric,372,822,94,6.25</v>
      </c>
      <c r="E5" t="str">
        <v>21'' wheels,2400</v>
      </c>
      <c r="F5" s="5" t="str">
        <v>diesel</v>
      </c>
    </row>
    <row r="6" spans="1:6" x14ac:dyDescent="0.25">
      <c r="A6" t="str">
        <v>Bentley</v>
      </c>
      <c r="B6" t="str">
        <v>5,Acura,ILX Hybrid,2014,premium unleaded (recommended),AUTOMATIC,111,34600,|n</v>
      </c>
      <c r="C6" t="str">
        <f ca="1"/>
        <v>40349050,349,688,40349050,diesel,5,natrually aspirated,2156,4522,3612,17.53</v>
      </c>
      <c r="D6" t="str">
        <v>71275419,1275,1911,71275419,electric,426,2232,118,4.19</v>
      </c>
      <c r="E6" t="str">
        <v>Autopilot,8800</v>
      </c>
      <c r="F6" s="5" t="str">
        <v>flex-fuel (premium unleaded recommended/E85)</v>
      </c>
    </row>
    <row r="7" spans="1:6" x14ac:dyDescent="0.25">
      <c r="A7" t="str">
        <v>BMW</v>
      </c>
      <c r="B7" t="str">
        <v>6,Acura,MDX,2015,premium unleaded (recommended),AUTOMATIC,290,56780,|n</v>
      </c>
      <c r="C7" t="str">
        <f ca="1"/>
        <v>30723061,723,851,30723061,premium unleaded (required),6,single turbo,3455,6447,5768,14.28</v>
      </c>
      <c r="D7" t="str">
        <v>70844488,844,1265,70844488,electric,415,1517,113,4.88</v>
      </c>
      <c r="E7" t="str">
        <v>Satnav,5600</v>
      </c>
      <c r="F7" s="5" t="str">
        <v>flex-fuel (premium unleaded required/E85)</v>
      </c>
    </row>
    <row r="8" spans="1:6" x14ac:dyDescent="0.25">
      <c r="A8" t="str">
        <v>Bugatti</v>
      </c>
      <c r="B8" t="str">
        <v>7,Acura,MDX,2016,premium unleaded (recommended),AUTOMATIC,290,57230,6</v>
      </c>
      <c r="C8" t="str">
        <f ca="1"/>
        <v>61272083,1272,1141,61272083,flex-fuel (premium unleaded required/E85),8,twin turbo,4351,7498,6904,12.66</v>
      </c>
      <c r="D8" t="str">
        <v>70405627,405,607,70405627,electric,372,812,94,6.27</v>
      </c>
      <c r="E8" t="str">
        <v>Delux seats plus,4400</v>
      </c>
      <c r="F8" s="5" t="str">
        <v>electric</v>
      </c>
    </row>
    <row r="9" spans="1:6" x14ac:dyDescent="0.25">
      <c r="A9" t="str">
        <v>Buick</v>
      </c>
      <c r="B9" t="str">
        <v>8,Acura,MDX,2017,premium unleaded (recommended),AUTOMATIC,290,58400,7</v>
      </c>
      <c r="C9" t="str">
        <f ca="1"/>
        <v>11322100,1322,1624,11322100,premium unleaded (recommended),10,natrually aspirated,5100,6639,5795,8.79</v>
      </c>
      <c r="D9" t="str">
        <v>70916473,916,1373,70916473,electric,417,1638,114,4.73</v>
      </c>
      <c r="E9" t="str">
        <v>Pannorama roof,1500</v>
      </c>
      <c r="F9" s="5" t="str">
        <v>flex-fuel (unleaded/E85)</v>
      </c>
    </row>
    <row r="10" spans="1:6" x14ac:dyDescent="0.25">
      <c r="A10" t="str">
        <v>Cadillac</v>
      </c>
      <c r="B10" t="str">
        <v>9,Acura,NSX,2005,regular unleaded,AUTOMATIC,252,89000,|n</v>
      </c>
      <c r="C10" t="str">
        <f ca="1"/>
        <v>41161082,1161,1455,41161082,diesel,8,bi-turbo,4342,5910,5163,13.93</v>
      </c>
      <c r="D10" t="str">
        <v>70266707,266,399,70266707,electric,339,585,82,7.07</v>
      </c>
      <c r="E10" t="str">
        <v>HUD,3300</v>
      </c>
      <c r="F10" s="5"/>
    </row>
    <row r="11" spans="1:6" x14ac:dyDescent="0.25">
      <c r="A11" t="str">
        <v>Chevrolet</v>
      </c>
      <c r="B11" t="str">
        <v>10,Acura,NSX,2005,regular unleaded,MANUAL,290,89000,|n</v>
      </c>
      <c r="C11" t="str">
        <f ca="1"/>
        <v>20830081,830,820,20830081,regular unleaded,8,single turbo,3764,7629,6859,12.91</v>
      </c>
      <c r="D11" t="str">
        <v>70459603,459,688,70459603,electric,382,896,98,6.03</v>
      </c>
      <c r="E11" t="str">
        <v>Driving Assistance Package,4500</v>
      </c>
      <c r="F11" s="5"/>
    </row>
    <row r="12" spans="1:6" x14ac:dyDescent="0.25">
      <c r="A12" t="str">
        <v>Chrysler</v>
      </c>
      <c r="B12" t="str">
        <v>11,Acura,NSX,2017,premium unleaded (required),AUTOMATED_MANUAL,573,156000,|n</v>
      </c>
      <c r="C12" t="str">
        <f ca="1"/>
        <v>10910081,910,1119,10910081,premium unleaded (recommended),8,single turbo,3976,6494,5516,12.6</v>
      </c>
      <c r="D12" t="str">
        <v>70539572,539,808,70539572,electric,391,1028,102,5.72</v>
      </c>
      <c r="F12" s="5"/>
    </row>
    <row r="13" spans="1:6" x14ac:dyDescent="0.25">
      <c r="A13" t="str">
        <v>Dodge</v>
      </c>
      <c r="B13" t="str">
        <v>12,Acura,RDX,2015,premium unleaded (recommended),AUTOMATIC,273,40195,|n</v>
      </c>
      <c r="C13" t="str">
        <f ca="1"/>
        <v>30117030,117,146,30117030,premium unleaded (required),3,natrually aspirated,844,6565,5714,19.56</v>
      </c>
      <c r="D13" t="str">
        <v>70523578,523,784,70523578,electric,389,1003,101,5.78</v>
      </c>
      <c r="F13" s="5"/>
    </row>
    <row r="14" spans="1:6" x14ac:dyDescent="0.25">
      <c r="A14" t="str">
        <v>Ferrari</v>
      </c>
      <c r="B14" t="str">
        <v>13,Acura,RDX,2016,premium unleaded (recommended),AUTOMATIC,279,43520,12</v>
      </c>
      <c r="C14" t="str">
        <f ca="1"/>
        <v>60768080,768,921,60768080,flex-fuel (premium unleaded required/E85),8,natrually aspirated,3768,6918,5939,12.07</v>
      </c>
      <c r="D14" t="str">
        <v>70559565,559,838,70559565,electric,393,1061,103,5.65</v>
      </c>
      <c r="F14" s="5"/>
    </row>
    <row r="15" spans="1:6" x14ac:dyDescent="0.25">
      <c r="A15" t="str">
        <v>FIAT</v>
      </c>
      <c r="B15" t="str">
        <v>14,Acura,RDX,2017,premium unleaded (recommended),AUTOMATIC,279,43720,13</v>
      </c>
      <c r="C15" t="str">
        <f ca="1"/>
        <v>20771062,771,866,20771062,regular unleaded,6,bi-turbo,3434,6747,5762,13.78</v>
      </c>
      <c r="D15" t="str">
        <v>71475398,1475,2211,71475398,electric,430,2558,120,3.98</v>
      </c>
      <c r="F15" s="5"/>
    </row>
    <row r="16" spans="1:6" x14ac:dyDescent="0.25">
      <c r="A16" t="str">
        <v>Ford</v>
      </c>
      <c r="B16" t="str">
        <v>15,Acura,RL,2010,premium unleaded (required),AUTOMATIC,300,54250,|n</v>
      </c>
      <c r="C16" t="str">
        <f ca="1"/>
        <v>80578061,578,611,80578061,flex-fuel (unleaded/E85),6,single turbo,2979,6912,6406,16.06</v>
      </c>
      <c r="D16" t="str">
        <v>70128822,128,192,70128822,electric,293,326,68,8.22</v>
      </c>
      <c r="F16" s="5"/>
    </row>
    <row r="17" spans="1:6" x14ac:dyDescent="0.25">
      <c r="A17" t="str">
        <v>Genesis</v>
      </c>
      <c r="B17" t="str">
        <v>16,Acura,RL,2011,premium unleaded (required),AUTOMATIC,300,55150,15</v>
      </c>
      <c r="C17" t="str">
        <f ca="1"/>
        <v>50107030,107,140,50107030,flex-fuel (premium unleaded recommended/E85),3,natrually aspirated,777,6010,5454,20.77</v>
      </c>
      <c r="D17" t="str">
        <v>70839489,839,1258,70839489,electric,413,1515,112,4.89</v>
      </c>
      <c r="F17" s="5"/>
    </row>
    <row r="18" spans="1:6" x14ac:dyDescent="0.25">
      <c r="A18" t="str">
        <v>GMC</v>
      </c>
      <c r="B18" t="str">
        <v>17,Acura,RL,2012,premium unleaded (required),AUTOMATIC,300,56150,16</v>
      </c>
      <c r="C18" t="str">
        <f ca="1"/>
        <v>40152041,152,233,40152041,diesel,4,single turbo,1018,5313,4429,26.12</v>
      </c>
      <c r="D18" t="str">
        <v>70385637,385,577,70385637,electric,366,784,92,6.37</v>
      </c>
      <c r="F18" s="5"/>
    </row>
    <row r="19" spans="1:6" x14ac:dyDescent="0.25">
      <c r="A19" t="str">
        <v>Honda</v>
      </c>
      <c r="B19" t="str">
        <v>18,Acura,RLX,2015,premium unleaded (recommended),AUTOMATIC,310,60450,|n</v>
      </c>
      <c r="C19" t="str">
        <f ca="1"/>
        <v>20441051,441,474,20441051,regular unleaded,5,single turbo,2455,6942,6307,16.57</v>
      </c>
      <c r="D19" t="str">
        <v>70636540,636,953,70636540,electric,400,1186,106,5.4</v>
      </c>
      <c r="F19" s="5"/>
    </row>
    <row r="20" spans="1:6" x14ac:dyDescent="0.25">
      <c r="A20" t="str">
        <v>HUMMER</v>
      </c>
      <c r="B20" t="str">
        <v>19,Acura,RLX,2016,premium unleaded (recommended),AUTOMATED_MANUAL,377,65950,|n</v>
      </c>
      <c r="C20" t="str">
        <f ca="1"/>
        <v>40964083,964,989,40964083,diesel,8,twin turbo,3752,6578,6032,15.16</v>
      </c>
      <c r="D20" t="str">
        <v>71202428,1202,1802,71202428,electric,426,2104,118,4.28</v>
      </c>
      <c r="F20" s="5"/>
    </row>
    <row r="21" spans="1:6" x14ac:dyDescent="0.25">
      <c r="A21" t="str">
        <v>Hyundai</v>
      </c>
      <c r="B21" t="str">
        <v>20,Acura,RLX,2016,premium unleaded (recommended),AUTOMATIC,310,60450,|n</v>
      </c>
      <c r="C21" t="str">
        <f ca="1"/>
        <v>10255040,255,291,10255040,premium unleaded (recommended),4,natrually aspirated,1672,7179,6232,16.24</v>
      </c>
      <c r="D21" t="str">
        <v>70061900,61,91,70061900,electric,275,165,63,9</v>
      </c>
      <c r="F21" s="5"/>
    </row>
    <row r="22" spans="1:6" x14ac:dyDescent="0.25">
      <c r="A22" t="str">
        <v>Infiniti</v>
      </c>
      <c r="B22" t="str">
        <v>21,Acura,RLX,2017,premium unleaded (recommended),AUTOMATIC,310,60450,20</v>
      </c>
      <c r="C22" t="str">
        <f ca="1"/>
        <v>10504061,504,576,10504061,premium unleaded (recommended),6,single turbo,2706,6836,5938,15.87</v>
      </c>
      <c r="D22" t="str">
        <v>71479397,1479,2217,71479397,electric,430,2565,120,3.97</v>
      </c>
      <c r="F22" s="5"/>
    </row>
    <row r="23" spans="1:6" x14ac:dyDescent="0.25">
      <c r="A23" t="str">
        <v>Kia</v>
      </c>
      <c r="B23" t="str">
        <v>22,Acura,RSX,2005,premium unleaded (required),MANUAL,210,23670,|n</v>
      </c>
      <c r="C23" t="str">
        <f ca="1"/>
        <v>11256083,1256,1118,11256083,premium unleaded (recommended),8,twin turbo,4324,7614,6954,11.57</v>
      </c>
      <c r="D23" t="str">
        <v>70238726,238,357,70238726,electric,330,538,79,7.26</v>
      </c>
      <c r="F23" s="5"/>
    </row>
    <row r="24" spans="1:6" x14ac:dyDescent="0.25">
      <c r="A24" t="str">
        <v>Lamborghini</v>
      </c>
      <c r="B24" t="str">
        <v>23,Acura,RSX,2005,regular unleaded,AUTOMATIC,160,22250,|n</v>
      </c>
      <c r="C24" t="str">
        <f ca="1"/>
        <v>30614062,614,605,30614062,premium unleaded (required),6,bi-turbo,2963,7097,6564,15.38</v>
      </c>
      <c r="D24" t="str">
        <v>70847487,847,1270,70847487,electric,415,1522,113,4.87</v>
      </c>
      <c r="F24" s="5"/>
    </row>
    <row r="25" spans="1:6" x14ac:dyDescent="0.25">
      <c r="A25" t="str">
        <v>Land Rover</v>
      </c>
      <c r="B25" t="str">
        <v>24,Acura,RSX,2005,regular unleaded,MANUAL,160,21350,|n</v>
      </c>
      <c r="C25" t="str">
        <f ca="1"/>
        <v>31280102,1280,1132,31280102,premium unleaded (required),10,bi-turbo,4563,7842,7324,11.28</v>
      </c>
      <c r="D25" t="str">
        <v>70241724,241,361,70241724,electric,330,545,79,7.24</v>
      </c>
      <c r="F25" s="5"/>
    </row>
    <row r="26" spans="1:6" x14ac:dyDescent="0.25">
      <c r="A26" t="str">
        <v>Lexus</v>
      </c>
      <c r="B26" t="str">
        <v>25,Acura,RSX,2006,premium unleaded (required),MANUAL,201,23845,|n</v>
      </c>
      <c r="C26" t="str">
        <f ca="1"/>
        <v>10705061,705,815,10705061,premium unleaded (recommended),6,single turbo,3400,6633,5864,14.14</v>
      </c>
      <c r="D26" t="str">
        <v>70232731,232,348,70232731,electric,327,529,78,7.31</v>
      </c>
      <c r="F26" s="5"/>
    </row>
    <row r="27" spans="1:6" x14ac:dyDescent="0.25">
      <c r="A27" t="str">
        <v>Lincoln</v>
      </c>
      <c r="B27" t="str">
        <v>26,Acura,RSX,2006,regular unleaded,AUTOMATIC,155,22375,|n</v>
      </c>
      <c r="C27" t="str">
        <f ca="1"/>
        <v>10345050,345,430,10345050,premium unleaded (recommended),5,natrually aspirated,2136,6528,5718,14.81</v>
      </c>
      <c r="D27" t="str">
        <v>70802497,802,1202,70802497,electric,413,1448,112,4.97</v>
      </c>
      <c r="F27" s="5"/>
    </row>
    <row r="28" spans="1:6" x14ac:dyDescent="0.25">
      <c r="A28" t="str">
        <v>Lotus</v>
      </c>
      <c r="B28" t="str">
        <v>27,Acura,RSX,2006,regular unleaded,MANUAL,155,21475,|n</v>
      </c>
      <c r="C28" t="str">
        <f ca="1"/>
        <v>80684080,684,735,80684080,flex-fuel (unleaded/E85),8,natrually aspirated,3501,7368,6624,12.13</v>
      </c>
      <c r="D28" t="str">
        <v>71053450,1053,1579,71053450,electric,422,1861,116,4.5</v>
      </c>
      <c r="F28" s="5"/>
    </row>
    <row r="29" spans="1:6" x14ac:dyDescent="0.25">
      <c r="A29" t="str">
        <v>Maserati</v>
      </c>
      <c r="B29" t="str">
        <v>28,Acura,TL,2012,premium unleaded (required),AUTOMATIC,305,45185,|n</v>
      </c>
      <c r="C29" t="str">
        <f ca="1"/>
        <v>21070082,1070,1138,21070082,regular unleaded,8,bi-turbo,4157,6723,6091,11.96</v>
      </c>
      <c r="D29" t="str">
        <v>71452400,1452,2177,71452400,electric,430,2518,120,4</v>
      </c>
      <c r="F29" s="5"/>
    </row>
    <row r="30" spans="1:6" x14ac:dyDescent="0.25">
      <c r="A30" t="str">
        <v>Maybach</v>
      </c>
      <c r="B30" t="str">
        <v>29,Acura,TL,2012,premium unleaded (required),MANUAL,305,42985,|n</v>
      </c>
      <c r="C30" t="str">
        <f ca="1"/>
        <v>60289040,289,337,60289040,flex-fuel (premium unleaded required/E85),4,natrually aspirated,1854,6771,6104,17.28</v>
      </c>
      <c r="D30" t="str">
        <v>70827491,827,1240,70827491,electric,413,1493,112,4.91</v>
      </c>
      <c r="F30" s="5"/>
    </row>
    <row r="31" spans="1:6" x14ac:dyDescent="0.25">
      <c r="A31" t="str">
        <v>Mazda</v>
      </c>
      <c r="B31" t="str">
        <v>30,Acura,TL,2013,premium unleaded (recommended),AUTOMATIC,305,45385,|n</v>
      </c>
      <c r="C31" t="str">
        <f ca="1"/>
        <v>50761081,761,842,50761081,flex-fuel (premium unleaded recommended/E85),8,single turbo,3568,7027,6130,14.39</v>
      </c>
      <c r="D31" t="str">
        <v>70963465,963,1444,70963465,electric,420,1710,115,4.65</v>
      </c>
      <c r="F31" s="5"/>
    </row>
    <row r="32" spans="1:6" x14ac:dyDescent="0.25">
      <c r="A32" t="str">
        <v>McLaren</v>
      </c>
      <c r="B32" t="str">
        <v>31,Acura,TL,2013,premium unleaded (recommended),MANUAL,305,43185,|n</v>
      </c>
      <c r="C32" t="str">
        <f ca="1"/>
        <v>20716062,716,656,20716062,regular unleaded,6,bi-turbo,3277,7670,7071,14.15</v>
      </c>
      <c r="D32" t="str">
        <v>71396406,1396,2093,71396406,electric,428,2432,119,4.06</v>
      </c>
      <c r="F32" s="5"/>
    </row>
    <row r="33" spans="1:6" x14ac:dyDescent="0.25">
      <c r="A33" t="str">
        <v>Mercedes-Benz</v>
      </c>
      <c r="B33" t="str">
        <v>32,Acura,TL,2014,premium unleaded (recommended),AUTOMATIC,305,45510,|n</v>
      </c>
      <c r="C33" t="str">
        <f ca="1"/>
        <v>51482120,1482,1804,51482120,flex-fuel (premium unleaded recommended/E85),12,natrually aspirated,5385,6386,5851,8.82</v>
      </c>
      <c r="D33" t="str">
        <v>70829491,829,1243,70829491,electric,413,1497,112,4.91</v>
      </c>
      <c r="F33" s="5"/>
    </row>
    <row r="34" spans="1:6" x14ac:dyDescent="0.25">
      <c r="A34" t="str">
        <v>Mitsubishi</v>
      </c>
      <c r="B34" t="str">
        <v>33,Acura,TL,2014,premium unleaded (recommended),MANUAL,305,43310,|n</v>
      </c>
      <c r="C34" t="str">
        <f ca="1"/>
        <v>61093082,1093,1154,61093082,flex-fuel (premium unleaded required/E85),8,bi-turbo,4205,6701,6136,13.17</v>
      </c>
      <c r="D34" t="str">
        <v>70065895,65,97,70065895,electric,275,176,63,8.95</v>
      </c>
      <c r="F34" s="5"/>
    </row>
    <row r="35" spans="1:6" x14ac:dyDescent="0.25">
      <c r="A35" t="str">
        <v>Nissan</v>
      </c>
      <c r="B35" t="str">
        <v>34,Acura,TLX,2015,premium unleaded (recommended),AUTOMATED_MANUAL,206,35500,|n</v>
      </c>
      <c r="C35" t="str">
        <f ca="1"/>
        <v>30661062,661,615,30661062,premium unleaded (required),6,bi-turbo,3112,7852,6961,14.99</v>
      </c>
      <c r="D35" t="str">
        <v>71490396,1490,2234,71490396,electric,430,2584,120,3.96</v>
      </c>
      <c r="F35" s="5"/>
    </row>
    <row r="36" spans="1:6" x14ac:dyDescent="0.25">
      <c r="A36" t="str">
        <v>Pontiac</v>
      </c>
      <c r="B36" t="str">
        <v>35,Acura,TLX,2015,premium unleaded (recommended),AUTOMATIC,290,44800,|n</v>
      </c>
      <c r="C36" t="str">
        <f ca="1"/>
        <v>21566103,1566,1568,21566103,regular unleaded,10,twin turbo,4802,7014,6184,10.34</v>
      </c>
      <c r="D36" t="str">
        <v>70368646,368,552,70368646,electric,364,754,91,6.46</v>
      </c>
      <c r="F36" s="5"/>
    </row>
    <row r="37" spans="1:6" x14ac:dyDescent="0.25">
      <c r="A37" t="str">
        <v>Porsche</v>
      </c>
      <c r="B37" t="str">
        <v>36,Acura,TLX,2016,premium unleaded (recommended),AUTOMATED_MANUAL,206,35750,|n</v>
      </c>
      <c r="C37" t="str">
        <f ca="1"/>
        <v>50669061,669,631,50669061,flex-fuel (premium unleaded recommended/E85),6,single turbo,3286,7715,7183,15.4</v>
      </c>
      <c r="D37" t="str">
        <v>70872482,872,1307,70872482,electric,415,1567,113,4.82</v>
      </c>
      <c r="F37" s="5"/>
    </row>
    <row r="38" spans="1:6" x14ac:dyDescent="0.25">
      <c r="A38" t="str">
        <v>Rolls-Royce</v>
      </c>
      <c r="B38" t="str">
        <v>37,Acura,TLX,2016,premium unleaded (recommended),AUTOMATIC,290,44800,|n</v>
      </c>
      <c r="C38" t="str">
        <f ca="1"/>
        <v>51254083,1254,989,51254083,flex-fuel (premium unleaded recommended/E85),8,twin turbo,4320,8512,7847,12.38</v>
      </c>
      <c r="D38" t="str">
        <v>70456604,456,684,70456604,electric,379,897,97,6.04</v>
      </c>
      <c r="F38" s="5"/>
    </row>
    <row r="39" spans="1:6" x14ac:dyDescent="0.25">
      <c r="A39" t="str">
        <v>Saab</v>
      </c>
      <c r="B39" t="str">
        <v>38,Acura,TLX,2017,premium unleaded (recommended),AUTOMATED_MANUAL,206,35950,|n</v>
      </c>
      <c r="C39" t="str">
        <f ca="1"/>
        <v>11264100,1264,1579,11264100,premium unleaded (recommended),10,natrually aspirated,4988,6684,5699,8.94</v>
      </c>
      <c r="D39" t="str">
        <v>71029453,1029,1543,71029453,electric,422,1818,116,4.53</v>
      </c>
      <c r="F39" s="5"/>
    </row>
    <row r="40" spans="1:6" x14ac:dyDescent="0.25">
      <c r="A40" t="str">
        <v>Scion</v>
      </c>
      <c r="B40" t="str">
        <v>39,Acura,TLX,2017,premium unleaded (recommended),AUTOMATIC,290,44800,|n</v>
      </c>
      <c r="C40" t="str">
        <f ca="1"/>
        <v>61021082,1021,1020,61021082,flex-fuel (premium unleaded required/E85),8,bi-turbo,4051,7183,6479,13.51</v>
      </c>
      <c r="D40" t="str">
        <v>70878481,878,1316,70878481,electric,415,1578,113,4.81</v>
      </c>
      <c r="F40" s="5"/>
    </row>
    <row r="41" spans="1:6" x14ac:dyDescent="0.25">
      <c r="A41" t="str">
        <v>Spyker</v>
      </c>
      <c r="B41" t="str">
        <v>40,Acura,TSX,2012,premium unleaded (recommended),AUTOMATIC,201,33110,|n</v>
      </c>
      <c r="C41" t="str">
        <f ca="1"/>
        <v>80072030,72,81,80072030,flex-fuel (unleaded/E85),3,natrually aspirated,537,7291,6306,21.6</v>
      </c>
      <c r="D41" t="str">
        <v>70835490,835,1252,70835490,electric,413,1508,112,4.9</v>
      </c>
      <c r="F41" s="5"/>
    </row>
    <row r="42" spans="1:6" x14ac:dyDescent="0.25">
      <c r="A42" t="str">
        <v>Subaru</v>
      </c>
      <c r="B42" t="str">
        <v>41,Acura,TSX,2012,premium unleaded (recommended),MANUAL,201,31010,|n</v>
      </c>
      <c r="C42" t="str">
        <f ca="1"/>
        <v>20138031,138,144,20138031,regular unleaded,3,single turbo,933,7352,6492,22.38</v>
      </c>
      <c r="D42" t="str">
        <v>70213745,213,319,70213745,electric,320,496,76,7.45</v>
      </c>
      <c r="F42" s="5"/>
    </row>
    <row r="43" spans="1:6" x14ac:dyDescent="0.25">
      <c r="A43" t="str">
        <v>Suzuki</v>
      </c>
      <c r="B43" t="str">
        <v>42,Acura,TSX,2012,premium unleaded (required),AUTOMATIC,280,38650,|n</v>
      </c>
      <c r="C43" t="str">
        <f ca="1"/>
        <v>40378051,378,503,40378051,diesel,5,single turbo,2184,5960,5101,20.85</v>
      </c>
      <c r="D43" t="str">
        <v>70397631,397,595,70397631,electric,369,802,93,6.31</v>
      </c>
      <c r="F43" s="5"/>
    </row>
    <row r="44" spans="1:6" x14ac:dyDescent="0.25">
      <c r="A44" t="str">
        <v>Tesla</v>
      </c>
      <c r="B44" t="str">
        <v>43,Acura,TSX,2013,premium unleaded (recommended),AUTOMATIC,280,39150,|n</v>
      </c>
      <c r="C44" t="str">
        <f ca="1"/>
        <v>10412051,412,391,10412051,premium unleaded (recommended),5,single turbo,2333,7824,7132,17.1</v>
      </c>
      <c r="D44" t="str">
        <v>70492589,492,738,70492589,electric,386,950,100,5.89</v>
      </c>
      <c r="F44" s="5"/>
    </row>
    <row r="45" spans="1:6" x14ac:dyDescent="0.25">
      <c r="A45" t="str">
        <v>Toyota</v>
      </c>
      <c r="B45" t="str">
        <v>44,Acura,TSX,2013,premium unleaded (recommended),MANUAL,201,31510,|n</v>
      </c>
      <c r="C45" t="str">
        <f ca="1"/>
        <v>20209041,209,216,20209041,regular unleaded,4,single turbo,1346,7352,6558,20.45</v>
      </c>
      <c r="D45" t="str">
        <v>71065448,1065,1597,71065448,electric,422,1882,116,4.48</v>
      </c>
      <c r="F45" s="5"/>
    </row>
    <row r="46" spans="1:6" x14ac:dyDescent="0.25">
      <c r="A46" t="str">
        <v>Volkswagen</v>
      </c>
      <c r="B46" t="str">
        <v>45,Acura,TSX,2014,premium unleaded (recommended),AUTOMATIC,280,39275,|n</v>
      </c>
      <c r="C46" t="str">
        <f ca="1"/>
        <v>20313051,313,305,20313051,regular unleaded,5,single turbo,1883,7480,6958,18.34</v>
      </c>
      <c r="F46" s="5"/>
    </row>
    <row r="47" spans="1:6" x14ac:dyDescent="0.25">
      <c r="A47" t="str">
        <v>Volvo</v>
      </c>
      <c r="B47" t="str">
        <v>46,Acura,TSX,2014,premium unleaded (recommended),MANUAL,201,31635,|n</v>
      </c>
      <c r="C47" t="str">
        <f ca="1"/>
        <v>21225101,1225,1342,21225101,regular unleaded,10,single turbo,4676,7180,6190,10.94</v>
      </c>
      <c r="F47" s="5"/>
    </row>
    <row r="48" spans="1:6" x14ac:dyDescent="0.25">
      <c r="B48" t="str">
        <v>47,Acura,TSX Sport Wagon,2012,premium unleaded (recommended),AUTOMATIC,201,35010,|n</v>
      </c>
      <c r="C48" t="str">
        <f ca="1"/>
        <v>80781081,781,774,80781081,flex-fuel (unleaded/E85),8,single turbo,3627,7362,6849,14.12</v>
      </c>
      <c r="F48" s="5"/>
    </row>
    <row r="49" spans="2:6" x14ac:dyDescent="0.25">
      <c r="B49" t="str">
        <v>48,Acura,TSX Sport Wagon,2013,premium unleaded (recommended),AUTOMATIC,201,35510,47</v>
      </c>
      <c r="C49" t="str">
        <f ca="1"/>
        <v>50291040,291,312,50291040,flex-fuel (premium unleaded recommended/E85),4,natrually aspirated,1864,7358,6643,16.78</v>
      </c>
      <c r="F49" s="5"/>
    </row>
    <row r="50" spans="2:6" x14ac:dyDescent="0.25">
      <c r="B50" t="str">
        <v>49,Acura,TSX Sport Wagon,2014,premium unleaded (recommended),AUTOMATIC,201,35635,48</v>
      </c>
      <c r="C50" t="str">
        <f ca="1"/>
        <v>41784104,1784,1724,41784104,diesel,10,quad turbo,4868,6695,6141,12.02</v>
      </c>
      <c r="F50" s="5"/>
    </row>
    <row r="51" spans="2:6" x14ac:dyDescent="0.25">
      <c r="B51" t="str">
        <v>50,Acura,ZDX,2011,premium unleaded (required),AUTOMATIC,300,56570,|n</v>
      </c>
      <c r="C51" t="str">
        <f ca="1"/>
        <v>61087100,1087,1399,61087100,flex-fuel (premium unleaded required/E85),10,natrually aspirated,4612,6452,5532,10.38</v>
      </c>
      <c r="F51" s="5"/>
    </row>
    <row r="52" spans="2:6" x14ac:dyDescent="0.25">
      <c r="B52" t="str">
        <v>51,Acura,ZDX,2012,premium unleaded (required),AUTOMATIC,300,56670,50</v>
      </c>
      <c r="C52" t="str">
        <f ca="1"/>
        <v>41053081,1053,1611,41053081,diesel,8,single turbo,4317,5012,4433,14.19</v>
      </c>
      <c r="F52" s="5"/>
    </row>
    <row r="53" spans="2:6" x14ac:dyDescent="0.25">
      <c r="B53" t="str">
        <v>52,Acura,ZDX,2013,premium unleaded (recommended),AUTOMATIC,300,50920,|n</v>
      </c>
      <c r="C53" t="str">
        <f ca="1"/>
        <v>31145083,1145,1108,31145083,premium unleaded (required),8,twin turbo,4123,6915,6402,12.21</v>
      </c>
      <c r="F53" s="5"/>
    </row>
    <row r="54" spans="2:6" x14ac:dyDescent="0.25">
      <c r="B54" t="str">
        <v>53,Alfa Romeo,4C,2015,premium unleaded (required),AUTOMATED_MANUAL,237,68400,|n</v>
      </c>
      <c r="C54" t="str">
        <f ca="1"/>
        <v>51566102,1566,1645,51566102,flex-fuel (premium unleaded recommended/E85),10,bi-turbo,5020,6766,6165,10.98</v>
      </c>
      <c r="F54" s="5"/>
    </row>
    <row r="55" spans="2:6" x14ac:dyDescent="0.25">
      <c r="B55" t="str">
        <v>54,Alfa Romeo,4C,2016,premium unleaded (required),AUTOMATED_MANUAL,237,65900,53</v>
      </c>
      <c r="C55" t="str">
        <f ca="1"/>
        <v>60094030,94,110,60094030,flex-fuel (premium unleaded required/E85),3,natrually aspirated,689,6636,6081,21.73</v>
      </c>
      <c r="F55" s="5"/>
    </row>
    <row r="56" spans="2:6" x14ac:dyDescent="0.25">
      <c r="B56" t="str">
        <v>55,Aston Martin,DB9,2013,premium unleaded (required),AUTOMATIC,510,198700,|n</v>
      </c>
      <c r="C56" t="str">
        <f ca="1"/>
        <v>30227040,227,306,30227040,premium unleaded (required),4,natrually aspirated,1516,6233,5279,17.04</v>
      </c>
      <c r="F56" s="5"/>
    </row>
    <row r="57" spans="2:6" x14ac:dyDescent="0.25">
      <c r="B57" t="str">
        <v>56,Aston Martin,DB9,2014,premium unleaded (required),AUTOMATIC,510,200800,55</v>
      </c>
      <c r="C57" t="str">
        <f ca="1"/>
        <v>20187041,187,230,20187041,regular unleaded,4,single turbo,1222,6448,5503,20.94</v>
      </c>
      <c r="F57" s="5"/>
    </row>
    <row r="58" spans="2:6" x14ac:dyDescent="0.25">
      <c r="B58" t="str">
        <v>57,Aston Martin,DB9,2015,premium unleaded (required),AUTOMATIC,510,213295,56</v>
      </c>
      <c r="C58" t="str">
        <f ca="1"/>
        <v>11161100,1161,1408,11161100,premium unleaded (recommended),10,natrually aspirated,4776,6829,5871,9.22</v>
      </c>
      <c r="F58" s="5"/>
    </row>
    <row r="59" spans="2:6" x14ac:dyDescent="0.25">
      <c r="B59" t="str">
        <v>58,Aston Martin,DB9 GT,2016,premium unleaded (required),AUTOMATIC,540,235307,|n</v>
      </c>
      <c r="C59" t="str">
        <f ca="1"/>
        <v>30476052,476,467,30476052,premium unleaded (required),5,bi-turbo,2478,7178,6604,16.91</v>
      </c>
      <c r="F59" s="5"/>
    </row>
    <row r="60" spans="2:6" x14ac:dyDescent="0.25">
      <c r="B60" t="str">
        <v>59,Aston Martin,DBS,2010,premium unleaded (required),AUTOMATIC,510,283900,|n</v>
      </c>
      <c r="C60" t="str">
        <f ca="1"/>
        <v>61665103,1665,1558,61665103,flex-fuel (premium unleaded required/E85),10,twin turbo,4933,7528,6620,11.22</v>
      </c>
      <c r="F60" s="5"/>
    </row>
    <row r="61" spans="2:6" x14ac:dyDescent="0.25">
      <c r="B61" t="str">
        <v>60,Aston Martin,DBS,2010,premium unleaded (required),MANUAL,510,279500,|n</v>
      </c>
      <c r="C61" t="str">
        <f ca="1"/>
        <v>60733061,733,721,60733061,flex-fuel (premium unleaded required/E85),6,single turbo,3485,7707,6892,15.32</v>
      </c>
      <c r="F61" s="5"/>
    </row>
    <row r="62" spans="2:6" x14ac:dyDescent="0.25">
      <c r="B62" t="str">
        <v>61,Aston Martin,DBS,2011,premium unleaded (required),AUTOMATIC,510,286739,|n</v>
      </c>
      <c r="C62" t="str">
        <f ca="1"/>
        <v>40696061,696,1094,40696061,diesel,6,single turbo,3372,5234,4314,16.87</v>
      </c>
      <c r="F62" s="5"/>
    </row>
    <row r="63" spans="2:6" x14ac:dyDescent="0.25">
      <c r="B63" t="str">
        <v>62,Aston Martin,DBS,2011,premium unleaded (required),MANUAL,510,282295,|n</v>
      </c>
      <c r="C63" t="str">
        <f ca="1"/>
        <v>50054030,54,71,50054030,flex-fuel (premium unleaded recommended/E85),3,natrually aspirated,408,6072,5412,22.38</v>
      </c>
      <c r="F63" s="5"/>
    </row>
    <row r="64" spans="2:6" x14ac:dyDescent="0.25">
      <c r="B64" t="str">
        <v>63,Aston Martin,DBS,2012,premium unleaded (required),AUTOMATIC,510,296387,|n</v>
      </c>
      <c r="C64" t="str">
        <f ca="1"/>
        <v>40201041,201,302,40201041,diesel,4,single turbo,1301,5101,4507,24.76</v>
      </c>
      <c r="F64" s="5"/>
    </row>
    <row r="65" spans="2:6" x14ac:dyDescent="0.25">
      <c r="B65" t="str">
        <v>64,Aston Martin,DBS,2012,premium unleaded (required),MANUAL,510,295987,|n</v>
      </c>
      <c r="C65" t="str">
        <f ca="1"/>
        <v>61354102,1354,1400,61354102,flex-fuel (premium unleaded required/E85),10,bi-turbo,4691,7168,6259,11.9</v>
      </c>
      <c r="F65" s="5"/>
    </row>
    <row r="66" spans="2:6" x14ac:dyDescent="0.25">
      <c r="B66" t="str">
        <v>65,Aston Martin,Rapide,2010,premium unleaded (required),AUTOMATIC,470,197850,|n</v>
      </c>
      <c r="C66" t="str">
        <f ca="1"/>
        <v>81160101,1160,1244,81160101,flex-fuel (unleaded/E85),10,single turbo,4546,6962,6326,11.94</v>
      </c>
      <c r="F66" s="5"/>
    </row>
    <row r="67" spans="2:6" x14ac:dyDescent="0.25">
      <c r="B67" t="str">
        <v>66,Aston Martin,Rapide,2011,premium unleaded (required),AUTOMATIC,470,207895,65</v>
      </c>
      <c r="C67" t="str">
        <f ca="1"/>
        <v>31130083,1130,923,31130083,premium unleaded (required),8,twin turbo,4094,8256,7582,12.27</v>
      </c>
      <c r="F67" s="5"/>
    </row>
    <row r="68" spans="2:6" x14ac:dyDescent="0.25">
      <c r="B68" t="str">
        <v>67,Aston Martin,Rapide,2012,premium unleaded (required),AUTOMATIC,470,226850,66</v>
      </c>
      <c r="C68" t="str">
        <f ca="1"/>
        <v>60068030,68,81,60068030,flex-fuel (premium unleaded required/E85),3,natrually aspirated,508,6735,5977,22.53</v>
      </c>
      <c r="F68" s="5"/>
    </row>
    <row r="69" spans="2:6" x14ac:dyDescent="0.25">
      <c r="B69" t="str">
        <v>68,Aston Martin,Rapide S,2014,premium unleaded (required),AUTOMATIC,550,198250,|n</v>
      </c>
      <c r="C69" t="str">
        <f ca="1"/>
        <v>40637062,637,994,40637062,diesel,6,bi-turbo,3037,4964,4149,17.69</v>
      </c>
      <c r="F69" s="5"/>
    </row>
    <row r="70" spans="2:6" x14ac:dyDescent="0.25">
      <c r="B70" t="str">
        <v>69,Aston Martin,Rapide S,2015,premium unleaded (required),AUTOMATIC,552,203995,68</v>
      </c>
      <c r="C70" t="str">
        <f ca="1"/>
        <v>30953081,953,959,30953081,premium unleaded (required),8,single turbo,4083,7579,6745,12.63</v>
      </c>
      <c r="F70" s="5"/>
    </row>
    <row r="71" spans="2:6" x14ac:dyDescent="0.25">
      <c r="B71" t="str">
        <v>70,Aston Martin,Rapide S,2016,premium unleaded (required),AUTOMATIC,552,206000,69</v>
      </c>
      <c r="C71" t="str">
        <f ca="1"/>
        <v>41110100,1110,1828,41110100,diesel,10,natrually aspirated,4664,4826,4325,11.14</v>
      </c>
      <c r="F71" s="5"/>
    </row>
    <row r="72" spans="2:6" x14ac:dyDescent="0.25">
      <c r="B72" t="str">
        <v>71,Aston Martin,V12 Vanquish,2005,premium unleaded (required),AUTOMATED_MANUAL,520,255000,|n</v>
      </c>
      <c r="C72" t="str">
        <f ca="1"/>
        <v>11105083,1105,1115,11105083,premium unleaded (recommended),8,twin turbo,4046,7021,6140,12.13</v>
      </c>
      <c r="F72" s="5"/>
    </row>
    <row r="73" spans="2:6" x14ac:dyDescent="0.25">
      <c r="B73" t="str">
        <v>72,Aston Martin,V12 Vanquish,2006,premium unleaded (required),AUTOMATED_MANUAL,520,260000,71</v>
      </c>
      <c r="C73" t="str">
        <f ca="1"/>
        <v>10077030,77,88,10077030,premium unleaded (recommended),3,natrually aspirated,572,6909,6266,20.24</v>
      </c>
      <c r="F73" s="5"/>
    </row>
    <row r="74" spans="2:6" x14ac:dyDescent="0.25">
      <c r="B74" t="str">
        <v>73,Aston Martin,V12 Vantage,2011,premium unleaded (required),MANUAL,510,191995,|n</v>
      </c>
      <c r="C74" t="str">
        <f ca="1"/>
        <v>11328100,1328,1847,11328100,premium unleaded (recommended),10,natrually aspirated,5112,6046,5120,8.78</v>
      </c>
      <c r="F74" s="5"/>
    </row>
    <row r="75" spans="2:6" x14ac:dyDescent="0.25">
      <c r="B75" t="str">
        <v>74,Aston Martin,V12 Vantage,2012,premium unleaded (required),MANUAL,510,195895,73</v>
      </c>
      <c r="C75" t="str">
        <f ca="1"/>
        <v>60667062,667,635,60667062,flex-fuel (premium unleaded required/E85),6,bi-turbo,3130,7576,6794,16.11</v>
      </c>
      <c r="F75" s="5"/>
    </row>
    <row r="76" spans="2:6" x14ac:dyDescent="0.25">
      <c r="B76" t="str">
        <v>75,Aston Martin,V12 Vantage S,2015,premium unleaded (required),AUTOMATED_MANUAL,565,182395,|n</v>
      </c>
      <c r="C76" t="str">
        <f ca="1"/>
        <v>61363083,1363,1230,61363083,flex-fuel (premium unleaded required/E85),8,twin turbo,4501,7714,6859,12.34</v>
      </c>
      <c r="F76" s="5"/>
    </row>
    <row r="77" spans="2:6" x14ac:dyDescent="0.25">
      <c r="B77" t="str">
        <v>76,Aston Martin,V12 Vantage S,2016,premium unleaded (required),AUTOMATED_MANUAL,565,198195,75</v>
      </c>
      <c r="C77" t="str">
        <f ca="1"/>
        <v>40784062,784,929,40784062,diesel,6,bi-turbo,3470,6126,5465,16.43</v>
      </c>
      <c r="F77" s="5"/>
    </row>
    <row r="78" spans="2:6" x14ac:dyDescent="0.25">
      <c r="B78" t="str">
        <v>77,Aston Martin,V8 Vantage,2014,premium unleaded (required),AUTOMATED_MANUAL,430,150900,|n</v>
      </c>
      <c r="C78" t="str">
        <f ca="1"/>
        <v>20242041,242,231,20242041,regular unleaded,4,single turbo,1524,7757,7078,19.79</v>
      </c>
      <c r="F78" s="5"/>
    </row>
    <row r="79" spans="2:6" x14ac:dyDescent="0.25">
      <c r="B79" t="str">
        <v>78,Aston Martin,V8 Vantage,2014,premium unleaded (required),MANUAL,430,145200,|n</v>
      </c>
      <c r="C79" t="str">
        <f ca="1"/>
        <v>40052030,52,75,40052030,diesel,3,natrually aspirated,393,5923,4934,24.94</v>
      </c>
      <c r="F79" s="5"/>
    </row>
    <row r="80" spans="2:6" x14ac:dyDescent="0.25">
      <c r="B80" t="str">
        <v>79,Aston Martin,V8 Vantage,2015,premium unleaded (required),AUTOMATED_MANUAL,430,153195,|n</v>
      </c>
      <c r="C80" t="str">
        <f ca="1"/>
        <v>60918063,918,921,60918063,flex-fuel (premium unleaded required/E85),6,twin turbo,3648,6933,6169,14.59</v>
      </c>
      <c r="F80" s="5"/>
    </row>
    <row r="81" spans="2:6" x14ac:dyDescent="0.25">
      <c r="B81" t="str">
        <v>80,Aston Martin,V8 Vantage,2015,premium unleaded (required),MANUAL,430,147495,|n</v>
      </c>
      <c r="C81" t="str">
        <f ca="1"/>
        <v>10466051,466,441,10466051,premium unleaded (recommended),5,single turbo,2557,7854,7175,16.45</v>
      </c>
      <c r="F81" s="5"/>
    </row>
    <row r="82" spans="2:6" x14ac:dyDescent="0.25">
      <c r="B82" t="str">
        <v>81,Aston Martin,V8 Vantage,2016,premium unleaded (required),AUTOMATED_MANUAL,430,154495,|n</v>
      </c>
      <c r="C82" t="str">
        <f ca="1"/>
        <v>30457060,457,554,30457060,premium unleaded (required),6,natrually aspirated,2646,6566,5874,13.7</v>
      </c>
      <c r="F82" s="5"/>
    </row>
    <row r="83" spans="2:6" x14ac:dyDescent="0.25">
      <c r="B83" t="str">
        <v>82,Aston Martin,V8 Vantage,2016,premium unleaded (required),MANUAL,430,148795,|n</v>
      </c>
      <c r="C83" t="str">
        <f ca="1"/>
        <v>80739080,739,859,80739080,flex-fuel (unleaded/E85),8,natrually aspirated,3678,6892,6128,11.8</v>
      </c>
      <c r="F83" s="5"/>
    </row>
    <row r="84" spans="2:6" x14ac:dyDescent="0.25">
      <c r="B84" t="str">
        <v>83,Aston Martin,Vanquish,2014,premium unleaded (required),AUTOMATIC,565,296295,|n</v>
      </c>
      <c r="C84" t="str">
        <f ca="1"/>
        <v>20229041,229,266,20229041,regular unleaded,4,single turbo,1455,6387,5834,20.04</v>
      </c>
      <c r="F84" s="5"/>
    </row>
    <row r="85" spans="2:6" x14ac:dyDescent="0.25">
      <c r="B85" t="str">
        <v>84,Aston Martin,Vanquish,2015,premium unleaded (required),AUTOMATIC,568,301695,83</v>
      </c>
      <c r="C85" t="str">
        <f ca="1"/>
        <v>41633103,1633,1672,41633103,diesel,10,twin turbo,4891,6785,6048,12.22</v>
      </c>
      <c r="F85" s="5"/>
    </row>
    <row r="86" spans="2:6" x14ac:dyDescent="0.25">
      <c r="B86" t="str">
        <v>85,Aston Martin,Vanquish,2016,premium unleaded (required),AUTOMATIC,568,320695,84</v>
      </c>
      <c r="C86" t="str">
        <f ca="1"/>
        <v>50097030,97,119,50097030,flex-fuel (premium unleaded recommended/E85),3,natrually aspirated,710,6595,5785,21.05</v>
      </c>
      <c r="F86" s="5"/>
    </row>
    <row r="87" spans="2:6" x14ac:dyDescent="0.25">
      <c r="B87" t="str">
        <v>86,Aston Martin,Virage,2012,premium unleaded (required),AUTOMATIC,490,223295,|n</v>
      </c>
      <c r="C87" t="str">
        <f ca="1"/>
        <v>30319050,319,352,30319050,premium unleaded (required),5,natrually aspirated,2008,7054,6457,15.44</v>
      </c>
      <c r="F87" s="5"/>
    </row>
    <row r="88" spans="2:6" x14ac:dyDescent="0.25">
      <c r="B88" t="str">
        <v>87,Audi,A3,2015,diesel,AUTOMATED_MANUAL,150,41050,|n</v>
      </c>
      <c r="C88" t="str">
        <f ca="1"/>
        <v>80078030,78,99,80078030,flex-fuel (unleaded/E85),3,natrually aspirated,579,6600,5632,21.41</v>
      </c>
      <c r="F88" s="5"/>
    </row>
    <row r="89" spans="2:6" x14ac:dyDescent="0.25">
      <c r="B89" t="str">
        <v>88,Audi,A3,2015,premium unleaded (recommended),AUTOMATED_MANUAL,220,47050,|n</v>
      </c>
      <c r="C89" t="str">
        <f ca="1"/>
        <v>41274100,1274,1869,41274100,diesel,10,natrually aspirated,5008,5808,4853,10.59</v>
      </c>
      <c r="F89" s="5"/>
    </row>
    <row r="90" spans="2:6" x14ac:dyDescent="0.25">
      <c r="B90" t="str">
        <v>89,Audi,A3,2016,diesel,AUTOMATED_MANUAL,150,42050,|n</v>
      </c>
      <c r="C90" t="str">
        <f ca="1"/>
        <v>61531101,1531,1734,61531101,flex-fuel (premium unleaded required/E85),10,single turbo,5206,6495,5988,11.19</v>
      </c>
      <c r="F90" s="5"/>
    </row>
    <row r="91" spans="2:6" x14ac:dyDescent="0.25">
      <c r="B91" t="str">
        <v>90,Audi,A3,2016,premium unleaded (recommended),AUTOMATED_MANUAL,220,48450,|n</v>
      </c>
      <c r="C91" t="str">
        <f ca="1"/>
        <v>10350051,350,408,10350051,premium unleaded (recommended),5,single turbo,2058,6389,5805,17.95</v>
      </c>
      <c r="F91" s="5"/>
    </row>
    <row r="92" spans="2:6" x14ac:dyDescent="0.25">
      <c r="B92" t="str">
        <v>91,Audi,A3,2017,premium unleaded (recommended),AUTOMATED_MANUAL,220,49250,90</v>
      </c>
      <c r="C92" t="str">
        <f ca="1"/>
        <v>81500120,1500,2047,81500120,flex-fuel (unleaded/E85),12,natrually aspirated,5415,6068,5219,8.7</v>
      </c>
      <c r="F92" s="5"/>
    </row>
    <row r="93" spans="2:6" x14ac:dyDescent="0.25">
      <c r="B93" t="str">
        <v>92,Audi,A4,2015,premium unleaded (required),AUTOMATIC,220,45000,|n</v>
      </c>
      <c r="C93" t="str">
        <f ca="1"/>
        <v>40202030,202,298,40202030,diesel,3,natrually aspirated,1372,5705,4819,20.6</v>
      </c>
      <c r="F93" s="5"/>
    </row>
    <row r="94" spans="2:6" x14ac:dyDescent="0.25">
      <c r="B94" t="str">
        <v>93,Audi,A4,2015,premium unleaded (required),MANUAL,220,43800,|n</v>
      </c>
      <c r="C94" t="str">
        <f ca="1"/>
        <v>80146041,146,165,80146041,flex-fuel (unleaded/E85),4,single turbo,982,6790,6003,23.47</v>
      </c>
      <c r="F94" s="5"/>
    </row>
    <row r="95" spans="2:6" x14ac:dyDescent="0.25">
      <c r="B95" t="str">
        <v>94,Audi,A4,2016,premium unleaded (required),AUTOMATIC,220,40100,|n</v>
      </c>
      <c r="C95" t="str">
        <f ca="1"/>
        <v>61096100,1096,1329,61096100,flex-fuel (premium unleaded required/E85),10,natrually aspirated,4632,6544,5871,10.35</v>
      </c>
      <c r="F95" s="5"/>
    </row>
    <row r="96" spans="2:6" x14ac:dyDescent="0.25">
      <c r="B96" t="str">
        <v>95,Audi,A4,2016,premium unleaded (required),MANUAL,220,39100,|n</v>
      </c>
      <c r="C96" t="str">
        <f ca="1"/>
        <v>10228040,228,298,10228040,premium unleaded (recommended),4,natrually aspirated,1522,6276,5452,16.69</v>
      </c>
      <c r="F96" s="5"/>
    </row>
    <row r="97" spans="2:6" x14ac:dyDescent="0.25">
      <c r="B97" t="str">
        <v>96,Audi,A4,2017,premium unleaded (recommended),AUTOMATED_MANUAL,252,48000,|n</v>
      </c>
      <c r="C97" t="str">
        <f ca="1"/>
        <v>80439051,439,464,80439051,flex-fuel (unleaded/E85),5,single turbo,2446,6995,6409,17.76</v>
      </c>
      <c r="F97" s="5"/>
    </row>
    <row r="98" spans="2:6" x14ac:dyDescent="0.25">
      <c r="B98" t="str">
        <v>97,Audi,A4 allroad,2017,premium unleaded (recommended),AUTOMATED_MANUAL,252,51400,|n</v>
      </c>
      <c r="C98" t="str">
        <f ca="1"/>
        <v>60969081,969,1066,60969081,flex-fuel (premium unleaded required/E85),8,single turbo,4122,7141,6168,13.53</v>
      </c>
      <c r="F98" s="5"/>
    </row>
    <row r="99" spans="2:6" x14ac:dyDescent="0.25">
      <c r="B99" t="str">
        <v>98,Audi,A5,2016,premium unleaded (required),AUTOMATIC,220,50200,|n</v>
      </c>
      <c r="C99" t="str">
        <f ca="1"/>
        <v>30524052,524,540,30524052,premium unleaded (required),5,bi-turbo,2655,7281,6282,16.4</v>
      </c>
      <c r="F99" s="5"/>
    </row>
    <row r="100" spans="2:6" x14ac:dyDescent="0.25">
      <c r="B100" t="str">
        <v>99,Audi,A5,2016,premium unleaded (required),MANUAL,220,42800,|n</v>
      </c>
      <c r="C100" t="str">
        <f ca="1"/>
        <v>20159041,159,156,20159041,regular unleaded,4,single turbo,1060,7431,6893,21.61</v>
      </c>
      <c r="F100" s="5"/>
    </row>
    <row r="101" spans="2:6" x14ac:dyDescent="0.25">
      <c r="B101" t="str">
        <v>100,Audi,A5,2017,flex-fuel (premium unleaded recommended/E85),AUTOMATIC,220,48600,|n</v>
      </c>
      <c r="C101" t="str">
        <f ca="1"/>
        <v>31450101,1450,1721,31450101,premium unleaded (required),10,single turbo,5077,6317,5714,10.59</v>
      </c>
      <c r="F101" s="5"/>
    </row>
    <row r="102" spans="2:6" x14ac:dyDescent="0.25">
      <c r="B102" t="str">
        <v>101,Audi,A5,2017,flex-fuel (premium unleaded recommended/E85),MANUAL,220,41200,|n</v>
      </c>
      <c r="C102" t="str">
        <f ca="1"/>
        <v>20996081,996,1013,20996081,regular unleaded,8,single turbo,4186,7433,6668,12.07</v>
      </c>
      <c r="F102" s="5"/>
    </row>
    <row r="103" spans="2:6" x14ac:dyDescent="0.25">
      <c r="B103" t="str">
        <v>102,Audi,A6,2015,diesel,AUTOMATIC,240,62500,|n</v>
      </c>
      <c r="C103" t="str">
        <f ca="1"/>
        <v>21534103,1534,1308,21534103,regular unleaded,10,twin turbo,4757,7922,7261,10.42</v>
      </c>
      <c r="F103" s="5"/>
    </row>
    <row r="104" spans="2:6" x14ac:dyDescent="0.25">
      <c r="B104" t="str">
        <v>103,Audi,A6,2015,premium unleaded (recommended),AUTOMATIC,220,50450,|n</v>
      </c>
      <c r="C104" t="str">
        <f ca="1"/>
        <v>51099083,1099,1000,51099083,flex-fuel (premium unleaded recommended/E85),8,twin turbo,4034,7386,6805,13</v>
      </c>
      <c r="F104" s="5"/>
    </row>
    <row r="105" spans="2:6" x14ac:dyDescent="0.25">
      <c r="B105" t="str">
        <v>104,Audi,A6,2015,premium unleaded (required),AUTOMATIC,310,60100,|n</v>
      </c>
      <c r="C105" t="str">
        <f ca="1"/>
        <v>20940063,940,939,20940063,regular unleaded,6,twin turbo,3699,7035,6198,13.03</v>
      </c>
      <c r="F105" s="5"/>
    </row>
    <row r="106" spans="2:6" x14ac:dyDescent="0.25">
      <c r="B106" t="str">
        <v>105,Audi,A6,2016,diesel,AUTOMATIC,240,63700,|n</v>
      </c>
      <c r="C106" t="str">
        <f ca="1"/>
        <v>21226100,1226,1369,21226100,regular unleaded,10,natrually aspirated,4912,7215,6378,8.95</v>
      </c>
      <c r="F106" s="5"/>
    </row>
    <row r="107" spans="2:6" x14ac:dyDescent="0.25">
      <c r="B107" t="str">
        <v>106,Audi,A6,2016,premium unleaded (recommended),AUTOMATED_MANUAL,252,49900,|n</v>
      </c>
      <c r="C107" t="str">
        <f ca="1"/>
        <v>20186041,186,198,20186041,regular unleaded,4,single turbo,1217,7063,6373,20.96</v>
      </c>
      <c r="F107" s="5"/>
    </row>
    <row r="108" spans="2:6" x14ac:dyDescent="0.25">
      <c r="B108" t="str">
        <v>107,Audi,A6,2016,premium unleaded (recommended),AUTOMATIC,252,52100,|n</v>
      </c>
      <c r="C108" t="str">
        <f ca="1"/>
        <v>20277041,277,274,20277041,regular unleaded,4,single turbo,1705,7594,6858,19.13</v>
      </c>
      <c r="F108" s="5"/>
    </row>
    <row r="109" spans="2:6" x14ac:dyDescent="0.25">
      <c r="B109" t="str">
        <v>108,Audi,A6,2016,premium unleaded (required),AUTOMATIC,333,61600,|n</v>
      </c>
      <c r="C109" t="str">
        <f ca="1"/>
        <v>10062030,62,68,10062030,premium unleaded (recommended),3,natrually aspirated,465,7249,6500,20.68</v>
      </c>
      <c r="F109" s="5"/>
    </row>
    <row r="110" spans="2:6" x14ac:dyDescent="0.25">
      <c r="B110" t="str">
        <v>109,Audi,A6,2017,premium unleaded (recommended),AUTOMATED_MANUAL,252,51600,|n</v>
      </c>
      <c r="C110" t="str">
        <f ca="1"/>
        <v>50235041,235,226,50235041,flex-fuel (premium unleaded recommended/E85),4,single turbo,1487,7669,7044,21.51</v>
      </c>
      <c r="F110" s="5"/>
    </row>
    <row r="111" spans="2:6" x14ac:dyDescent="0.25">
      <c r="B111" t="str">
        <v>110,Audi,A6,2017,premium unleaded (recommended),AUTOMATIC,252,53800,|n</v>
      </c>
      <c r="C111" t="str">
        <f ca="1"/>
        <v>21181083,1181,995,21181083,regular unleaded,8,twin turbo,4190,7858,7348,11.72</v>
      </c>
      <c r="F111" s="5"/>
    </row>
    <row r="112" spans="2:6" x14ac:dyDescent="0.25">
      <c r="B112" t="str">
        <v>111,Audi,A6,2017,premium unleaded (required),AUTOMATIC,340,67600,|n</v>
      </c>
      <c r="C112" t="str">
        <f ca="1"/>
        <v>80938082,938,806,80938082,flex-fuel (unleaded/E85),8,bi-turbo,3862,8136,7538,13.43</v>
      </c>
      <c r="F112" s="5"/>
    </row>
    <row r="113" spans="2:6" x14ac:dyDescent="0.25">
      <c r="B113" t="str">
        <v>112,Audi,A7,2015,diesel,AUTOMATIC,240,72150,|n</v>
      </c>
      <c r="C113" t="str">
        <f ca="1"/>
        <v>60358051,358,348,60358051,flex-fuel (premium unleaded required/E85),5,single turbo,2094,7619,6970,19.6</v>
      </c>
      <c r="F113" s="5"/>
    </row>
    <row r="114" spans="2:6" x14ac:dyDescent="0.25">
      <c r="B114" t="str">
        <v>113,Audi,A7,2015,premium unleaded (required),AUTOMATIC,310,69750,|n</v>
      </c>
      <c r="C114" t="str">
        <f ca="1"/>
        <v>30102030,102,122,30102030,premium unleaded (required),3,natrually aspirated,743,6603,5974,19.94</v>
      </c>
      <c r="F114" s="5"/>
    </row>
    <row r="115" spans="2:6" x14ac:dyDescent="0.25">
      <c r="B115" t="str">
        <v>114,Audi,A7,2016,diesel,AUTOMATIC,240,73050,|n</v>
      </c>
      <c r="C115" t="str">
        <f ca="1"/>
        <v>81111082,1111,961,81111082,flex-fuel (unleaded/E85),8,bi-turbo,4242,8029,7483,12.62</v>
      </c>
      <c r="F115" s="5"/>
    </row>
    <row r="116" spans="2:6" x14ac:dyDescent="0.25">
      <c r="B116" t="str">
        <v>115,Audi,A7,2016,premium unleaded (required),AUTOMATIC,333,70950,|n</v>
      </c>
      <c r="C116" t="str">
        <f ca="1"/>
        <v>81222102,1222,1238,81222102,flex-fuel (unleaded/E85),10,bi-turbo,4458,7346,6389,11.92</v>
      </c>
      <c r="F116" s="5"/>
    </row>
    <row r="117" spans="2:6" x14ac:dyDescent="0.25">
      <c r="B117" t="str">
        <v>116,Audi,A7,2017,premium unleaded (required),AUTOMATIC,333,71350,115</v>
      </c>
      <c r="C117" t="str">
        <f ca="1"/>
        <v>50450060,450,556,50450060,flex-fuel (premium unleaded recommended/E85),6,natrually aspirated,2616,6537,5759,14.44</v>
      </c>
      <c r="F117" s="5"/>
    </row>
    <row r="118" spans="2:6" x14ac:dyDescent="0.25">
      <c r="B118" t="str">
        <v>117,Audi,A8,2016,diesel,AUTOMATIC,240,85200,|n</v>
      </c>
      <c r="C118" t="str">
        <f ca="1"/>
        <v>60301050,301,333,60301050,flex-fuel (premium unleaded required/E85),5,natrually aspirated,1916,7259,6438,16.91</v>
      </c>
      <c r="F118" s="5"/>
    </row>
    <row r="119" spans="2:6" x14ac:dyDescent="0.25">
      <c r="B119" t="str">
        <v>118,Audi,A8,2016,premium unleaded (required),AUTOMATIC,500,137900,|n</v>
      </c>
      <c r="C119" t="str">
        <f ca="1"/>
        <v>61044100,1044,1280,61044100,flex-fuel (premium unleaded required/E85),10,natrually aspirated,4512,6397,5806,10.54</v>
      </c>
      <c r="F119" s="5"/>
    </row>
    <row r="120" spans="2:6" x14ac:dyDescent="0.25">
      <c r="B120" t="str">
        <v>119,Audi,A8,2017,premium unleaded (required),AUTOMATIC,450,91500,118</v>
      </c>
      <c r="C120" t="str">
        <f ca="1"/>
        <v>30526052,526,459,30526052,premium unleaded (required),5,bi-turbo,2662,8042,7409,16.38</v>
      </c>
      <c r="F120" s="5"/>
    </row>
    <row r="121" spans="2:6" x14ac:dyDescent="0.25">
      <c r="B121" t="str">
        <v>120,Audi,allroad,2014,premium unleaded (recommended),AUTOMATIC,220,49200,|n</v>
      </c>
      <c r="C121" t="str">
        <f ca="1"/>
        <v>40634080,634,1155,40634080,diesel,8,natrually aspirated,3330,4505,3910,13.98</v>
      </c>
      <c r="F121" s="5"/>
    </row>
    <row r="122" spans="2:6" x14ac:dyDescent="0.25">
      <c r="B122" t="str">
        <v>121,Audi,allroad,2015,premium unleaded (recommended),AUTOMATIC,220,49800,120</v>
      </c>
      <c r="C122" t="str">
        <f ca="1"/>
        <v>31272101,1272,1222,31272101,premium unleaded (required),10,single turbo,4766,7685,7055,11.11</v>
      </c>
      <c r="F122" s="5"/>
    </row>
    <row r="123" spans="2:6" x14ac:dyDescent="0.25">
      <c r="B123" t="str">
        <v>122,Audi,allroad,2016,premium unleaded (recommended),AUTOMATIC,220,44800,121</v>
      </c>
      <c r="C123" t="str">
        <f ca="1"/>
        <v>80747081,747,764,80747081,flex-fuel (unleaded/E85),8,single turbo,3527,7233,6628,14.35</v>
      </c>
      <c r="F123" s="5"/>
    </row>
    <row r="124" spans="2:6" x14ac:dyDescent="0.25">
      <c r="B124" t="str">
        <v>123,Audi,allroad quattro,2005,regular unleaded,AUTOMATIC,300,47250,|n</v>
      </c>
      <c r="C124" t="str">
        <f ca="1"/>
        <v>81250100,1250,1599,81250100,flex-fuel (unleaded/E85),10,natrually aspirated,4960,6229,5566,9.51</v>
      </c>
      <c r="F124" s="5"/>
    </row>
    <row r="125" spans="2:6" x14ac:dyDescent="0.25">
      <c r="B125" t="str">
        <v>124,Audi,allroad quattro,2005,regular unleaded,MANUAL,250,40250,|n</v>
      </c>
      <c r="C125" t="str">
        <f ca="1"/>
        <v>40573062,573,763,40573062,diesel,6,bi-turbo,2826,5500,4861,18.34</v>
      </c>
      <c r="F125" s="5"/>
    </row>
    <row r="126" spans="2:6" x14ac:dyDescent="0.25">
      <c r="B126" t="str">
        <v>125,Audi,Q3,2015,premium unleaded (recommended),AUTOMATIC,200,38500,|n</v>
      </c>
      <c r="C126" t="str">
        <f ca="1"/>
        <v>30900082,900,795,30900082,premium unleaded (required),8,bi-turbo,3770,8226,7327,13.13</v>
      </c>
      <c r="F126" s="5"/>
    </row>
    <row r="127" spans="2:6" x14ac:dyDescent="0.25">
      <c r="B127" t="str">
        <v>126,Audi,Q3,2016,premium unleaded (recommended),AUTOMATIC,200,40700,125</v>
      </c>
      <c r="C127" t="str">
        <f ca="1"/>
        <v>80852081,852,871,80852081,flex-fuel (unleaded/E85),8,single turbo,3824,7197,6631,13.68</v>
      </c>
      <c r="F127" s="5"/>
    </row>
    <row r="128" spans="2:6" x14ac:dyDescent="0.25">
      <c r="B128" t="str">
        <v>127,Audi,Q3,2017,premium unleaded (recommended),AUTOMATIC,200,41300,126</v>
      </c>
      <c r="C128" t="str">
        <f ca="1"/>
        <v>81088101,1088,1224,81088101,flex-fuel (unleaded/E85),10,single turbo,4394,6588,6028,12.23</v>
      </c>
      <c r="F128" s="5"/>
    </row>
    <row r="129" spans="2:6" x14ac:dyDescent="0.25">
      <c r="B129" t="str">
        <v>128,Audi,Q5,2015,diesel,AUTOMATIC,240,55000,|n</v>
      </c>
      <c r="C129" t="str">
        <f ca="1"/>
        <v>30373051,373,448,30373051,premium unleaded (required),5,single turbo,2162,6509,5647,17.97</v>
      </c>
      <c r="F129" s="5"/>
    </row>
    <row r="130" spans="2:6" x14ac:dyDescent="0.25">
      <c r="B130" t="str">
        <v>129,Audi,Q5,2015,premium unleaded (required),AUTOMATIC,272,52900,|n</v>
      </c>
      <c r="C130" t="str">
        <f ca="1"/>
        <v>31389120,1389,1615,31389120,premium unleaded (required),12,natrually aspirated,5224,6849,6123,8.61</v>
      </c>
      <c r="F130" s="5"/>
    </row>
    <row r="131" spans="2:6" x14ac:dyDescent="0.25">
      <c r="B131" t="str">
        <v>130,Audi,Q5,2016,diesel,AUTOMATIC,240,57700,|n</v>
      </c>
      <c r="C131" t="str">
        <f ca="1"/>
        <v>30887082,887,822,30887082,premium unleaded (required),8,bi-turbo,3738,7951,6983,13.2</v>
      </c>
      <c r="F131" s="5"/>
    </row>
    <row r="132" spans="2:6" x14ac:dyDescent="0.25">
      <c r="B132" t="str">
        <v>131,Audi,Q5,2016,premium unleaded (required),AUTOMATIC,272,53500,|n</v>
      </c>
      <c r="C132" t="str">
        <f ca="1"/>
        <v>40316050,316,477,40316050,diesel,5,natrually aspirated,1992,5431,4714,18.04</v>
      </c>
      <c r="F132" s="5"/>
    </row>
    <row r="133" spans="2:6" x14ac:dyDescent="0.25">
      <c r="B133" t="str">
        <v>132,Audi,Q5,2017,flex-fuel (premium unleaded recommended/E85),AUTOMATIC,220,43150,|n</v>
      </c>
      <c r="C133" t="str">
        <f ca="1"/>
        <v>40137031,137,228,40137031,diesel,3,single turbo,927,4770,4069,26.89</v>
      </c>
      <c r="F133" s="5"/>
    </row>
    <row r="134" spans="2:6" x14ac:dyDescent="0.25">
      <c r="B134" t="str">
        <v>133,Audi,Q5,2017,premium unleaded (required),AUTOMATIC,272,53200,|n</v>
      </c>
      <c r="C134" t="str">
        <f ca="1"/>
        <v>50811081,811,813,50811081,flex-fuel (premium unleaded recommended/E85),8,single turbo,3712,7408,6759,14.06</v>
      </c>
      <c r="F134" s="5"/>
    </row>
    <row r="135" spans="2:6" x14ac:dyDescent="0.25">
      <c r="B135" t="str">
        <v>134,Audi,Q7,2014,diesel,AUTOMATIC,240,64900,|n</v>
      </c>
      <c r="C135" t="str">
        <f ca="1"/>
        <v>10764080,764,875,10764080,premium unleaded (recommended),8,natrually aspirated,3756,6757,6218,11</v>
      </c>
      <c r="F135" s="5"/>
    </row>
    <row r="136" spans="2:6" x14ac:dyDescent="0.25">
      <c r="B136" t="str">
        <v>135,Audi,Q7,2014,premium unleaded (required),AUTOMATIC,333,60900,|n</v>
      </c>
      <c r="C136" t="str">
        <f ca="1"/>
        <v>61212083,1212,1185,61212083,flex-fuel (premium unleaded required/E85),8,twin turbo,4246,7069,6332,12.89</v>
      </c>
      <c r="F136" s="5"/>
    </row>
    <row r="137" spans="2:6" x14ac:dyDescent="0.25">
      <c r="B137" t="str">
        <v>136,Audi,Q7,2015,diesel,AUTOMATIC,240,65400,|n</v>
      </c>
      <c r="C137" t="str">
        <f ca="1"/>
        <v>81058081,1058,1116,81058081,flex-fuel (unleaded/E85),8,single turbo,4328,7343,6431,12.63</v>
      </c>
      <c r="F137" s="5"/>
    </row>
    <row r="138" spans="2:6" x14ac:dyDescent="0.25">
      <c r="B138" t="str">
        <v>137,Audi,Q7,2015,premium unleaded (required),AUTOMATIC,333,61900,|n</v>
      </c>
      <c r="C138" t="str">
        <f ca="1"/>
        <v>31058082,1058,1012,31058082,premium unleaded (required),8,bi-turbo,4132,7302,6769,12.37</v>
      </c>
      <c r="F138" s="5"/>
    </row>
    <row r="139" spans="2:6" x14ac:dyDescent="0.25">
      <c r="B139" t="str">
        <v>138,Audi,Q7,2017,premium unleaded (required),AUTOMATIC,333,64300,137</v>
      </c>
      <c r="C139" t="str">
        <f ca="1"/>
        <v>61079081,1079,1244,61079081,flex-fuel (premium unleaded required/E85),8,single turbo,4375,6863,5885,13</v>
      </c>
      <c r="F139" s="5"/>
    </row>
    <row r="140" spans="2:6" x14ac:dyDescent="0.25">
      <c r="B140" t="str">
        <v>139,Audi,R8,2014,premium unleaded (required),AUTOMATED_MANUAL,550,179645,|n</v>
      </c>
      <c r="C140" t="str">
        <f ca="1"/>
        <v>50205041,205,245,50205041,flex-fuel (premium unleaded recommended/E85),4,single turbo,1324,6440,5664,22.19</v>
      </c>
      <c r="F140" s="5"/>
    </row>
    <row r="141" spans="2:6" x14ac:dyDescent="0.25">
      <c r="B141" t="str">
        <v>140,Audi,R8,2014,premium unleaded (required),MANUAL,550,170545,|n</v>
      </c>
      <c r="C141" t="str">
        <f ca="1"/>
        <v>20820081,820,888,20820081,regular unleaded,8,single turbo,3737,7036,6261,12.97</v>
      </c>
      <c r="F141" s="5"/>
    </row>
    <row r="142" spans="2:6" x14ac:dyDescent="0.25">
      <c r="B142" t="str">
        <v>141,Audi,R8,2015,premium unleaded (required),AUTOMATED_MANUAL,570,199900,|n</v>
      </c>
      <c r="C142" t="str">
        <f ca="1"/>
        <v>20734080,734,819,20734080,regular unleaded,8,natrually aspirated,3663,7188,6378,11.05</v>
      </c>
      <c r="F142" s="5"/>
    </row>
    <row r="143" spans="2:6" x14ac:dyDescent="0.25">
      <c r="B143" t="str">
        <v>142,Audi,R8,2015,premium unleaded (required),MANUAL,550,190600,|n</v>
      </c>
      <c r="C143" t="str">
        <f ca="1"/>
        <v>40564060,564,839,40564060,diesel,6,natrually aspirated,3075,5758,4786,14.88</v>
      </c>
      <c r="F143" s="5"/>
    </row>
    <row r="144" spans="2:6" x14ac:dyDescent="0.25">
      <c r="B144" t="str">
        <v>143,Audi,R8,2017,premium unleaded (required),AUTOMATED_MANUAL,610,189900,|n</v>
      </c>
      <c r="C144" t="str">
        <f ca="1"/>
        <v>20540061,540,665,20540061,regular unleaded,6,single turbo,2841,6475,5507,15.36</v>
      </c>
      <c r="F144" s="5"/>
    </row>
    <row r="145" spans="2:6" x14ac:dyDescent="0.25">
      <c r="B145" t="str">
        <v>144,Audi,RS 4,2007,premium unleaded (required),MANUAL,420,66000,|n</v>
      </c>
      <c r="C145" t="str">
        <f ca="1"/>
        <v>60557052,557,586,60557052,flex-fuel (premium unleaded required/E85),5,bi-turbo,2772,6862,6144,17.32</v>
      </c>
      <c r="F145" s="5"/>
    </row>
    <row r="146" spans="2:6" x14ac:dyDescent="0.25">
      <c r="B146" t="str">
        <v>145,Audi,RS 4,2008,premium unleaded (required),MANUAL,420,81900,144</v>
      </c>
      <c r="C146" t="str">
        <f ca="1"/>
        <v>40891082,891,1217,40891082,diesel,8,bi-turbo,3748,5519,4741,15.35</v>
      </c>
      <c r="F146" s="5"/>
    </row>
    <row r="147" spans="2:6" x14ac:dyDescent="0.25">
      <c r="B147" t="str">
        <v>146,Audi,RS 5,2013,premium unleaded (required),AUTOMATED_MANUAL,450,77900,|n</v>
      </c>
      <c r="C147" t="str">
        <f ca="1"/>
        <v>80942082,942,857,80942082,flex-fuel (unleaded/E85),8,bi-turbo,3871,8033,7115,13.42</v>
      </c>
      <c r="F147" s="5"/>
    </row>
    <row r="148" spans="2:6" x14ac:dyDescent="0.25">
      <c r="B148" t="str">
        <v>147,Audi,RS 5,2014,premium unleaded (required),AUTOMATED_MANUAL,450,77900,146</v>
      </c>
      <c r="C148" t="str">
        <f ca="1"/>
        <v>81387102,1387,1216,81387102,flex-fuel (unleaded/E85),10,bi-turbo,4746,8044,7383,11.37</v>
      </c>
      <c r="F148" s="5"/>
    </row>
    <row r="149" spans="2:6" x14ac:dyDescent="0.25">
      <c r="B149" t="str">
        <v>148,Audi,RS 5,2015,premium unleaded (required),AUTOMATED_MANUAL,450,79200,147</v>
      </c>
      <c r="C149" t="str">
        <f ca="1"/>
        <v>50402051,402,418,50402051,flex-fuel (premium unleaded recommended/E85),5,single turbo,2290,7424,6517,18.42</v>
      </c>
      <c r="F149" s="5"/>
    </row>
    <row r="150" spans="2:6" x14ac:dyDescent="0.25">
      <c r="B150" t="str">
        <v>149,Audi,RS 7,2015,premium unleaded (required),AUTOMATIC,560,106500,|n</v>
      </c>
      <c r="C150" t="str">
        <f ca="1"/>
        <v>80342051,342,368,80342051,flex-fuel (unleaded/E85),5,single turbo,2021,7144,6306,19.14</v>
      </c>
      <c r="F150" s="5"/>
    </row>
    <row r="151" spans="2:6" x14ac:dyDescent="0.25">
      <c r="B151" t="str">
        <v>150,Audi,RS 7,2016,premium unleaded (required),AUTOMATIC,560,108900,149</v>
      </c>
      <c r="C151" t="str">
        <f ca="1"/>
        <v>30248041,248,254,30248041,premium unleaded (required),4,single turbo,1556,7565,6625,20.26</v>
      </c>
      <c r="F151" s="5"/>
    </row>
    <row r="152" spans="2:6" x14ac:dyDescent="0.25">
      <c r="B152" t="str">
        <v>151,Audi,RS 7,2017,premium unleaded (required),AUTOMATIC,560,110700,150</v>
      </c>
      <c r="C152" t="str">
        <f ca="1"/>
        <v>80766080,766,874,80766080,flex-fuel (unleaded/E85),8,natrually aspirated,3762,7014,6241,11.64</v>
      </c>
      <c r="F152" s="5"/>
    </row>
    <row r="153" spans="2:6" x14ac:dyDescent="0.25">
      <c r="B153" t="str">
        <v>152,Audi,S3,2015,premium unleaded (required),AUTOMATED_MANUAL,292,47000,|n</v>
      </c>
      <c r="C153" t="str">
        <f ca="1"/>
        <v>51242102,1242,1153,51242102,flex-fuel (premium unleaded recommended/E85),10,bi-turbo,4495,7791,6973,11.96</v>
      </c>
      <c r="F153" s="5"/>
    </row>
    <row r="154" spans="2:6" x14ac:dyDescent="0.25">
      <c r="B154" t="str">
        <v>153,Audi,S3,2016,premium unleaded (required),AUTOMATED_MANUAL,292,48650,152</v>
      </c>
      <c r="C154" t="str">
        <f ca="1"/>
        <v>11222100,1222,1611,11222100,premium unleaded (recommended),10,natrually aspirated,4904,6371,5402,9.05</v>
      </c>
      <c r="F154" s="5"/>
    </row>
    <row r="155" spans="2:6" x14ac:dyDescent="0.25">
      <c r="B155" t="str">
        <v>154,Audi,S3,2017,premium unleaded (required),AUTOMATED_MANUAL,292,48400,153</v>
      </c>
      <c r="C155" t="str">
        <f ca="1"/>
        <v>40365050,365,612,40365050,diesel,5,natrually aspirated,2232,5242,4248,17.3</v>
      </c>
      <c r="F155" s="5"/>
    </row>
    <row r="156" spans="2:6" x14ac:dyDescent="0.25">
      <c r="B156" t="str">
        <v>155,Audi,S4,2014,premium unleaded (required),AUTOMATED_MANUAL,333,55400,|n</v>
      </c>
      <c r="C156" t="str">
        <f ca="1"/>
        <v>30563052,563,584,30563052,premium unleaded (required),5,bi-turbo,2792,6806,6247,16.01</v>
      </c>
      <c r="F156" s="5"/>
    </row>
    <row r="157" spans="2:6" x14ac:dyDescent="0.25">
      <c r="B157" t="str">
        <v>156,Audi,S4,2014,premium unleaded (required),MANUAL,333,54000,|n</v>
      </c>
      <c r="C157" t="str">
        <f ca="1"/>
        <v>10865080,865,1082,10865080,premium unleaded (recommended),8,natrually aspirated,4052,6598,5693,10.51</v>
      </c>
      <c r="F157" s="5"/>
    </row>
    <row r="158" spans="2:6" x14ac:dyDescent="0.25">
      <c r="B158" t="str">
        <v>157,Audi,S4,2015,premium unleaded (required),AUTOMATED_MANUAL,333,55700,|n</v>
      </c>
      <c r="C158" t="str">
        <f ca="1"/>
        <v>20056030,56,69,20056030,regular unleaded,3,natrually aspirated,422,6316,5771,20.66</v>
      </c>
      <c r="F158" s="5"/>
    </row>
    <row r="159" spans="2:6" x14ac:dyDescent="0.25">
      <c r="B159" t="str">
        <v>158,Audi,S4,2015,premium unleaded (required),MANUAL,333,54300,|n</v>
      </c>
      <c r="C159" t="str">
        <f ca="1"/>
        <v>60568060,568,747,60568060,flex-fuel (premium unleaded required/E85),6,natrually aspirated,3090,6073,5412,13.73</v>
      </c>
      <c r="F159" s="5"/>
    </row>
    <row r="160" spans="2:6" x14ac:dyDescent="0.25">
      <c r="B160" t="str">
        <v>159,Audi,S4,2016,premium unleaded (required),AUTOMATED_MANUAL,333,56100,|n</v>
      </c>
      <c r="C160" t="str">
        <f ca="1"/>
        <v>31176100,1176,1398,31176100,premium unleaded (required),10,natrually aspirated,4808,6945,5992,9.36</v>
      </c>
      <c r="F160" s="5"/>
    </row>
    <row r="161" spans="2:6" x14ac:dyDescent="0.25">
      <c r="B161" t="str">
        <v>160,Audi,S4,2016,premium unleaded (required),MANUAL,333,55100,|n</v>
      </c>
      <c r="C161" t="str">
        <f ca="1"/>
        <v>40074030,74,113,40074030,diesel,3,natrually aspirated,551,5468,4657,24.15</v>
      </c>
      <c r="F161" s="5"/>
    </row>
    <row r="162" spans="2:6" x14ac:dyDescent="0.25">
      <c r="B162" t="str">
        <v>161,Audi,S5,2016,premium unleaded (required),AUTOMATED_MANUAL,333,67350,|n</v>
      </c>
      <c r="C162" t="str">
        <f ca="1"/>
        <v>30956063,956,794,30956063,premium unleaded (required),6,twin turbo,3735,8133,7450,13.34</v>
      </c>
      <c r="F162" s="5"/>
    </row>
    <row r="163" spans="2:6" x14ac:dyDescent="0.25">
      <c r="B163" t="str">
        <v>162,Audi,S5,2016,premium unleaded (required),MANUAL,333,59350,|n</v>
      </c>
      <c r="C163" t="str">
        <f ca="1"/>
        <v>31341120,1341,1481,31341120,premium unleaded (required),12,natrually aspirated,5136,7275,6448,8.72</v>
      </c>
      <c r="F163" s="5"/>
    </row>
    <row r="164" spans="2:6" x14ac:dyDescent="0.25">
      <c r="B164" t="str">
        <v>163,Audi,S5,2017,premium unleaded (required),AUTOMATED_MANUAL,333,61100,|n</v>
      </c>
      <c r="C164" t="str">
        <f ca="1"/>
        <v>81083083,1083,886,81083083,flex-fuel (unleaded/E85),8,twin turbo,4002,8328,7567,12.95</v>
      </c>
      <c r="F164" s="5"/>
    </row>
    <row r="165" spans="2:6" x14ac:dyDescent="0.25">
      <c r="B165" t="str">
        <v>164,Audi,S5,2017,premium unleaded (required),MANUAL,333,53100,|n</v>
      </c>
      <c r="C165" t="str">
        <f ca="1"/>
        <v>81352120,1352,1461,81352120,flex-fuel (unleaded/E85),12,natrually aspirated,5156,7117,6588,9.03</v>
      </c>
      <c r="F165" s="5"/>
    </row>
    <row r="166" spans="2:6" x14ac:dyDescent="0.25">
      <c r="B166" t="str">
        <v>165,Audi,S6,2015,premium unleaded (required),AUTOMATED_MANUAL,420,75500,|n</v>
      </c>
      <c r="C166" t="str">
        <f ca="1"/>
        <v>10603060,603,720,10603060,premium unleaded (recommended),6,natrually aspirated,3219,6567,5960,12.23</v>
      </c>
      <c r="F166" s="5"/>
    </row>
    <row r="167" spans="2:6" x14ac:dyDescent="0.25">
      <c r="B167" t="str">
        <v>166,Audi,S6,2016,premium unleaded (required),AUTOMATED_MANUAL,450,75300,165</v>
      </c>
      <c r="C167" t="str">
        <f ca="1"/>
        <v>10703062,703,650,10703062,premium unleaded (recommended),6,bi-turbo,3239,7772,7001,14.38</v>
      </c>
      <c r="F167" s="5"/>
    </row>
    <row r="168" spans="2:6" x14ac:dyDescent="0.25">
      <c r="B168" t="str">
        <v>167,Audi,S6,2017,premium unleaded (required),AUTOMATED_MANUAL,450,74100,166</v>
      </c>
      <c r="C168" t="str">
        <f ca="1"/>
        <v>40291041,291,405,40291041,diesel,4,single turbo,1775,5490,4876,22.67</v>
      </c>
      <c r="F168" s="5"/>
    </row>
    <row r="169" spans="2:6" x14ac:dyDescent="0.25">
      <c r="B169" t="str">
        <v>168,Audi,S7,2015,premium unleaded (required),AUTOMATED_MANUAL,420,82500,|n</v>
      </c>
      <c r="C169" t="str">
        <f ca="1"/>
        <v>30278040,278,296,30278040,premium unleaded (required),4,natrually aspirated,1796,7412,6690,16.2</v>
      </c>
      <c r="F169" s="5"/>
    </row>
    <row r="170" spans="2:6" x14ac:dyDescent="0.25">
      <c r="B170" t="str">
        <v>169,Audi,S7,2016,premium unleaded (required),AUTOMATED_MANUAL,450,82900,168</v>
      </c>
      <c r="C170" t="str">
        <f ca="1"/>
        <v>80202041,202,217,80202041,flex-fuel (unleaded/E85),4,single turbo,1307,7199,6299,22.06</v>
      </c>
      <c r="F170" s="5"/>
    </row>
    <row r="171" spans="2:6" x14ac:dyDescent="0.25">
      <c r="B171" t="str">
        <v>170,Audi,S7,2017,premium unleaded (required),AUTOMATED_MANUAL,450,82900,169</v>
      </c>
      <c r="C171" t="str">
        <f ca="1"/>
        <v>20492052,492,442,20492052,regular unleaded,5,bi-turbo,2538,7951,7205,16.25</v>
      </c>
      <c r="F171" s="5"/>
    </row>
    <row r="172" spans="2:6" x14ac:dyDescent="0.25">
      <c r="B172" t="str">
        <v>171,Audi,S8,2015,premium unleaded (required),AUTOMATIC,520,114900,|n</v>
      </c>
      <c r="C172" t="str">
        <f ca="1"/>
        <v>30813081,813,911,30813081,premium unleaded (required),8,single turbo,3717,6920,6050,13.4</v>
      </c>
      <c r="F172" s="5"/>
    </row>
    <row r="173" spans="2:6" x14ac:dyDescent="0.25">
      <c r="B173" t="str">
        <v>172,Audi,S8,2016,premium unleaded (required),AUTOMATIC,605,114900,171</v>
      </c>
      <c r="C173" t="str">
        <f ca="1"/>
        <v>30993100,993,1327,30993100,premium unleaded (required),10,natrually aspirated,4388,6105,5328,9.96</v>
      </c>
      <c r="F173" s="5"/>
    </row>
    <row r="174" spans="2:6" x14ac:dyDescent="0.25">
      <c r="B174" t="str">
        <v>173,Audi,S8,2017,premium unleaded (recommended),AUTOMATIC,605,115900,|n</v>
      </c>
      <c r="C174" t="str">
        <f ca="1"/>
        <v>10646080,646,812,10646080,premium unleaded (recommended),8,natrually aspirated,3372,6232,5664,11.69</v>
      </c>
      <c r="F174" s="5"/>
    </row>
    <row r="175" spans="2:6" x14ac:dyDescent="0.25">
      <c r="B175" t="str">
        <v>174,Audi,SQ5,2015,premium unleaded (required),AUTOMATIC,354,60200,|n</v>
      </c>
      <c r="C175" t="str">
        <f ca="1"/>
        <v>31689103,1689,1385,31689103,premium unleaded (required),10,twin turbo,4963,8295,7550,10.36</v>
      </c>
      <c r="F175" s="5"/>
    </row>
    <row r="176" spans="2:6" x14ac:dyDescent="0.25">
      <c r="B176" t="str">
        <v>175,Audi,SQ5,2016,premium unleaded (required),AUTOMATIC,354,60800,174</v>
      </c>
      <c r="C176" t="str">
        <f ca="1"/>
        <v>81437102,1437,1417,81437102,flex-fuel (unleaded/E85),10,bi-turbo,4826,7324,6562,11.23</v>
      </c>
      <c r="F176" s="5"/>
    </row>
    <row r="177" spans="2:6" x14ac:dyDescent="0.25">
      <c r="B177" t="str">
        <v>176,Audi,SQ5,2017,premium unleaded (required),AUTOMATIC,354,60800,175</v>
      </c>
      <c r="C177" t="str">
        <f ca="1"/>
        <v>61016081,1016,1076,61016081,flex-fuel (premium unleaded required/E85),8,single turbo,4233,7356,6408,13.3</v>
      </c>
      <c r="F177" s="5"/>
    </row>
    <row r="178" spans="2:6" x14ac:dyDescent="0.25">
      <c r="B178" t="str">
        <v>177,Audi,TT,2015,premium unleaded (recommended),AUTOMATED_MANUAL,211,43350,|n</v>
      </c>
      <c r="C178" t="str">
        <f ca="1"/>
        <v>51004082,1004,907,51004082,flex-fuel (premium unleaded recommended/E85),8,bi-turbo,4014,7872,7167,13.22</v>
      </c>
      <c r="F178" s="5"/>
    </row>
    <row r="179" spans="2:6" x14ac:dyDescent="0.25">
      <c r="B179" t="str">
        <v>178,Audi,TT,2016,premium unleaded (recommended),AUTOMATED_MANUAL,220,46400,177</v>
      </c>
      <c r="C179" t="str">
        <f ca="1"/>
        <v>21243101,1243,1434,21243101,regular unleaded,10,single turbo,4711,6811,5879,10.88</v>
      </c>
      <c r="F179" s="5"/>
    </row>
    <row r="180" spans="2:6" x14ac:dyDescent="0.25">
      <c r="B180" t="str">
        <v>179,Audi,TT,2017,premium unleaded (recommended),AUTOMATED_MANUAL,220,47000,178</v>
      </c>
      <c r="C180" t="str">
        <f ca="1"/>
        <v>41212101,1212,1634,41212101,diesel,10,single turbo,4651,5724,5029,13.18</v>
      </c>
      <c r="F180" s="5"/>
    </row>
    <row r="181" spans="2:6" x14ac:dyDescent="0.25">
      <c r="B181" t="str">
        <v>180,Audi,TT RS,2012,premium unleaded (required),MANUAL,360,56850,|n</v>
      </c>
      <c r="C181" t="str">
        <f ca="1"/>
        <v>81307100,1307,1735,81307100,flex-fuel (unleaded/E85),10,natrually aspirated,5072,6285,5363,9.35</v>
      </c>
      <c r="F181" s="5"/>
    </row>
    <row r="182" spans="2:6" x14ac:dyDescent="0.25">
      <c r="B182" t="str">
        <v>181,Audi,TT RS,2013,premium unleaded (required),MANUAL,360,57200,180</v>
      </c>
      <c r="C182" t="str">
        <f ca="1"/>
        <v>40516060,516,720,40516060,diesel,6,natrually aspirated,2889,5937,5103,15.33</v>
      </c>
      <c r="F182" s="5"/>
    </row>
    <row r="183" spans="2:6" x14ac:dyDescent="0.25">
      <c r="B183" t="str">
        <v>182,Audi,TTS,2015,premium unleaded (required),AUTOMATED_MANUAL,265,51700,|n</v>
      </c>
      <c r="C183" t="str">
        <f ca="1"/>
        <v>11164083,1164,1077,11164083,premium unleaded (recommended),8,twin turbo,4158,7665,6694,11.9</v>
      </c>
      <c r="F183" s="5"/>
    </row>
    <row r="184" spans="2:6" x14ac:dyDescent="0.25">
      <c r="B184" t="str">
        <v>183,Audi,TTS,2016,premium unleaded (required),AUTOMATED_MANUAL,292,51900,182</v>
      </c>
      <c r="C184" t="str">
        <f ca="1"/>
        <v>31262100,1262,1440,31262100,premium unleaded (required),10,natrually aspirated,4984,6913,6242,9.12</v>
      </c>
      <c r="F184" s="5"/>
    </row>
    <row r="185" spans="2:6" x14ac:dyDescent="0.25">
      <c r="B185" t="str">
        <v>184,Audi,TTS,2017,premium unleaded (required),AUTOMATED_MANUAL,292,52500,183</v>
      </c>
      <c r="C185" t="str">
        <f ca="1"/>
        <v>31254100,1254,1508,31254100,premium unleaded (required),10,natrually aspirated,4968,6821,5920,9.14</v>
      </c>
      <c r="F185" s="5"/>
    </row>
    <row r="186" spans="2:6" x14ac:dyDescent="0.25">
      <c r="B186" t="str">
        <v>185,Bentley,Arnage,2007,premium unleaded (required),AUTOMATIC,450,263990,|n</v>
      </c>
      <c r="C186" t="str">
        <f ca="1"/>
        <v>21293083,1293,1207,21293083,regular unleaded,8,twin turbo,4387,7491,6631,11.34</v>
      </c>
      <c r="F186" s="5"/>
    </row>
    <row r="187" spans="2:6" x14ac:dyDescent="0.25">
      <c r="B187" t="str">
        <v>186,Bentley,Arnage,2008,premium unleaded (required),AUTOMATIC,450,263990,185</v>
      </c>
      <c r="C187" t="str">
        <f ca="1"/>
        <v>50656062,656,712,50656062,flex-fuel (premium unleaded recommended/E85),6,bi-turbo,3096,6645,5959,15.76</v>
      </c>
      <c r="F187" s="5"/>
    </row>
    <row r="188" spans="2:6" x14ac:dyDescent="0.25">
      <c r="B188" t="str">
        <v>187,Bentley,Arnage,2009,premium unleaded (required),AUTOMATIC,500,270990,186</v>
      </c>
      <c r="C188" t="str">
        <f ca="1"/>
        <v>50900081,900,987,50900081,flex-fuel (premium unleaded recommended/E85),8,single turbo,3950,6777,6183,13.53</v>
      </c>
      <c r="F188" s="5"/>
    </row>
    <row r="189" spans="2:6" x14ac:dyDescent="0.25">
      <c r="B189" t="str">
        <v>188,Bentley,Azure,2007,premium unleaded (required),AUTOMATIC,450,329990,|n</v>
      </c>
      <c r="C189" t="str">
        <f ca="1"/>
        <v>60757080,757,1000,60757080,flex-fuel (premium unleaded required/E85),8,natrually aspirated,3735,6173,5392,12.13</v>
      </c>
      <c r="F189" s="5"/>
    </row>
    <row r="190" spans="2:6" x14ac:dyDescent="0.25">
      <c r="B190" t="str">
        <v>189,Bentley,Azure,2008,premium unleaded (required),AUTOMATIC,450,329990,188</v>
      </c>
      <c r="C190" t="str">
        <f ca="1"/>
        <v>81108082,1108,1101,81108082,flex-fuel (unleaded/E85),8,bi-turbo,4236,7241,6514,12.63</v>
      </c>
      <c r="F190" s="5"/>
    </row>
    <row r="191" spans="2:6" x14ac:dyDescent="0.25">
      <c r="B191" t="str">
        <v>190,Bentley,Azure,2009,premium unleaded (required),AUTOMATIC,450,334990,189</v>
      </c>
      <c r="C191" t="str">
        <f ca="1"/>
        <v>10680061,680,761,10680061,premium unleaded (recommended),6,single turbo,3321,6754,6065,14.31</v>
      </c>
      <c r="F191" s="5"/>
    </row>
    <row r="192" spans="2:6" x14ac:dyDescent="0.25">
      <c r="B192" t="str">
        <v>191,Bentley,Azure T,2010,premium unleaded (required),AUTOMATIC,500,363000,|n</v>
      </c>
      <c r="C192" t="str">
        <f ca="1"/>
        <v>61589103,1589,1639,61589103,flex-fuel (premium unleaded required/E85),10,twin turbo,4833,6960,6003,11.41</v>
      </c>
      <c r="F192" s="5"/>
    </row>
    <row r="193" spans="2:6" x14ac:dyDescent="0.25">
      <c r="B193" t="str">
        <v>192,Bentley,Brooklands,2009,premium unleaded (required),AUTOMATIC,530,340990,|n</v>
      </c>
      <c r="C193" t="str">
        <f ca="1"/>
        <v>40593060,593,1052,40593060,diesel,6,natrually aspirated,3183,4591,4013,14.62</v>
      </c>
      <c r="F193" s="5"/>
    </row>
    <row r="194" spans="2:6" x14ac:dyDescent="0.25">
      <c r="B194" t="str">
        <v>193,Bentley,Brooklands,2010,premium unleaded (required),AUTOMATIC,530,340990,192</v>
      </c>
      <c r="C194" t="str">
        <f ca="1"/>
        <v>20059030,59,75,20059030,regular unleaded,3,natrually aspirated,444,6468,5608,20.57</v>
      </c>
      <c r="F194" s="5"/>
    </row>
    <row r="195" spans="2:6" x14ac:dyDescent="0.25">
      <c r="B195" t="str">
        <v>194,Bentley,Continental Flying Spur,2011,flex-fuel (premium unleaded required/E85),AUTOMATIC,552,181200,|n</v>
      </c>
      <c r="C195" t="str">
        <f ca="1"/>
        <v>60417060,417,493,60417060,flex-fuel (premium unleaded required/E85),6,natrually aspirated,2472,6632,6020,15.2</v>
      </c>
      <c r="F195" s="5"/>
    </row>
    <row r="196" spans="2:6" x14ac:dyDescent="0.25">
      <c r="B196" t="str">
        <v>195,Bentley,Continental Flying Spur,2012,flex-fuel (premium unleaded required/E85),AUTOMATIC,552,184200,194</v>
      </c>
      <c r="C196" t="str">
        <f ca="1"/>
        <v>30976083,976,841,30976083,premium unleaded (required),8,twin turbo,3779,8112,7191,12.95</v>
      </c>
      <c r="F196" s="5"/>
    </row>
    <row r="197" spans="2:6" x14ac:dyDescent="0.25">
      <c r="B197" t="str">
        <v>196,Bentley,Continental Flying Spur,2013,flex-fuel (premium unleaded required/E85),AUTOMATIC,552,184200,195</v>
      </c>
      <c r="C197" t="str">
        <f ca="1"/>
        <v>61131101,1131,1091,61131101,flex-fuel (premium unleaded required/E85),10,single turbo,4486,7572,7031,12.5</v>
      </c>
      <c r="F197" s="5"/>
    </row>
    <row r="198" spans="2:6" x14ac:dyDescent="0.25">
      <c r="B198" t="str">
        <v>197,Bentley,Continental Flying Spur Speed,2011,premium unleaded (required),AUTOMATIC,600,206600,|n</v>
      </c>
      <c r="C198" t="str">
        <f ca="1"/>
        <v>40403060,403,622,40403060,diesel,6,natrually aspirated,2409,5123,4616,16.61</v>
      </c>
      <c r="F198" s="5"/>
    </row>
    <row r="199" spans="2:6" x14ac:dyDescent="0.25">
      <c r="B199" t="str">
        <v>198,Bentley,Continental Flying Spur Speed,2012,flex-fuel (premium unleaded required/E85),AUTOMATIC,600,209600,|n</v>
      </c>
      <c r="C199" t="str">
        <f ca="1"/>
        <v>11130100,1130,1539,11130100,premium unleaded (recommended),10,natrually aspirated,4708,6116,5228,9.31</v>
      </c>
      <c r="F199" s="5"/>
    </row>
    <row r="200" spans="2:6" x14ac:dyDescent="0.25">
      <c r="B200" t="str">
        <v>199,Bentley,Continental Flying Spur Speed,2013,flex-fuel (premium unleaded required/E85),AUTOMATIC,600,209600,198</v>
      </c>
      <c r="C200" t="str">
        <f ca="1"/>
        <v>50364050,364,432,50364050,flex-fuel (premium unleaded recommended/E85),5,natrually aspirated,2228,6576,5999,15.59</v>
      </c>
      <c r="F200" s="5"/>
    </row>
    <row r="201" spans="2:6" x14ac:dyDescent="0.25">
      <c r="B201" t="str">
        <v>200,Bentley,Continental GT,2014,flex-fuel (premium unleaded required/E85),AUTOMATIC,567,198600,|n</v>
      </c>
      <c r="C201" t="str">
        <f ca="1"/>
        <v>11005081,1005,1273,11005081,premium unleaded (recommended),8,single turbo,4207,6332,5352,12.15</v>
      </c>
      <c r="F201" s="5"/>
    </row>
    <row r="202" spans="2:6" x14ac:dyDescent="0.25">
      <c r="B202" t="str">
        <v>201,Bentley,Continental GT,2014,premium unleaded (required),AUTOMATIC,521,196500,|n</v>
      </c>
      <c r="C202" t="str">
        <f ca="1"/>
        <v>41082082,1082,1424,41082082,diesel,8,bi-turbo,4182,5755,4919,14.29</v>
      </c>
      <c r="F202" s="5"/>
    </row>
    <row r="203" spans="2:6" x14ac:dyDescent="0.25">
      <c r="B203" t="str">
        <v>202,Bentley,Continental GT,2015,flex-fuel (premium unleaded required/E85),AUTOMATIC,626,250100,|n</v>
      </c>
      <c r="C203" t="str">
        <f ca="1"/>
        <v>50580060,580,593,50580060,flex-fuel (premium unleaded recommended/E85),6,natrually aspirated,3135,7496,6964,13.26</v>
      </c>
      <c r="F203" s="5"/>
    </row>
    <row r="204" spans="2:6" x14ac:dyDescent="0.25">
      <c r="B204" t="str">
        <v>203,Bentley,Continental GT,2015,premium unleaded (required),AUTOMATIC,521,219400,|n</v>
      </c>
      <c r="C204" t="str">
        <f ca="1"/>
        <v>40618080,618,931,40618080,diesel,8,natrually aspirated,3273,5521,4728,14.1</v>
      </c>
      <c r="F204" s="5"/>
    </row>
    <row r="205" spans="2:6" x14ac:dyDescent="0.25">
      <c r="B205" t="str">
        <v>204,Bentley,Continental GT,2016,premium unleaded (required),AUTOMATIC,626,263400,203</v>
      </c>
      <c r="C205" t="str">
        <f ca="1"/>
        <v>60650061,650,710,60650061,flex-fuel (premium unleaded required/E85),6,single turbo,3224,6809,6212,15.99</v>
      </c>
      <c r="F205" s="5"/>
    </row>
    <row r="206" spans="2:6" x14ac:dyDescent="0.25">
      <c r="B206" t="str">
        <v>205,Bentley,Continental GT Speed,2010,premium unleaded (required),AUTOMATIC,600,207700,|n</v>
      </c>
      <c r="C206" t="str">
        <f ca="1"/>
        <v>10760062,760,790,10760062,premium unleaded (recommended),6,bi-turbo,3403,6735,6226,13.99</v>
      </c>
      <c r="F206" s="5"/>
    </row>
    <row r="207" spans="2:6" x14ac:dyDescent="0.25">
      <c r="B207" t="str">
        <v>206,Bentley,Continental GT Speed,2014,flex-fuel (premium unleaded required/E85),AUTOMATIC,616,217000,|n</v>
      </c>
      <c r="C207" t="str">
        <f ca="1"/>
        <v>31248083,1248,1209,31248083,premium unleaded (required),8,twin turbo,4310,7050,6389,11.83</v>
      </c>
      <c r="F207" s="5"/>
    </row>
    <row r="208" spans="2:6" x14ac:dyDescent="0.25">
      <c r="B208" t="str">
        <v>207,Bentley,Continental GT Speed Convertible,2014,flex-fuel (premium unleaded required/E85),AUTOMATIC,626,238700,|n</v>
      </c>
      <c r="C208" t="str">
        <f ca="1"/>
        <v>60998082,998,1046,60998082,flex-fuel (premium unleaded required/E85),8,bi-turbo,4000,7099,6175,13.62</v>
      </c>
      <c r="F208" s="5"/>
    </row>
    <row r="209" spans="2:6" x14ac:dyDescent="0.25">
      <c r="B209" t="str">
        <v>208,Bentley,Continental GT3-R,2015,premium unleaded (required),AUTOMATIC,572,337000,|n</v>
      </c>
      <c r="C209" t="str">
        <f ca="1"/>
        <v>21356102,1356,1295,21356102,regular unleaded,10,bi-turbo,4694,7719,6781,10.72</v>
      </c>
      <c r="F209" s="5"/>
    </row>
    <row r="210" spans="2:6" x14ac:dyDescent="0.25">
      <c r="B210" t="str">
        <v>209,Bentley,Continental GTC,2012,flex-fuel (premium unleaded required/E85),AUTOMATIC,567,212800,|n</v>
      </c>
      <c r="C210" t="str">
        <f ca="1"/>
        <v>50998100,998,1217,50998100,flex-fuel (premium unleaded recommended/E85),10,natrually aspirated,4400,6484,5838,10.43</v>
      </c>
      <c r="F210" s="5"/>
    </row>
    <row r="211" spans="2:6" x14ac:dyDescent="0.25">
      <c r="B211" t="str">
        <v>210,Bentley,Continental GTC,2013,flex-fuel (premium unleaded required/E85),AUTOMATIC,567,212800,209</v>
      </c>
      <c r="C211" t="str">
        <f ca="1"/>
        <v>80085030,85,99,80085030,flex-fuel (unleaded/E85),3,natrually aspirated,627,7022,6127,21.2</v>
      </c>
      <c r="F211" s="5"/>
    </row>
    <row r="212" spans="2:6" x14ac:dyDescent="0.25">
      <c r="B212" t="str">
        <v>211,Bentley,Continental GTC,2013,premium unleaded (required),AUTOMATIC,500,191400,|n</v>
      </c>
      <c r="C212" t="str">
        <f ca="1"/>
        <v>81615102,1615,1596,81615102,flex-fuel (unleaded/E85),10,bi-turbo,5089,7381,6551,10.76</v>
      </c>
      <c r="F212" s="5"/>
    </row>
    <row r="213" spans="2:6" x14ac:dyDescent="0.25">
      <c r="B213" t="str">
        <v>212,Bentley,Continental GTC,2014,flex-fuel (premium unleaded required/E85),AUTOMATIC,567,218500,|n</v>
      </c>
      <c r="C213" t="str">
        <f ca="1"/>
        <v>40964082,964,1209,40964082,diesel,8,bi-turbo,3923,5807,5158,14.92</v>
      </c>
      <c r="F213" s="5"/>
    </row>
    <row r="214" spans="2:6" x14ac:dyDescent="0.25">
      <c r="B214" t="str">
        <v>213,Bentley,Continental GTC,2014,premium unleaded (required),AUTOMATIC,521,216200,|n</v>
      </c>
      <c r="C214" t="str">
        <f ca="1"/>
        <v>30236041,236,237,30236041,premium unleaded (required),4,single turbo,1492,7719,6773,20.49</v>
      </c>
      <c r="F214" s="5"/>
    </row>
    <row r="215" spans="2:6" x14ac:dyDescent="0.25">
      <c r="B215" t="str">
        <v>214,Bentley,Continental GTC Speed,2010,premium unleaded (required),AUTOMATIC,600,231400,|n</v>
      </c>
      <c r="C215" t="str">
        <f ca="1"/>
        <v>11474102,1474,1403,11474102,premium unleaded (recommended),10,bi-turbo,4883,7625,6803,10.5</v>
      </c>
      <c r="F215" s="5"/>
    </row>
    <row r="216" spans="2:6" x14ac:dyDescent="0.25">
      <c r="B216" t="str">
        <v>215,Bentley,Continental GTC Speed,2011,flex-fuel (premium unleaded required/E85),AUTOMATIC,600,236100,|n</v>
      </c>
      <c r="C216" t="str">
        <f ca="1"/>
        <v>51096083,1096,964,51096083,flex-fuel (premium unleaded recommended/E85),8,twin turbo,4028,7898,7037,13.02</v>
      </c>
      <c r="F216" s="5"/>
    </row>
    <row r="217" spans="2:6" x14ac:dyDescent="0.25">
      <c r="B217" t="str">
        <v>216,Bentley,Continental Supersports,2010,flex-fuel (premium unleaded required/E85),AUTOMATIC,621,267000,|n</v>
      </c>
      <c r="C217" t="str">
        <f ca="1"/>
        <v>40575060,575,916,40575060,diesel,6,natrually aspirated,3117,5342,4472,14.78</v>
      </c>
      <c r="F217" s="5"/>
    </row>
    <row r="218" spans="2:6" x14ac:dyDescent="0.25">
      <c r="B218" t="str">
        <v>217,Bentley,Continental Supersports,2011,flex-fuel (premium unleaded required/E85),AUTOMATIC,621,267000,216</v>
      </c>
      <c r="C218" t="str">
        <f ca="1"/>
        <v>21178100,1178,1659,21178100,regular unleaded,10,natrually aspirated,4812,6025,5055,9.08</v>
      </c>
      <c r="F218" s="5"/>
    </row>
    <row r="219" spans="2:6" x14ac:dyDescent="0.25">
      <c r="B219" t="str">
        <v>218,Bentley,Continental Supersports,2012,flex-fuel (premium unleaded required/E85),AUTOMATIC,621,267000,217</v>
      </c>
      <c r="C219" t="str">
        <f ca="1"/>
        <v>21554102,1554,1529,21554102,regular unleaded,10,bi-turbo,5003,7134,6580,10.2</v>
      </c>
      <c r="F219" s="5"/>
    </row>
    <row r="220" spans="2:6" x14ac:dyDescent="0.25">
      <c r="B220" t="str">
        <v>219,Bentley,Continental Supersports Convertible,2011,flex-fuel (premium unleaded required/E85),AUTOMATIC,621,280400,|n</v>
      </c>
      <c r="C220" t="str">
        <f ca="1"/>
        <v>41532103,1532,1747,41532103,diesel,10,twin turbo,4754,6179,5430,12.51</v>
      </c>
      <c r="F220" s="5"/>
    </row>
    <row r="221" spans="2:6" x14ac:dyDescent="0.25">
      <c r="B221" t="str">
        <v>220,Bentley,Continental Supersports Convertible,2012,flex-fuel (premium unleaded required/E85),AUTOMATIC,621,280400,219</v>
      </c>
      <c r="C221" t="str">
        <f ca="1"/>
        <v>60103030,103,129,60103030,flex-fuel (premium unleaded required/E85),3,natrually aspirated,750,6533,5670,21.46</v>
      </c>
      <c r="F221" s="5"/>
    </row>
    <row r="222" spans="2:6" x14ac:dyDescent="0.25">
      <c r="B222" t="str">
        <v>221,Bentley,Flying Spur,2014,flex-fuel (premium unleaded required/E85),AUTOMATIC,616,200500,|n</v>
      </c>
      <c r="C222" t="str">
        <f ca="1"/>
        <v>40567060,567,768,40567060,diesel,6,natrually aspirated,3087,5787,5256,14.85</v>
      </c>
      <c r="F222" s="5"/>
    </row>
    <row r="223" spans="2:6" x14ac:dyDescent="0.25">
      <c r="B223" t="str">
        <v>222,Bentley,Flying Spur,2015,flex-fuel (premium unleaded required/E85),AUTOMATIC,616,215800,221</v>
      </c>
      <c r="C223" t="str">
        <f ca="1"/>
        <v>40914081,914,1391,40914081,diesel,8,single turbo,3986,5131,4453,14.95</v>
      </c>
      <c r="F223" s="5"/>
    </row>
    <row r="224" spans="2:6" x14ac:dyDescent="0.25">
      <c r="B224" t="str">
        <v>223,Bentley,Flying Spur,2015,premium unleaded (required),AUTOMATIC,500,195100,|n</v>
      </c>
      <c r="C224" t="str">
        <f ca="1"/>
        <v>50817081,817,755,50817081,flex-fuel (premium unleaded recommended/E85),8,single turbo,3728,7835,7333,14.02</v>
      </c>
      <c r="F224" s="5"/>
    </row>
    <row r="225" spans="2:6" x14ac:dyDescent="0.25">
      <c r="B225" t="str">
        <v>224,Bentley,Flying Spur,2016,premium unleaded (required),AUTOMATIC,616,222300,223</v>
      </c>
      <c r="C225" t="str">
        <f ca="1"/>
        <v>21441102,1441,1316,21441102,regular unleaded,10,bi-turbo,4832,7736,7090,10.48</v>
      </c>
      <c r="F225" s="5"/>
    </row>
    <row r="226" spans="2:6" x14ac:dyDescent="0.25">
      <c r="B226" t="str">
        <v>225,Bentley,Mulsanne,2014,premium unleaded (required),AUTOMATIC,505,298900,|n</v>
      </c>
      <c r="C226" t="str">
        <f ca="1"/>
        <v>60844081,844,904,60844081,flex-fuel (premium unleaded required/E85),8,single turbo,3802,7211,6336,14.24</v>
      </c>
      <c r="F226" s="5"/>
    </row>
    <row r="227" spans="2:6" x14ac:dyDescent="0.25">
      <c r="B227" t="str">
        <v>226,Bentley,Mulsanne,2015,premium unleaded (required),AUTOMATIC,505,303700,225</v>
      </c>
      <c r="C227" t="str">
        <f ca="1"/>
        <v>11547102,1547,1518,11547102,premium unleaded (recommended),10,bi-turbo,4992,7222,6595,10.32</v>
      </c>
      <c r="F227" s="5"/>
    </row>
    <row r="228" spans="2:6" x14ac:dyDescent="0.25">
      <c r="B228" t="str">
        <v>227,Bentley,Mulsanne,2016,premium unleaded (required),AUTOMATIC,530,335600,226</v>
      </c>
      <c r="C228" t="str">
        <f ca="1"/>
        <v>81024100,1024,1190,81024100,flex-fuel (unleaded/E85),10,natrually aspirated,4464,7082,6126,10.23</v>
      </c>
      <c r="F228" s="5"/>
    </row>
    <row r="229" spans="2:6" x14ac:dyDescent="0.25">
      <c r="B229" t="str">
        <v>228,Bentley,Supersports Convertible ISR,2013,flex-fuel (premium unleaded required/E85),AUTOMATIC,631,291900,|n</v>
      </c>
      <c r="C229" t="str">
        <f ca="1"/>
        <v>21401103,1401,1326,21401103,regular unleaded,10,twin turbo,4561,7245,6541,10.77</v>
      </c>
      <c r="F229" s="5"/>
    </row>
    <row r="230" spans="2:6" x14ac:dyDescent="0.25">
      <c r="B230" t="str">
        <v>229,BMW,1 Series,2011,premium unleaded (required),MANUAL,300,40650,|n</v>
      </c>
      <c r="C230" t="str">
        <f ca="1"/>
        <v>21382101,1382,1530,21382101,regular unleaded,10,single turbo,4963,7041,6124,10.46</v>
      </c>
      <c r="F230" s="5"/>
    </row>
    <row r="231" spans="2:6" x14ac:dyDescent="0.25">
      <c r="B231" t="str">
        <v>230,BMW,1 Series,2012,premium unleaded (required),MANUAL,300,44100,229</v>
      </c>
      <c r="C231" t="str">
        <f ca="1"/>
        <v>31455102,1455,1301,31455102,premium unleaded (required),10,bi-turbo,4854,7882,7242,10.76</v>
      </c>
      <c r="F231" s="5"/>
    </row>
    <row r="232" spans="2:6" x14ac:dyDescent="0.25">
      <c r="B232" t="str">
        <v>231,BMW,1 Series,2013,premium unleaded (required),MANUAL,320,48250,230</v>
      </c>
      <c r="C232" t="str">
        <f ca="1"/>
        <v>60470051,470,454,60470051,flex-fuel (premium unleaded required/E85),5,single turbo,2573,7662,7024,18.02</v>
      </c>
      <c r="F232" s="5"/>
    </row>
    <row r="233" spans="2:6" x14ac:dyDescent="0.25">
      <c r="B233" t="str">
        <v>232,BMW,1 Series M,2011,premium unleaded (required),MANUAL,335,46135,|n</v>
      </c>
      <c r="C233" t="str">
        <f ca="1"/>
        <v>61600103,1600,1330,61600103,flex-fuel (premium unleaded required/E85),10,twin turbo,4848,7974,7449,11.39</v>
      </c>
      <c r="F233" s="5"/>
    </row>
    <row r="234" spans="2:6" x14ac:dyDescent="0.25">
      <c r="B234" t="str">
        <v>233,BMW,2 Series,2016,premium unleaded (required),AUTOMATIC,320,50750,|n</v>
      </c>
      <c r="C234" t="str">
        <f ca="1"/>
        <v>10668080,668,792,10668080,premium unleaded (recommended),8,natrually aspirated,3447,6784,6007,11.55</v>
      </c>
      <c r="F234" s="5"/>
    </row>
    <row r="235" spans="2:6" x14ac:dyDescent="0.25">
      <c r="B235" t="str">
        <v>234,BMW,2 Series,2016,premium unleaded (required),MANUAL,240,32850,|n</v>
      </c>
      <c r="C235" t="str">
        <f ca="1"/>
        <v>61437120,1437,1750,61437120,flex-fuel (premium unleaded required/E85),12,natrually aspirated,5308,6810,5847,9.17</v>
      </c>
      <c r="F235" s="5"/>
    </row>
    <row r="236" spans="2:6" x14ac:dyDescent="0.25">
      <c r="B236" t="str">
        <v>235,BMW,2 Series,2017,premium unleaded (recommended),AUTOMATIC,335,51050,|n</v>
      </c>
      <c r="C236" t="str">
        <f ca="1"/>
        <v>80882081,882,953,80882081,flex-fuel (unleaded/E85),8,single turbo,3903,7271,6279,13.51</v>
      </c>
      <c r="F236" s="5"/>
    </row>
    <row r="237" spans="2:6" x14ac:dyDescent="0.25">
      <c r="B237" t="str">
        <v>236,BMW,3 Series,2015,diesel,AUTOMATIC,180,43450,|n</v>
      </c>
      <c r="C237" t="str">
        <f ca="1"/>
        <v>50856081,856,929,50856081,flex-fuel (premium unleaded recommended/E85),8,single turbo,3835,6909,6246,13.79</v>
      </c>
      <c r="F237" s="5"/>
    </row>
    <row r="238" spans="2:6" x14ac:dyDescent="0.25">
      <c r="B238" t="str">
        <v>237,BMW,3 Series,2015,premium unleaded (required),AUTOMATIC,335,50150,|n</v>
      </c>
      <c r="C238" t="str">
        <f ca="1"/>
        <v>51056100,1056,1275,51056100,flex-fuel (premium unleaded recommended/E85),10,natrually aspirated,4540,6890,5899,10.21</v>
      </c>
      <c r="F238" s="5"/>
    </row>
    <row r="239" spans="2:6" x14ac:dyDescent="0.25">
      <c r="B239" t="str">
        <v>238,BMW,3 Series,2016,diesel,AUTOMATIC,180,44150,|n</v>
      </c>
      <c r="C239" t="str">
        <f ca="1"/>
        <v>21559102,1559,1668,21559102,regular unleaded,10,bi-turbo,5010,6860,6048,10.19</v>
      </c>
      <c r="F239" s="5"/>
    </row>
    <row r="240" spans="2:6" x14ac:dyDescent="0.25">
      <c r="B240" t="str">
        <v>239,BMW,3 Series,2016,premium unleaded (required),AUTOMATIC,320,47800,|n</v>
      </c>
      <c r="C240" t="str">
        <f ca="1"/>
        <v>10432052,432,419,10432052,premium unleaded (recommended),5,bi-turbo,2307,7289,6682,17.09</v>
      </c>
      <c r="F240" s="5"/>
    </row>
    <row r="241" spans="2:6" x14ac:dyDescent="0.25">
      <c r="B241" t="str">
        <v>240,BMW,3 Series,2016,premium unleaded (required),MANUAL,240,38350,|n</v>
      </c>
      <c r="C241" t="str">
        <f ca="1"/>
        <v>80087030,87,112,80087030,flex-fuel (unleaded/E85),3,natrually aspirated,641,6184,5541,21.15</v>
      </c>
      <c r="F241" s="5"/>
    </row>
    <row r="242" spans="2:6" x14ac:dyDescent="0.25">
      <c r="B242" t="str">
        <v>241,BMW,3 Series,2017,diesel,AUTOMATIC,180,44450,|n</v>
      </c>
      <c r="C242" t="str">
        <f ca="1"/>
        <v>61638102,1638,1447,61638102,flex-fuel (premium unleaded required/E85),10,bi-turbo,5121,8080,7327,11.11</v>
      </c>
      <c r="F242" s="5"/>
    </row>
    <row r="243" spans="2:6" x14ac:dyDescent="0.25">
      <c r="B243" t="str">
        <v>242,BMW,3 Series,2017,premium unleaded (recommended),AUTOMATIC,320,49900,|n</v>
      </c>
      <c r="C243" t="str">
        <f ca="1"/>
        <v>11488103,1488,1207,11488103,premium unleaded (recommended),10,twin turbo,4691,8512,7632,10.64</v>
      </c>
      <c r="F243" s="5"/>
    </row>
    <row r="244" spans="2:6" x14ac:dyDescent="0.25">
      <c r="B244" t="str">
        <v>243,BMW,3 Series Gran Turismo,2015,premium unleaded (required),AUTOMATIC,300,47250,|n</v>
      </c>
      <c r="C244" t="str">
        <f ca="1"/>
        <v>30733080,733,970,30733080,premium unleaded (required),8,natrually aspirated,3660,6107,5383,11.39</v>
      </c>
      <c r="F244" s="5"/>
    </row>
    <row r="245" spans="2:6" x14ac:dyDescent="0.25">
      <c r="B245" t="str">
        <v>244,BMW,3 Series Gran Turismo,2016,premium unleaded (required),AUTOMATIC,300,49200,243</v>
      </c>
      <c r="C245" t="str">
        <f ca="1"/>
        <v>31001100,1001,1210,31001100,premium unleaded (required),10,natrually aspirated,4408,6780,5892,9.93</v>
      </c>
      <c r="F245" s="5"/>
    </row>
    <row r="246" spans="2:6" x14ac:dyDescent="0.25">
      <c r="B246" t="str">
        <v>245,BMW,3 Series Gran Turismo,2017,premium unleaded (required),AUTOMATIC,320,49650,244</v>
      </c>
      <c r="C246" t="str">
        <f ca="1"/>
        <v>20222040,222,281,20222040,regular unleaded,4,natrually aspirated,1488,6230,5628,16.63</v>
      </c>
      <c r="F246" s="5"/>
    </row>
    <row r="247" spans="2:6" x14ac:dyDescent="0.25">
      <c r="B247" t="str">
        <v>246,BMW,4 Series,2015,premium unleaded (required),AUTOMATIC,300,56900,|n</v>
      </c>
      <c r="C247" t="str">
        <f ca="1"/>
        <v>51077081,1077,1057,51077081,flex-fuel (premium unleaded recommended/E85),8,single turbo,4370,7770,6914,12.66</v>
      </c>
      <c r="F247" s="5"/>
    </row>
    <row r="248" spans="2:6" x14ac:dyDescent="0.25">
      <c r="B248" t="str">
        <v>247,BMW,4 Series,2016,premium unleaded (required),AUTOMATIC,300,58950,246</v>
      </c>
      <c r="C248" t="str">
        <f ca="1"/>
        <v>80114030,114,135,80114030,flex-fuel (unleaded/E85),3,natrually aspirated,824,6614,6013,20.39</v>
      </c>
      <c r="F248" s="5"/>
    </row>
    <row r="249" spans="2:6" x14ac:dyDescent="0.25">
      <c r="B249" t="str">
        <v>248,BMW,4 Series,2016,premium unleaded (required),MANUAL,240,41850,|n</v>
      </c>
      <c r="C249" t="str">
        <f ca="1"/>
        <v>20687080,687,866,20687080,regular unleaded,8,natrually aspirated,3510,6625,5652,11.32</v>
      </c>
      <c r="F249" s="5"/>
    </row>
    <row r="250" spans="2:6" x14ac:dyDescent="0.25">
      <c r="B250" t="str">
        <v>249,BMW,4 Series,2017,premium unleaded (recommended),AUTOMATIC,320,59300,|n</v>
      </c>
      <c r="C250" t="str">
        <f ca="1"/>
        <v>81387103,1387,1111,81387103,flex-fuel (unleaded/E85),10,twin turbo,4539,8601,7731,11.56</v>
      </c>
      <c r="F250" s="5"/>
    </row>
    <row r="251" spans="2:6" x14ac:dyDescent="0.25">
      <c r="B251" t="str">
        <v>250,BMW,4 Series Gran Coupe,2015,premium unleaded (required),AUTOMATIC,300,47800,|n</v>
      </c>
      <c r="C251" t="str">
        <f ca="1"/>
        <v>10293041,293,312,10293041,premium unleaded (recommended),4,single turbo,1785,6977,6360,19.05</v>
      </c>
      <c r="F251" s="5"/>
    </row>
    <row r="252" spans="2:6" x14ac:dyDescent="0.25">
      <c r="B252" t="str">
        <v>251,BMW,4 Series Gran Coupe,2016,premium unleaded (required),AUTOMATIC,300,49950,250</v>
      </c>
      <c r="C252" t="str">
        <f ca="1"/>
        <v>30099030,99,106,30099030,premium unleaded (required),3,natrually aspirated,723,7169,6667,20.02</v>
      </c>
      <c r="F252" s="5"/>
    </row>
    <row r="253" spans="2:6" x14ac:dyDescent="0.25">
      <c r="B253" t="str">
        <v>252,BMW,4 Series Gran Coupe,2017,premium unleaded (recommended),AUTOMATIC,320,50300,|n</v>
      </c>
      <c r="C253" t="str">
        <f ca="1"/>
        <v>81043082,1043,909,81043082,flex-fuel (unleaded/E85),8,bi-turbo,4099,8036,7430,12.92</v>
      </c>
      <c r="F253" s="5"/>
    </row>
    <row r="254" spans="2:6" x14ac:dyDescent="0.25">
      <c r="B254" t="str">
        <v>253,BMW,5 Series,2015,diesel,AUTOMATIC,255,59400,|n</v>
      </c>
      <c r="C254" t="str">
        <f ca="1"/>
        <v>61378102,1378,1332,61378102,flex-fuel (premium unleaded required/E85),10,bi-turbo,4731,7428,6696,11.83</v>
      </c>
      <c r="F254" s="5"/>
    </row>
    <row r="255" spans="2:6" x14ac:dyDescent="0.25">
      <c r="B255" t="str">
        <v>254,BMW,5 Series,2015,premium unleaded (required),AUTOMATIC,443,67200,|n</v>
      </c>
      <c r="C255" t="str">
        <f ca="1"/>
        <v>41112083,1112,1459,41112083,diesel,8,twin turbo,4059,5490,4721,14.38</v>
      </c>
      <c r="F255" s="5"/>
    </row>
    <row r="256" spans="2:6" x14ac:dyDescent="0.25">
      <c r="B256" t="str">
        <v>255,BMW,5 Series,2016,diesel,AUTOMATIC,255,59650,|n</v>
      </c>
      <c r="C256" t="str">
        <f ca="1"/>
        <v>80527061,527,502,80527061,flex-fuel (unleaded/E85),6,single turbo,2793,7854,7116,16.56</v>
      </c>
      <c r="F256" s="5"/>
    </row>
    <row r="257" spans="2:6" x14ac:dyDescent="0.25">
      <c r="B257" t="str">
        <v>256,BMW,5 Series,2016,premium unleaded (required),AUTOMATIC,443,68600,|n</v>
      </c>
      <c r="C257" t="str">
        <f ca="1"/>
        <v>11473101,1473,1428,11473101,premium unleaded (recommended),10,single turbo,5114,7858,6994,10.33</v>
      </c>
      <c r="F257" s="5"/>
    </row>
    <row r="258" spans="2:6" x14ac:dyDescent="0.25">
      <c r="B258" t="str">
        <v>257,BMW,5 Series Gran Turismo,2015,premium unleaded (required),AUTOMATIC,445,71400,|n</v>
      </c>
      <c r="C258" t="str">
        <f ca="1"/>
        <v>50935063,935,923,50935063,flex-fuel (premium unleaded recommended/E85),6,twin turbo,3687,7032,6273,14.1</v>
      </c>
      <c r="F258" s="5"/>
    </row>
    <row r="259" spans="2:6" x14ac:dyDescent="0.25">
      <c r="B259" t="str">
        <v>258,BMW,5 Series Gran Turismo,2016,premium unleaded (required),AUTOMATIC,445,72500,257</v>
      </c>
      <c r="C259" t="str">
        <f ca="1"/>
        <v>50788062,788,758,50788062,flex-fuel (premium unleaded recommended/E85),6,bi-turbo,3481,7335,6723,14.77</v>
      </c>
      <c r="F259" s="5"/>
    </row>
    <row r="260" spans="2:6" x14ac:dyDescent="0.25">
      <c r="B260" t="str">
        <v>259,BMW,5 Series Gran Turismo,2017,premium unleaded (required),AUTOMATIC,445,72500,258</v>
      </c>
      <c r="C260" t="str">
        <f ca="1"/>
        <v>31648102,1648,1744,31648102,premium unleaded (required),10,bi-turbo,5134,6843,6116,10.29</v>
      </c>
      <c r="F260" s="5"/>
    </row>
    <row r="261" spans="2:6" x14ac:dyDescent="0.25">
      <c r="B261" t="str">
        <v>260,BMW,6 Series,2015,premium unleaded (required),AUTOMATIC,445,97900,|n</v>
      </c>
      <c r="C261" t="str">
        <f ca="1"/>
        <v>80134030,134,152,80134030,flex-fuel (unleaded/E85),3,natrually aspirated,954,7243,6293,19.88</v>
      </c>
      <c r="F261" s="5"/>
    </row>
    <row r="262" spans="2:6" x14ac:dyDescent="0.25">
      <c r="B262" t="str">
        <v>261,BMW,6 Series,2016,premium unleaded (required),AUTOMATIC,445,99200,260</v>
      </c>
      <c r="C262" t="str">
        <f ca="1"/>
        <v>61232083,1232,1019,61232083,flex-fuel (premium unleaded required/E85),8,twin turbo,4282,8447,7482,12.81</v>
      </c>
      <c r="F262" s="5"/>
    </row>
    <row r="263" spans="2:6" x14ac:dyDescent="0.25">
      <c r="B263" t="str">
        <v>262,BMW,6 Series,2017,premium unleaded (required),AUTOMATIC,445,99500,261</v>
      </c>
      <c r="C263" t="str">
        <f ca="1"/>
        <v>30615061,615,671,30615061,premium unleaded (required),6,single turbo,3107,6936,6215,15.12</v>
      </c>
      <c r="F263" s="5"/>
    </row>
    <row r="264" spans="2:6" x14ac:dyDescent="0.25">
      <c r="B264" t="str">
        <v>263,BMW,6 Series Gran Coupe,2015,premium unleaded (required),AUTOMATIC,445,92600,|n</v>
      </c>
      <c r="C264" t="str">
        <f ca="1"/>
        <v>40234040,234,395,40234040,diesel,4,natrually aspirated,1556,5201,4216,19.71</v>
      </c>
      <c r="F264" s="5"/>
    </row>
    <row r="265" spans="2:6" x14ac:dyDescent="0.25">
      <c r="B265" t="str">
        <v>264,BMW,6 Series Gran Coupe,2016,premium unleaded (required),AUTOMATIC,445,93900,263</v>
      </c>
      <c r="C265" t="str">
        <f ca="1"/>
        <v>40801080,801,1181,40801080,diesel,8,natrually aspirated,3868,5441,4828,12.85</v>
      </c>
      <c r="F265" s="5"/>
    </row>
    <row r="266" spans="2:6" x14ac:dyDescent="0.25">
      <c r="B266" t="str">
        <v>265,BMW,6 Series Gran Coupe,2017,premium unleaded (required),AUTOMATIC,445,94200,264</v>
      </c>
      <c r="C266" t="str">
        <f ca="1"/>
        <v>20861080,861,1015,20861080,regular unleaded,8,natrually aspirated,4040,6731,6039,10.42</v>
      </c>
      <c r="F266" s="5"/>
    </row>
    <row r="267" spans="2:6" x14ac:dyDescent="0.25">
      <c r="B267" t="str">
        <v>266,BMW,7 Series,2015,diesel,AUTOMATIC,255,82500,|n</v>
      </c>
      <c r="C267" t="str">
        <f ca="1"/>
        <v>40662061,662,833,40662061,diesel,6,single turbo,3263,6113,5385,17.18</v>
      </c>
      <c r="F267" s="5"/>
    </row>
    <row r="268" spans="2:6" x14ac:dyDescent="0.25">
      <c r="B268" t="str">
        <v>267,BMW,7 Series,2015,premium unleaded (required),AUTOMATIC,535,141200,|n</v>
      </c>
      <c r="C268" t="str">
        <f ca="1"/>
        <v>80606061,606,615,80606061,flex-fuel (unleaded/E85),6,single turbo,3076,7466,6681,15.79</v>
      </c>
      <c r="F268" s="5"/>
    </row>
    <row r="269" spans="2:6" x14ac:dyDescent="0.25">
      <c r="B269" t="str">
        <v>268,BMW,7 Series,2016,premium unleaded (required),AUTOMATIC,445,97400,267</v>
      </c>
      <c r="C269" t="str">
        <f ca="1"/>
        <v>20762080,762,796,20762080,regular unleaded,8,natrually aspirated,3750,7469,6818,10.9</v>
      </c>
      <c r="F269" s="5"/>
    </row>
    <row r="270" spans="2:6" x14ac:dyDescent="0.25">
      <c r="B270" t="str">
        <v>269,BMW,7 Series,2017,premium unleaded (required),AUTOMATIC,445,97600,268</v>
      </c>
      <c r="C270" t="str">
        <f ca="1"/>
        <v>31458102,1458,1592,31458102,premium unleaded (required),10,bi-turbo,4859,6659,5925,10.75</v>
      </c>
      <c r="F270" s="5"/>
    </row>
    <row r="271" spans="2:6" x14ac:dyDescent="0.25">
      <c r="B271" t="str">
        <v>270,BMW,ActiveHybrid 5,2014,premium unleaded (required),AUTOMATIC,335,61400,|n</v>
      </c>
      <c r="C271" t="str">
        <f ca="1"/>
        <v>31139100,1139,1500,31139100,premium unleaded (required),10,natrually aspirated,4728,6042,5408,9.47</v>
      </c>
      <c r="F271" s="5"/>
    </row>
    <row r="272" spans="2:6" x14ac:dyDescent="0.25">
      <c r="B272" t="str">
        <v>271,BMW,ActiveHybrid 5,2015,premium unleaded (required),AUTOMATIC,335,61900,270</v>
      </c>
      <c r="C272" t="str">
        <f ca="1"/>
        <v>50777081,777,898,50777081,flex-fuel (premium unleaded recommended/E85),8,single turbo,3615,6845,5866,14.28</v>
      </c>
      <c r="F272" s="5"/>
    </row>
    <row r="273" spans="2:6" x14ac:dyDescent="0.25">
      <c r="B273" t="str">
        <v>272,BMW,ActiveHybrid 5,2016,premium unleaded (required),AUTOMATIC,335,62100,271</v>
      </c>
      <c r="C273" t="str">
        <f ca="1"/>
        <v>61512103,1512,1259,61512103,flex-fuel (premium unleaded required/E85),10,twin turbo,4726,8270,7437,11.62</v>
      </c>
      <c r="F273" s="5"/>
    </row>
    <row r="274" spans="2:6" x14ac:dyDescent="0.25">
      <c r="B274" t="str">
        <v>273,BMW,ActiveHybrid 7,2013,premium unleaded (required),AUTOMATIC,350,84300,|n</v>
      </c>
      <c r="C274" t="str">
        <f ca="1"/>
        <v>41517103,1517,1615,41517103,diesel,10,twin turbo,4733,6386,5814,12.55</v>
      </c>
      <c r="F274" s="5"/>
    </row>
    <row r="275" spans="2:6" x14ac:dyDescent="0.25">
      <c r="B275" t="str">
        <v>274,BMW,ActiveHybrid 7,2014,premium unleaded (required),AUTOMATIC,350,84300,273</v>
      </c>
      <c r="C275" t="str">
        <f ca="1"/>
        <v>60352051,352,346,60352051,flex-fuel (premium unleaded required/E85),5,single turbo,2067,7537,6889,19.7</v>
      </c>
      <c r="F275" s="5"/>
    </row>
    <row r="276" spans="2:6" x14ac:dyDescent="0.25">
      <c r="B276" t="str">
        <v>275,BMW,ActiveHybrid 7,2015,premium unleaded (required),AUTOMATIC,335,84300,274</v>
      </c>
      <c r="C276" t="str">
        <f ca="1"/>
        <v>80629061,629,679,80629061,flex-fuel (unleaded/E85),6,single turbo,3155,7074,6286,15.59</v>
      </c>
      <c r="F276" s="5"/>
    </row>
    <row r="277" spans="2:6" x14ac:dyDescent="0.25">
      <c r="B277" t="str">
        <v>276,BMW,ActiveHybrid X6,2010,premium unleaded (required),AUTOMATIC,480,88900,|n</v>
      </c>
      <c r="C277" t="str">
        <f ca="1"/>
        <v>61174082,1174,1163,61174082,flex-fuel (premium unleaded required/E85),8,bi-turbo,4367,7249,6531,12.83</v>
      </c>
      <c r="F277" s="5"/>
    </row>
    <row r="278" spans="2:6" x14ac:dyDescent="0.25">
      <c r="B278" t="str">
        <v>277,BMW,ActiveHybrid X6,2011,premium unleaded (required),AUTOMATIC,480,88900,276</v>
      </c>
      <c r="C278" t="str">
        <f ca="1"/>
        <v>30570061,570,603,30570061,premium unleaded (required),6,single turbo,2950,7299,6410,15.52</v>
      </c>
      <c r="F278" s="5"/>
    </row>
    <row r="279" spans="2:6" x14ac:dyDescent="0.25">
      <c r="B279" t="str">
        <v>278,BMW,ALPINA B6 Gran Coupe,2015,premium unleaded (required),AUTOMATIC,540,117300,|n</v>
      </c>
      <c r="C279" t="str">
        <f ca="1"/>
        <v>40303050,303,583,40303050,diesel,5,natrually aspirated,1926,4561,3699,18.25</v>
      </c>
      <c r="F279" s="5"/>
    </row>
    <row r="280" spans="2:6" x14ac:dyDescent="0.25">
      <c r="B280" t="str">
        <v>279,BMW,ALPINA B6 Gran Coupe,2016,premium unleaded (required),AUTOMATIC,600,122200,278</v>
      </c>
      <c r="C280" t="str">
        <f ca="1"/>
        <v>80848080,848,966,80848080,flex-fuel (unleaded/E85),8,natrually aspirated,4004,7151,6249,11.22</v>
      </c>
      <c r="F280" s="5"/>
    </row>
    <row r="281" spans="2:6" x14ac:dyDescent="0.25">
      <c r="B281" t="str">
        <v>280,BMW,ALPINA B6 Gran Coupe,2017,premium unleaded (required),AUTOMATIC,600,122500,279</v>
      </c>
      <c r="C281" t="str">
        <f ca="1"/>
        <v>50327050,327,417,50327050,flex-fuel (premium unleaded recommended/E85),5,natrually aspirated,2048,6396,5590,16.08</v>
      </c>
      <c r="F281" s="5"/>
    </row>
    <row r="282" spans="2:6" x14ac:dyDescent="0.25">
      <c r="B282" t="str">
        <v>281,BMW,ALPINA B7,2014,premium unleaded (required),AUTOMATIC,540,135200,|n</v>
      </c>
      <c r="C282" t="str">
        <f ca="1"/>
        <v>10991082,991,1026,10991082,premium unleaded (recommended),8,bi-turbo,3985,6931,6252,12.43</v>
      </c>
      <c r="F282" s="5"/>
    </row>
    <row r="283" spans="2:6" x14ac:dyDescent="0.25">
      <c r="B283" t="str">
        <v>282,BMW,ALPINA B7,2015,premium unleaded (required),AUTOMATIC,540,135200,281</v>
      </c>
      <c r="C283" t="str">
        <f ca="1"/>
        <v>31085101,1085,1160,31085101,premium unleaded (required),10,single turbo,4388,6957,6339,11.78</v>
      </c>
      <c r="F283" s="5"/>
    </row>
    <row r="284" spans="2:6" x14ac:dyDescent="0.25">
      <c r="B284" t="str">
        <v>283,BMW,ALPINA B7,2017,premium unleaded (required),AUTOMATIC,600,137000,282</v>
      </c>
      <c r="C284" t="str">
        <f ca="1"/>
        <v>40461051,461,628,40461051,diesel,5,single turbo,2536,5622,4981,19.61</v>
      </c>
      <c r="F284" s="5"/>
    </row>
    <row r="285" spans="2:6" x14ac:dyDescent="0.25">
      <c r="B285" t="str">
        <v>284,BMW,i3,2015,electric,DIRECT_DRIVE,170,42400,|n</v>
      </c>
      <c r="C285" t="str">
        <f ca="1"/>
        <v>20677062,677,714,20677062,regular unleaded,6,bi-turbo,3161,6808,6132,14.44</v>
      </c>
      <c r="F285" s="5"/>
    </row>
    <row r="286" spans="2:6" x14ac:dyDescent="0.25">
      <c r="B286" t="str">
        <v>285,BMW,i3,2016,electric,DIRECT_DRIVE,170,42400,284</v>
      </c>
      <c r="C286" t="str">
        <f ca="1"/>
        <v>50760080,760,901,50760080,flex-fuel (premium unleaded recommended/E85),8,natrually aspirated,3744,6605,6008,11.78</v>
      </c>
      <c r="F286" s="5"/>
    </row>
    <row r="287" spans="2:6" x14ac:dyDescent="0.25">
      <c r="B287" t="str">
        <v>286,BMW,i3,2017,electric,DIRECT_DRIVE,170,43600,285</v>
      </c>
      <c r="C287" t="str">
        <f ca="1"/>
        <v>41602103,1602,1943,41602103,diesel,10,twin turbo,4850,5829,5104,12.3</v>
      </c>
      <c r="F287" s="5"/>
    </row>
    <row r="288" spans="2:6" x14ac:dyDescent="0.25">
      <c r="B288" t="str">
        <v>287,BMW,M,2006,premium unleaded (required),MANUAL,330,51300,|n</v>
      </c>
      <c r="C288" t="str">
        <f ca="1"/>
        <v>20387051,387,411,20387051,regular unleaded,5,single turbo,2224,7041,6389,17.25</v>
      </c>
      <c r="F288" s="5"/>
    </row>
    <row r="289" spans="2:6" x14ac:dyDescent="0.25">
      <c r="B289" t="str">
        <v>288,BMW,M2,2016,premium unleaded (required),MANUAL,365,51700,|n</v>
      </c>
      <c r="C289" t="str">
        <f ca="1"/>
        <v>80308050,308,429,80308050,flex-fuel (unleaded/E85),5,natrually aspirated,1952,6035,5111,16.2</v>
      </c>
      <c r="F289" s="5"/>
    </row>
    <row r="290" spans="2:6" x14ac:dyDescent="0.25">
      <c r="B290" t="str">
        <v>289,BMW,M2,2017,premium unleaded (required),MANUAL,365,51700,288</v>
      </c>
      <c r="C290" t="str">
        <f ca="1"/>
        <v>40697080,697,933,40697080,diesel,8,natrually aspirated,3543,5890,5320,13.51</v>
      </c>
      <c r="F290" s="5"/>
    </row>
    <row r="291" spans="2:6" x14ac:dyDescent="0.25">
      <c r="B291" t="str">
        <v>290,BMW,M3,2015,premium unleaded (required),MANUAL,425,62000,|n</v>
      </c>
      <c r="C291" t="str">
        <f ca="1"/>
        <v>41564103,1564,1771,41564103,diesel,10,twin turbo,4799,6383,5469,12.41</v>
      </c>
      <c r="F291" s="5"/>
    </row>
    <row r="292" spans="2:6" x14ac:dyDescent="0.25">
      <c r="B292" t="str">
        <v>291,BMW,M3,2016,premium unleaded (required),MANUAL,425,63500,290</v>
      </c>
      <c r="C292" t="str">
        <f ca="1"/>
        <v>10376050,376,442,10376050,premium unleaded (recommended),5,natrually aspirated,2284,6854,6060,14.44</v>
      </c>
      <c r="F292" s="5"/>
    </row>
    <row r="293" spans="2:6" x14ac:dyDescent="0.25">
      <c r="B293" t="str">
        <v>292,BMW,M3,2017,premium unleaded (required),MANUAL,425,64000,291</v>
      </c>
      <c r="C293" t="str">
        <f ca="1"/>
        <v>10064030,64,69,10064030,premium unleaded (recommended),3,natrually aspirated,480,7310,6633,20.62</v>
      </c>
      <c r="F293" s="5"/>
    </row>
    <row r="294" spans="2:6" x14ac:dyDescent="0.25">
      <c r="B294" t="str">
        <v>293,BMW,M4,2015,premium unleaded (required),MANUAL,425,72500,|n</v>
      </c>
      <c r="C294" t="str">
        <f ca="1"/>
        <v>20710062,710,810,20710062,regular unleaded,6,bi-turbo,3260,6629,5669,14.19</v>
      </c>
      <c r="F294" s="5"/>
    </row>
    <row r="295" spans="2:6" x14ac:dyDescent="0.25">
      <c r="B295" t="str">
        <v>294,BMW,M4,2016,premium unleaded (required),MANUAL,425,74200,293</v>
      </c>
      <c r="C295" t="str">
        <f ca="1"/>
        <v>50821081,821,831,50821081,flex-fuel (premium unleaded recommended/E85),8,single turbo,3739,7203,6701,14</v>
      </c>
      <c r="F295" s="5"/>
    </row>
    <row r="296" spans="2:6" x14ac:dyDescent="0.25">
      <c r="B296" t="str">
        <v>295,BMW,M4,2017,premium unleaded (required),MANUAL,425,74700,294</v>
      </c>
      <c r="C296" t="str">
        <f ca="1"/>
        <v>50628080,628,811,50628080,flex-fuel (premium unleaded recommended/E85),8,natrually aspirated,3309,6089,5517,12.62</v>
      </c>
      <c r="F296" s="5"/>
    </row>
    <row r="297" spans="2:6" x14ac:dyDescent="0.25">
      <c r="B297" t="str">
        <v>296,BMW,M4 GTS,2016,premium unleaded (required),AUTOMATED_MANUAL,493,133205,|n</v>
      </c>
      <c r="C297" t="str">
        <f ca="1"/>
        <v>20338050,338,465,20338050,regular unleaded,5,natrually aspirated,2102,6104,5180,14.75</v>
      </c>
      <c r="F297" s="5"/>
    </row>
    <row r="298" spans="2:6" x14ac:dyDescent="0.25">
      <c r="B298" t="str">
        <v>297,BMW,M5,2014,premium unleaded (required),AUTOMATED_MANUAL,552,92900,|n</v>
      </c>
      <c r="C298" t="str">
        <f ca="1"/>
        <v>80985082,985,913,80985082,flex-fuel (unleaded/E85),8,bi-turbo,3971,7699,6978,13.2</v>
      </c>
      <c r="F298" s="5"/>
    </row>
    <row r="299" spans="2:6" x14ac:dyDescent="0.25">
      <c r="B299" t="str">
        <v>298,BMW,M5,2015,premium unleaded (required),AUTOMATED_MANUAL,560,93600,297</v>
      </c>
      <c r="C299" t="str">
        <f ca="1"/>
        <v>51290083,1290,1297,51290083,flex-fuel (premium unleaded recommended/E85),8,twin turbo,4382,7039,6160,12.25</v>
      </c>
      <c r="F299" s="5"/>
    </row>
    <row r="300" spans="2:6" x14ac:dyDescent="0.25">
      <c r="B300" t="str">
        <v>299,BMW,M5,2016,premium unleaded (required),AUTOMATED_MANUAL,560,94100,298</v>
      </c>
      <c r="C300" t="str">
        <f ca="1"/>
        <v>10476051,476,470,10476051,premium unleaded (recommended),5,single turbo,2596,7799,6867,16.34</v>
      </c>
      <c r="F300" s="5"/>
    </row>
    <row r="301" spans="2:6" x14ac:dyDescent="0.25">
      <c r="B301" t="str">
        <v>300,BMW,M6,2015,premium unleaded (required),AUTOMATED_MANUAL,560,118200,|n</v>
      </c>
      <c r="C301" t="str">
        <f ca="1"/>
        <v>11018082,1018,879,11018082,premium unleaded (recommended),8,bi-turbo,4045,8000,7493,12.31</v>
      </c>
      <c r="F301" s="5"/>
    </row>
    <row r="302" spans="2:6" x14ac:dyDescent="0.25">
      <c r="B302" t="str">
        <v>301,BMW,M6,2016,premium unleaded (required),AUTOMATED_MANUAL,552,119700,300</v>
      </c>
      <c r="C302" t="str">
        <f ca="1"/>
        <v>80921100,921,988,80921100,flex-fuel (unleaded/E85),10,natrually aspirated,4204,7147,6641,10.64</v>
      </c>
      <c r="F302" s="5"/>
    </row>
    <row r="303" spans="2:6" x14ac:dyDescent="0.25">
      <c r="B303" t="str">
        <v>302,BMW,M6,2017,premium unleaded (required),AUTOMATED_MANUAL,560,120000,301</v>
      </c>
      <c r="C303" t="str">
        <f ca="1"/>
        <v>60990081,990,1048,60990081,flex-fuel (premium unleaded required/E85),8,single turbo,4172,7376,6405,13.43</v>
      </c>
      <c r="F303" s="5"/>
    </row>
    <row r="304" spans="2:6" x14ac:dyDescent="0.25">
      <c r="B304" t="str">
        <v>303,BMW,M6 Gran Coupe,2015,premium unleaded (required),AUTOMATED_MANUAL,560,115700,|n</v>
      </c>
      <c r="C304" t="str">
        <f ca="1"/>
        <v>61152100,1152,1465,61152100,flex-fuel (premium unleaded required/E85),10,natrually aspirated,4756,6409,5600,10.16</v>
      </c>
      <c r="F304" s="5"/>
    </row>
    <row r="305" spans="2:6" x14ac:dyDescent="0.25">
      <c r="B305" t="str">
        <v>304,BMW,M6 Gran Coupe,2016,premium unleaded (required),AUTOMATED_MANUAL,552,117200,303</v>
      </c>
      <c r="C305" t="str">
        <f ca="1"/>
        <v>80550052,550,601,80550052,flex-fuel (unleaded/E85),5,bi-turbo,2747,6679,5924,16.76</v>
      </c>
      <c r="F305" s="5"/>
    </row>
    <row r="306" spans="2:6" x14ac:dyDescent="0.25">
      <c r="B306" t="str">
        <v>305,BMW,M6 Gran Coupe,2017,premium unleaded (required),AUTOMATED_MANUAL,560,117500,304</v>
      </c>
      <c r="C306" t="str">
        <f ca="1"/>
        <v>11149083,1149,991,11149083,premium unleaded (recommended),8,twin turbo,4130,8062,7180,11.96</v>
      </c>
      <c r="F306" s="5"/>
    </row>
    <row r="307" spans="2:6" x14ac:dyDescent="0.25">
      <c r="B307" t="str">
        <v>306,BMW,X1,2015,premium unleaded (required),AUTOMATIC,300,39100,|n</v>
      </c>
      <c r="C307" t="str">
        <f ca="1"/>
        <v>20244040,244,308,20244040,regular unleaded,4,natrually aspirated,1612,6318,5632,16.26</v>
      </c>
      <c r="F307" s="5"/>
    </row>
    <row r="308" spans="2:6" x14ac:dyDescent="0.25">
      <c r="B308" t="str">
        <v>307,BMW,X1,2016,premium unleaded (required),AUTOMATIC,228,34800,306</v>
      </c>
      <c r="F308" s="5"/>
    </row>
    <row r="309" spans="2:6" x14ac:dyDescent="0.25">
      <c r="B309" t="str">
        <v>308,BMW,X1,2017,premium unleaded (required),AUTOMATIC,228,35100,307</v>
      </c>
      <c r="F309" s="5"/>
    </row>
    <row r="310" spans="2:6" x14ac:dyDescent="0.25">
      <c r="B310" t="str">
        <v>309,BMW,X3,2015,diesel,AUTOMATIC,180,42000,|n</v>
      </c>
      <c r="F310" s="5"/>
    </row>
    <row r="311" spans="2:6" x14ac:dyDescent="0.25">
      <c r="B311" t="str">
        <v>310,BMW,X3,2015,premium unleaded (required),AUTOMATIC,300,45500,|n</v>
      </c>
      <c r="F311" s="5"/>
    </row>
    <row r="312" spans="2:6" x14ac:dyDescent="0.25">
      <c r="B312" t="str">
        <v>311,BMW,X3,2016,diesel,AUTOMATIC,180,42450,|n</v>
      </c>
      <c r="F312" s="5"/>
    </row>
    <row r="313" spans="2:6" x14ac:dyDescent="0.25">
      <c r="B313" t="str">
        <v>312,BMW,X3,2016,premium unleaded (required),AUTOMATIC,300,46800,|n</v>
      </c>
      <c r="F313" s="5"/>
    </row>
    <row r="314" spans="2:6" x14ac:dyDescent="0.25">
      <c r="B314" t="str">
        <v>313,BMW,X3,2017,diesel,AUTOMATIC,180,42750,|n</v>
      </c>
      <c r="F314" s="5"/>
    </row>
    <row r="315" spans="2:6" x14ac:dyDescent="0.25">
      <c r="B315" t="str">
        <v>314,BMW,X3,2017,premium unleaded (required),AUTOMATIC,300,47950,|n</v>
      </c>
      <c r="F315" s="5"/>
    </row>
    <row r="316" spans="2:6" x14ac:dyDescent="0.25">
      <c r="B316" t="str">
        <v>315,BMW,X4,2015,premium unleaded (required),AUTOMATIC,300,48000,|n</v>
      </c>
      <c r="F316" s="5"/>
    </row>
    <row r="317" spans="2:6" x14ac:dyDescent="0.25">
      <c r="B317" t="str">
        <v>316,BMW,X4,2016,premium unleaded (required),AUTOMATIC,360,57800,315</v>
      </c>
      <c r="F317" s="5"/>
    </row>
    <row r="318" spans="2:6" x14ac:dyDescent="0.25">
      <c r="B318" t="str">
        <v>317,BMW,X4,2017,premium unleaded (required),AUTOMATIC,355,58100,316</v>
      </c>
      <c r="F318" s="5"/>
    </row>
    <row r="319" spans="2:6" x14ac:dyDescent="0.25">
      <c r="B319" t="str">
        <v>318,BMW,X5,2015,diesel,AUTOMATIC,255,57700,|n</v>
      </c>
      <c r="F319" s="5"/>
    </row>
    <row r="320" spans="2:6" x14ac:dyDescent="0.25">
      <c r="B320" t="str">
        <v>319,BMW,X5,2015,premium unleaded (required),AUTOMATIC,445,70100,|n</v>
      </c>
      <c r="F320" s="5"/>
    </row>
    <row r="321" spans="2:6" x14ac:dyDescent="0.25">
      <c r="B321" t="str">
        <v>320,BMW,X5,2016,diesel,AUTOMATIC,255,57700,|n</v>
      </c>
      <c r="F321" s="5"/>
    </row>
    <row r="322" spans="2:6" x14ac:dyDescent="0.25">
      <c r="B322" t="str">
        <v>321,BMW,X5,2016,premium unleaded (required),AUTOMATIC,445,71500,|n</v>
      </c>
      <c r="F322" s="5"/>
    </row>
    <row r="323" spans="2:6" x14ac:dyDescent="0.25">
      <c r="B323" t="str">
        <v>322,BMW,X5,2017,diesel,AUTOMATIC,255,59300,|n</v>
      </c>
      <c r="F323" s="5"/>
    </row>
    <row r="324" spans="2:6" x14ac:dyDescent="0.25">
      <c r="B324" t="str">
        <v>323,BMW,X5,2017,premium unleaded (required),AUTOMATIC,445,72300,|n</v>
      </c>
      <c r="F324" s="5"/>
    </row>
    <row r="325" spans="2:6" x14ac:dyDescent="0.25">
      <c r="B325" t="str">
        <v>324,BMW,X5 M,2015,premium unleaded (required),AUTOMATIC,567,98700,|n</v>
      </c>
      <c r="F325" s="5"/>
    </row>
    <row r="326" spans="2:6" x14ac:dyDescent="0.25">
      <c r="B326" t="str">
        <v>325,BMW,X5 M,2016,premium unleaded (required),AUTOMATIC,567,98800,324</v>
      </c>
      <c r="F326" s="5"/>
    </row>
    <row r="327" spans="2:6" x14ac:dyDescent="0.25">
      <c r="B327" t="str">
        <v>326,BMW,X5 M,2017,premium unleaded (required),AUTOMATIC,567,98800,325</v>
      </c>
      <c r="F327" s="5"/>
    </row>
    <row r="328" spans="2:6" x14ac:dyDescent="0.25">
      <c r="B328" t="str">
        <v>327,BMW,X6,2015,premium unleaded (required),AUTOMATIC,445,72900,|n</v>
      </c>
      <c r="F328" s="5"/>
    </row>
    <row r="329" spans="2:6" x14ac:dyDescent="0.25">
      <c r="B329" t="str">
        <v>328,BMW,X6,2016,premium unleaded (required),AUTOMATIC,445,75300,327</v>
      </c>
      <c r="F329" s="5"/>
    </row>
    <row r="330" spans="2:6" x14ac:dyDescent="0.25">
      <c r="B330" t="str">
        <v>329,BMW,X6,2017,premium unleaded (required),AUTOMATIC,445,76100,328</v>
      </c>
      <c r="F330" s="5"/>
    </row>
    <row r="331" spans="2:6" x14ac:dyDescent="0.25">
      <c r="B331" t="str">
        <v>330,BMW,X6 M,2015,premium unleaded (required),AUTOMATIC,567,102100,|n</v>
      </c>
      <c r="F331" s="5"/>
    </row>
    <row r="332" spans="2:6" x14ac:dyDescent="0.25">
      <c r="B332" t="str">
        <v>331,BMW,X6 M,2016,premium unleaded (required),AUTOMATIC,567,102200,330</v>
      </c>
      <c r="F332" s="5"/>
    </row>
    <row r="333" spans="2:6" x14ac:dyDescent="0.25">
      <c r="B333" t="str">
        <v>332,BMW,X6 M,2017,premium unleaded (required),AUTOMATIC,567,102200,331</v>
      </c>
      <c r="F333" s="5"/>
    </row>
    <row r="334" spans="2:6" x14ac:dyDescent="0.25">
      <c r="B334" t="str">
        <v>333,BMW,Z4,2014,premium unleaded (required),AUTOMATED_MANUAL,335,65800,|n</v>
      </c>
      <c r="F334" s="5"/>
    </row>
    <row r="335" spans="2:6" x14ac:dyDescent="0.25">
      <c r="B335" t="str">
        <v>334,BMW,Z4,2014,premium unleaded (required),MANUAL,300,56950,|n</v>
      </c>
      <c r="F335" s="5"/>
    </row>
    <row r="336" spans="2:6" x14ac:dyDescent="0.25">
      <c r="B336" t="str">
        <v>335,BMW,Z4,2015,premium unleaded (required),AUTOMATED_MANUAL,335,65800,|n</v>
      </c>
      <c r="F336" s="5"/>
    </row>
    <row r="337" spans="2:6" x14ac:dyDescent="0.25">
      <c r="B337" t="str">
        <v>336,BMW,Z4,2015,premium unleaded (required),MANUAL,240,48950,|n</v>
      </c>
      <c r="F337" s="5"/>
    </row>
    <row r="338" spans="2:6" x14ac:dyDescent="0.25">
      <c r="B338" t="str">
        <v>337,BMW,Z4,2016,premium unleaded (required),AUTOMATED_MANUAL,335,66350,|n</v>
      </c>
      <c r="F338" s="5"/>
    </row>
    <row r="339" spans="2:6" x14ac:dyDescent="0.25">
      <c r="B339" t="str">
        <v>338,BMW,Z4,2016,premium unleaded (required),MANUAL,240,49700,|n</v>
      </c>
      <c r="F339" s="5"/>
    </row>
    <row r="340" spans="2:6" x14ac:dyDescent="0.25">
      <c r="B340" t="str">
        <v>339,BMW,Z4 M,2007,premium unleaded (required),MANUAL,330,52100,|n</v>
      </c>
      <c r="F340" s="5"/>
    </row>
    <row r="341" spans="2:6" x14ac:dyDescent="0.25">
      <c r="B341" t="str">
        <v>340,BMW,Z4 M,2008,premium unleaded (required),MANUAL,330,52400,339</v>
      </c>
      <c r="F341" s="5"/>
    </row>
    <row r="342" spans="2:6" x14ac:dyDescent="0.25">
      <c r="B342" t="str">
        <v>341,Bugatti,Veyron 16.4,2008,premium unleaded (required),AUTOMATED_MANUAL,1001,2065902,|n</v>
      </c>
      <c r="F342" s="5"/>
    </row>
    <row r="343" spans="2:6" x14ac:dyDescent="0.25">
      <c r="B343" t="str">
        <v>342,Bugatti,Veyron 16.4,2009,premium unleaded (required),AUTOMATED_MANUAL,1001,1705769,341</v>
      </c>
      <c r="F343" s="5"/>
    </row>
    <row r="344" spans="2:6" x14ac:dyDescent="0.25">
      <c r="B344" t="str">
        <v>343,Buick,Cascada,2016,premium unleaded (recommended),AUTOMATIC,200,36065,|n</v>
      </c>
      <c r="F344" s="5"/>
    </row>
    <row r="345" spans="2:6" x14ac:dyDescent="0.25">
      <c r="B345" t="str">
        <v>344,Buick,Cascada,2017,premium unleaded (recommended),AUTOMATIC,200,37065,343</v>
      </c>
      <c r="F345" s="5"/>
    </row>
    <row r="346" spans="2:6" x14ac:dyDescent="0.25">
      <c r="B346" t="str">
        <v>345,Buick,Century,2005,regular unleaded,AUTOMATIC,175,22040,|n</v>
      </c>
      <c r="F346" s="5"/>
    </row>
    <row r="347" spans="2:6" x14ac:dyDescent="0.25">
      <c r="B347" t="str">
        <v>346,Buick,Enclave,2015,regular unleaded,AUTOMATIC,288,49305,|n</v>
      </c>
      <c r="F347" s="5"/>
    </row>
    <row r="348" spans="2:6" x14ac:dyDescent="0.25">
      <c r="B348" t="str">
        <v>347,Buick,Enclave,2016,regular unleaded,AUTOMATIC,288,49515,346</v>
      </c>
      <c r="F348" s="5"/>
    </row>
    <row r="349" spans="2:6" x14ac:dyDescent="0.25">
      <c r="B349" t="str">
        <v>348,Buick,Enclave,2017,regular unleaded,AUTOMATIC,288,49625,347</v>
      </c>
      <c r="F349" s="5"/>
    </row>
    <row r="350" spans="2:6" x14ac:dyDescent="0.25">
      <c r="B350" t="str">
        <v>349,Buick,Encore,2015,regular unleaded,AUTOMATIC,138,30935,|n</v>
      </c>
      <c r="F350" s="5"/>
    </row>
    <row r="351" spans="2:6" x14ac:dyDescent="0.25">
      <c r="B351" t="str">
        <v>350,Buick,Encore,2016,regular unleaded,AUTOMATIC,138,31285,349</v>
      </c>
      <c r="F351" s="5"/>
    </row>
    <row r="352" spans="2:6" x14ac:dyDescent="0.25">
      <c r="B352" t="str">
        <v>351,Buick,Encore,2017,regular unleaded,AUTOMATIC,138,31965,350</v>
      </c>
      <c r="F352" s="5"/>
    </row>
    <row r="353" spans="2:6" x14ac:dyDescent="0.25">
      <c r="B353" t="str">
        <v>352,Buick,Envision,2016,premium unleaded (recommended),AUTOMATIC,252,44710,|n</v>
      </c>
      <c r="F353" s="5"/>
    </row>
    <row r="354" spans="2:6" x14ac:dyDescent="0.25">
      <c r="B354" t="str">
        <v>353,Buick,Envision,2017,flex-fuel (unleaded/E85),AUTOMATIC,197,39570,|n</v>
      </c>
      <c r="F354" s="5"/>
    </row>
    <row r="355" spans="2:6" x14ac:dyDescent="0.25">
      <c r="B355" t="str">
        <v>354,Buick,Envision,2017,premium unleaded (recommended),AUTOMATIC,252,44960,|n</v>
      </c>
      <c r="F355" s="5"/>
    </row>
    <row r="356" spans="2:6" x14ac:dyDescent="0.25">
      <c r="B356" t="str">
        <v>355,Buick,LaCrosse,2015,flex-fuel (unleaded/E85),AUTOMATIC,304,40500,|n</v>
      </c>
      <c r="F356" s="5"/>
    </row>
    <row r="357" spans="2:6" x14ac:dyDescent="0.25">
      <c r="B357" t="str">
        <v>356,Buick,LaCrosse,2015,regular unleaded,AUTOMATIC,182,35725,|n</v>
      </c>
      <c r="F357" s="5"/>
    </row>
    <row r="358" spans="2:6" x14ac:dyDescent="0.25">
      <c r="B358" t="str">
        <v>357,Buick,LaCrosse,2016,flex-fuel (unleaded/E85),AUTOMATIC,304,40675,|n</v>
      </c>
      <c r="F358" s="5"/>
    </row>
    <row r="359" spans="2:6" x14ac:dyDescent="0.25">
      <c r="B359" t="str">
        <v>358,Buick,LaCrosse,2017,regular unleaded,AUTOMATIC,310,43265,|n</v>
      </c>
      <c r="F359" s="5"/>
    </row>
    <row r="360" spans="2:6" x14ac:dyDescent="0.25">
      <c r="B360" t="str">
        <v>359,Buick,LeSabre,2005,regular unleaded,AUTOMATIC,205,32385,|n</v>
      </c>
      <c r="F360" s="5"/>
    </row>
    <row r="361" spans="2:6" x14ac:dyDescent="0.25">
      <c r="B361" t="str">
        <v>360,Buick,Lucerne,2009,flex-fuel (unleaded/E85),AUTOMATIC,227,35770,|n</v>
      </c>
      <c r="F361" s="5"/>
    </row>
    <row r="362" spans="2:6" x14ac:dyDescent="0.25">
      <c r="B362" t="str">
        <v>361,Buick,Lucerne,2009,premium unleaded (recommended),AUTOMATIC,292,40205,|n</v>
      </c>
      <c r="F362" s="5"/>
    </row>
    <row r="363" spans="2:6" x14ac:dyDescent="0.25">
      <c r="B363" t="str">
        <v>362,Buick,Lucerne,2010,flex-fuel (unleaded/E85),AUTOMATIC,227,36230,|n</v>
      </c>
      <c r="F363" s="5"/>
    </row>
    <row r="364" spans="2:6" x14ac:dyDescent="0.25">
      <c r="B364" t="str">
        <v>363,Buick,Lucerne,2010,premium unleaded (recommended),AUTOMATIC,292,42515,|n</v>
      </c>
      <c r="F364" s="5"/>
    </row>
    <row r="365" spans="2:6" x14ac:dyDescent="0.25">
      <c r="B365" t="str">
        <v>364,Buick,Lucerne,2011,flex-fuel (unleaded/E85),AUTOMATIC,227,35675,|n</v>
      </c>
      <c r="F365" s="5"/>
    </row>
    <row r="366" spans="2:6" x14ac:dyDescent="0.25">
      <c r="B366" t="str">
        <v>365,Buick,Lucerne,2011,premium unleaded (recommended),AUTOMATIC,292,44460,|n</v>
      </c>
      <c r="F366" s="5"/>
    </row>
    <row r="367" spans="2:6" x14ac:dyDescent="0.25">
      <c r="B367" t="str">
        <v>366,Buick,Park Avenue,2005,premium unleaded (required),AUTOMATIC,240,40730,|n</v>
      </c>
      <c r="F367" s="5"/>
    </row>
    <row r="368" spans="2:6" x14ac:dyDescent="0.25">
      <c r="B368" t="str">
        <v>367,Buick,Park Avenue,2005,regular unleaded,AUTOMATIC,205,35555,|n</v>
      </c>
      <c r="F368" s="5"/>
    </row>
    <row r="369" spans="2:6" x14ac:dyDescent="0.25">
      <c r="B369" t="str">
        <v>368,Buick,Rainier,2005,regular unleaded,AUTOMATIC,275,35610,|n</v>
      </c>
      <c r="F369" s="5"/>
    </row>
    <row r="370" spans="2:6" x14ac:dyDescent="0.25">
      <c r="B370" t="str">
        <v>369,Buick,Rainier,2006,regular unleaded,AUTOMATIC,291,32580,368</v>
      </c>
      <c r="F370" s="5"/>
    </row>
    <row r="371" spans="2:6" x14ac:dyDescent="0.25">
      <c r="B371" t="str">
        <v>370,Buick,Rainier,2007,regular unleaded,AUTOMATIC,291,33570,369</v>
      </c>
      <c r="F371" s="5"/>
    </row>
    <row r="372" spans="2:6" x14ac:dyDescent="0.25">
      <c r="B372" t="str">
        <v>371,Buick,Regal,2016,flex-fuel (unleaded/E85),AUTOMATIC,182,27065,|n</v>
      </c>
      <c r="F372" s="5"/>
    </row>
    <row r="373" spans="2:6" x14ac:dyDescent="0.25">
      <c r="B373" t="str">
        <v>372,Buick,Regal,2016,premium unleaded (recommended),AUTOMATIC,259,36490,|n</v>
      </c>
      <c r="F373" s="5"/>
    </row>
    <row r="374" spans="2:6" x14ac:dyDescent="0.25">
      <c r="B374" t="str">
        <v>373,Buick,Regal,2017,flex-fuel (unleaded/E85),AUTOMATIC,182,27065,|n</v>
      </c>
      <c r="F374" s="5"/>
    </row>
    <row r="375" spans="2:6" x14ac:dyDescent="0.25">
      <c r="B375" t="str">
        <v>374,Buick,Regal,2017,premium unleaded (recommended),AUTOMATIC,259,36540,|n</v>
      </c>
      <c r="F375" s="5"/>
    </row>
    <row r="376" spans="2:6" x14ac:dyDescent="0.25">
      <c r="B376" t="str">
        <v>375,Buick,Rendezvous,2005,regular unleaded,AUTOMATIC,185,29970,|n</v>
      </c>
      <c r="F376" s="5"/>
    </row>
    <row r="377" spans="2:6" x14ac:dyDescent="0.25">
      <c r="B377" t="str">
        <v>376,Buick,Rendezvous,2006,regular unleaded,AUTOMATIC,195,27780,375</v>
      </c>
      <c r="F377" s="5"/>
    </row>
    <row r="378" spans="2:6" x14ac:dyDescent="0.25">
      <c r="B378" t="str">
        <v>377,Buick,Rendezvous,2007,regular unleaded,AUTOMATIC,196,28765,376</v>
      </c>
      <c r="F378" s="5"/>
    </row>
    <row r="379" spans="2:6" x14ac:dyDescent="0.25">
      <c r="B379" t="str">
        <v>378,Buick,Terraza,2005,regular unleaded,AUTOMATIC,200,33855,|n</v>
      </c>
      <c r="F379" s="5"/>
    </row>
    <row r="380" spans="2:6" x14ac:dyDescent="0.25">
      <c r="B380" t="str">
        <v>379,Buick,Terraza,2006,regular unleaded,AUTOMATIC,196,33250,378</v>
      </c>
      <c r="F380" s="5"/>
    </row>
    <row r="381" spans="2:6" x14ac:dyDescent="0.25">
      <c r="B381" t="str">
        <v>380,Buick,Terraza,2007,regular unleaded,AUTOMATIC,240,30780,379</v>
      </c>
      <c r="F381" s="5"/>
    </row>
    <row r="382" spans="2:6" x14ac:dyDescent="0.25">
      <c r="B382" t="str">
        <v>381,Buick,Verano,2015,premium unleaded (recommended),AUTOMATIC,250,29215,|n</v>
      </c>
      <c r="F382" s="5"/>
    </row>
    <row r="383" spans="2:6" x14ac:dyDescent="0.25">
      <c r="B383" t="str">
        <v>382,Buick,Verano,2015,regular unleaded,AUTOMATIC,180,27050,|n</v>
      </c>
      <c r="F383" s="5"/>
    </row>
    <row r="384" spans="2:6" x14ac:dyDescent="0.25">
      <c r="B384" t="str">
        <v>383,Buick,Verano,2016,premium unleaded (recommended),AUTOMATIC,250,28670,|n</v>
      </c>
      <c r="F384" s="5"/>
    </row>
    <row r="385" spans="2:6" x14ac:dyDescent="0.25">
      <c r="B385" t="str">
        <v>384,Buick,Verano,2016,regular unleaded,AUTOMATIC,180,26505,|n</v>
      </c>
      <c r="F385" s="5"/>
    </row>
    <row r="386" spans="2:6" x14ac:dyDescent="0.25">
      <c r="B386" t="str">
        <v>385,Buick,Verano,2017,regular unleaded,AUTOMATIC,180,26555,384</v>
      </c>
      <c r="F386" s="5"/>
    </row>
    <row r="387" spans="2:6" x14ac:dyDescent="0.25">
      <c r="B387" t="str">
        <v>386,Cadillac,ATS,2015,flex-fuel (unleaded/E85),AUTOMATIC,321,48715,|n</v>
      </c>
      <c r="F387" s="5"/>
    </row>
    <row r="388" spans="2:6" x14ac:dyDescent="0.25">
      <c r="B388" t="str">
        <v>387,Cadillac,ATS,2015,premium unleaded (recommended),AUTOMATIC,272,46715,|n</v>
      </c>
      <c r="F388" s="5"/>
    </row>
    <row r="389" spans="2:6" x14ac:dyDescent="0.25">
      <c r="B389" t="str">
        <v>388,Cadillac,ATS,2015,regular unleaded,AUTOMATIC,202,37340,|n</v>
      </c>
      <c r="F389" s="5"/>
    </row>
    <row r="390" spans="2:6" x14ac:dyDescent="0.25">
      <c r="B390" t="str">
        <v>389,Cadillac,ATS,2016,premium unleaded (recommended),AUTOMATIC,272,47210,|n</v>
      </c>
      <c r="F390" s="5"/>
    </row>
    <row r="391" spans="2:6" x14ac:dyDescent="0.25">
      <c r="B391" t="str">
        <v>390,Cadillac,ATS,2016,regular unleaded,AUTOMATIC,335,49210,|n</v>
      </c>
      <c r="F391" s="5"/>
    </row>
    <row r="392" spans="2:6" x14ac:dyDescent="0.25">
      <c r="B392" t="str">
        <v>391,Cadillac,ATS,2017,premium unleaded (recommended),AUTOMATIC,272,40395,|n</v>
      </c>
      <c r="F392" s="5"/>
    </row>
    <row r="393" spans="2:6" x14ac:dyDescent="0.25">
      <c r="B393" t="str">
        <v>392,Cadillac,ATS,2017,regular unleaded,AUTOMATIC,335,46995,|n</v>
      </c>
      <c r="F393" s="5"/>
    </row>
    <row r="394" spans="2:6" x14ac:dyDescent="0.25">
      <c r="B394" t="str">
        <v>393,Cadillac,ATS Coupe,2015,flex-fuel (unleaded/E85),AUTOMATIC,321,51435,|n</v>
      </c>
      <c r="F394" s="5"/>
    </row>
    <row r="395" spans="2:6" x14ac:dyDescent="0.25">
      <c r="B395" t="str">
        <v>394,Cadillac,ATS Coupe,2015,premium unleaded (recommended),AUTOMATIC,272,48205,|n</v>
      </c>
      <c r="F395" s="5"/>
    </row>
    <row r="396" spans="2:6" x14ac:dyDescent="0.25">
      <c r="B396" t="str">
        <v>395,Cadillac,ATS Coupe,2016,premium unleaded (recommended),AUTOMATIC,272,48715,394</v>
      </c>
      <c r="F396" s="5"/>
    </row>
    <row r="397" spans="2:6" x14ac:dyDescent="0.25">
      <c r="B397" t="str">
        <v>396,Cadillac,ATS Coupe,2016,regular unleaded,AUTOMATIC,335,51945,|n</v>
      </c>
      <c r="F397" s="5"/>
    </row>
    <row r="398" spans="2:6" x14ac:dyDescent="0.25">
      <c r="B398" t="str">
        <v>397,Cadillac,ATS Coupe,2017,premium unleaded (recommended),AUTOMATIC,272,43395,|n</v>
      </c>
      <c r="F398" s="5"/>
    </row>
    <row r="399" spans="2:6" x14ac:dyDescent="0.25">
      <c r="B399" t="str">
        <v>398,Cadillac,ATS Coupe,2017,regular unleaded,AUTOMATIC,335,49495,|n</v>
      </c>
      <c r="F399" s="5"/>
    </row>
    <row r="400" spans="2:6" x14ac:dyDescent="0.25">
      <c r="B400" t="str">
        <v>399,Cadillac,ATS-V,2016,premium unleaded (recommended),MANUAL,464,62665,|n</v>
      </c>
      <c r="F400" s="5"/>
    </row>
    <row r="401" spans="2:6" x14ac:dyDescent="0.25">
      <c r="B401" t="str">
        <v>400,Cadillac,ATS-V,2017,premium unleaded (recommended),MANUAL,464,62895,399</v>
      </c>
      <c r="F401" s="5"/>
    </row>
    <row r="402" spans="2:6" x14ac:dyDescent="0.25">
      <c r="B402" t="str">
        <v>401,Cadillac,CT6,2016,premium unleaded (recommended),AUTOMATIC,265,58395,|n</v>
      </c>
      <c r="F402" s="5"/>
    </row>
    <row r="403" spans="2:6" x14ac:dyDescent="0.25">
      <c r="B403" t="str">
        <v>402,Cadillac,CT6,2016,premium unleaded (required),AUTOMATIC,404,87465,|n</v>
      </c>
      <c r="F403" s="5"/>
    </row>
    <row r="404" spans="2:6" x14ac:dyDescent="0.25">
      <c r="B404" t="str">
        <v>403,Cadillac,CT6,2016,regular unleaded,AUTOMATIC,335,83465,|n</v>
      </c>
      <c r="F404" s="5"/>
    </row>
    <row r="405" spans="2:6" x14ac:dyDescent="0.25">
      <c r="B405" t="str">
        <v>404,Cadillac,CT6,2017,premium unleaded (recommended),AUTOMATIC,265,58395,|n</v>
      </c>
      <c r="F405" s="5"/>
    </row>
    <row r="406" spans="2:6" x14ac:dyDescent="0.25">
      <c r="B406" t="str">
        <v>405,Cadillac,CT6,2017,premium unleaded (required),AUTOMATIC,404,87495,|n</v>
      </c>
      <c r="F406" s="5"/>
    </row>
    <row r="407" spans="2:6" x14ac:dyDescent="0.25">
      <c r="B407" t="str">
        <v>406,Cadillac,CT6,2017,regular unleaded,AUTOMATIC,335,83495,|n</v>
      </c>
      <c r="F407" s="5"/>
    </row>
    <row r="408" spans="2:6" x14ac:dyDescent="0.25">
      <c r="B408" t="str">
        <v>407,Cadillac,CTS,2015,flex-fuel (unleaded/E85),AUTOMATIC,321,63770,|n</v>
      </c>
      <c r="F408" s="5"/>
    </row>
    <row r="409" spans="2:6" x14ac:dyDescent="0.25">
      <c r="B409" t="str">
        <v>408,Cadillac,CTS,2015,premium unleaded (recommended),AUTOMATIC,272,62070,|n</v>
      </c>
      <c r="F409" s="5"/>
    </row>
    <row r="410" spans="2:6" x14ac:dyDescent="0.25">
      <c r="B410" t="str">
        <v>409,Cadillac,CTS,2015,premium unleaded (required),AUTOMATIC,420,69340,|n</v>
      </c>
      <c r="F410" s="5"/>
    </row>
    <row r="411" spans="2:6" x14ac:dyDescent="0.25">
      <c r="B411" t="str">
        <v>410,Cadillac,CTS,2016,premium unleaded (recommended),AUTOMATIC,268,62685,|n</v>
      </c>
      <c r="F411" s="5"/>
    </row>
    <row r="412" spans="2:6" x14ac:dyDescent="0.25">
      <c r="B412" t="str">
        <v>411,Cadillac,CTS,2016,premium unleaded (required),AUTOMATIC,420,69955,|n</v>
      </c>
      <c r="F412" s="5"/>
    </row>
    <row r="413" spans="2:6" x14ac:dyDescent="0.25">
      <c r="B413" t="str">
        <v>412,Cadillac,CTS,2016,regular unleaded,AUTOMATIC,335,64685,|n</v>
      </c>
      <c r="F413" s="5"/>
    </row>
    <row r="414" spans="2:6" x14ac:dyDescent="0.25">
      <c r="B414" t="str">
        <v>413,Cadillac,CTS,2017,premium unleaded (recommended),AUTOMATIC,268,53695,|n</v>
      </c>
      <c r="F414" s="5"/>
    </row>
    <row r="415" spans="2:6" x14ac:dyDescent="0.25">
      <c r="B415" t="str">
        <v>414,Cadillac,CTS,2017,premium unleaded (required),AUTOMATIC,420,70795,|n</v>
      </c>
      <c r="F415" s="5"/>
    </row>
    <row r="416" spans="2:6" x14ac:dyDescent="0.25">
      <c r="B416" t="str">
        <v>415,Cadillac,CTS,2017,regular unleaded,AUTOMATIC,335,61195,|n</v>
      </c>
      <c r="F416" s="5"/>
    </row>
    <row r="417" spans="2:6" x14ac:dyDescent="0.25">
      <c r="B417" t="str">
        <v>416,Cadillac,CTS Coupe,2012,regular unleaded,AUTOMATIC,318,50050,|n</v>
      </c>
      <c r="F417" s="5"/>
    </row>
    <row r="418" spans="2:6" x14ac:dyDescent="0.25">
      <c r="B418" t="str">
        <v>417,Cadillac,CTS Coupe,2013,regular unleaded,AUTOMATIC,318,50050,416</v>
      </c>
      <c r="F418" s="5"/>
    </row>
    <row r="419" spans="2:6" x14ac:dyDescent="0.25">
      <c r="B419" t="str">
        <v>418,Cadillac,CTS Coupe,2014,regular unleaded,AUTOMATIC,318,49995,417</v>
      </c>
      <c r="F419" s="5"/>
    </row>
    <row r="420" spans="2:6" x14ac:dyDescent="0.25">
      <c r="B420" t="str">
        <v>419,Cadillac,CTS Wagon,2012,regular unleaded,AUTOMATIC,318,51650,|n</v>
      </c>
      <c r="F420" s="5"/>
    </row>
    <row r="421" spans="2:6" x14ac:dyDescent="0.25">
      <c r="B421" t="str">
        <v>420,Cadillac,CTS Wagon,2013,regular unleaded,AUTOMATIC,318,51650,419</v>
      </c>
      <c r="F421" s="5"/>
    </row>
    <row r="422" spans="2:6" x14ac:dyDescent="0.25">
      <c r="B422" t="str">
        <v>421,Cadillac,CTS Wagon,2014,regular unleaded,AUTOMATIC,318,51695,420</v>
      </c>
      <c r="F422" s="5"/>
    </row>
    <row r="423" spans="2:6" x14ac:dyDescent="0.25">
      <c r="B423" t="str">
        <v>422,Cadillac,CTS-V,2014,premium unleaded (required),MANUAL,556,63600,|n</v>
      </c>
      <c r="F423" s="5"/>
    </row>
    <row r="424" spans="2:6" x14ac:dyDescent="0.25">
      <c r="B424" t="str">
        <v>423,Cadillac,CTS-V,2016,premium unleaded (required),AUTOMATIC,640,83995,|n</v>
      </c>
      <c r="F424" s="5"/>
    </row>
    <row r="425" spans="2:6" x14ac:dyDescent="0.25">
      <c r="B425" t="str">
        <v>424,Cadillac,CTS-V,2017,premium unleaded (required),AUTOMATIC,640,85995,423</v>
      </c>
      <c r="F425" s="5"/>
    </row>
    <row r="426" spans="2:6" x14ac:dyDescent="0.25">
      <c r="B426" t="str">
        <v>425,Cadillac,CTS-V Coupe,2013,premium unleaded (required),MANUAL,556,63215,|n</v>
      </c>
      <c r="F426" s="5"/>
    </row>
    <row r="427" spans="2:6" x14ac:dyDescent="0.25">
      <c r="B427" t="str">
        <v>426,Cadillac,CTS-V Coupe,2014,premium unleaded (required),MANUAL,556,63600,425</v>
      </c>
      <c r="F427" s="5"/>
    </row>
    <row r="428" spans="2:6" x14ac:dyDescent="0.25">
      <c r="B428" t="str">
        <v>427,Cadillac,CTS-V Coupe,2015,premium unleaded (required),MANUAL,556,69900,426</v>
      </c>
      <c r="F428" s="5"/>
    </row>
    <row r="429" spans="2:6" x14ac:dyDescent="0.25">
      <c r="B429" t="str">
        <v>428,Cadillac,CTS-V Wagon,2012,premium unleaded (required),MANUAL,556,63215,|n</v>
      </c>
      <c r="F429" s="5"/>
    </row>
    <row r="430" spans="2:6" x14ac:dyDescent="0.25">
      <c r="B430" t="str">
        <v>429,Cadillac,CTS-V Wagon,2013,premium unleaded (required),MANUAL,556,63215,428</v>
      </c>
      <c r="F430" s="5"/>
    </row>
    <row r="431" spans="2:6" x14ac:dyDescent="0.25">
      <c r="B431" t="str">
        <v>430,Cadillac,CTS-V Wagon,2014,premium unleaded (required),MANUAL,556,63600,429</v>
      </c>
      <c r="F431" s="5"/>
    </row>
    <row r="432" spans="2:6" x14ac:dyDescent="0.25">
      <c r="B432" t="str">
        <v>431,Cadillac,DeVille,2005,regular unleaded,AUTOMATIC,290,51600,|n</v>
      </c>
      <c r="F432" s="5"/>
    </row>
    <row r="433" spans="2:6" x14ac:dyDescent="0.25">
      <c r="B433" t="str">
        <v>432,Cadillac,DTS,2009,regular unleaded,AUTOMATIC,292,54230,|n</v>
      </c>
      <c r="F433" s="5"/>
    </row>
    <row r="434" spans="2:6" x14ac:dyDescent="0.25">
      <c r="B434" t="str">
        <v>433,Cadillac,DTS,2010,premium unleaded (recommended),AUTOMATIC,292,59475,|n</v>
      </c>
      <c r="F434" s="5"/>
    </row>
    <row r="435" spans="2:6" x14ac:dyDescent="0.25">
      <c r="B435" t="str">
        <v>434,Cadillac,DTS,2011,premium unleaded (recommended),AUTOMATIC,292,59875,433</v>
      </c>
      <c r="F435" s="5"/>
    </row>
    <row r="436" spans="2:6" x14ac:dyDescent="0.25">
      <c r="B436" t="str">
        <v>435,Cadillac,Escalade,2015,flex-fuel (unleaded/E85),AUTOMATIC,420,91875,|n</v>
      </c>
      <c r="F436" s="5"/>
    </row>
    <row r="437" spans="2:6" x14ac:dyDescent="0.25">
      <c r="B437" t="str">
        <v>436,Cadillac,Escalade,2016,premium unleaded (recommended),AUTOMATIC,420,91950,|n</v>
      </c>
      <c r="F437" s="5"/>
    </row>
    <row r="438" spans="2:6" x14ac:dyDescent="0.25">
      <c r="B438" t="str">
        <v>437,Cadillac,Escalade,2017,premium unleaded (recommended),AUTOMATIC,420,94795,436</v>
      </c>
      <c r="F438" s="5"/>
    </row>
    <row r="439" spans="2:6" x14ac:dyDescent="0.25">
      <c r="B439" t="str">
        <v>438,Cadillac,Escalade ESV,2015,flex-fuel (unleaded/E85),AUTOMATIC,420,94875,|n</v>
      </c>
      <c r="F439" s="5"/>
    </row>
    <row r="440" spans="2:6" x14ac:dyDescent="0.25">
      <c r="B440" t="str">
        <v>439,Cadillac,Escalade ESV,2016,premium unleaded (recommended),AUTOMATIC,420,94950,|n</v>
      </c>
      <c r="F440" s="5"/>
    </row>
    <row r="441" spans="2:6" x14ac:dyDescent="0.25">
      <c r="B441" t="str">
        <v>440,Cadillac,Escalade ESV,2017,premium unleaded (recommended),AUTOMATIC,420,97795,439</v>
      </c>
      <c r="F441" s="5"/>
    </row>
    <row r="442" spans="2:6" x14ac:dyDescent="0.25">
      <c r="B442" t="str">
        <v>441,Cadillac,Escalade EXT,2011,flex-fuel (premium unleaded recommended/E85),AUTOMATIC,403,69740,|n</v>
      </c>
      <c r="F442" s="5"/>
    </row>
    <row r="443" spans="2:6" x14ac:dyDescent="0.25">
      <c r="B443" t="str">
        <v>442,Cadillac,Escalade EXT,2012,flex-fuel (premium unleaded recommended/E85),AUTOMATIC,403,69640,441</v>
      </c>
      <c r="F443" s="5"/>
    </row>
    <row r="444" spans="2:6" x14ac:dyDescent="0.25">
      <c r="B444" t="str">
        <v>443,Cadillac,Escalade EXT,2013,flex-fuel (premium unleaded recommended/E85),AUTOMATIC,403,69640,442</v>
      </c>
      <c r="F444" s="5"/>
    </row>
    <row r="445" spans="2:6" x14ac:dyDescent="0.25">
      <c r="B445" t="str">
        <v>444,Cadillac,Escalade Hybrid,2011,regular unleaded,AUTOMATIC,332,88435,|n</v>
      </c>
      <c r="F445" s="5"/>
    </row>
    <row r="446" spans="2:6" x14ac:dyDescent="0.25">
      <c r="B446" t="str">
        <v>445,Cadillac,Escalade Hybrid,2012,regular unleaded,AUTOMATIC,332,85845,444</v>
      </c>
      <c r="F446" s="5"/>
    </row>
    <row r="447" spans="2:6" x14ac:dyDescent="0.25">
      <c r="B447" t="str">
        <v>446,Cadillac,Escalade Hybrid,2013,regular unleaded,AUTOMATIC,332,86420,445</v>
      </c>
      <c r="F447" s="5"/>
    </row>
    <row r="448" spans="2:6" x14ac:dyDescent="0.25">
      <c r="B448" t="str">
        <v>447,Cadillac,SRX,2014,regular unleaded,AUTOMATIC,308,50955,|n</v>
      </c>
      <c r="F448" s="5"/>
    </row>
    <row r="449" spans="2:6" x14ac:dyDescent="0.25">
      <c r="B449" t="str">
        <v>448,Cadillac,SRX,2015,regular unleaded,AUTOMATIC,308,51730,447</v>
      </c>
      <c r="F449" s="5"/>
    </row>
    <row r="450" spans="2:6" x14ac:dyDescent="0.25">
      <c r="B450" t="str">
        <v>449,Cadillac,SRX,2016,regular unleaded,AUTOMATIC,308,51730,448</v>
      </c>
      <c r="F450" s="5"/>
    </row>
    <row r="451" spans="2:6" x14ac:dyDescent="0.25">
      <c r="B451" t="str">
        <v>450,Cadillac,STS,2009,premium unleaded (required),AUTOMATIC,320,56345,|n</v>
      </c>
      <c r="F451" s="5"/>
    </row>
    <row r="452" spans="2:6" x14ac:dyDescent="0.25">
      <c r="B452" t="str">
        <v>451,Cadillac,STS,2009,regular unleaded,AUTOMATIC,302,46845,|n</v>
      </c>
      <c r="F452" s="5"/>
    </row>
    <row r="453" spans="2:6" x14ac:dyDescent="0.25">
      <c r="B453" t="str">
        <v>452,Cadillac,STS,2010,premium unleaded (recommended),AUTOMATIC,320,68785,|n</v>
      </c>
      <c r="F453" s="5"/>
    </row>
    <row r="454" spans="2:6" x14ac:dyDescent="0.25">
      <c r="B454" t="str">
        <v>453,Cadillac,STS,2010,regular unleaded,AUTOMATIC,302,55945,|n</v>
      </c>
      <c r="F454" s="5"/>
    </row>
    <row r="455" spans="2:6" x14ac:dyDescent="0.25">
      <c r="B455" t="str">
        <v>454,Cadillac,STS,2011,regular unleaded,AUTOMATIC,302,56380,453</v>
      </c>
      <c r="F455" s="5"/>
    </row>
    <row r="456" spans="2:6" x14ac:dyDescent="0.25">
      <c r="B456" t="str">
        <v>455,Cadillac,STS-V,2007,premium unleaded (required),AUTOMATIC,469,75010,|n</v>
      </c>
      <c r="F456" s="5"/>
    </row>
    <row r="457" spans="2:6" x14ac:dyDescent="0.25">
      <c r="B457" t="str">
        <v>456,Cadillac,STS-V,2008,premium unleaded (required),AUTOMATIC,469,78775,455</v>
      </c>
      <c r="F457" s="5"/>
    </row>
    <row r="458" spans="2:6" x14ac:dyDescent="0.25">
      <c r="B458" t="str">
        <v>457,Cadillac,STS-V,2009,premium unleaded (required),AUTOMATIC,469,81795,456</v>
      </c>
      <c r="F458" s="5"/>
    </row>
    <row r="459" spans="2:6" x14ac:dyDescent="0.25">
      <c r="B459" t="str">
        <v>458,Cadillac,XLR,2007,regular unleaded,AUTOMATIC,320,84160,|n</v>
      </c>
      <c r="F459" s="5"/>
    </row>
    <row r="460" spans="2:6" x14ac:dyDescent="0.25">
      <c r="B460" t="str">
        <v>459,Cadillac,XLR,2008,regular unleaded,AUTOMATIC,320,85650,458</v>
      </c>
      <c r="F460" s="5"/>
    </row>
    <row r="461" spans="2:6" x14ac:dyDescent="0.25">
      <c r="B461" t="str">
        <v>460,Cadillac,XLR,2009,premium unleaded (recommended),AUTOMATIC,320,86215,|n</v>
      </c>
      <c r="F461" s="5"/>
    </row>
    <row r="462" spans="2:6" x14ac:dyDescent="0.25">
      <c r="B462" t="str">
        <v>461,Cadillac,XLR-V,2007,premium unleaded (required),AUTOMATIC,443,97460,|n</v>
      </c>
      <c r="F462" s="5"/>
    </row>
    <row r="463" spans="2:6" x14ac:dyDescent="0.25">
      <c r="B463" t="str">
        <v>462,Cadillac,XLR-V,2008,premium unleaded (required),AUTOMATIC,443,100660,461</v>
      </c>
      <c r="F463" s="5"/>
    </row>
    <row r="464" spans="2:6" x14ac:dyDescent="0.25">
      <c r="B464" t="str">
        <v>463,Cadillac,XLR-V,2009,premium unleaded (required),AUTOMATIC,443,104215,462</v>
      </c>
      <c r="F464" s="5"/>
    </row>
    <row r="465" spans="2:6" x14ac:dyDescent="0.25">
      <c r="B465" t="str">
        <v>464,Cadillac,XT5,2017,premium unleaded (required),AUTOMATIC,310,62500,|n</v>
      </c>
      <c r="F465" s="5"/>
    </row>
    <row r="466" spans="2:6" x14ac:dyDescent="0.25">
      <c r="B466" t="str">
        <v>465,Cadillac,XTS,2015,premium unleaded (required),AUTOMATIC,410,69785,|n</v>
      </c>
      <c r="F466" s="5"/>
    </row>
    <row r="467" spans="2:6" x14ac:dyDescent="0.25">
      <c r="B467" t="str">
        <v>466,Cadillac,XTS,2015,regular unleaded,AUTOMATIC,304,64245,|n</v>
      </c>
      <c r="F467" s="5"/>
    </row>
    <row r="468" spans="2:6" x14ac:dyDescent="0.25">
      <c r="B468" t="str">
        <v>467,Cadillac,XTS,2016,premium unleaded (required),AUTOMATIC,410,72320,|n</v>
      </c>
      <c r="F468" s="5"/>
    </row>
    <row r="469" spans="2:6" x14ac:dyDescent="0.25">
      <c r="B469" t="str">
        <v>468,Cadillac,XTS,2016,regular unleaded,AUTOMATIC,304,66780,|n</v>
      </c>
      <c r="F469" s="5"/>
    </row>
    <row r="470" spans="2:6" x14ac:dyDescent="0.25">
      <c r="B470" t="str">
        <v>469,Cadillac,XTS,2017,premium unleaded (required),AUTOMATIC,410,72395,|n</v>
      </c>
      <c r="F470" s="5"/>
    </row>
    <row r="471" spans="2:6" x14ac:dyDescent="0.25">
      <c r="B471" t="str">
        <v>470,Cadillac,XTS,2017,regular unleaded,AUTOMATIC,304,66795,|n</v>
      </c>
      <c r="F471" s="5"/>
    </row>
    <row r="472" spans="2:6" x14ac:dyDescent="0.25">
      <c r="B472" t="str">
        <v>471,Chevrolet,Astro,2005,regular unleaded,AUTOMATIC,190,26430,|n</v>
      </c>
      <c r="F472" s="5"/>
    </row>
    <row r="473" spans="2:6" x14ac:dyDescent="0.25">
      <c r="B473" t="str">
        <v>472,Chevrolet,Astro Cargo,2005,regular unleaded,AUTOMATIC,190,25430,|n</v>
      </c>
      <c r="F473" s="5"/>
    </row>
    <row r="474" spans="2:6" x14ac:dyDescent="0.25">
      <c r="B474" t="str">
        <v>473,Chevrolet,Avalanche,2010,flex-fuel (unleaded/E85),AUTOMATIC,320,45815,|n</v>
      </c>
      <c r="F474" s="5"/>
    </row>
    <row r="475" spans="2:6" x14ac:dyDescent="0.25">
      <c r="B475" t="str">
        <v>474,Chevrolet,Avalanche,2011,flex-fuel (unleaded/E85),AUTOMATIC,320,49500,473</v>
      </c>
      <c r="F475" s="5"/>
    </row>
    <row r="476" spans="2:6" x14ac:dyDescent="0.25">
      <c r="B476" t="str">
        <v>475,Chevrolet,Avalanche,2012,flex-fuel (unleaded/E85),AUTOMATIC,320,50305,474</v>
      </c>
      <c r="F476" s="5"/>
    </row>
    <row r="477" spans="2:6" x14ac:dyDescent="0.25">
      <c r="B477" t="str">
        <v>476,Chevrolet,Aveo,2009,regular unleaded,MANUAL,107,15365,|n</v>
      </c>
      <c r="F477" s="5"/>
    </row>
    <row r="478" spans="2:6" x14ac:dyDescent="0.25">
      <c r="B478" t="str">
        <v>477,Chevrolet,Aveo,2010,regular unleaded,MANUAL,108,15365,476</v>
      </c>
      <c r="F478" s="5"/>
    </row>
    <row r="479" spans="2:6" x14ac:dyDescent="0.25">
      <c r="B479" t="str">
        <v>478,Chevrolet,Aveo,2011,regular unleaded,MANUAL,108,15365,477</v>
      </c>
      <c r="F479" s="5"/>
    </row>
    <row r="480" spans="2:6" x14ac:dyDescent="0.25">
      <c r="B480" t="str">
        <v>479,Chevrolet,Black Diamond Avalanche,2013,flex-fuel (unleaded/E85),AUTOMATIC,320,47885,|n</v>
      </c>
      <c r="F480" s="5"/>
    </row>
    <row r="481" spans="2:6" x14ac:dyDescent="0.25">
      <c r="B481" t="str">
        <v>480,Chevrolet,Blazer,2005,regular unleaded,AUTOMATIC,190,27480,|n</v>
      </c>
      <c r="F481" s="5"/>
    </row>
    <row r="482" spans="2:6" x14ac:dyDescent="0.25">
      <c r="B482" t="str">
        <v>481,Chevrolet,Blazer,2005,regular unleaded,MANUAL,190,24305,|n</v>
      </c>
      <c r="F482" s="5"/>
    </row>
    <row r="483" spans="2:6" x14ac:dyDescent="0.25">
      <c r="B483" t="str">
        <v>482,Chevrolet,Bolt EV,2017,electric,DIRECT_DRIVE,200,40905,|n</v>
      </c>
      <c r="F483" s="5"/>
    </row>
    <row r="484" spans="2:6" x14ac:dyDescent="0.25">
      <c r="B484" t="str">
        <v>483,Chevrolet,Camaro,2015,premium unleaded (recommended),MANUAL,426,42405,|n</v>
      </c>
      <c r="F484" s="5"/>
    </row>
    <row r="485" spans="2:6" x14ac:dyDescent="0.25">
      <c r="B485" t="str">
        <v>484,Chevrolet,Camaro,2015,premium unleaded (required),MANUAL,505,72305,|n</v>
      </c>
      <c r="F485" s="5"/>
    </row>
    <row r="486" spans="2:6" x14ac:dyDescent="0.25">
      <c r="B486" t="str">
        <v>485,Chevrolet,Camaro,2015,regular unleaded,AUTOMATIC,323,25145,|n</v>
      </c>
      <c r="F486" s="5"/>
    </row>
    <row r="487" spans="2:6" x14ac:dyDescent="0.25">
      <c r="B487" t="str">
        <v>486,Chevrolet,Camaro,2015,regular unleaded,MANUAL,323,35105,|n</v>
      </c>
      <c r="F487" s="5"/>
    </row>
    <row r="488" spans="2:6" x14ac:dyDescent="0.25">
      <c r="B488" t="str">
        <v>487,Chevrolet,Camaro,2016,premium unleaded (recommended),MANUAL,455,48300,|n</v>
      </c>
      <c r="F488" s="5"/>
    </row>
    <row r="489" spans="2:6" x14ac:dyDescent="0.25">
      <c r="B489" t="str">
        <v>488,Chevrolet,Camaro,2017,premium unleaded (recommended),AUTOMATIC,275,32600,|n</v>
      </c>
      <c r="F489" s="5"/>
    </row>
    <row r="490" spans="2:6" x14ac:dyDescent="0.25">
      <c r="B490" t="str">
        <v>489,Chevrolet,Camaro,2017,premium unleaded (recommended),MANUAL,455,47905,|n</v>
      </c>
      <c r="F490" s="5"/>
    </row>
    <row r="491" spans="2:6" x14ac:dyDescent="0.25">
      <c r="B491" t="str">
        <v>490,Chevrolet,Camaro,2017,premium unleaded (required),MANUAL,650,67140,|n</v>
      </c>
      <c r="F491" s="5"/>
    </row>
    <row r="492" spans="2:6" x14ac:dyDescent="0.25">
      <c r="B492" t="str">
        <v>491,Chevrolet,Captiva Sport,2013,flex-fuel (unleaded/E85),AUTOMATIC,180,29615,|n</v>
      </c>
      <c r="F492" s="5"/>
    </row>
    <row r="493" spans="2:6" x14ac:dyDescent="0.25">
      <c r="B493" t="str">
        <v>492,Chevrolet,Captiva Sport,2014,flex-fuel (unleaded/E85),AUTOMATIC,180,29495,491</v>
      </c>
      <c r="F493" s="5"/>
    </row>
    <row r="494" spans="2:6" x14ac:dyDescent="0.25">
      <c r="B494" t="str">
        <v>493,Chevrolet,Captiva Sport,2015,flex-fuel (unleaded/E85),AUTOMATIC,180,29505,492</v>
      </c>
      <c r="F494" s="5"/>
    </row>
    <row r="495" spans="2:6" x14ac:dyDescent="0.25">
      <c r="B495" t="str">
        <v>494,Chevrolet,Cavalier,2005,regular unleaded,MANUAL,140,17710,|n</v>
      </c>
      <c r="F495" s="5"/>
    </row>
    <row r="496" spans="2:6" x14ac:dyDescent="0.25">
      <c r="B496" t="str">
        <v>495,Chevrolet,City Express,2015,regular unleaded,AUTOMATIC,131,23515,|n</v>
      </c>
      <c r="F496" s="5"/>
    </row>
    <row r="497" spans="2:6" x14ac:dyDescent="0.25">
      <c r="B497" t="str">
        <v>496,Chevrolet,City Express,2016,regular unleaded,AUTOMATIC,131,23515,495</v>
      </c>
      <c r="F497" s="5"/>
    </row>
    <row r="498" spans="2:6" x14ac:dyDescent="0.25">
      <c r="B498" t="str">
        <v>497,Chevrolet,City Express,2017,regular unleaded,AUTOMATIC,131,23515,496</v>
      </c>
      <c r="F498" s="5"/>
    </row>
    <row r="499" spans="2:6" x14ac:dyDescent="0.25">
      <c r="B499" t="str">
        <v>498,Chevrolet,Classic,2005,regular unleaded,AUTOMATIC,140,19690,|n</v>
      </c>
      <c r="F499" s="5"/>
    </row>
    <row r="500" spans="2:6" x14ac:dyDescent="0.25">
      <c r="B500" t="str">
        <v>499,Chevrolet,Cobalt,2008,premium unleaded (recommended),MANUAL,260,22335,|n</v>
      </c>
      <c r="F500" s="5"/>
    </row>
    <row r="501" spans="2:6" x14ac:dyDescent="0.25">
      <c r="B501" t="str">
        <v>500,Chevrolet,Cobalt,2008,regular unleaded,MANUAL,173,19695,|n</v>
      </c>
      <c r="F501" s="5"/>
    </row>
    <row r="502" spans="2:6" x14ac:dyDescent="0.25">
      <c r="B502" t="str">
        <v>501,Chevrolet,Cobalt,2009,premium unleaded (recommended),MANUAL,260,23425,|n</v>
      </c>
      <c r="F502" s="5"/>
    </row>
    <row r="503" spans="2:6" x14ac:dyDescent="0.25">
      <c r="B503" t="str">
        <v>502,Chevrolet,Cobalt,2009,regular unleaded,MANUAL,155,16460,|n</v>
      </c>
      <c r="F503" s="5"/>
    </row>
    <row r="504" spans="2:6" x14ac:dyDescent="0.25">
      <c r="B504" t="str">
        <v>503,Chevrolet,Cobalt,2010,premium unleaded (recommended),MANUAL,260,24535,|n</v>
      </c>
      <c r="F504" s="5"/>
    </row>
    <row r="505" spans="2:6" x14ac:dyDescent="0.25">
      <c r="B505" t="str">
        <v>504,Chevrolet,Cobalt,2010,regular unleaded,MANUAL,155,16470,|n</v>
      </c>
      <c r="F505" s="5"/>
    </row>
    <row r="506" spans="2:6" x14ac:dyDescent="0.25">
      <c r="B506" t="str">
        <v>505,Chevrolet,Colorado,2012,regular unleaded,AUTOMATIC,242,30320,|n</v>
      </c>
      <c r="F506" s="5"/>
    </row>
    <row r="507" spans="2:6" x14ac:dyDescent="0.25">
      <c r="B507" t="str">
        <v>506,Chevrolet,Colorado,2012,regular unleaded,MANUAL,185,23030,|n</v>
      </c>
      <c r="F507" s="5"/>
    </row>
    <row r="508" spans="2:6" x14ac:dyDescent="0.25">
      <c r="B508" t="str">
        <v>507,Chevrolet,Colorado,2015,regular unleaded,AUTOMATIC,305,34415,|n</v>
      </c>
      <c r="F508" s="5"/>
    </row>
    <row r="509" spans="2:6" x14ac:dyDescent="0.25">
      <c r="B509" t="str">
        <v>508,Chevrolet,Colorado,2015,regular unleaded,MANUAL,200,21775,|n</v>
      </c>
      <c r="F509" s="5"/>
    </row>
    <row r="510" spans="2:6" x14ac:dyDescent="0.25">
      <c r="B510" t="str">
        <v>509,Chevrolet,Colorado,2016,regular unleaded,AUTOMATIC,305,35300,|n</v>
      </c>
      <c r="F510" s="5"/>
    </row>
    <row r="511" spans="2:6" x14ac:dyDescent="0.25">
      <c r="B511" t="str">
        <v>510,Chevrolet,Colorado,2016,regular unleaded,MANUAL,200,22435,|n</v>
      </c>
      <c r="F511" s="5"/>
    </row>
    <row r="512" spans="2:6" x14ac:dyDescent="0.25">
      <c r="B512" t="str">
        <v>511,Chevrolet,Corvette,2015,premium unleaded (recommended),MANUAL,460,73450,|n</v>
      </c>
      <c r="F512" s="5"/>
    </row>
    <row r="513" spans="2:6" x14ac:dyDescent="0.25">
      <c r="B513" t="str">
        <v>512,Chevrolet,Corvette,2015,premium unleaded (required),MANUAL,650,91650,|n</v>
      </c>
      <c r="F513" s="5"/>
    </row>
    <row r="514" spans="2:6" x14ac:dyDescent="0.25">
      <c r="B514" t="str">
        <v>513,Chevrolet,Corvette,2016,premium unleaded (recommended),MANUAL,460,74145,|n</v>
      </c>
      <c r="F514" s="5"/>
    </row>
    <row r="515" spans="2:6" x14ac:dyDescent="0.25">
      <c r="B515" t="str">
        <v>514,Chevrolet,Corvette,2016,premium unleaded (required),MANUAL,650,92345,|n</v>
      </c>
      <c r="F515" s="5"/>
    </row>
    <row r="516" spans="2:6" x14ac:dyDescent="0.25">
      <c r="B516" t="str">
        <v>515,Chevrolet,Corvette,2017,premium unleaded (recommended),MANUAL,460,79195,|n</v>
      </c>
      <c r="F516" s="5"/>
    </row>
    <row r="517" spans="2:6" x14ac:dyDescent="0.25">
      <c r="B517" t="str">
        <v>516,Chevrolet,Corvette,2017,premium unleaded (required),MANUAL,650,92395,|n</v>
      </c>
      <c r="F517" s="5"/>
    </row>
    <row r="518" spans="2:6" x14ac:dyDescent="0.25">
      <c r="B518" t="str">
        <v>517,Chevrolet,Corvette Stingray,2014,premium unleaded (recommended),MANUAL,455,62000,|n</v>
      </c>
      <c r="F518" s="5"/>
    </row>
    <row r="519" spans="2:6" x14ac:dyDescent="0.25">
      <c r="B519" t="str">
        <v>518,Chevrolet,Cruze,2015,diesel,AUTOMATIC,148,25660,|n</v>
      </c>
      <c r="F519" s="5"/>
    </row>
    <row r="520" spans="2:6" x14ac:dyDescent="0.25">
      <c r="B520" t="str">
        <v>519,Chevrolet,Cruze,2015,regular unleaded,AUTOMATIC,138,24270,|n</v>
      </c>
      <c r="F520" s="5"/>
    </row>
    <row r="521" spans="2:6" x14ac:dyDescent="0.25">
      <c r="B521" t="str">
        <v>520,Chevrolet,Cruze,2015,regular unleaded,MANUAL,138,20095,|n</v>
      </c>
      <c r="F521" s="5"/>
    </row>
    <row r="522" spans="2:6" x14ac:dyDescent="0.25">
      <c r="B522" t="str">
        <v>521,Chevrolet,Cruze,2016,regular unleaded,AUTOMATIC,153,23120,|n</v>
      </c>
      <c r="F522" s="5"/>
    </row>
    <row r="523" spans="2:6" x14ac:dyDescent="0.25">
      <c r="B523" t="str">
        <v>522,Chevrolet,Cruze,2016,regular unleaded,MANUAL,153,19820,|n</v>
      </c>
      <c r="F523" s="5"/>
    </row>
    <row r="524" spans="2:6" x14ac:dyDescent="0.25">
      <c r="B524" t="str">
        <v>523,Chevrolet,Cruze,2017,regular unleaded,AUTOMATIC,153,23945,|n</v>
      </c>
      <c r="F524" s="5"/>
    </row>
    <row r="525" spans="2:6" x14ac:dyDescent="0.25">
      <c r="B525" t="str">
        <v>524,Chevrolet,Cruze,2017,regular unleaded,MANUAL,153,21240,|n</v>
      </c>
      <c r="F525" s="5"/>
    </row>
    <row r="526" spans="2:6" x14ac:dyDescent="0.25">
      <c r="B526" t="str">
        <v>525,Chevrolet,Cruze Limited,2016,regular unleaded,AUTOMATIC,138,24370,|n</v>
      </c>
      <c r="F526" s="5"/>
    </row>
    <row r="527" spans="2:6" x14ac:dyDescent="0.25">
      <c r="B527" t="str">
        <v>526,Chevrolet,Cruze Limited,2016,regular unleaded,MANUAL,138,20195,|n</v>
      </c>
      <c r="F527" s="5"/>
    </row>
    <row r="528" spans="2:6" x14ac:dyDescent="0.25">
      <c r="B528" t="str">
        <v>527,Chevrolet,Equinox,2015,regular unleaded,AUTOMATIC,182,33670,|n</v>
      </c>
      <c r="F528" s="5"/>
    </row>
    <row r="529" spans="2:6" x14ac:dyDescent="0.25">
      <c r="B529" t="str">
        <v>528,Chevrolet,Equinox,2016,regular unleaded,AUTOMATIC,182,31490,527</v>
      </c>
      <c r="F529" s="5"/>
    </row>
    <row r="530" spans="2:6" x14ac:dyDescent="0.25">
      <c r="B530" t="str">
        <v>529,Chevrolet,Equinox,2017,regular unleaded,AUTOMATIC,182,31790,528</v>
      </c>
      <c r="F530" s="5"/>
    </row>
    <row r="531" spans="2:6" x14ac:dyDescent="0.25">
      <c r="B531" t="str">
        <v>530,Chevrolet,Express,2014,flex-fuel (unleaded/E85),AUTOMATIC,285,36030,|n</v>
      </c>
      <c r="F531" s="5"/>
    </row>
    <row r="532" spans="2:6" x14ac:dyDescent="0.25">
      <c r="B532" t="str">
        <v>531,Chevrolet,Express,2015,flex-fuel (unleaded/E85),AUTOMATIC,285,36700,530</v>
      </c>
      <c r="F532" s="5"/>
    </row>
    <row r="533" spans="2:6" x14ac:dyDescent="0.25">
      <c r="B533" t="str">
        <v>532,Chevrolet,Express,2016,flex-fuel (unleaded/E85),AUTOMATIC,285,37500,531</v>
      </c>
      <c r="F533" s="5"/>
    </row>
    <row r="534" spans="2:6" x14ac:dyDescent="0.25">
      <c r="B534" t="str">
        <v>533,Chevrolet,Express Cargo,2014,flex-fuel (unleaded/E85),AUTOMATIC,310,32760,|n</v>
      </c>
      <c r="F534" s="5"/>
    </row>
    <row r="535" spans="2:6" x14ac:dyDescent="0.25">
      <c r="B535" t="str">
        <v>534,Chevrolet,Express Cargo,2014,regular unleaded,AUTOMATIC,195,27710,|n</v>
      </c>
      <c r="F535" s="5"/>
    </row>
    <row r="536" spans="2:6" x14ac:dyDescent="0.25">
      <c r="B536" t="str">
        <v>535,Chevrolet,HHR,2009,flex-fuel (unleaded/E85),AUTOMATIC,155,21030,|n</v>
      </c>
      <c r="F536" s="5"/>
    </row>
    <row r="537" spans="2:6" x14ac:dyDescent="0.25">
      <c r="B537" t="str">
        <v>536,Chevrolet,HHR,2009,flex-fuel (unleaded/E85),MANUAL,155,19030,|n</v>
      </c>
      <c r="F537" s="5"/>
    </row>
    <row r="538" spans="2:6" x14ac:dyDescent="0.25">
      <c r="B538" t="str">
        <v>537,Chevrolet,HHR,2009,premium unleaded (recommended),MANUAL,260,25135,|n</v>
      </c>
      <c r="F538" s="5"/>
    </row>
    <row r="539" spans="2:6" x14ac:dyDescent="0.25">
      <c r="B539" t="str">
        <v>538,Chevrolet,HHR,2010,flex-fuel (unleaded/E85),MANUAL,155,20030,|n</v>
      </c>
      <c r="F539" s="5"/>
    </row>
    <row r="540" spans="2:6" x14ac:dyDescent="0.25">
      <c r="B540" t="str">
        <v>539,Chevrolet,HHR,2010,premium unleaded (recommended),MANUAL,260,26255,|n</v>
      </c>
      <c r="F540" s="5"/>
    </row>
    <row r="541" spans="2:6" x14ac:dyDescent="0.25">
      <c r="B541" t="str">
        <v>540,Chevrolet,HHR,2011,flex-fuel (unleaded/E85),MANUAL,155,19720,|n</v>
      </c>
      <c r="F541" s="5"/>
    </row>
    <row r="542" spans="2:6" x14ac:dyDescent="0.25">
      <c r="B542" t="str">
        <v>541,Chevrolet,Impala,2015,flex-fuel (unleaded/E85),AUTOMATIC,305,35440,|n</v>
      </c>
      <c r="F542" s="5"/>
    </row>
    <row r="543" spans="2:6" x14ac:dyDescent="0.25">
      <c r="B543" t="str">
        <v>542,Chevrolet,Impala,2015,flex-fuel (unleaded/E85),AUTOMATIC,305,40660,541</v>
      </c>
      <c r="F543" s="5"/>
    </row>
    <row r="544" spans="2:6" x14ac:dyDescent="0.25">
      <c r="B544" t="str">
        <v>543,Chevrolet,Impala,2015,regular unleaded,AUTOMATIC,195,34465,|n</v>
      </c>
      <c r="F544" s="5"/>
    </row>
    <row r="545" spans="2:6" x14ac:dyDescent="0.25">
      <c r="B545" t="str">
        <v>544,Chevrolet,Impala,2016,flex-fuel (unleaded/E85),AUTOMATIC,305,35540,|n</v>
      </c>
      <c r="F545" s="5"/>
    </row>
    <row r="546" spans="2:6" x14ac:dyDescent="0.25">
      <c r="B546" t="str">
        <v>545,Chevrolet,Impala,2016,flex-fuel (unleaded/E85),AUTOMATIC,305,40810,544</v>
      </c>
      <c r="F546" s="5"/>
    </row>
    <row r="547" spans="2:6" x14ac:dyDescent="0.25">
      <c r="B547" t="str">
        <v>546,Chevrolet,Impala,2016,regular unleaded,AUTOMATIC,195,29460,|n</v>
      </c>
      <c r="F547" s="5"/>
    </row>
    <row r="548" spans="2:6" x14ac:dyDescent="0.25">
      <c r="B548" t="str">
        <v>547,Chevrolet,Impala,2017,flex-fuel (unleaded/E85),AUTOMATIC,305,35645,|n</v>
      </c>
      <c r="F548" s="5"/>
    </row>
    <row r="549" spans="2:6" x14ac:dyDescent="0.25">
      <c r="B549" t="str">
        <v>548,Chevrolet,Impala,2017,flex-fuel (unleaded/E85),AUTOMATIC,305,40915,547</v>
      </c>
      <c r="F549" s="5"/>
    </row>
    <row r="550" spans="2:6" x14ac:dyDescent="0.25">
      <c r="B550" t="str">
        <v>549,Chevrolet,Impala Limited,2014,flex-fuel (unleaded/E85),AUTOMATIC,300,30535,|n</v>
      </c>
      <c r="F550" s="5"/>
    </row>
    <row r="551" spans="2:6" x14ac:dyDescent="0.25">
      <c r="B551" t="str">
        <v>550,Chevrolet,Impala Limited,2015,flex-fuel (unleaded/E85),AUTOMATIC,300,30535,549</v>
      </c>
      <c r="F551" s="5"/>
    </row>
    <row r="552" spans="2:6" x14ac:dyDescent="0.25">
      <c r="B552" t="str">
        <v>551,Chevrolet,Impala Limited,2016,flex-fuel (unleaded/E85),AUTOMATIC,300,30535,550</v>
      </c>
      <c r="F552" s="5"/>
    </row>
    <row r="553" spans="2:6" x14ac:dyDescent="0.25">
      <c r="B553" t="str">
        <v>552,Chevrolet,Malibu,2015,premium unleaded (recommended),AUTOMATIC,259,30355,|n</v>
      </c>
      <c r="F553" s="5"/>
    </row>
    <row r="554" spans="2:6" x14ac:dyDescent="0.25">
      <c r="B554" t="str">
        <v>553,Chevrolet,Malibu,2015,regular unleaded,AUTOMATIC,196,28195,|n</v>
      </c>
      <c r="F554" s="5"/>
    </row>
    <row r="555" spans="2:6" x14ac:dyDescent="0.25">
      <c r="B555" t="str">
        <v>554,Chevrolet,Malibu,2016,premium unleaded (recommended),AUTOMATIC,250,30920,|n</v>
      </c>
      <c r="F555" s="5"/>
    </row>
    <row r="556" spans="2:6" x14ac:dyDescent="0.25">
      <c r="B556" t="str">
        <v>555,Chevrolet,Malibu,2016,regular unleaded,AUTOMATIC,160,25020,|n</v>
      </c>
      <c r="F556" s="5"/>
    </row>
    <row r="557" spans="2:6" x14ac:dyDescent="0.25">
      <c r="B557" t="str">
        <v>556,Chevrolet,Malibu,2016,regular unleaded,DIRECT_DRIVE,182,27770,|n</v>
      </c>
      <c r="F557" s="5"/>
    </row>
    <row r="558" spans="2:6" x14ac:dyDescent="0.25">
      <c r="B558" t="str">
        <v>557,Chevrolet,Malibu,2017,premium unleaded (recommended),AUTOMATIC,250,30975,|n</v>
      </c>
      <c r="F558" s="5"/>
    </row>
    <row r="559" spans="2:6" x14ac:dyDescent="0.25">
      <c r="B559" t="str">
        <v>558,Chevrolet,Malibu,2017,regular unleaded,AUTOMATIC,160,25125,|n</v>
      </c>
      <c r="F559" s="5"/>
    </row>
    <row r="560" spans="2:6" x14ac:dyDescent="0.25">
      <c r="B560" t="str">
        <v>559,Chevrolet,Malibu,2017,regular unleaded,DIRECT_DRIVE,182,27875,|n</v>
      </c>
      <c r="F560" s="5"/>
    </row>
    <row r="561" spans="2:6" x14ac:dyDescent="0.25">
      <c r="B561" t="str">
        <v>560,Chevrolet,Malibu Classic,2008,regular unleaded,AUTOMATIC,219,20320,|n</v>
      </c>
      <c r="F561" s="5"/>
    </row>
    <row r="562" spans="2:6" x14ac:dyDescent="0.25">
      <c r="B562" t="str">
        <v>561,Chevrolet,Malibu Hybrid,2008,regular unleaded,AUTOMATIC,164,23640,|n</v>
      </c>
      <c r="F562" s="5"/>
    </row>
    <row r="563" spans="2:6" x14ac:dyDescent="0.25">
      <c r="B563" t="str">
        <v>562,Chevrolet,Malibu Hybrid,2009,regular unleaded,AUTOMATIC,164,25555,561</v>
      </c>
      <c r="F563" s="5"/>
    </row>
    <row r="564" spans="2:6" x14ac:dyDescent="0.25">
      <c r="B564" t="str">
        <v>563,Chevrolet,Malibu Hybrid,2010,regular unleaded,AUTOMATIC,164,25925,562</v>
      </c>
      <c r="F564" s="5"/>
    </row>
    <row r="565" spans="2:6" x14ac:dyDescent="0.25">
      <c r="B565" t="str">
        <v>564,Chevrolet,Malibu Limited,2016,regular unleaded,AUTOMATIC,197,28420,|n</v>
      </c>
      <c r="F565" s="5"/>
    </row>
    <row r="566" spans="2:6" x14ac:dyDescent="0.25">
      <c r="B566" t="str">
        <v>565,Chevrolet,Malibu Maxx,2005,regular unleaded,AUTOMATIC,200,24610,|n</v>
      </c>
      <c r="F566" s="5"/>
    </row>
    <row r="567" spans="2:6" x14ac:dyDescent="0.25">
      <c r="B567" t="str">
        <v>566,Chevrolet,Malibu Maxx,2006,regular unleaded,AUTOMATIC,201,23465,565</v>
      </c>
      <c r="F567" s="5"/>
    </row>
    <row r="568" spans="2:6" x14ac:dyDescent="0.25">
      <c r="B568" t="str">
        <v>567,Chevrolet,Malibu Maxx,2007,regular unleaded,AUTOMATIC,217,23915,566</v>
      </c>
      <c r="F568" s="5"/>
    </row>
    <row r="569" spans="2:6" x14ac:dyDescent="0.25">
      <c r="B569" t="str">
        <v>568,Chevrolet,Monte Carlo,2005,premium unleaded (required),AUTOMATIC,240,28355,|n</v>
      </c>
      <c r="F569" s="5"/>
    </row>
    <row r="570" spans="2:6" x14ac:dyDescent="0.25">
      <c r="B570" t="str">
        <v>569,Chevrolet,Monte Carlo,2005,regular unleaded,AUTOMATIC,200,24690,|n</v>
      </c>
      <c r="F570" s="5"/>
    </row>
    <row r="571" spans="2:6" x14ac:dyDescent="0.25">
      <c r="B571" t="str">
        <v>570,Chevrolet,Monte Carlo,2006,flex-fuel (unleaded/E85),AUTOMATIC,211,20830,|n</v>
      </c>
      <c r="F571" s="5"/>
    </row>
    <row r="572" spans="2:6" x14ac:dyDescent="0.25">
      <c r="B572" t="str">
        <v>571,Chevrolet,Monte Carlo,2006,regular unleaded,AUTOMATIC,303,26330,|n</v>
      </c>
      <c r="F572" s="5"/>
    </row>
    <row r="573" spans="2:6" x14ac:dyDescent="0.25">
      <c r="B573" t="str">
        <v>572,Chevrolet,Monte Carlo,2007,flex-fuel (unleaded/E85),AUTOMATIC,211,22625,|n</v>
      </c>
      <c r="F573" s="5"/>
    </row>
    <row r="574" spans="2:6" x14ac:dyDescent="0.25">
      <c r="B574" t="str">
        <v>573,Chevrolet,Monte Carlo,2007,regular unleaded,AUTOMATIC,303,27740,|n</v>
      </c>
      <c r="F574" s="5"/>
    </row>
    <row r="575" spans="2:6" x14ac:dyDescent="0.25">
      <c r="B575" t="str">
        <v>574,Chevrolet,Silverado 1500,2015,flex-fuel (unleaded/E85),AUTOMATIC,285,42310,|n</v>
      </c>
      <c r="F575" s="5"/>
    </row>
    <row r="576" spans="2:6" x14ac:dyDescent="0.25">
      <c r="B576" t="str">
        <v>575,Chevrolet,Silverado 1500,2015,regular unleaded,AUTOMATIC,355,51150,|n</v>
      </c>
      <c r="F576" s="5"/>
    </row>
    <row r="577" spans="2:6" x14ac:dyDescent="0.25">
      <c r="B577" t="str">
        <v>576,Chevrolet,Silverado 1500,2016,flex-fuel (unleaded/E85),AUTOMATIC,285,43775,|n</v>
      </c>
      <c r="F577" s="5"/>
    </row>
    <row r="578" spans="2:6" x14ac:dyDescent="0.25">
      <c r="B578" t="str">
        <v>577,Chevrolet,Silverado 1500,2016,regular unleaded,AUTOMATIC,355,53315,|n</v>
      </c>
      <c r="F578" s="5"/>
    </row>
    <row r="579" spans="2:6" x14ac:dyDescent="0.25">
      <c r="B579" t="str">
        <v>578,Chevrolet,Silverado 1500,2017,flex-fuel (unleaded/E85),AUTOMATIC,285,44465,|n</v>
      </c>
      <c r="F579" s="5"/>
    </row>
    <row r="580" spans="2:6" x14ac:dyDescent="0.25">
      <c r="B580" t="str">
        <v>579,Chevrolet,Silverado 1500,2017,regular unleaded,AUTOMATIC,355,54925,|n</v>
      </c>
      <c r="F580" s="5"/>
    </row>
    <row r="581" spans="2:6" x14ac:dyDescent="0.25">
      <c r="B581" t="str">
        <v>580,Chevrolet,Silverado 1500 Classic,2007,flex-fuel (unleaded/E85),AUTOMATIC,295,35160,|n</v>
      </c>
      <c r="F581" s="5"/>
    </row>
    <row r="582" spans="2:6" x14ac:dyDescent="0.25">
      <c r="B582" t="str">
        <v>581,Chevrolet,Silverado 1500 Classic,2007,regular unleaded,AUTOMATIC,310,33425,|n</v>
      </c>
      <c r="F582" s="5"/>
    </row>
    <row r="583" spans="2:6" x14ac:dyDescent="0.25">
      <c r="B583" t="str">
        <v>582,Chevrolet,Silverado 1500 Classic,2007,regular unleaded,MANUAL,195,24020,|n</v>
      </c>
      <c r="F583" s="5"/>
    </row>
    <row r="584" spans="2:6" x14ac:dyDescent="0.25">
      <c r="B584" t="str">
        <v>583,Chevrolet,Silverado 1500 Hybrid,2011,regular unleaded,AUTOMATIC,332,48205,|n</v>
      </c>
      <c r="F584" s="5"/>
    </row>
    <row r="585" spans="2:6" x14ac:dyDescent="0.25">
      <c r="B585" t="str">
        <v>584,Chevrolet,Silverado 1500 Hybrid,2012,regular unleaded,AUTOMATIC,332,49620,583</v>
      </c>
      <c r="F585" s="5"/>
    </row>
    <row r="586" spans="2:6" x14ac:dyDescent="0.25">
      <c r="B586" t="str">
        <v>585,Chevrolet,Silverado 1500 Hybrid,2013,regular unleaded,AUTOMATIC,332,51490,584</v>
      </c>
      <c r="F586" s="5"/>
    </row>
    <row r="587" spans="2:6" x14ac:dyDescent="0.25">
      <c r="B587" t="str">
        <v>586,Chevrolet,Sonic,2015,regular unleaded,AUTOMATIC,138,21945,|n</v>
      </c>
      <c r="F587" s="5"/>
    </row>
    <row r="588" spans="2:6" x14ac:dyDescent="0.25">
      <c r="B588" t="str">
        <v>587,Chevrolet,Sonic,2015,regular unleaded,MANUAL,138,20545,|n</v>
      </c>
      <c r="F588" s="5"/>
    </row>
    <row r="589" spans="2:6" x14ac:dyDescent="0.25">
      <c r="B589" t="str">
        <v>588,Chevrolet,Sonic,2016,regular unleaded,AUTOMATIC,138,21495,|n</v>
      </c>
      <c r="F589" s="5"/>
    </row>
    <row r="590" spans="2:6" x14ac:dyDescent="0.25">
      <c r="B590" t="str">
        <v>589,Chevrolet,Sonic,2016,regular unleaded,MANUAL,138,20095,|n</v>
      </c>
      <c r="F590" s="5"/>
    </row>
    <row r="591" spans="2:6" x14ac:dyDescent="0.25">
      <c r="B591" t="str">
        <v>590,Chevrolet,Sonic,2017,regular unleaded,AUTOMATIC,138,21215,|n</v>
      </c>
      <c r="F591" s="5"/>
    </row>
    <row r="592" spans="2:6" x14ac:dyDescent="0.25">
      <c r="B592" t="str">
        <v>591,Chevrolet,Sonic,2017,regular unleaded,MANUAL,138,19720,|n</v>
      </c>
      <c r="F592" s="5"/>
    </row>
    <row r="593" spans="2:6" x14ac:dyDescent="0.25">
      <c r="B593" t="str">
        <v>592,Chevrolet,Spark,2015,regular unleaded,AUTOMATIC,84,16535,|n</v>
      </c>
      <c r="F593" s="5"/>
    </row>
    <row r="594" spans="2:6" x14ac:dyDescent="0.25">
      <c r="B594" t="str">
        <v>593,Chevrolet,Spark,2015,regular unleaded,MANUAL,84,15440,|n</v>
      </c>
      <c r="F594" s="5"/>
    </row>
    <row r="595" spans="2:6" x14ac:dyDescent="0.25">
      <c r="B595" t="str">
        <v>594,Chevrolet,Spark,2016,regular unleaded,AUTOMATIC,98,17285,|n</v>
      </c>
      <c r="F595" s="5"/>
    </row>
    <row r="596" spans="2:6" x14ac:dyDescent="0.25">
      <c r="B596" t="str">
        <v>595,Chevrolet,Spark,2016,regular unleaded,MANUAL,98,16185,|n</v>
      </c>
      <c r="F596" s="5"/>
    </row>
    <row r="597" spans="2:6" x14ac:dyDescent="0.25">
      <c r="B597" t="str">
        <v>596,Chevrolet,Spark,2017,regular unleaded,AUTOMATIC,98,17425,|n</v>
      </c>
      <c r="F597" s="5"/>
    </row>
    <row r="598" spans="2:6" x14ac:dyDescent="0.25">
      <c r="B598" t="str">
        <v>597,Chevrolet,Spark,2017,regular unleaded,MANUAL,98,16325,|n</v>
      </c>
      <c r="F598" s="5"/>
    </row>
    <row r="599" spans="2:6" x14ac:dyDescent="0.25">
      <c r="B599" t="str">
        <v>598,Chevrolet,Spark EV,2014,electric,DIRECT_DRIVE,140,27010,|n</v>
      </c>
      <c r="F599" s="5"/>
    </row>
    <row r="600" spans="2:6" x14ac:dyDescent="0.25">
      <c r="B600" t="str">
        <v>599,Chevrolet,Spark EV,2015,electric,DIRECT_DRIVE,140,25560,598</v>
      </c>
      <c r="F600" s="5"/>
    </row>
    <row r="601" spans="2:6" x14ac:dyDescent="0.25">
      <c r="B601" t="str">
        <v>600,Chevrolet,Spark EV,2016,electric,DIRECT_DRIVE,140,25510,599</v>
      </c>
      <c r="F601" s="5"/>
    </row>
    <row r="602" spans="2:6" x14ac:dyDescent="0.25">
      <c r="B602" t="str">
        <v>601,Chevrolet,SS,2014,premium unleaded (recommended),AUTOMATIC,415,43475,|n</v>
      </c>
      <c r="F602" s="5"/>
    </row>
    <row r="603" spans="2:6" x14ac:dyDescent="0.25">
      <c r="B603" t="str">
        <v>602,Chevrolet,SS,2015,premium unleaded (recommended),AUTOMATIC,415,45745,601</v>
      </c>
      <c r="F603" s="5"/>
    </row>
    <row r="604" spans="2:6" x14ac:dyDescent="0.25">
      <c r="B604" t="str">
        <v>603,Chevrolet,SS,2016,premium unleaded (recommended),AUTOMATIC,415,46575,602</v>
      </c>
      <c r="F604" s="5"/>
    </row>
    <row r="605" spans="2:6" x14ac:dyDescent="0.25">
      <c r="B605" t="str">
        <v>604,Chevrolet,SSR,2005,regular unleaded,AUTOMATIC,395,42555,|n</v>
      </c>
      <c r="F605" s="5"/>
    </row>
    <row r="606" spans="2:6" x14ac:dyDescent="0.25">
      <c r="B606" t="str">
        <v>605,Chevrolet,SSR,2006,regular unleaded,AUTOMATIC,395,39240,604</v>
      </c>
      <c r="F606" s="5"/>
    </row>
    <row r="607" spans="2:6" x14ac:dyDescent="0.25">
      <c r="B607" t="str">
        <v>606,Chevrolet,Suburban,2015,flex-fuel (unleaded/E85),AUTOMATIC,355,66785,|n</v>
      </c>
      <c r="F607" s="5"/>
    </row>
    <row r="608" spans="2:6" x14ac:dyDescent="0.25">
      <c r="B608" t="str">
        <v>607,Chevrolet,Suburban,2016,flex-fuel (unleaded/E85),AUTOMATIC,355,67440,606</v>
      </c>
      <c r="F608" s="5"/>
    </row>
    <row r="609" spans="2:6" x14ac:dyDescent="0.25">
      <c r="B609" t="str">
        <v>608,Chevrolet,Suburban,2017,flex-fuel (unleaded/E85),AUTOMATIC,355,67730,607</v>
      </c>
      <c r="F609" s="5"/>
    </row>
    <row r="610" spans="2:6" x14ac:dyDescent="0.25">
      <c r="B610" t="str">
        <v>609,Chevrolet,Tahoe,2015,flex-fuel (unleaded/E85),AUTOMATIC,355,64085,|n</v>
      </c>
      <c r="F610" s="5"/>
    </row>
    <row r="611" spans="2:6" x14ac:dyDescent="0.25">
      <c r="B611" t="str">
        <v>610,Chevrolet,Tahoe,2016,flex-fuel (unleaded/E85),AUTOMATIC,355,64740,609</v>
      </c>
      <c r="F611" s="5"/>
    </row>
    <row r="612" spans="2:6" x14ac:dyDescent="0.25">
      <c r="B612" t="str">
        <v>611,Chevrolet,Tahoe,2017,flex-fuel (unleaded/E85),AUTOMATIC,355,65030,610</v>
      </c>
      <c r="F612" s="5"/>
    </row>
    <row r="613" spans="2:6" x14ac:dyDescent="0.25">
      <c r="B613" t="str">
        <v>612,Chevrolet,Tahoe Hybrid,2011,regular unleaded,AUTOMATIC,332,53950,|n</v>
      </c>
      <c r="F613" s="5"/>
    </row>
    <row r="614" spans="2:6" x14ac:dyDescent="0.25">
      <c r="B614" t="str">
        <v>613,Chevrolet,Tahoe Hybrid,2012,regular unleaded,AUTOMATIC,332,54775,612</v>
      </c>
      <c r="F614" s="5"/>
    </row>
    <row r="615" spans="2:6" x14ac:dyDescent="0.25">
      <c r="B615" t="str">
        <v>614,Chevrolet,Tahoe Hybrid,2013,regular unleaded,AUTOMATIC,332,56425,613</v>
      </c>
      <c r="F615" s="5"/>
    </row>
    <row r="616" spans="2:6" x14ac:dyDescent="0.25">
      <c r="B616" t="str">
        <v>615,Chevrolet,TrailBlazer,2007,premium unleaded (required),AUTOMATIC,395,37125,|n</v>
      </c>
      <c r="F616" s="5"/>
    </row>
    <row r="617" spans="2:6" x14ac:dyDescent="0.25">
      <c r="B617" t="str">
        <v>616,Chevrolet,TrailBlazer,2007,regular unleaded,AUTOMATIC,291,30210,|n</v>
      </c>
      <c r="F617" s="5"/>
    </row>
    <row r="618" spans="2:6" x14ac:dyDescent="0.25">
      <c r="B618" t="str">
        <v>617,Chevrolet,TrailBlazer,2008,premium unleaded (required),AUTOMATIC,390,37725,|n</v>
      </c>
      <c r="F618" s="5"/>
    </row>
    <row r="619" spans="2:6" x14ac:dyDescent="0.25">
      <c r="B619" t="str">
        <v>618,Chevrolet,TrailBlazer,2008,regular unleaded,AUTOMATIC,285,33945,|n</v>
      </c>
      <c r="F619" s="5"/>
    </row>
    <row r="620" spans="2:6" x14ac:dyDescent="0.25">
      <c r="B620" t="str">
        <v>619,Chevrolet,TrailBlazer,2009,premium unleaded (recommended),AUTOMATIC,390,39330,|n</v>
      </c>
      <c r="F620" s="5"/>
    </row>
    <row r="621" spans="2:6" x14ac:dyDescent="0.25">
      <c r="B621" t="str">
        <v>620,Chevrolet,TrailBlazer,2009,regular unleaded,AUTOMATIC,285,35770,|n</v>
      </c>
      <c r="F621" s="5"/>
    </row>
    <row r="622" spans="2:6" x14ac:dyDescent="0.25">
      <c r="B622" t="str">
        <v>621,Chevrolet,TrailBlazer EXT,2005,regular unleaded,AUTOMATIC,275,32515,|n</v>
      </c>
      <c r="F622" s="5"/>
    </row>
    <row r="623" spans="2:6" x14ac:dyDescent="0.25">
      <c r="B623" t="str">
        <v>622,Chevrolet,TrailBlazer EXT,2006,regular unleaded,AUTOMATIC,291,30230,621</v>
      </c>
      <c r="F623" s="5"/>
    </row>
    <row r="624" spans="2:6" x14ac:dyDescent="0.25">
      <c r="B624" t="str">
        <v>623,Chevrolet,Traverse,2015,regular unleaded,AUTOMATIC,288,43935,|n</v>
      </c>
      <c r="F624" s="5"/>
    </row>
    <row r="625" spans="2:6" x14ac:dyDescent="0.25">
      <c r="B625" t="str">
        <v>624,Chevrolet,Traverse,2016,regular unleaded,AUTOMATIC,288,44145,623</v>
      </c>
      <c r="F625" s="5"/>
    </row>
    <row r="626" spans="2:6" x14ac:dyDescent="0.25">
      <c r="B626" t="str">
        <v>625,Chevrolet,Traverse,2017,regular unleaded,AUTOMATIC,288,44045,624</v>
      </c>
      <c r="F626" s="5"/>
    </row>
    <row r="627" spans="2:6" x14ac:dyDescent="0.25">
      <c r="B627" t="str">
        <v>626,Chevrolet,Trax,2015,regular unleaded,AUTOMATIC,138,26530,|n</v>
      </c>
      <c r="F627" s="5"/>
    </row>
    <row r="628" spans="2:6" x14ac:dyDescent="0.25">
      <c r="B628" t="str">
        <v>627,Chevrolet,Trax,2016,regular unleaded,AUTOMATIC,138,26730,626</v>
      </c>
      <c r="F628" s="5"/>
    </row>
    <row r="629" spans="2:6" x14ac:dyDescent="0.25">
      <c r="B629" t="str">
        <v>628,Chevrolet,Trax,2017,regular unleaded,AUTOMATIC,138,27600,627</v>
      </c>
      <c r="F629" s="5"/>
    </row>
    <row r="630" spans="2:6" x14ac:dyDescent="0.25">
      <c r="B630" t="str">
        <v>629,Chevrolet,Uplander,2006,regular unleaded,AUTOMATIC,196,33250,|n</v>
      </c>
      <c r="F630" s="5"/>
    </row>
    <row r="631" spans="2:6" x14ac:dyDescent="0.25">
      <c r="B631" t="str">
        <v>630,Chevrolet,Uplander,2007,regular unleaded,AUTOMATIC,240,33050,629</v>
      </c>
      <c r="F631" s="5"/>
    </row>
    <row r="632" spans="2:6" x14ac:dyDescent="0.25">
      <c r="B632" t="str">
        <v>631,Chevrolet,Uplander,2008,regular unleaded,AUTOMATIC,240,29330,630</v>
      </c>
      <c r="F632" s="5"/>
    </row>
    <row r="633" spans="2:6" x14ac:dyDescent="0.25">
      <c r="B633" t="str">
        <v>632,Chevrolet,Venture,2005,regular unleaded,AUTOMATIC,185,30760,|n</v>
      </c>
      <c r="F633" s="5"/>
    </row>
    <row r="634" spans="2:6" x14ac:dyDescent="0.25">
      <c r="B634" t="str">
        <v>633,Chrysler,200,2015,flex-fuel (unleaded/E85),AUTOMATIC,295,30825,|n</v>
      </c>
      <c r="F634" s="5"/>
    </row>
    <row r="635" spans="2:6" x14ac:dyDescent="0.25">
      <c r="B635" t="str">
        <v>634,Chrysler,200,2016,flex-fuel (unleaded/E85),AUTOMATIC,295,31785,633</v>
      </c>
      <c r="F635" s="5"/>
    </row>
    <row r="636" spans="2:6" x14ac:dyDescent="0.25">
      <c r="B636" t="str">
        <v>635,Chrysler,200,2017,flex-fuel (unleaded/E85),AUTOMATIC,295,31785,634</v>
      </c>
      <c r="F636" s="5"/>
    </row>
    <row r="637" spans="2:6" x14ac:dyDescent="0.25">
      <c r="B637" t="str">
        <v>636,Chrysler,300,2015,regular unleaded,AUTOMATIC,292,44895,|n</v>
      </c>
      <c r="F637" s="5"/>
    </row>
    <row r="638" spans="2:6" x14ac:dyDescent="0.25">
      <c r="B638" t="str">
        <v>637,Chrysler,300,2016,regular unleaded,AUTOMATIC,292,45190,636</v>
      </c>
      <c r="F638" s="5"/>
    </row>
    <row r="639" spans="2:6" x14ac:dyDescent="0.25">
      <c r="B639" t="str">
        <v>638,Chrysler,300,2017,regular unleaded,AUTOMATIC,292,45270,637</v>
      </c>
      <c r="F639" s="5"/>
    </row>
    <row r="640" spans="2:6" x14ac:dyDescent="0.25">
      <c r="B640" t="str">
        <v>639,Chrysler,Aspen,2007,regular unleaded,AUTOMATIC,235,33810,|n</v>
      </c>
      <c r="F640" s="5"/>
    </row>
    <row r="641" spans="2:6" x14ac:dyDescent="0.25">
      <c r="B641" t="str">
        <v>640,Chrysler,Aspen,2008,regular unleaded,AUTOMATIC,302,35780,639</v>
      </c>
      <c r="F641" s="5"/>
    </row>
    <row r="642" spans="2:6" x14ac:dyDescent="0.25">
      <c r="B642" t="str">
        <v>641,Chrysler,Aspen,2009,regular unleaded,AUTOMATIC,385,45270,640</v>
      </c>
      <c r="F642" s="5"/>
    </row>
    <row r="643" spans="2:6" x14ac:dyDescent="0.25">
      <c r="B643" t="str">
        <v>642,Chrysler,Crossfire,2006,premium unleaded (required),AUTOMATIC,330,49470,|n</v>
      </c>
      <c r="F643" s="5"/>
    </row>
    <row r="644" spans="2:6" x14ac:dyDescent="0.25">
      <c r="B644" t="str">
        <v>643,Chrysler,Crossfire,2006,premium unleaded (required),MANUAL,215,38545,|n</v>
      </c>
      <c r="F644" s="5"/>
    </row>
    <row r="645" spans="2:6" x14ac:dyDescent="0.25">
      <c r="B645" t="str">
        <v>644,Chrysler,Crossfire,2007,premium unleaded (required),MANUAL,215,38955,643</v>
      </c>
      <c r="F645" s="5"/>
    </row>
    <row r="646" spans="2:6" x14ac:dyDescent="0.25">
      <c r="B646" t="str">
        <v>645,Chrysler,Crossfire,2008,premium unleaded (required),MANUAL,215,39130,644</v>
      </c>
      <c r="F646" s="5"/>
    </row>
    <row r="647" spans="2:6" x14ac:dyDescent="0.25">
      <c r="B647" t="str">
        <v>646,Chrysler,Pacifica,2007,regular unleaded,AUTOMATIC,255,35825,|n</v>
      </c>
      <c r="F647" s="5"/>
    </row>
    <row r="648" spans="2:6" x14ac:dyDescent="0.25">
      <c r="B648" t="str">
        <v>647,Chrysler,Pacifica,2008,regular unleaded,AUTOMATIC,253,36195,646</v>
      </c>
      <c r="F648" s="5"/>
    </row>
    <row r="649" spans="2:6" x14ac:dyDescent="0.25">
      <c r="B649" t="str">
        <v>648,Chrysler,Pacifica,2017,regular unleaded,AUTOMATIC,287,42495,647</v>
      </c>
      <c r="F649" s="5"/>
    </row>
    <row r="650" spans="2:6" x14ac:dyDescent="0.25">
      <c r="B650" t="str">
        <v>649,Chrysler,PT Cruiser,2008,regular unleaded,AUTOMATIC,180,23515,|n</v>
      </c>
      <c r="F650" s="5"/>
    </row>
    <row r="651" spans="2:6" x14ac:dyDescent="0.25">
      <c r="B651" t="str">
        <v>650,Chrysler,PT Cruiser,2008,regular unleaded,MANUAL,150,18430,|n</v>
      </c>
      <c r="F651" s="5"/>
    </row>
    <row r="652" spans="2:6" x14ac:dyDescent="0.25">
      <c r="B652" t="str">
        <v>651,Chrysler,PT Cruiser,2009,regular unleaded,AUTOMATIC,180,24510,|n</v>
      </c>
      <c r="F652" s="5"/>
    </row>
    <row r="653" spans="2:6" x14ac:dyDescent="0.25">
      <c r="B653" t="str">
        <v>652,Chrysler,PT Cruiser,2009,regular unleaded,MANUAL,150,18000,|n</v>
      </c>
      <c r="F653" s="5"/>
    </row>
    <row r="654" spans="2:6" x14ac:dyDescent="0.25">
      <c r="B654" t="str">
        <v>653,Chrysler,PT Cruiser,2010,regular unleaded,AUTOMATIC,150,18275,|n</v>
      </c>
      <c r="F654" s="5"/>
    </row>
    <row r="655" spans="2:6" x14ac:dyDescent="0.25">
      <c r="B655" t="str">
        <v>654,Chrysler,Sebring,2008,flex-fuel (unleaded/E85),AUTOMATIC,186,29275,|n</v>
      </c>
      <c r="F655" s="5"/>
    </row>
    <row r="656" spans="2:6" x14ac:dyDescent="0.25">
      <c r="B656" t="str">
        <v>655,Chrysler,Sebring,2008,regular unleaded,AUTOMATIC,235,32715,|n</v>
      </c>
      <c r="F656" s="5"/>
    </row>
    <row r="657" spans="2:6" x14ac:dyDescent="0.25">
      <c r="B657" t="str">
        <v>656,Chrysler,Sebring,2009,flex-fuel (unleaded/E85),AUTOMATIC,186,30270,|n</v>
      </c>
      <c r="F657" s="5"/>
    </row>
    <row r="658" spans="2:6" x14ac:dyDescent="0.25">
      <c r="B658" t="str">
        <v>657,Chrysler,Sebring,2009,regular unleaded,AUTOMATIC,235,35125,|n</v>
      </c>
      <c r="F658" s="5"/>
    </row>
    <row r="659" spans="2:6" x14ac:dyDescent="0.25">
      <c r="B659" t="str">
        <v>658,Chrysler,Sebring,2010,flex-fuel (unleaded/E85),AUTOMATIC,186,29210,|n</v>
      </c>
      <c r="F659" s="5"/>
    </row>
    <row r="660" spans="2:6" x14ac:dyDescent="0.25">
      <c r="B660" t="str">
        <v>659,Chrysler,Sebring,2010,regular unleaded,AUTOMATIC,235,32710,|n</v>
      </c>
      <c r="F660" s="5"/>
    </row>
    <row r="661" spans="2:6" x14ac:dyDescent="0.25">
      <c r="B661" t="str">
        <v>660,Chrysler,Town and Country,2014,flex-fuel (unleaded/E85),AUTOMATIC,283,41995,|n</v>
      </c>
      <c r="F661" s="5"/>
    </row>
    <row r="662" spans="2:6" x14ac:dyDescent="0.25">
      <c r="B662" t="str">
        <v>661,Chrysler,Town and Country,2015,flex-fuel (unleaded/E85),AUTOMATIC,283,40295,660</v>
      </c>
      <c r="F662" s="5"/>
    </row>
    <row r="663" spans="2:6" x14ac:dyDescent="0.25">
      <c r="B663" t="str">
        <v>662,Chrysler,Town and Country,2016,flex-fuel (unleaded/E85),AUTOMATIC,283,40645,661</v>
      </c>
      <c r="F663" s="5"/>
    </row>
    <row r="664" spans="2:6" x14ac:dyDescent="0.25">
      <c r="B664" t="str">
        <v>663,Dodge,Avenger,2012,flex-fuel (unleaded/E85),AUTOMATIC,283,25995,|n</v>
      </c>
      <c r="F664" s="5"/>
    </row>
    <row r="665" spans="2:6" x14ac:dyDescent="0.25">
      <c r="B665" t="str">
        <v>664,Dodge,Avenger,2012,regular unleaded,AUTOMATIC,173,21495,|n</v>
      </c>
      <c r="F665" s="5"/>
    </row>
    <row r="666" spans="2:6" x14ac:dyDescent="0.25">
      <c r="B666" t="str">
        <v>665,Dodge,Avenger,2013,flex-fuel (unleaded/E85),AUTOMATIC,283,25695,|n</v>
      </c>
      <c r="F666" s="5"/>
    </row>
    <row r="667" spans="2:6" x14ac:dyDescent="0.25">
      <c r="B667" t="str">
        <v>666,Dodge,Avenger,2013,regular unleaded,AUTOMATIC,173,22595,|n</v>
      </c>
      <c r="F667" s="5"/>
    </row>
    <row r="668" spans="2:6" x14ac:dyDescent="0.25">
      <c r="B668" t="str">
        <v>667,Dodge,Avenger,2014,flex-fuel (unleaded/E85),AUTOMATIC,283,25795,|n</v>
      </c>
      <c r="F668" s="5"/>
    </row>
    <row r="669" spans="2:6" x14ac:dyDescent="0.25">
      <c r="B669" t="str">
        <v>668,Dodge,Avenger,2014,regular unleaded,AUTOMATIC,173,23295,|n</v>
      </c>
      <c r="F669" s="5"/>
    </row>
    <row r="670" spans="2:6" x14ac:dyDescent="0.25">
      <c r="B670" t="str">
        <v>669,Dodge,Caliber,2010,regular unleaded,AUTOMATIC,158,19995,|n</v>
      </c>
      <c r="F670" s="5"/>
    </row>
    <row r="671" spans="2:6" x14ac:dyDescent="0.25">
      <c r="B671" t="str">
        <v>670,Dodge,Caliber,2010,regular unleaded,MANUAL,172,20555,|n</v>
      </c>
      <c r="F671" s="5"/>
    </row>
    <row r="672" spans="2:6" x14ac:dyDescent="0.25">
      <c r="B672" t="str">
        <v>671,Dodge,Caliber,2011,regular unleaded,AUTOMATIC,158,20585,|n</v>
      </c>
      <c r="F672" s="5"/>
    </row>
    <row r="673" spans="2:6" x14ac:dyDescent="0.25">
      <c r="B673" t="str">
        <v>672,Dodge,Caliber,2011,regular unleaded,MANUAL,172,20585,|n</v>
      </c>
      <c r="F673" s="5"/>
    </row>
    <row r="674" spans="2:6" x14ac:dyDescent="0.25">
      <c r="B674" t="str">
        <v>673,Dodge,Caliber,2012,regular unleaded,AUTOMATIC,158,18765,|n</v>
      </c>
      <c r="F674" s="5"/>
    </row>
    <row r="675" spans="2:6" x14ac:dyDescent="0.25">
      <c r="B675" t="str">
        <v>674,Dodge,Caliber,2012,regular unleaded,MANUAL,158,18730,|n</v>
      </c>
      <c r="F675" s="5"/>
    </row>
    <row r="676" spans="2:6" x14ac:dyDescent="0.25">
      <c r="B676" t="str">
        <v>675,Dodge,Caravan,2005,regular unleaded,AUTOMATIC,180,22225,|n</v>
      </c>
      <c r="F676" s="5"/>
    </row>
    <row r="677" spans="2:6" x14ac:dyDescent="0.25">
      <c r="B677" t="str">
        <v>676,Dodge,Caravan,2006,regular unleaded,AUTOMATIC,180,22520,675</v>
      </c>
      <c r="F677" s="5"/>
    </row>
    <row r="678" spans="2:6" x14ac:dyDescent="0.25">
      <c r="B678" t="str">
        <v>677,Dodge,Caravan,2007,regular unleaded,AUTOMATIC,170,22995,676</v>
      </c>
      <c r="F678" s="5"/>
    </row>
    <row r="679" spans="2:6" x14ac:dyDescent="0.25">
      <c r="B679" t="str">
        <v>678,Dodge,Challenger,2015,premium unleaded (recommended),MANUAL,707,58295,|n</v>
      </c>
      <c r="F679" s="5"/>
    </row>
    <row r="680" spans="2:6" x14ac:dyDescent="0.25">
      <c r="B680" t="str">
        <v>679,Dodge,Challenger,2015,regular unleaded,AUTOMATIC,305,29995,|n</v>
      </c>
      <c r="F680" s="5"/>
    </row>
    <row r="681" spans="2:6" x14ac:dyDescent="0.25">
      <c r="B681" t="str">
        <v>680,Dodge,Challenger,2015,regular unleaded,MANUAL,375,38795,|n</v>
      </c>
      <c r="F681" s="5"/>
    </row>
    <row r="682" spans="2:6" x14ac:dyDescent="0.25">
      <c r="B682" t="str">
        <v>681,Dodge,Challenger,2016,premium unleaded (recommended),AUTOMATIC,707,65945,|n</v>
      </c>
      <c r="F682" s="5"/>
    </row>
    <row r="683" spans="2:6" x14ac:dyDescent="0.25">
      <c r="B683" t="str">
        <v>682,Dodge,Challenger,2016,premium unleaded (recommended),MANUAL,485,49195,|n</v>
      </c>
      <c r="F683" s="5"/>
    </row>
    <row r="684" spans="2:6" x14ac:dyDescent="0.25">
      <c r="B684" t="str">
        <v>683,Dodge,Challenger,2016,regular unleaded,AUTOMATIC,305,29995,|n</v>
      </c>
      <c r="F684" s="5"/>
    </row>
    <row r="685" spans="2:6" x14ac:dyDescent="0.25">
      <c r="B685" t="str">
        <v>684,Dodge,Challenger,2016,regular unleaded,MANUAL,375,38995,|n</v>
      </c>
      <c r="F685" s="5"/>
    </row>
    <row r="686" spans="2:6" x14ac:dyDescent="0.25">
      <c r="B686" t="str">
        <v>685,Dodge,Challenger,2017,premium unleaded (recommended),MANUAL,707,62495,|n</v>
      </c>
      <c r="F686" s="5"/>
    </row>
    <row r="687" spans="2:6" x14ac:dyDescent="0.25">
      <c r="B687" t="str">
        <v>686,Dodge,Challenger,2017,regular unleaded,AUTOMATIC,305,29995,|n</v>
      </c>
      <c r="F687" s="5"/>
    </row>
    <row r="688" spans="2:6" x14ac:dyDescent="0.25">
      <c r="B688" t="str">
        <v>687,Dodge,Challenger,2017,regular unleaded,MANUAL,375,40140,|n</v>
      </c>
      <c r="F688" s="5"/>
    </row>
    <row r="689" spans="2:6" x14ac:dyDescent="0.25">
      <c r="B689" t="str">
        <v>688,Dodge,Charger,2015,premium unleaded (recommended),AUTOMATIC,707,62295,|n</v>
      </c>
      <c r="F689" s="5"/>
    </row>
    <row r="690" spans="2:6" x14ac:dyDescent="0.25">
      <c r="B690" t="str">
        <v>689,Dodge,Charger,2015,regular unleaded,AUTOMATIC,370,36595,|n</v>
      </c>
      <c r="F690" s="5"/>
    </row>
    <row r="691" spans="2:6" x14ac:dyDescent="0.25">
      <c r="B691" t="str">
        <v>690,Dodge,Charger,2016,premium unleaded (recommended),AUTOMATIC,707,65945,|n</v>
      </c>
      <c r="F691" s="5"/>
    </row>
    <row r="692" spans="2:6" x14ac:dyDescent="0.25">
      <c r="B692" t="str">
        <v>691,Dodge,Charger,2016,regular unleaded,AUTOMATIC,370,36895,|n</v>
      </c>
      <c r="F692" s="5"/>
    </row>
    <row r="693" spans="2:6" x14ac:dyDescent="0.25">
      <c r="B693" t="str">
        <v>692,Dodge,Charger,2017,premium unleaded (recommended),AUTOMATIC,707,65945,|n</v>
      </c>
      <c r="F693" s="5"/>
    </row>
    <row r="694" spans="2:6" x14ac:dyDescent="0.25">
      <c r="B694" t="str">
        <v>693,Dodge,Charger,2017,regular unleaded,AUTOMATIC,370,39890,|n</v>
      </c>
      <c r="F694" s="5"/>
    </row>
    <row r="695" spans="2:6" x14ac:dyDescent="0.25">
      <c r="B695" t="str">
        <v>694,Dodge,Dakota,2008,regular unleaded,AUTOMATIC,302,32135,|n</v>
      </c>
      <c r="F695" s="5"/>
    </row>
    <row r="696" spans="2:6" x14ac:dyDescent="0.25">
      <c r="B696" t="str">
        <v>695,Dodge,Dakota,2008,regular unleaded,MANUAL,210,28580,|n</v>
      </c>
      <c r="F696" s="5"/>
    </row>
    <row r="697" spans="2:6" x14ac:dyDescent="0.25">
      <c r="B697" t="str">
        <v>696,Dodge,Dakota,2009,regular unleaded,AUTOMATIC,210,31630,|n</v>
      </c>
      <c r="F697" s="5"/>
    </row>
    <row r="698" spans="2:6" x14ac:dyDescent="0.25">
      <c r="B698" t="str">
        <v>697,Dodge,Dakota,2009,regular unleaded,MANUAL,210,28210,|n</v>
      </c>
      <c r="F698" s="5"/>
    </row>
    <row r="699" spans="2:6" x14ac:dyDescent="0.25">
      <c r="B699" t="str">
        <v>698,Dodge,Dakota,2010,flex-fuel (unleaded/E85),AUTOMATIC,302,31365,|n</v>
      </c>
      <c r="F699" s="5"/>
    </row>
    <row r="700" spans="2:6" x14ac:dyDescent="0.25">
      <c r="B700" t="str">
        <v>699,Dodge,Dakota,2010,regular unleaded,AUTOMATIC,210,33180,|n</v>
      </c>
      <c r="F700" s="5"/>
    </row>
    <row r="701" spans="2:6" x14ac:dyDescent="0.25">
      <c r="B701" t="str">
        <v>700,Dodge,Dart,2014,regular unleaded,AUTOMATIC,184,22995,|n</v>
      </c>
      <c r="F701" s="5"/>
    </row>
    <row r="702" spans="2:6" x14ac:dyDescent="0.25">
      <c r="B702" t="str">
        <v>701,Dodge,Dart,2014,regular unleaded,MANUAL,184,20995,|n</v>
      </c>
      <c r="F702" s="5"/>
    </row>
    <row r="703" spans="2:6" x14ac:dyDescent="0.25">
      <c r="B703" t="str">
        <v>702,Dodge,Dart,2015,regular unleaded,AUTOMATIC,184,23795,|n</v>
      </c>
      <c r="F703" s="5"/>
    </row>
    <row r="704" spans="2:6" x14ac:dyDescent="0.25">
      <c r="B704" t="str">
        <v>703,Dodge,Dart,2015,regular unleaded,MANUAL,184,21645,|n</v>
      </c>
      <c r="F704" s="5"/>
    </row>
    <row r="705" spans="2:6" x14ac:dyDescent="0.25">
      <c r="B705" t="str">
        <v>704,Dodge,Dart,2016,regular unleaded,AUTOMATIC,184,24395,|n</v>
      </c>
      <c r="F705" s="5"/>
    </row>
    <row r="706" spans="2:6" x14ac:dyDescent="0.25">
      <c r="B706" t="str">
        <v>705,Dodge,Dart,2016,regular unleaded,MANUAL,184,22095,|n</v>
      </c>
      <c r="F706" s="5"/>
    </row>
    <row r="707" spans="2:6" x14ac:dyDescent="0.25">
      <c r="B707" t="str">
        <v>706,Dodge,Durango,2015,premium unleaded (recommended),AUTOMATIC,360,42495,|n</v>
      </c>
      <c r="F707" s="5"/>
    </row>
    <row r="708" spans="2:6" x14ac:dyDescent="0.25">
      <c r="B708" t="str">
        <v>707,Dodge,Durango,2015,regular unleaded,AUTOMATIC,290,43595,|n</v>
      </c>
      <c r="F708" s="5"/>
    </row>
    <row r="709" spans="2:6" x14ac:dyDescent="0.25">
      <c r="B709" t="str">
        <v>708,Dodge,Durango,2016,premium unleaded (recommended),AUTOMATIC,360,44595,|n</v>
      </c>
      <c r="F709" s="5"/>
    </row>
    <row r="710" spans="2:6" x14ac:dyDescent="0.25">
      <c r="B710" t="str">
        <v>709,Dodge,Durango,2016,regular unleaded,AUTOMATIC,295,44990,|n</v>
      </c>
      <c r="F710" s="5"/>
    </row>
    <row r="711" spans="2:6" x14ac:dyDescent="0.25">
      <c r="B711" t="str">
        <v>710,Dodge,Durango,2017,premium unleaded (recommended),AUTOMATIC,360,44695,|n</v>
      </c>
      <c r="F711" s="5"/>
    </row>
    <row r="712" spans="2:6" x14ac:dyDescent="0.25">
      <c r="B712" t="str">
        <v>711,Dodge,Durango,2017,regular unleaded,AUTOMATIC,295,45090,|n</v>
      </c>
      <c r="F712" s="5"/>
    </row>
    <row r="713" spans="2:6" x14ac:dyDescent="0.25">
      <c r="B713" t="str">
        <v>712,Dodge,Grand Caravan,2015,flex-fuel (unleaded/E85),AUTOMATIC,283,30995,|n</v>
      </c>
      <c r="F713" s="5"/>
    </row>
    <row r="714" spans="2:6" x14ac:dyDescent="0.25">
      <c r="B714" t="str">
        <v>713,Dodge,Grand Caravan,2016,flex-fuel (unleaded/E85),AUTOMATIC,283,31495,712</v>
      </c>
      <c r="F714" s="5"/>
    </row>
    <row r="715" spans="2:6" x14ac:dyDescent="0.25">
      <c r="B715" t="str">
        <v>714,Dodge,Grand Caravan,2017,regular unleaded,AUTOMATIC,283,32395,|n</v>
      </c>
      <c r="F715" s="5"/>
    </row>
    <row r="716" spans="2:6" x14ac:dyDescent="0.25">
      <c r="B716" t="str">
        <v>715,Dodge,Journey,2015,regular unleaded,AUTOMATIC,283,33295,|n</v>
      </c>
      <c r="F716" s="5"/>
    </row>
    <row r="717" spans="2:6" x14ac:dyDescent="0.25">
      <c r="B717" t="str">
        <v>716,Dodge,Journey,2016,flex-fuel (unleaded/E85),AUTOMATIC,283,31795,|n</v>
      </c>
      <c r="F717" s="5"/>
    </row>
    <row r="718" spans="2:6" x14ac:dyDescent="0.25">
      <c r="B718" t="str">
        <v>717,Dodge,Journey,2016,regular unleaded,AUTOMATIC,283,33695,|n</v>
      </c>
      <c r="F718" s="5"/>
    </row>
    <row r="719" spans="2:6" x14ac:dyDescent="0.25">
      <c r="B719" t="str">
        <v>718,Dodge,Journey,2017,flex-fuel (unleaded/E85),AUTOMATIC,283,31795,|n</v>
      </c>
      <c r="F719" s="5"/>
    </row>
    <row r="720" spans="2:6" x14ac:dyDescent="0.25">
      <c r="B720" t="str">
        <v>719,Dodge,Journey,2017,regular unleaded,AUTOMATIC,283,33695,|n</v>
      </c>
      <c r="F720" s="5"/>
    </row>
    <row r="721" spans="2:6" x14ac:dyDescent="0.25">
      <c r="B721" t="str">
        <v>720,Dodge,Magnum,2006,premium unleaded (required),AUTOMATIC,425,37320,|n</v>
      </c>
      <c r="F721" s="5"/>
    </row>
    <row r="722" spans="2:6" x14ac:dyDescent="0.25">
      <c r="B722" t="str">
        <v>721,Dodge,Magnum,2006,regular unleaded,AUTOMATIC,340,32855,|n</v>
      </c>
      <c r="F722" s="5"/>
    </row>
    <row r="723" spans="2:6" x14ac:dyDescent="0.25">
      <c r="B723" t="str">
        <v>722,Dodge,Magnum,2007,premium unleaded (required),AUTOMATIC,425,37795,|n</v>
      </c>
      <c r="F723" s="5"/>
    </row>
    <row r="724" spans="2:6" x14ac:dyDescent="0.25">
      <c r="B724" t="str">
        <v>723,Dodge,Magnum,2007,regular unleaded,AUTOMATIC,340,33615,|n</v>
      </c>
      <c r="F724" s="5"/>
    </row>
    <row r="725" spans="2:6" x14ac:dyDescent="0.25">
      <c r="B725" t="str">
        <v>724,Dodge,Magnum,2008,premium unleaded (recommended),AUTOMATIC,425,38105,|n</v>
      </c>
      <c r="F725" s="5"/>
    </row>
    <row r="726" spans="2:6" x14ac:dyDescent="0.25">
      <c r="B726" t="str">
        <v>725,Dodge,Magnum,2008,regular unleaded,AUTOMATIC,340,33880,|n</v>
      </c>
      <c r="F726" s="5"/>
    </row>
    <row r="727" spans="2:6" x14ac:dyDescent="0.25">
      <c r="B727" t="str">
        <v>726,Dodge,Neon,2005,premium unleaded (required),MANUAL,220,20700,|n</v>
      </c>
      <c r="F727" s="5"/>
    </row>
    <row r="728" spans="2:6" x14ac:dyDescent="0.25">
      <c r="B728" t="str">
        <v>727,Dodge,Neon,2005,regular unleaded,MANUAL,132,16110,|n</v>
      </c>
      <c r="F728" s="5"/>
    </row>
    <row r="729" spans="2:6" x14ac:dyDescent="0.25">
      <c r="B729" t="str">
        <v>728,Dodge,Nitro,2009,regular unleaded,AUTOMATIC,210,26220,|n</v>
      </c>
      <c r="F729" s="5"/>
    </row>
    <row r="730" spans="2:6" x14ac:dyDescent="0.25">
      <c r="B730" t="str">
        <v>729,Dodge,Nitro,2010,regular unleaded,AUTOMATIC,260,28410,728</v>
      </c>
      <c r="F730" s="5"/>
    </row>
    <row r="731" spans="2:6" x14ac:dyDescent="0.25">
      <c r="B731" t="str">
        <v>730,Dodge,Nitro,2011,regular unleaded,AUTOMATIC,260,28995,729</v>
      </c>
      <c r="F731" s="5"/>
    </row>
    <row r="732" spans="2:6" x14ac:dyDescent="0.25">
      <c r="B732" t="str">
        <v>731,Dodge,Ram Pickup 1500,2008,flex-fuel (unleaded/E85),AUTOMATIC,310,34865,|n</v>
      </c>
      <c r="F732" s="5"/>
    </row>
    <row r="733" spans="2:6" x14ac:dyDescent="0.25">
      <c r="B733" t="str">
        <v>732,Dodge,Ram Pickup 1500,2008,regular unleaded,AUTOMATIC,345,41350,|n</v>
      </c>
      <c r="F733" s="5"/>
    </row>
    <row r="734" spans="2:6" x14ac:dyDescent="0.25">
      <c r="B734" t="str">
        <v>733,Dodge,Ram Pickup 1500,2008,regular unleaded,MANUAL,310,34275,|n</v>
      </c>
      <c r="F734" s="5"/>
    </row>
    <row r="735" spans="2:6" x14ac:dyDescent="0.25">
      <c r="B735" t="str">
        <v>734,Dodge,Ram Pickup 1500,2009,flex-fuel (unleaded/E85),AUTOMATIC,310,35100,|n</v>
      </c>
      <c r="F735" s="5"/>
    </row>
    <row r="736" spans="2:6" x14ac:dyDescent="0.25">
      <c r="B736" t="str">
        <v>735,Dodge,Ram Pickup 1500,2009,regular unleaded,AUTOMATIC,390,43490,|n</v>
      </c>
      <c r="F736" s="5"/>
    </row>
    <row r="737" spans="2:6" x14ac:dyDescent="0.25">
      <c r="B737" t="str">
        <v>736,Dodge,Ram Pickup 1500,2010,flex-fuel (unleaded/E85),AUTOMATIC,310,34240,|n</v>
      </c>
      <c r="F737" s="5"/>
    </row>
    <row r="738" spans="2:6" x14ac:dyDescent="0.25">
      <c r="B738" t="str">
        <v>737,Dodge,Ram Pickup 1500,2010,regular unleaded,AUTOMATIC,390,42650,|n</v>
      </c>
      <c r="F738" s="5"/>
    </row>
    <row r="739" spans="2:6" x14ac:dyDescent="0.25">
      <c r="B739" t="str">
        <v>738,Dodge,SRT Viper,2013,premium unleaded (required),MANUAL,640,120395,|n</v>
      </c>
      <c r="F739" s="5"/>
    </row>
    <row r="740" spans="2:6" x14ac:dyDescent="0.25">
      <c r="B740" t="str">
        <v>739,Dodge,SRT Viper,2014,premium unleaded (required),MANUAL,640,107385,738</v>
      </c>
      <c r="F740" s="5"/>
    </row>
    <row r="741" spans="2:6" x14ac:dyDescent="0.25">
      <c r="B741" t="str">
        <v>740,Dodge,Stratus,2005,regular unleaded,AUTOMATIC,200,23335,|n</v>
      </c>
      <c r="F741" s="5"/>
    </row>
    <row r="742" spans="2:6" x14ac:dyDescent="0.25">
      <c r="B742" t="str">
        <v>741,Dodge,Stratus,2005,regular unleaded,MANUAL,200,22980,|n</v>
      </c>
      <c r="F742" s="5"/>
    </row>
    <row r="743" spans="2:6" x14ac:dyDescent="0.25">
      <c r="B743" t="str">
        <v>742,Dodge,Stratus,2006,regular unleaded,AUTOMATIC,200,23755,|n</v>
      </c>
      <c r="F743" s="5"/>
    </row>
    <row r="744" spans="2:6" x14ac:dyDescent="0.25">
      <c r="B744" t="str">
        <v>743,Dodge,Viper,2015,premium unleaded (required),MANUAL,645,107995,|n</v>
      </c>
      <c r="F744" s="5"/>
    </row>
    <row r="745" spans="2:6" x14ac:dyDescent="0.25">
      <c r="B745" t="str">
        <v>744,Dodge,Viper,2016,premium unleaded (required),MANUAL,645,118795,743</v>
      </c>
      <c r="F745" s="5"/>
    </row>
    <row r="746" spans="2:6" x14ac:dyDescent="0.25">
      <c r="B746" t="str">
        <v>745,Dodge,Viper,2017,premium unleaded (required),MANUAL,645,118795,744</v>
      </c>
      <c r="F746" s="5"/>
    </row>
    <row r="747" spans="2:6" x14ac:dyDescent="0.25">
      <c r="B747" t="str">
        <v>746,Ferrari,599,2009,premium unleaded (required),AUTOMATED_MANUAL,611,320580,|n</v>
      </c>
      <c r="F747" s="5"/>
    </row>
    <row r="748" spans="2:6" x14ac:dyDescent="0.25">
      <c r="B748" t="str">
        <v>747,Ferrari,599,2009,premium unleaded (required),MANUAL,611,310543,|n</v>
      </c>
      <c r="F748" s="5"/>
    </row>
    <row r="749" spans="2:6" x14ac:dyDescent="0.25">
      <c r="B749" t="str">
        <v>748,Ferrari,599,2010,premium unleaded (required),MANUAL,611,310543,747</v>
      </c>
      <c r="F749" s="5"/>
    </row>
    <row r="750" spans="2:6" x14ac:dyDescent="0.25">
      <c r="B750" t="str">
        <v>749,Ferrari,599,2011,premium unleaded (required),AUTOMATED_MANUAL,661,410000,|n</v>
      </c>
      <c r="F750" s="5"/>
    </row>
    <row r="751" spans="2:6" x14ac:dyDescent="0.25">
      <c r="B751" t="str">
        <v>750,Ferrari,458 Italia,2013,premium unleaded (required),AUTOMATED_MANUAL,562,257412,|n</v>
      </c>
      <c r="F751" s="5"/>
    </row>
    <row r="752" spans="2:6" x14ac:dyDescent="0.25">
      <c r="B752" t="str">
        <v>751,Ferrari,458 Italia,2014,premium unleaded (required),AUTOMATED_MANUAL,597,288000,750</v>
      </c>
      <c r="F752" s="5"/>
    </row>
    <row r="753" spans="2:6" x14ac:dyDescent="0.25">
      <c r="B753" t="str">
        <v>752,Ferrari,458 Italia,2015,premium unleaded (required),AUTOMATED_MANUAL,597,291744,751</v>
      </c>
      <c r="F753" s="5"/>
    </row>
    <row r="754" spans="2:6" x14ac:dyDescent="0.25">
      <c r="B754" t="str">
        <v>753,Ferrari,612 Scaglietti,2009,premium unleaded (required),AUTOMATED_MANUAL,532,313088,|n</v>
      </c>
      <c r="F754" s="5"/>
    </row>
    <row r="755" spans="2:6" x14ac:dyDescent="0.25">
      <c r="B755" t="str">
        <v>754,Ferrari,612 Scaglietti,2010,premium unleaded (required),AUTOMATED_MANUAL,532,313088,753</v>
      </c>
      <c r="F755" s="5"/>
    </row>
    <row r="756" spans="2:6" x14ac:dyDescent="0.25">
      <c r="B756" t="str">
        <v>755,Ferrari,612 Scaglietti,2011,premium unleaded (required),AUTOMATED_MANUAL,532,313088,754</v>
      </c>
      <c r="F756" s="5"/>
    </row>
    <row r="757" spans="2:6" x14ac:dyDescent="0.25">
      <c r="B757" t="str">
        <v>756,Ferrari,California,2012,premium unleaded (required),AUTOMATED_MANUAL,453,195840,|n</v>
      </c>
      <c r="F757" s="5"/>
    </row>
    <row r="758" spans="2:6" x14ac:dyDescent="0.25">
      <c r="B758" t="str">
        <v>757,Ferrari,California,2013,premium unleaded (required),AUTOMATED_MANUAL,483,198190,756</v>
      </c>
      <c r="F758" s="5"/>
    </row>
    <row r="759" spans="2:6" x14ac:dyDescent="0.25">
      <c r="B759" t="str">
        <v>758,Ferrari,California,2014,premium unleaded (required),AUTOMATED_MANUAL,483,198190,757</v>
      </c>
      <c r="F759" s="5"/>
    </row>
    <row r="760" spans="2:6" x14ac:dyDescent="0.25">
      <c r="B760" t="str">
        <v>759,Ferrari,California T,2015,premium unleaded (required),AUTOMATED_MANUAL,553,198973,|n</v>
      </c>
      <c r="F760" s="5"/>
    </row>
    <row r="761" spans="2:6" x14ac:dyDescent="0.25">
      <c r="B761" t="str">
        <v>760,Ferrari,F12 Berlinetta,2013,premium unleaded (required),AUTOMATED_MANUAL,731,315888,|n</v>
      </c>
      <c r="F761" s="5"/>
    </row>
    <row r="762" spans="2:6" x14ac:dyDescent="0.25">
      <c r="B762" t="str">
        <v>761,Ferrari,F12 Berlinetta,2014,premium unleaded (required),AUTOMATED_MANUAL,731,315888,760</v>
      </c>
      <c r="F762" s="5"/>
    </row>
    <row r="763" spans="2:6" x14ac:dyDescent="0.25">
      <c r="B763" t="str">
        <v>762,Ferrari,F12 Berlinetta,2015,premium unleaded (required),AUTOMATED_MANUAL,731,319995,761</v>
      </c>
      <c r="F763" s="5"/>
    </row>
    <row r="764" spans="2:6" x14ac:dyDescent="0.25">
      <c r="B764" t="str">
        <v>763,Ferrari,F430,2007,premium unleaded (required),AUTOMATED_MANUAL,483,234945,|n</v>
      </c>
      <c r="F764" s="5"/>
    </row>
    <row r="765" spans="2:6" x14ac:dyDescent="0.25">
      <c r="B765" t="str">
        <v>764,Ferrari,F430,2007,premium unleaded (required),MANUAL,483,201213,|n</v>
      </c>
      <c r="F765" s="5"/>
    </row>
    <row r="766" spans="2:6" x14ac:dyDescent="0.25">
      <c r="B766" t="str">
        <v>765,Ferrari,F430,2008,premium unleaded (required),AUTOMATED_MANUAL,483,228447,|n</v>
      </c>
      <c r="F766" s="5"/>
    </row>
    <row r="767" spans="2:6" x14ac:dyDescent="0.25">
      <c r="B767" t="str">
        <v>766,Ferrari,F430,2008,premium unleaded (required),MANUAL,483,217310,|n</v>
      </c>
      <c r="F767" s="5"/>
    </row>
    <row r="768" spans="2:6" x14ac:dyDescent="0.25">
      <c r="B768" t="str">
        <v>767,Ferrari,F430,2009,premium unleaded (required),AUTOMATED_MANUAL,483,229447,|n</v>
      </c>
      <c r="F768" s="5"/>
    </row>
    <row r="769" spans="2:6" x14ac:dyDescent="0.25">
      <c r="B769" t="str">
        <v>768,Ferrari,F430,2009,premium unleaded (required),MANUAL,483,218310,|n</v>
      </c>
      <c r="F769" s="5"/>
    </row>
    <row r="770" spans="2:6" x14ac:dyDescent="0.25">
      <c r="B770" t="str">
        <v>769,Ferrari,FF,2013,premium unleaded (required),AUTOMATED_MANUAL,651,295000,|n</v>
      </c>
      <c r="F770" s="5"/>
    </row>
    <row r="771" spans="2:6" x14ac:dyDescent="0.25">
      <c r="B771" t="str">
        <v>770,Ferrari,FF,2014,premium unleaded (required),AUTOMATED_MANUAL,651,295000,769</v>
      </c>
      <c r="F771" s="5"/>
    </row>
    <row r="772" spans="2:6" x14ac:dyDescent="0.25">
      <c r="B772" t="str">
        <v>771,Ferrari,FF,2015,premium unleaded (required),AUTOMATED_MANUAL,651,295000,770</v>
      </c>
      <c r="F772" s="5"/>
    </row>
    <row r="773" spans="2:6" x14ac:dyDescent="0.25">
      <c r="B773" t="str">
        <v>772,Ferrari,Superamerica,2005,premium unleaded (required),AUTOMATED_MANUAL,532,294080,|n</v>
      </c>
      <c r="F773" s="5"/>
    </row>
    <row r="774" spans="2:6" x14ac:dyDescent="0.25">
      <c r="B774" t="str">
        <v>773,Ferrari,Superamerica,2005,premium unleaded (required),MANUAL,532,281170,|n</v>
      </c>
      <c r="F774" s="5"/>
    </row>
    <row r="775" spans="2:6" x14ac:dyDescent="0.25">
      <c r="B775" t="str">
        <v>774,FIAT,500,2015,premium unleaded (recommended),MANUAL,160,26595,|n</v>
      </c>
      <c r="F775" s="5"/>
    </row>
    <row r="776" spans="2:6" x14ac:dyDescent="0.25">
      <c r="B776" t="str">
        <v>775,FIAT,500,2016,premium unleaded (recommended),MANUAL,160,26695,774</v>
      </c>
      <c r="F776" s="5"/>
    </row>
    <row r="777" spans="2:6" x14ac:dyDescent="0.25">
      <c r="B777" t="str">
        <v>776,FIAT,500,2017,premium unleaded (recommended),AUTOMATIC,101,20885,|n</v>
      </c>
      <c r="F777" s="5"/>
    </row>
    <row r="778" spans="2:6" x14ac:dyDescent="0.25">
      <c r="B778" t="str">
        <v>777,FIAT,500,2017,premium unleaded (recommended),MANUAL,160,21490,|n</v>
      </c>
      <c r="F778" s="5"/>
    </row>
    <row r="779" spans="2:6" x14ac:dyDescent="0.25">
      <c r="B779" t="str">
        <v>778,FIAT,124 Spider,2017,premium unleaded (recommended),MANUAL,160,28195,|n</v>
      </c>
      <c r="F779" s="5"/>
    </row>
    <row r="780" spans="2:6" x14ac:dyDescent="0.25">
      <c r="B780" t="str">
        <v>779,FIAT,500e,2015,electric,DIRECT_DRIVE,151,31800,|n</v>
      </c>
      <c r="F780" s="5"/>
    </row>
    <row r="781" spans="2:6" x14ac:dyDescent="0.25">
      <c r="B781" t="str">
        <v>780,FIAT,500e,2016,electric,DIRECT_DRIVE,151,31800,779</v>
      </c>
      <c r="F781" s="5"/>
    </row>
    <row r="782" spans="2:6" x14ac:dyDescent="0.25">
      <c r="B782" t="str">
        <v>781,FIAT,500e,2017,electric,DIRECT_DRIVE,160,31800,780</v>
      </c>
      <c r="F782" s="5"/>
    </row>
    <row r="783" spans="2:6" x14ac:dyDescent="0.25">
      <c r="B783" t="str">
        <v>782,FIAT,500L,2015,premium unleaded (recommended),AUTOMATIC,160,24695,|n</v>
      </c>
      <c r="F783" s="5"/>
    </row>
    <row r="784" spans="2:6" x14ac:dyDescent="0.25">
      <c r="B784" t="str">
        <v>783,FIAT,500L,2015,premium unleaded (recommended),MANUAL,160,23095,|n</v>
      </c>
      <c r="F784" s="5"/>
    </row>
    <row r="785" spans="2:6" x14ac:dyDescent="0.25">
      <c r="B785" t="str">
        <v>784,FIAT,500L,2016,premium unleaded (recommended),AUTOMATIC,160,24795,|n</v>
      </c>
      <c r="F785" s="5"/>
    </row>
    <row r="786" spans="2:6" x14ac:dyDescent="0.25">
      <c r="B786" t="str">
        <v>785,FIAT,500L,2016,premium unleaded (recommended),MANUAL,160,23395,|n</v>
      </c>
      <c r="F786" s="5"/>
    </row>
    <row r="787" spans="2:6" x14ac:dyDescent="0.25">
      <c r="B787" t="str">
        <v>786,FIAT,500L,2017,premium unleaded (recommended),AUTOMATIC,160,23695,|n</v>
      </c>
      <c r="F787" s="5"/>
    </row>
    <row r="788" spans="2:6" x14ac:dyDescent="0.25">
      <c r="B788" t="str">
        <v>787,FIAT,500X,2016,premium unleaded (recommended),MANUAL,160,20000,|n</v>
      </c>
      <c r="F788" s="5"/>
    </row>
    <row r="789" spans="2:6" x14ac:dyDescent="0.25">
      <c r="B789" t="str">
        <v>788,FIAT,500X,2016,regular unleaded,AUTOMATIC,180,29235,|n</v>
      </c>
      <c r="F789" s="5"/>
    </row>
    <row r="790" spans="2:6" x14ac:dyDescent="0.25">
      <c r="B790" t="str">
        <v>789,FIAT,500X,2017,premium unleaded (recommended),MANUAL,160,19995,|n</v>
      </c>
      <c r="F790" s="5"/>
    </row>
    <row r="791" spans="2:6" x14ac:dyDescent="0.25">
      <c r="B791" t="str">
        <v>790,FIAT,500X,2017,regular unleaded,AUTOMATIC,180,27035,|n</v>
      </c>
      <c r="F791" s="5"/>
    </row>
    <row r="792" spans="2:6" x14ac:dyDescent="0.25">
      <c r="B792" t="str">
        <v>791,Ford,C-Max Hybrid,2015,regular unleaded,AUTOMATIC,188,27170,|n</v>
      </c>
      <c r="F792" s="5"/>
    </row>
    <row r="793" spans="2:6" x14ac:dyDescent="0.25">
      <c r="B793" t="str">
        <v>792,Ford,C-Max Hybrid,2016,regular unleaded,AUTOMATIC,188,27170,791</v>
      </c>
      <c r="F793" s="5"/>
    </row>
    <row r="794" spans="2:6" x14ac:dyDescent="0.25">
      <c r="B794" t="str">
        <v>793,Ford,C-Max Hybrid,2017,regular unleaded,AUTOMATIC,188,27120,792</v>
      </c>
      <c r="F794" s="5"/>
    </row>
    <row r="795" spans="2:6" x14ac:dyDescent="0.25">
      <c r="B795" t="str">
        <v>794,Ford,Crown Victoria,2009,flex-fuel (unleaded/E85),AUTOMATIC,224,29205,|n</v>
      </c>
      <c r="F795" s="5"/>
    </row>
    <row r="796" spans="2:6" x14ac:dyDescent="0.25">
      <c r="B796" t="str">
        <v>795,Ford,Crown Victoria,2010,flex-fuel (unleaded/E85),AUTOMATIC,224,29905,794</v>
      </c>
      <c r="F796" s="5"/>
    </row>
    <row r="797" spans="2:6" x14ac:dyDescent="0.25">
      <c r="B797" t="str">
        <v>796,Ford,Crown Victoria,2011,flex-fuel (unleaded/E85),AUTOMATIC,239,29905,795</v>
      </c>
      <c r="F797" s="5"/>
    </row>
    <row r="798" spans="2:6" x14ac:dyDescent="0.25">
      <c r="B798" t="str">
        <v>797,Ford,Edge,2015,premium unleaded (recommended),AUTOMATIC,245,37595,|n</v>
      </c>
      <c r="F798" s="5"/>
    </row>
    <row r="799" spans="2:6" x14ac:dyDescent="0.25">
      <c r="B799" t="str">
        <v>798,Ford,Edge,2015,regular unleaded,AUTOMATIC,315,40095,|n</v>
      </c>
      <c r="F799" s="5"/>
    </row>
    <row r="800" spans="2:6" x14ac:dyDescent="0.25">
      <c r="B800" t="str">
        <v>799,Ford,Edge,2016,premium unleaded (recommended),AUTOMATIC,245,37595,|n</v>
      </c>
      <c r="F800" s="5"/>
    </row>
    <row r="801" spans="2:6" x14ac:dyDescent="0.25">
      <c r="B801" t="str">
        <v>800,Ford,Edge,2016,regular unleaded,AUTOMATIC,315,40900,|n</v>
      </c>
      <c r="F801" s="5"/>
    </row>
    <row r="802" spans="2:6" x14ac:dyDescent="0.25">
      <c r="B802" t="str">
        <v>801,Ford,Edge,2017,premium unleaded (recommended),AUTOMATIC,245,37595,|n</v>
      </c>
      <c r="F802" s="5"/>
    </row>
    <row r="803" spans="2:6" x14ac:dyDescent="0.25">
      <c r="B803" t="str">
        <v>802,Ford,Edge,2017,regular unleaded,AUTOMATIC,315,40900,|n</v>
      </c>
      <c r="F803" s="5"/>
    </row>
    <row r="804" spans="2:6" x14ac:dyDescent="0.25">
      <c r="B804" t="str">
        <v>803,Ford,Escape,2015,premium unleaded (recommended),AUTOMATIC,178,31485,|n</v>
      </c>
      <c r="F804" s="5"/>
    </row>
    <row r="805" spans="2:6" x14ac:dyDescent="0.25">
      <c r="B805" t="str">
        <v>804,Ford,Escape,2015,regular unleaded,AUTOMATIC,168,23450,|n</v>
      </c>
      <c r="F805" s="5"/>
    </row>
    <row r="806" spans="2:6" x14ac:dyDescent="0.25">
      <c r="B806" t="str">
        <v>805,Ford,Escape,2016,premium unleaded (recommended),AUTOMATIC,178,31745,|n</v>
      </c>
      <c r="F806" s="5"/>
    </row>
    <row r="807" spans="2:6" x14ac:dyDescent="0.25">
      <c r="B807" t="str">
        <v>806,Ford,Escape,2016,regular unleaded,AUTOMATIC,168,23590,|n</v>
      </c>
      <c r="F807" s="5"/>
    </row>
    <row r="808" spans="2:6" x14ac:dyDescent="0.25">
      <c r="B808" t="str">
        <v>807,Ford,Escape,2017,regular unleaded,AUTOMATIC,168,30850,806</v>
      </c>
      <c r="F808" s="5"/>
    </row>
    <row r="809" spans="2:6" x14ac:dyDescent="0.25">
      <c r="B809" t="str">
        <v>808,Ford,Escape Hybrid,2009,regular unleaded,AUTOMATIC,177,33725,|n</v>
      </c>
      <c r="F809" s="5"/>
    </row>
    <row r="810" spans="2:6" x14ac:dyDescent="0.25">
      <c r="B810" t="str">
        <v>809,Ford,Escape Hybrid,2010,regular unleaded,AUTOMATIC,177,34120,808</v>
      </c>
      <c r="F810" s="5"/>
    </row>
    <row r="811" spans="2:6" x14ac:dyDescent="0.25">
      <c r="B811" t="str">
        <v>810,Ford,Escape Hybrid,2011,regular unleaded,AUTOMATIC,177,34830,809</v>
      </c>
      <c r="F811" s="5"/>
    </row>
    <row r="812" spans="2:6" x14ac:dyDescent="0.25">
      <c r="B812" t="str">
        <v>811,Ford,E-Series Van,2012,flex-fuel (unleaded/E85),AUTOMATIC,255,31460,|n</v>
      </c>
      <c r="F812" s="5"/>
    </row>
    <row r="813" spans="2:6" x14ac:dyDescent="0.25">
      <c r="B813" t="str">
        <v>812,Ford,E-Series Van,2013,flex-fuel (unleaded/E85),AUTOMATIC,255,32385,811</v>
      </c>
      <c r="F813" s="5"/>
    </row>
    <row r="814" spans="2:6" x14ac:dyDescent="0.25">
      <c r="B814" t="str">
        <v>813,Ford,E-Series Van,2014,flex-fuel (unleaded/E85),AUTOMATIC,255,33660,812</v>
      </c>
      <c r="F814" s="5"/>
    </row>
    <row r="815" spans="2:6" x14ac:dyDescent="0.25">
      <c r="B815" t="str">
        <v>814,Ford,E-Series Wagon,2012,flex-fuel (unleaded/E85),AUTOMATIC,255,35620,|n</v>
      </c>
      <c r="F815" s="5"/>
    </row>
    <row r="816" spans="2:6" x14ac:dyDescent="0.25">
      <c r="B816" t="str">
        <v>815,Ford,E-Series Wagon,2013,flex-fuel (unleaded/E85),AUTOMATIC,255,36545,814</v>
      </c>
      <c r="F816" s="5"/>
    </row>
    <row r="817" spans="2:6" x14ac:dyDescent="0.25">
      <c r="B817" t="str">
        <v>816,Ford,E-Series Wagon,2014,flex-fuel (unleaded/E85),AUTOMATIC,255,37320,815</v>
      </c>
      <c r="F817" s="5"/>
    </row>
    <row r="818" spans="2:6" x14ac:dyDescent="0.25">
      <c r="B818" t="str">
        <v>817,Ford,Expedition,2016,regular unleaded,AUTOMATIC,365,66025,|n</v>
      </c>
      <c r="F818" s="5"/>
    </row>
    <row r="819" spans="2:6" x14ac:dyDescent="0.25">
      <c r="B819" t="str">
        <v>818,Ford,Expedition,2017,regular unleaded,AUTOMATIC,365,68996,817</v>
      </c>
      <c r="F819" s="5"/>
    </row>
    <row r="820" spans="2:6" x14ac:dyDescent="0.25">
      <c r="B820" t="str">
        <v>819,Ford,Explorer,2015,flex-fuel (unleaded/E85),AUTOMATIC,290,40200,|n</v>
      </c>
      <c r="F820" s="5"/>
    </row>
    <row r="821" spans="2:6" x14ac:dyDescent="0.25">
      <c r="B821" t="str">
        <v>820,Ford,Explorer,2015,regular unleaded,AUTOMATIC,365,43100,|n</v>
      </c>
      <c r="F821" s="5"/>
    </row>
    <row r="822" spans="2:6" x14ac:dyDescent="0.25">
      <c r="B822" t="str">
        <v>821,Ford,Explorer,2016,flex-fuel (unleaded/E85),AUTOMATIC,290,43300,|n</v>
      </c>
      <c r="F822" s="5"/>
    </row>
    <row r="823" spans="2:6" x14ac:dyDescent="0.25">
      <c r="B823" t="str">
        <v>822,Ford,Explorer,2016,regular unleaded,AUTOMATIC,365,52970,|n</v>
      </c>
      <c r="F823" s="5"/>
    </row>
    <row r="824" spans="2:6" x14ac:dyDescent="0.25">
      <c r="B824" t="str">
        <v>823,Ford,Explorer,2017,flex-fuel (unleaded/E85),AUTOMATIC,290,35775,|n</v>
      </c>
      <c r="F824" s="5"/>
    </row>
    <row r="825" spans="2:6" x14ac:dyDescent="0.25">
      <c r="B825" t="str">
        <v>824,Ford,Explorer,2017,regular unleaded,AUTOMATIC,365,53235,|n</v>
      </c>
      <c r="F825" s="5"/>
    </row>
    <row r="826" spans="2:6" x14ac:dyDescent="0.25">
      <c r="B826" t="str">
        <v>825,Ford,Explorer Sport Trac,2008,regular unleaded,AUTOMATIC,292,31320,|n</v>
      </c>
      <c r="F826" s="5"/>
    </row>
    <row r="827" spans="2:6" x14ac:dyDescent="0.25">
      <c r="B827" t="str">
        <v>826,Ford,Explorer Sport Trac,2009,regular unleaded,AUTOMATIC,292,33670,825</v>
      </c>
      <c r="F827" s="5"/>
    </row>
    <row r="828" spans="2:6" x14ac:dyDescent="0.25">
      <c r="B828" t="str">
        <v>827,Ford,Explorer Sport Trac,2010,regular unleaded,AUTOMATIC,210,35590,826</v>
      </c>
      <c r="F828" s="5"/>
    </row>
    <row r="829" spans="2:6" x14ac:dyDescent="0.25">
      <c r="B829" t="str">
        <v>828,Ford,F-150,2015,flex-fuel (unleaded/E85),AUTOMATIC,385,55305,|n</v>
      </c>
      <c r="F829" s="5"/>
    </row>
    <row r="830" spans="2:6" x14ac:dyDescent="0.25">
      <c r="B830" t="str">
        <v>829,Ford,F-150,2015,regular unleaded,AUTOMATIC,325,45090,|n</v>
      </c>
      <c r="F830" s="5"/>
    </row>
    <row r="831" spans="2:6" x14ac:dyDescent="0.25">
      <c r="B831" t="str">
        <v>830,Ford,F-150,2016,flex-fuel (unleaded/E85),AUTOMATIC,385,56235,|n</v>
      </c>
      <c r="F831" s="5"/>
    </row>
    <row r="832" spans="2:6" x14ac:dyDescent="0.25">
      <c r="B832" t="str">
        <v>831,Ford,F-150,2016,regular unleaded,AUTOMATIC,365,62310,|n</v>
      </c>
      <c r="F832" s="5"/>
    </row>
    <row r="833" spans="2:6" x14ac:dyDescent="0.25">
      <c r="B833" t="str">
        <v>832,Ford,F-150,2017,flex-fuel (unleaded/E85),AUTOMATIC,385,56555,|n</v>
      </c>
      <c r="F833" s="5"/>
    </row>
    <row r="834" spans="2:6" x14ac:dyDescent="0.25">
      <c r="B834" t="str">
        <v>833,Ford,F-150,2017,regular unleaded,AUTOMATIC,365,63025,|n</v>
      </c>
      <c r="F834" s="5"/>
    </row>
    <row r="835" spans="2:6" x14ac:dyDescent="0.25">
      <c r="B835" t="str">
        <v>834,Ford,Fiesta,2015,regular unleaded,MANUAL,197,21435,|n</v>
      </c>
      <c r="F835" s="5"/>
    </row>
    <row r="836" spans="2:6" x14ac:dyDescent="0.25">
      <c r="B836" t="str">
        <v>835,Ford,Fiesta,2016,regular unleaded,MANUAL,197,21460,834</v>
      </c>
      <c r="F836" s="5"/>
    </row>
    <row r="837" spans="2:6" x14ac:dyDescent="0.25">
      <c r="B837" t="str">
        <v>836,Ford,Fiesta,2017,regular unleaded,AUTOMATED_MANUAL,120,19420,|n</v>
      </c>
      <c r="F837" s="5"/>
    </row>
    <row r="838" spans="2:6" x14ac:dyDescent="0.25">
      <c r="B838" t="str">
        <v>837,Ford,Fiesta,2017,regular unleaded,MANUAL,197,21610,|n</v>
      </c>
      <c r="F838" s="5"/>
    </row>
    <row r="839" spans="2:6" x14ac:dyDescent="0.25">
      <c r="B839" t="str">
        <v>838,Ford,Five Hundred,2005,regular unleaded,AUTOMATIC,203,28090,|n</v>
      </c>
      <c r="F839" s="5"/>
    </row>
    <row r="840" spans="2:6" x14ac:dyDescent="0.25">
      <c r="B840" t="str">
        <v>839,Ford,Five Hundred,2006,regular unleaded,AUTOMATIC,203,28230,838</v>
      </c>
      <c r="F840" s="5"/>
    </row>
    <row r="841" spans="2:6" x14ac:dyDescent="0.25">
      <c r="B841" t="str">
        <v>840,Ford,Five Hundred,2007,regular unleaded,AUTOMATIC,203,28460,839</v>
      </c>
      <c r="F841" s="5"/>
    </row>
    <row r="842" spans="2:6" x14ac:dyDescent="0.25">
      <c r="B842" t="str">
        <v>841,Ford,Flex,2015,premium unleaded (recommended),AUTOMATIC,365,42400,|n</v>
      </c>
      <c r="F842" s="5"/>
    </row>
    <row r="843" spans="2:6" x14ac:dyDescent="0.25">
      <c r="B843" t="str">
        <v>842,Ford,Flex,2015,regular unleaded,AUTOMATIC,287,39650,|n</v>
      </c>
      <c r="F843" s="5"/>
    </row>
    <row r="844" spans="2:6" x14ac:dyDescent="0.25">
      <c r="B844" t="str">
        <v>843,Ford,Flex,2016,premium unleaded (recommended),AUTOMATIC,365,42600,|n</v>
      </c>
      <c r="F844" s="5"/>
    </row>
    <row r="845" spans="2:6" x14ac:dyDescent="0.25">
      <c r="B845" t="str">
        <v>844,Ford,Flex,2016,regular unleaded,AUTOMATIC,287,39750,|n</v>
      </c>
      <c r="F845" s="5"/>
    </row>
    <row r="846" spans="2:6" x14ac:dyDescent="0.25">
      <c r="B846" t="str">
        <v>845,Ford,Flex,2017,premium unleaded (recommended),AUTOMATIC,365,43030,|n</v>
      </c>
      <c r="F846" s="5"/>
    </row>
    <row r="847" spans="2:6" x14ac:dyDescent="0.25">
      <c r="B847" t="str">
        <v>846,Ford,Flex,2017,regular unleaded,AUTOMATIC,287,40180,|n</v>
      </c>
      <c r="F847" s="5"/>
    </row>
    <row r="848" spans="2:6" x14ac:dyDescent="0.25">
      <c r="B848" t="str">
        <v>847,Ford,Focus,2015,electric,DIRECT_DRIVE,194,29170,|n</v>
      </c>
      <c r="F848" s="5"/>
    </row>
    <row r="849" spans="2:6" x14ac:dyDescent="0.25">
      <c r="B849" t="str">
        <v>848,Ford,Focus,2015,flex-fuel (unleaded/E85),AUTOMATED_MANUAL,160,23670,|n</v>
      </c>
      <c r="F849" s="5"/>
    </row>
    <row r="850" spans="2:6" x14ac:dyDescent="0.25">
      <c r="B850" t="str">
        <v>849,Ford,Focus,2015,flex-fuel (unleaded/E85),MANUAL,160,18960,|n</v>
      </c>
      <c r="F850" s="5"/>
    </row>
    <row r="851" spans="2:6" x14ac:dyDescent="0.25">
      <c r="B851" t="str">
        <v>850,Ford,Focus,2016,electric,DIRECT_DRIVE,194,29170,|n</v>
      </c>
      <c r="F851" s="5"/>
    </row>
    <row r="852" spans="2:6" x14ac:dyDescent="0.25">
      <c r="B852" t="str">
        <v>851,Ford,Focus,2016,flex-fuel (unleaded/E85),AUTOMATED_MANUAL,160,23725,|n</v>
      </c>
      <c r="F852" s="5"/>
    </row>
    <row r="853" spans="2:6" x14ac:dyDescent="0.25">
      <c r="B853" t="str">
        <v>852,Ford,Focus,2016,flex-fuel (unleaded/E85),MANUAL,160,19015,|n</v>
      </c>
      <c r="F853" s="5"/>
    </row>
    <row r="854" spans="2:6" x14ac:dyDescent="0.25">
      <c r="B854" t="str">
        <v>853,Ford,Focus,2017,electric,DIRECT_DRIVE,194,29120,|n</v>
      </c>
      <c r="F854" s="5"/>
    </row>
    <row r="855" spans="2:6" x14ac:dyDescent="0.25">
      <c r="B855" t="str">
        <v>854,Ford,Focus,2017,flex-fuel (unleaded/E85),AUTOMATED_MANUAL,160,24075,|n</v>
      </c>
      <c r="F855" s="5"/>
    </row>
    <row r="856" spans="2:6" x14ac:dyDescent="0.25">
      <c r="B856" t="str">
        <v>855,Ford,Focus,2017,flex-fuel (unleaded/E85),MANUAL,160,16775,|n</v>
      </c>
      <c r="F856" s="5"/>
    </row>
    <row r="857" spans="2:6" x14ac:dyDescent="0.25">
      <c r="B857" t="str">
        <v>856,Ford,Focus,2017,regular unleaded,MANUAL,123,18175,|n</v>
      </c>
      <c r="F857" s="5"/>
    </row>
    <row r="858" spans="2:6" x14ac:dyDescent="0.25">
      <c r="B858" t="str">
        <v>857,Ford,Focus RS,2017,premium unleaded (recommended),MANUAL,350,36120,|n</v>
      </c>
      <c r="F858" s="5"/>
    </row>
    <row r="859" spans="2:6" x14ac:dyDescent="0.25">
      <c r="B859" t="str">
        <v>858,Ford,Focus ST,2015,premium unleaded (recommended),MANUAL,252,24370,|n</v>
      </c>
      <c r="F859" s="5"/>
    </row>
    <row r="860" spans="2:6" x14ac:dyDescent="0.25">
      <c r="B860" t="str">
        <v>859,Ford,Focus ST,2016,premium unleaded (recommended),MANUAL,252,24425,858</v>
      </c>
      <c r="F860" s="5"/>
    </row>
    <row r="861" spans="2:6" x14ac:dyDescent="0.25">
      <c r="B861" t="str">
        <v>860,Ford,Focus ST,2017,premium unleaded (recommended),MANUAL,252,24775,859</v>
      </c>
      <c r="F861" s="5"/>
    </row>
    <row r="862" spans="2:6" x14ac:dyDescent="0.25">
      <c r="B862" t="str">
        <v>861,Ford,Freestar,2005,regular unleaded,AUTOMATIC,201,32755,|n</v>
      </c>
      <c r="F862" s="5"/>
    </row>
    <row r="863" spans="2:6" x14ac:dyDescent="0.25">
      <c r="B863" t="str">
        <v>862,Ford,Freestar,2006,regular unleaded,AUTOMATIC,201,29575,861</v>
      </c>
      <c r="F863" s="5"/>
    </row>
    <row r="864" spans="2:6" x14ac:dyDescent="0.25">
      <c r="B864" t="str">
        <v>863,Ford,Freestar,2007,regular unleaded,AUTOMATIC,201,29575,862</v>
      </c>
      <c r="F864" s="5"/>
    </row>
    <row r="865" spans="2:6" x14ac:dyDescent="0.25">
      <c r="B865" t="str">
        <v>864,Ford,Freestyle,2005,regular unleaded,AUTOMATIC,203,30440,|n</v>
      </c>
      <c r="F865" s="5"/>
    </row>
    <row r="866" spans="2:6" x14ac:dyDescent="0.25">
      <c r="B866" t="str">
        <v>865,Ford,Freestyle,2006,regular unleaded,AUTOMATIC,203,30580,864</v>
      </c>
      <c r="F866" s="5"/>
    </row>
    <row r="867" spans="2:6" x14ac:dyDescent="0.25">
      <c r="B867" t="str">
        <v>866,Ford,Freestyle,2007,regular unleaded,AUTOMATIC,203,31055,865</v>
      </c>
      <c r="F867" s="5"/>
    </row>
    <row r="868" spans="2:6" x14ac:dyDescent="0.25">
      <c r="B868" t="str">
        <v>867,Ford,Fusion,2015,regular unleaded,AUTOMATIC,231,32780,|n</v>
      </c>
      <c r="F868" s="5"/>
    </row>
    <row r="869" spans="2:6" x14ac:dyDescent="0.25">
      <c r="B869" t="str">
        <v>868,Ford,Fusion,2016,regular unleaded,AUTOMATIC,231,33270,867</v>
      </c>
      <c r="F869" s="5"/>
    </row>
    <row r="870" spans="2:6" x14ac:dyDescent="0.25">
      <c r="B870" t="str">
        <v>869,Ford,Fusion,2017,regular unleaded,AUTOMATIC,231,38620,868</v>
      </c>
      <c r="F870" s="5"/>
    </row>
    <row r="871" spans="2:6" x14ac:dyDescent="0.25">
      <c r="B871" t="str">
        <v>870,Ford,Fusion Hybrid,2015,regular unleaded,AUTOMATIC,188,32330,|n</v>
      </c>
      <c r="F871" s="5"/>
    </row>
    <row r="872" spans="2:6" x14ac:dyDescent="0.25">
      <c r="B872" t="str">
        <v>871,Ford,Fusion Hybrid,2016,regular unleaded,AUTOMATIC,188,31430,870</v>
      </c>
      <c r="F872" s="5"/>
    </row>
    <row r="873" spans="2:6" x14ac:dyDescent="0.25">
      <c r="B873" t="str">
        <v>872,Ford,Fusion Hybrid,2017,regular unleaded,AUTOMATIC,188,37020,871</v>
      </c>
      <c r="F873" s="5"/>
    </row>
    <row r="874" spans="2:6" x14ac:dyDescent="0.25">
      <c r="B874" t="str">
        <v>873,Ford,GT,2005,premium unleaded (required),MANUAL,550,149995,|n</v>
      </c>
      <c r="F874" s="5"/>
    </row>
    <row r="875" spans="2:6" x14ac:dyDescent="0.25">
      <c r="B875" t="str">
        <v>874,Ford,GT,2006,premium unleaded (required),MANUAL,550,149995,873</v>
      </c>
      <c r="F875" s="5"/>
    </row>
    <row r="876" spans="2:6" x14ac:dyDescent="0.25">
      <c r="B876" t="str">
        <v>875,Ford,Mustang,2015,premium unleaded (recommended),MANUAL,435,46170,|n</v>
      </c>
      <c r="F876" s="5"/>
    </row>
    <row r="877" spans="2:6" x14ac:dyDescent="0.25">
      <c r="B877" t="str">
        <v>876,Ford,Mustang,2015,regular unleaded,MANUAL,300,29300,|n</v>
      </c>
      <c r="F877" s="5"/>
    </row>
    <row r="878" spans="2:6" x14ac:dyDescent="0.25">
      <c r="B878" t="str">
        <v>877,Ford,Mustang,2016,premium unleaded (recommended),MANUAL,435,41895,|n</v>
      </c>
      <c r="F878" s="5"/>
    </row>
    <row r="879" spans="2:6" x14ac:dyDescent="0.25">
      <c r="B879" t="str">
        <v>878,Ford,Mustang,2016,regular unleaded,MANUAL,300,29645,|n</v>
      </c>
      <c r="F879" s="5"/>
    </row>
    <row r="880" spans="2:6" x14ac:dyDescent="0.25">
      <c r="B880" t="str">
        <v>879,Ford,Mustang,2017,premium unleaded (recommended),MANUAL,435,42145,|n</v>
      </c>
      <c r="F880" s="5"/>
    </row>
    <row r="881" spans="2:6" x14ac:dyDescent="0.25">
      <c r="B881" t="str">
        <v>880,Ford,Mustang,2017,regular unleaded,MANUAL,300,24645,|n</v>
      </c>
      <c r="F881" s="5"/>
    </row>
    <row r="882" spans="2:6" x14ac:dyDescent="0.25">
      <c r="B882" t="str">
        <v>881,Ford,Ranger,2009,regular unleaded,MANUAL,207,25805,|n</v>
      </c>
      <c r="F882" s="5"/>
    </row>
    <row r="883" spans="2:6" x14ac:dyDescent="0.25">
      <c r="B883" t="str">
        <v>882,Ford,Ranger,2010,regular unleaded,MANUAL,207,25800,881</v>
      </c>
      <c r="F883" s="5"/>
    </row>
    <row r="884" spans="2:6" x14ac:dyDescent="0.25">
      <c r="B884" t="str">
        <v>883,Ford,Ranger,2011,regular unleaded,MANUAL,207,26070,882</v>
      </c>
      <c r="F884" s="5"/>
    </row>
    <row r="885" spans="2:6" x14ac:dyDescent="0.25">
      <c r="B885" t="str">
        <v>884,Ford,Shelby GT350,2015,premium unleaded (recommended),MANUAL,526,61295,|n</v>
      </c>
      <c r="F885" s="5"/>
    </row>
    <row r="886" spans="2:6" x14ac:dyDescent="0.25">
      <c r="B886" t="str">
        <v>885,Ford,Shelby GT350,2016,premium unleaded (recommended),MANUAL,526,61295,884</v>
      </c>
      <c r="F886" s="5"/>
    </row>
    <row r="887" spans="2:6" x14ac:dyDescent="0.25">
      <c r="B887" t="str">
        <v>886,Ford,Shelby GT350,2017,premium unleaded (recommended),MANUAL,526,61795,885</v>
      </c>
      <c r="F887" s="5"/>
    </row>
    <row r="888" spans="2:6" x14ac:dyDescent="0.25">
      <c r="B888" t="str">
        <v>887,Ford,Shelby GT500,2012,premium unleaded (required),MANUAL,550,48810,|n</v>
      </c>
      <c r="F888" s="5"/>
    </row>
    <row r="889" spans="2:6" x14ac:dyDescent="0.25">
      <c r="B889" t="str">
        <v>888,Ford,Shelby GT500,2013,premium unleaded (required),MANUAL,662,59200,887</v>
      </c>
      <c r="F889" s="5"/>
    </row>
    <row r="890" spans="2:6" x14ac:dyDescent="0.25">
      <c r="B890" t="str">
        <v>889,Ford,Shelby GT500,2014,premium unleaded (required),MANUAL,662,60110,888</v>
      </c>
      <c r="F890" s="5"/>
    </row>
    <row r="891" spans="2:6" x14ac:dyDescent="0.25">
      <c r="B891" t="str">
        <v>890,Ford,Taurus,2015,flex-fuel (unleaded/E85),AUTOMATIC,288,36255,|n</v>
      </c>
      <c r="F891" s="5"/>
    </row>
    <row r="892" spans="2:6" x14ac:dyDescent="0.25">
      <c r="B892" t="str">
        <v>891,Ford,Taurus,2015,premium unleaded (recommended),AUTOMATIC,365,40220,|n</v>
      </c>
      <c r="F892" s="5"/>
    </row>
    <row r="893" spans="2:6" x14ac:dyDescent="0.25">
      <c r="B893" t="str">
        <v>892,Ford,Taurus,2016,flex-fuel (unleaded/E85),AUTOMATIC,288,36310,|n</v>
      </c>
      <c r="F893" s="5"/>
    </row>
    <row r="894" spans="2:6" x14ac:dyDescent="0.25">
      <c r="B894" t="str">
        <v>893,Ford,Taurus,2016,premium unleaded (recommended),AUTOMATIC,365,40275,|n</v>
      </c>
      <c r="F894" s="5"/>
    </row>
    <row r="895" spans="2:6" x14ac:dyDescent="0.25">
      <c r="B895" t="str">
        <v>894,Ford,Taurus,2017,flex-fuel (unleaded/E85),AUTOMATIC,288,38705,|n</v>
      </c>
      <c r="F895" s="5"/>
    </row>
    <row r="896" spans="2:6" x14ac:dyDescent="0.25">
      <c r="B896" t="str">
        <v>895,Ford,Taurus,2017,premium unleaded (recommended),AUTOMATIC,365,42520,|n</v>
      </c>
      <c r="F896" s="5"/>
    </row>
    <row r="897" spans="2:6" x14ac:dyDescent="0.25">
      <c r="B897" t="str">
        <v>896,Ford,Taurus X,2008,regular unleaded,AUTOMATIC,260,32600,|n</v>
      </c>
      <c r="F897" s="5"/>
    </row>
    <row r="898" spans="2:6" x14ac:dyDescent="0.25">
      <c r="B898" t="str">
        <v>897,Ford,Taurus X,2009,regular unleaded,AUTOMATIC,263,34175,896</v>
      </c>
      <c r="F898" s="5"/>
    </row>
    <row r="899" spans="2:6" x14ac:dyDescent="0.25">
      <c r="B899" t="str">
        <v>898,Ford,Thunderbird,2005,premium unleaded (required),AUTOMATIC,280,39415,|n</v>
      </c>
      <c r="F899" s="5"/>
    </row>
    <row r="900" spans="2:6" x14ac:dyDescent="0.25">
      <c r="B900" t="str">
        <v>899,Ford,Transit Connect,2015,regular unleaded,AUTOMATIC,169,29185,|n</v>
      </c>
      <c r="F900" s="5"/>
    </row>
    <row r="901" spans="2:6" x14ac:dyDescent="0.25">
      <c r="B901" t="str">
        <v>900,Ford,Transit Connect,2016,regular unleaded,AUTOMATIC,169,29300,899</v>
      </c>
      <c r="F901" s="5"/>
    </row>
    <row r="902" spans="2:6" x14ac:dyDescent="0.25">
      <c r="B902" t="str">
        <v>901,Ford,Transit Connect,2017,flex-fuel (unleaded/E85),AUTOMATIC,169,30215,|n</v>
      </c>
      <c r="F902" s="5"/>
    </row>
    <row r="903" spans="2:6" x14ac:dyDescent="0.25">
      <c r="B903" t="str">
        <v>902,Ford,Transit Wagon,2015,flex-fuel (unleaded/E85),AUTOMATIC,275,40830,|n</v>
      </c>
      <c r="F903" s="5"/>
    </row>
    <row r="904" spans="2:6" x14ac:dyDescent="0.25">
      <c r="B904" t="str">
        <v>903,Ford,Transit Wagon,2015,premium unleaded (recommended),AUTOMATIC,310,43795,|n</v>
      </c>
      <c r="F904" s="5"/>
    </row>
    <row r="905" spans="2:6" x14ac:dyDescent="0.25">
      <c r="B905" t="str">
        <v>904,Ford,Transit Wagon,2016,flex-fuel (unleaded/E85),AUTOMATIC,275,41030,|n</v>
      </c>
      <c r="F905" s="5"/>
    </row>
    <row r="906" spans="2:6" x14ac:dyDescent="0.25">
      <c r="B906" t="str">
        <v>905,Ford,Transit Wagon,2016,premium unleaded (recommended),AUTOMATIC,310,43995,|n</v>
      </c>
      <c r="F906" s="5"/>
    </row>
    <row r="907" spans="2:6" x14ac:dyDescent="0.25">
      <c r="B907" t="str">
        <v>906,Ford,Transit Wagon,2017,flex-fuel (unleaded/E85),AUTOMATIC,275,37120,|n</v>
      </c>
      <c r="F907" s="5"/>
    </row>
    <row r="908" spans="2:6" x14ac:dyDescent="0.25">
      <c r="B908" t="str">
        <v>907,Ford,Transit Wagon,2017,regular unleaded,AUTOMATIC,275,43370,|n</v>
      </c>
      <c r="F908" s="5"/>
    </row>
    <row r="909" spans="2:6" x14ac:dyDescent="0.25">
      <c r="B909" t="str">
        <v>908,Genesis,G80,2017,premium unleaded (recommended),AUTOMATIC,420,54550,|n</v>
      </c>
      <c r="F909" s="5"/>
    </row>
    <row r="910" spans="2:6" x14ac:dyDescent="0.25">
      <c r="B910" t="str">
        <v>909,Genesis,G80,2017,regular unleaded,AUTOMATIC,311,43900,|n</v>
      </c>
      <c r="F910" s="5"/>
    </row>
    <row r="911" spans="2:6" x14ac:dyDescent="0.25">
      <c r="B911" t="str">
        <v>910,GMC,Acadia,2015,regular unleaded,AUTOMATIC,288,49690,|n</v>
      </c>
      <c r="F911" s="5"/>
    </row>
    <row r="912" spans="2:6" x14ac:dyDescent="0.25">
      <c r="B912" t="str">
        <v>911,GMC,Acadia,2016,regular unleaded,AUTOMATIC,288,49890,910</v>
      </c>
      <c r="F912" s="5"/>
    </row>
    <row r="913" spans="2:6" x14ac:dyDescent="0.25">
      <c r="B913" t="str">
        <v>912,GMC,Acadia,2017,regular unleaded,AUTOMATIC,310,46920,911</v>
      </c>
      <c r="F913" s="5"/>
    </row>
    <row r="914" spans="2:6" x14ac:dyDescent="0.25">
      <c r="B914" t="str">
        <v>913,GMC,Acadia Limited,2017,regular unleaded,AUTOMATIC,281,45850,|n</v>
      </c>
      <c r="F914" s="5"/>
    </row>
    <row r="915" spans="2:6" x14ac:dyDescent="0.25">
      <c r="B915" t="str">
        <v>914,GMC,Canyon,2012,regular unleaded,AUTOMATIC,242,31790,|n</v>
      </c>
      <c r="F915" s="5"/>
    </row>
    <row r="916" spans="2:6" x14ac:dyDescent="0.25">
      <c r="B916" t="str">
        <v>915,GMC,Canyon,2012,regular unleaded,MANUAL,185,17490,|n</v>
      </c>
      <c r="F916" s="5"/>
    </row>
    <row r="917" spans="2:6" x14ac:dyDescent="0.25">
      <c r="B917" t="str">
        <v>916,GMC,Canyon,2015,regular unleaded,AUTOMATIC,305,37250,|n</v>
      </c>
      <c r="F917" s="5"/>
    </row>
    <row r="918" spans="2:6" x14ac:dyDescent="0.25">
      <c r="B918" t="str">
        <v>917,GMC,Canyon,2015,regular unleaded,MANUAL,200,22650,|n</v>
      </c>
      <c r="F918" s="5"/>
    </row>
    <row r="919" spans="2:6" x14ac:dyDescent="0.25">
      <c r="B919" t="str">
        <v>918,GMC,Canyon,2016,regular unleaded,AUTOMATIC,305,38110,|n</v>
      </c>
      <c r="F919" s="5"/>
    </row>
    <row r="920" spans="2:6" x14ac:dyDescent="0.25">
      <c r="B920" t="str">
        <v>919,GMC,Canyon,2016,regular unleaded,MANUAL,200,23310,|n</v>
      </c>
      <c r="F920" s="5"/>
    </row>
    <row r="921" spans="2:6" x14ac:dyDescent="0.25">
      <c r="B921" t="str">
        <v>920,GMC,Envoy,2007,regular unleaded,AUTOMATIC,302,37190,|n</v>
      </c>
      <c r="F921" s="5"/>
    </row>
    <row r="922" spans="2:6" x14ac:dyDescent="0.25">
      <c r="B922" t="str">
        <v>921,GMC,Envoy,2008,regular unleaded,AUTOMATIC,300,37105,920</v>
      </c>
      <c r="F922" s="5"/>
    </row>
    <row r="923" spans="2:6" x14ac:dyDescent="0.25">
      <c r="B923" t="str">
        <v>922,GMC,Envoy,2009,regular unleaded,AUTOMATIC,300,38670,921</v>
      </c>
      <c r="F923" s="5"/>
    </row>
    <row r="924" spans="2:6" x14ac:dyDescent="0.25">
      <c r="B924" t="str">
        <v>923,GMC,Envoy XL,2005,regular unleaded,AUTOMATIC,300,40235,|n</v>
      </c>
      <c r="F924" s="5"/>
    </row>
    <row r="925" spans="2:6" x14ac:dyDescent="0.25">
      <c r="B925" t="str">
        <v>924,GMC,Envoy XL,2006,regular unleaded,AUTOMATIC,300,37600,923</v>
      </c>
      <c r="F925" s="5"/>
    </row>
    <row r="926" spans="2:6" x14ac:dyDescent="0.25">
      <c r="B926" t="str">
        <v>925,GMC,Envoy XUV,2005,regular unleaded,AUTOMATIC,275,36115,|n</v>
      </c>
      <c r="F926" s="5"/>
    </row>
    <row r="927" spans="2:6" x14ac:dyDescent="0.25">
      <c r="B927" t="str">
        <v>926,GMC,Safari,2005,regular unleaded,AUTOMATIC,190,26430,|n</v>
      </c>
      <c r="F927" s="5"/>
    </row>
    <row r="928" spans="2:6" x14ac:dyDescent="0.25">
      <c r="B928" t="str">
        <v>927,GMC,Safari Cargo,2005,regular unleaded,AUTOMATIC,190,25430,|n</v>
      </c>
      <c r="F928" s="5"/>
    </row>
    <row r="929" spans="2:6" x14ac:dyDescent="0.25">
      <c r="B929" t="str">
        <v>928,GMC,Savana,2014,flex-fuel (unleaded/E85),AUTOMATIC,280,36030,|n</v>
      </c>
      <c r="F929" s="5"/>
    </row>
    <row r="930" spans="2:6" x14ac:dyDescent="0.25">
      <c r="B930" t="str">
        <v>929,GMC,Savana,2015,flex-fuel (unleaded/E85),AUTOMATIC,285,36700,928</v>
      </c>
      <c r="F930" s="5"/>
    </row>
    <row r="931" spans="2:6" x14ac:dyDescent="0.25">
      <c r="B931" t="str">
        <v>930,GMC,Savana,2016,flex-fuel (unleaded/E85),AUTOMATIC,285,37500,929</v>
      </c>
      <c r="F931" s="5"/>
    </row>
    <row r="932" spans="2:6" x14ac:dyDescent="0.25">
      <c r="B932" t="str">
        <v>931,GMC,Savana Cargo,2014,flex-fuel (unleaded/E85),AUTOMATIC,285,33420,|n</v>
      </c>
      <c r="F932" s="5"/>
    </row>
    <row r="933" spans="2:6" x14ac:dyDescent="0.25">
      <c r="B933" t="str">
        <v>932,GMC,Savana Cargo,2014,regular unleaded,AUTOMATIC,195,27710,|n</v>
      </c>
      <c r="F933" s="5"/>
    </row>
    <row r="934" spans="2:6" x14ac:dyDescent="0.25">
      <c r="B934" t="str">
        <v>933,GMC,Savana Cargo,2015,flex-fuel (unleaded/E85),AUTOMATIC,285,33760,|n</v>
      </c>
      <c r="F934" s="5"/>
    </row>
    <row r="935" spans="2:6" x14ac:dyDescent="0.25">
      <c r="B935" t="str">
        <v>934,GMC,Savana Cargo,2016,flex-fuel (unleaded/E85),AUTOMATIC,285,34800,933</v>
      </c>
      <c r="F935" s="5"/>
    </row>
    <row r="936" spans="2:6" x14ac:dyDescent="0.25">
      <c r="B936" t="str">
        <v>935,GMC,Sierra 1500,2015,flex-fuel (unleaded/E85),AUTOMATIC,285,42935,|n</v>
      </c>
      <c r="F936" s="5"/>
    </row>
    <row r="937" spans="2:6" x14ac:dyDescent="0.25">
      <c r="B937" t="str">
        <v>936,GMC,Sierra 1500,2015,regular unleaded,AUTOMATIC,355,53115,|n</v>
      </c>
      <c r="F937" s="5"/>
    </row>
    <row r="938" spans="2:6" x14ac:dyDescent="0.25">
      <c r="B938" t="str">
        <v>937,GMC,Sierra 1500,2016,flex-fuel (unleaded/E85),AUTOMATIC,285,43505,|n</v>
      </c>
      <c r="F938" s="5"/>
    </row>
    <row r="939" spans="2:6" x14ac:dyDescent="0.25">
      <c r="B939" t="str">
        <v>938,GMC,Sierra 1500,2016,regular unleaded,AUTOMATIC,355,54540,|n</v>
      </c>
      <c r="F939" s="5"/>
    </row>
    <row r="940" spans="2:6" x14ac:dyDescent="0.25">
      <c r="B940" t="str">
        <v>939,GMC,Sierra 1500,2017,flex-fuel (unleaded/E85),AUTOMATIC,285,43995,|n</v>
      </c>
      <c r="F940" s="5"/>
    </row>
    <row r="941" spans="2:6" x14ac:dyDescent="0.25">
      <c r="B941" t="str">
        <v>940,GMC,Sierra 1500,2017,regular unleaded,AUTOMATIC,355,55605,|n</v>
      </c>
      <c r="F941" s="5"/>
    </row>
    <row r="942" spans="2:6" x14ac:dyDescent="0.25">
      <c r="B942" t="str">
        <v>941,GMC,Sierra 1500 Classic,2007,flex-fuel (unleaded/E85),AUTOMATIC,295,35520,|n</v>
      </c>
      <c r="F942" s="5"/>
    </row>
    <row r="943" spans="2:6" x14ac:dyDescent="0.25">
      <c r="B943" t="str">
        <v>942,GMC,Sierra 1500 Classic,2007,regular unleaded,AUTOMATIC,345,39125,|n</v>
      </c>
      <c r="F943" s="5"/>
    </row>
    <row r="944" spans="2:6" x14ac:dyDescent="0.25">
      <c r="B944" t="str">
        <v>943,GMC,Sierra 1500 Classic,2007,regular unleaded,MANUAL,195,20750,|n</v>
      </c>
      <c r="F944" s="5"/>
    </row>
    <row r="945" spans="2:6" x14ac:dyDescent="0.25">
      <c r="B945" t="str">
        <v>944,GMC,Sierra 1500 Hybrid,2011,regular unleaded,AUTOMATIC,332,48575,|n</v>
      </c>
      <c r="F945" s="5"/>
    </row>
    <row r="946" spans="2:6" x14ac:dyDescent="0.25">
      <c r="B946" t="str">
        <v>945,GMC,Sierra 1500 Hybrid,2012,regular unleaded,AUTOMATIC,332,49990,944</v>
      </c>
      <c r="F946" s="5"/>
    </row>
    <row r="947" spans="2:6" x14ac:dyDescent="0.25">
      <c r="B947" t="str">
        <v>946,GMC,Sierra 1500 Hybrid,2013,regular unleaded,AUTOMATIC,332,51935,945</v>
      </c>
      <c r="F947" s="5"/>
    </row>
    <row r="948" spans="2:6" x14ac:dyDescent="0.25">
      <c r="B948" t="str">
        <v>947,GMC,Sierra 1500HD,2006,regular unleaded,AUTOMATIC,300,36525,|n</v>
      </c>
      <c r="F948" s="5"/>
    </row>
    <row r="949" spans="2:6" x14ac:dyDescent="0.25">
      <c r="B949" t="str">
        <v>948,GMC,Terrain,2015,regular unleaded,AUTOMATIC,182,37240,|n</v>
      </c>
      <c r="F949" s="5"/>
    </row>
    <row r="950" spans="2:6" x14ac:dyDescent="0.25">
      <c r="B950" t="str">
        <v>949,GMC,Terrain,2016,regular unleaded,AUTOMATIC,182,35725,948</v>
      </c>
      <c r="F950" s="5"/>
    </row>
    <row r="951" spans="2:6" x14ac:dyDescent="0.25">
      <c r="B951" t="str">
        <v>950,GMC,Terrain,2017,regular unleaded,AUTOMATIC,182,36025,949</v>
      </c>
      <c r="F951" s="5"/>
    </row>
    <row r="952" spans="2:6" x14ac:dyDescent="0.25">
      <c r="B952" t="str">
        <v>951,GMC,Yukon,2015,flex-fuel (unleaded/E85),AUTOMATIC,355,59225,|n</v>
      </c>
      <c r="F952" s="5"/>
    </row>
    <row r="953" spans="2:6" x14ac:dyDescent="0.25">
      <c r="B953" t="str">
        <v>952,GMC,Yukon,2015,premium unleaded (recommended),AUTOMATIC,420,67520,|n</v>
      </c>
      <c r="F953" s="5"/>
    </row>
    <row r="954" spans="2:6" x14ac:dyDescent="0.25">
      <c r="B954" t="str">
        <v>953,GMC,Yukon,2016,flex-fuel (unleaded/E85),AUTOMATIC,355,60000,|n</v>
      </c>
      <c r="F954" s="5"/>
    </row>
    <row r="955" spans="2:6" x14ac:dyDescent="0.25">
      <c r="B955" t="str">
        <v>954,GMC,Yukon,2016,premium unleaded (recommended),AUTOMATIC,420,68325,|n</v>
      </c>
      <c r="F955" s="5"/>
    </row>
    <row r="956" spans="2:6" x14ac:dyDescent="0.25">
      <c r="B956" t="str">
        <v>955,GMC,Yukon,2017,flex-fuel (unleaded/E85),AUTOMATIC,355,60315,|n</v>
      </c>
      <c r="F956" s="5"/>
    </row>
    <row r="957" spans="2:6" x14ac:dyDescent="0.25">
      <c r="B957" t="str">
        <v>956,GMC,Yukon,2017,premium unleaded (recommended),AUTOMATIC,420,68965,|n</v>
      </c>
      <c r="F957" s="5"/>
    </row>
    <row r="958" spans="2:6" x14ac:dyDescent="0.25">
      <c r="B958" t="str">
        <v>957,GMC,Yukon Hybrid,2011,regular unleaded,AUTOMATIC,332,61770,|n</v>
      </c>
      <c r="F958" s="5"/>
    </row>
    <row r="959" spans="2:6" x14ac:dyDescent="0.25">
      <c r="B959" t="str">
        <v>958,GMC,Yukon Hybrid,2012,regular unleaded,AUTOMATIC,332,63130,957</v>
      </c>
      <c r="F959" s="5"/>
    </row>
    <row r="960" spans="2:6" x14ac:dyDescent="0.25">
      <c r="B960" t="str">
        <v>959,GMC,Yukon Hybrid,2013,regular unleaded,AUTOMATIC,332,64805,958</v>
      </c>
      <c r="F960" s="5"/>
    </row>
    <row r="961" spans="2:6" x14ac:dyDescent="0.25">
      <c r="B961" t="str">
        <v>960,GMC,Yukon XL,2015,flex-fuel (unleaded/E85),AUTOMATIC,355,61925,|n</v>
      </c>
      <c r="F961" s="5"/>
    </row>
    <row r="962" spans="2:6" x14ac:dyDescent="0.25">
      <c r="B962" t="str">
        <v>961,GMC,Yukon XL,2015,premium unleaded (recommended),AUTOMATIC,420,70220,|n</v>
      </c>
      <c r="F962" s="5"/>
    </row>
    <row r="963" spans="2:6" x14ac:dyDescent="0.25">
      <c r="B963" t="str">
        <v>962,GMC,Yukon XL,2016,flex-fuel (unleaded/E85),AUTOMATIC,355,62700,|n</v>
      </c>
      <c r="F963" s="5"/>
    </row>
    <row r="964" spans="2:6" x14ac:dyDescent="0.25">
      <c r="B964" t="str">
        <v>963,GMC,Yukon XL,2016,premium unleaded (recommended),AUTOMATIC,420,71025,|n</v>
      </c>
      <c r="F964" s="5"/>
    </row>
    <row r="965" spans="2:6" x14ac:dyDescent="0.25">
      <c r="B965" t="str">
        <v>964,GMC,Yukon XL,2017,flex-fuel (unleaded/E85),AUTOMATIC,355,63015,|n</v>
      </c>
      <c r="F965" s="5"/>
    </row>
    <row r="966" spans="2:6" x14ac:dyDescent="0.25">
      <c r="B966" t="str">
        <v>965,GMC,Yukon XL,2017,premium unleaded (recommended),AUTOMATIC,420,71665,|n</v>
      </c>
      <c r="F966" s="5"/>
    </row>
    <row r="967" spans="2:6" x14ac:dyDescent="0.25">
      <c r="B967" t="str">
        <v>966,Honda,Accord,2015,regular unleaded,AUTOMATIC,278,33630,|n</v>
      </c>
      <c r="F967" s="5"/>
    </row>
    <row r="968" spans="2:6" x14ac:dyDescent="0.25">
      <c r="B968" t="str">
        <v>967,Honda,Accord,2015,regular unleaded,MANUAL,278,32550,|n</v>
      </c>
      <c r="F968" s="5"/>
    </row>
    <row r="969" spans="2:6" x14ac:dyDescent="0.25">
      <c r="B969" t="str">
        <v>968,Honda,Accord,2016,regular unleaded,AUTOMATIC,278,34680,|n</v>
      </c>
      <c r="F969" s="5"/>
    </row>
    <row r="970" spans="2:6" x14ac:dyDescent="0.25">
      <c r="B970" t="str">
        <v>969,Honda,Accord,2016,regular unleaded,MANUAL,278,31025,|n</v>
      </c>
      <c r="F970" s="5"/>
    </row>
    <row r="971" spans="2:6" x14ac:dyDescent="0.25">
      <c r="B971" t="str">
        <v>970,Honda,Accord,2017,regular unleaded,AUTOMATIC,278,34830,|n</v>
      </c>
      <c r="F971" s="5"/>
    </row>
    <row r="972" spans="2:6" x14ac:dyDescent="0.25">
      <c r="B972" t="str">
        <v>971,Honda,Accord,2017,regular unleaded,MANUAL,278,31175,|n</v>
      </c>
      <c r="F972" s="5"/>
    </row>
    <row r="973" spans="2:6" x14ac:dyDescent="0.25">
      <c r="B973" t="str">
        <v>972,Honda,Accord Crosstour,2010,regular unleaded,AUTOMATIC,271,36220,|n</v>
      </c>
      <c r="F973" s="5"/>
    </row>
    <row r="974" spans="2:6" x14ac:dyDescent="0.25">
      <c r="B974" t="str">
        <v>973,Honda,Accord Crosstour,2011,regular unleaded,AUTOMATIC,271,36540,972</v>
      </c>
      <c r="F974" s="5"/>
    </row>
    <row r="975" spans="2:6" x14ac:dyDescent="0.25">
      <c r="B975" t="str">
        <v>974,Honda,Accord Hybrid,2014,regular unleaded,AUTOMATIC,195,34905,|n</v>
      </c>
      <c r="F975" s="5"/>
    </row>
    <row r="976" spans="2:6" x14ac:dyDescent="0.25">
      <c r="B976" t="str">
        <v>975,Honda,Accord Hybrid,2015,regular unleaded,AUTOMATIC,196,35055,974</v>
      </c>
      <c r="F976" s="5"/>
    </row>
    <row r="977" spans="2:6" x14ac:dyDescent="0.25">
      <c r="B977" t="str">
        <v>976,Honda,Accord Hybrid,2017,regular unleaded,AUTOMATIC,212,35955,975</v>
      </c>
      <c r="F977" s="5"/>
    </row>
    <row r="978" spans="2:6" x14ac:dyDescent="0.25">
      <c r="B978" t="str">
        <v>977,Honda,Accord Plug-In Hybrid,2014,regular unleaded,AUTOMATIC,196,39780,|n</v>
      </c>
      <c r="F978" s="5"/>
    </row>
    <row r="979" spans="2:6" x14ac:dyDescent="0.25">
      <c r="B979" t="str">
        <v>978,Honda,Civic,2015,premium unleaded (required),MANUAL,205,24590,|n</v>
      </c>
      <c r="F979" s="5"/>
    </row>
    <row r="980" spans="2:6" x14ac:dyDescent="0.25">
      <c r="B980" t="str">
        <v>979,Honda,Civic,2015,regular unleaded,AUTOMATIC,110,29390,|n</v>
      </c>
      <c r="F980" s="5"/>
    </row>
    <row r="981" spans="2:6" x14ac:dyDescent="0.25">
      <c r="B981" t="str">
        <v>980,Honda,Civic,2015,regular unleaded,MANUAL,143,20390,|n</v>
      </c>
      <c r="F981" s="5"/>
    </row>
    <row r="982" spans="2:6" x14ac:dyDescent="0.25">
      <c r="B982" t="str">
        <v>981,Honda,Civic,2016,regular unleaded,AUTOMATIC,174,26500,|n</v>
      </c>
      <c r="F982" s="5"/>
    </row>
    <row r="983" spans="2:6" x14ac:dyDescent="0.25">
      <c r="B983" t="str">
        <v>982,Honda,Civic,2016,regular unleaded,MANUAL,158,19050,|n</v>
      </c>
      <c r="F983" s="5"/>
    </row>
    <row r="984" spans="2:6" x14ac:dyDescent="0.25">
      <c r="B984" t="str">
        <v>983,Honda,Civic,2017,premium unleaded (recommended),AUTOMATIC,180,22100,|n</v>
      </c>
      <c r="F984" s="5"/>
    </row>
    <row r="985" spans="2:6" x14ac:dyDescent="0.25">
      <c r="B985" t="str">
        <v>984,Honda,Civic,2017,premium unleaded (recommended),MANUAL,180,21300,|n</v>
      </c>
      <c r="F985" s="5"/>
    </row>
    <row r="986" spans="2:6" x14ac:dyDescent="0.25">
      <c r="B986" t="str">
        <v>985,Honda,Civic,2017,regular unleaded,AUTOMATIC,174,26600,|n</v>
      </c>
      <c r="F986" s="5"/>
    </row>
    <row r="987" spans="2:6" x14ac:dyDescent="0.25">
      <c r="B987" t="str">
        <v>986,Honda,Civic,2017,regular unleaded,MANUAL,174,21600,|n</v>
      </c>
      <c r="F987" s="5"/>
    </row>
    <row r="988" spans="2:6" x14ac:dyDescent="0.25">
      <c r="B988" t="str">
        <v>987,Honda,Crosstour,2013,regular unleaded,AUTOMATIC,278,37090,|n</v>
      </c>
      <c r="F988" s="5"/>
    </row>
    <row r="989" spans="2:6" x14ac:dyDescent="0.25">
      <c r="B989" t="str">
        <v>988,Honda,Crosstour,2014,regular unleaded,AUTOMATIC,278,37240,987</v>
      </c>
      <c r="F989" s="5"/>
    </row>
    <row r="990" spans="2:6" x14ac:dyDescent="0.25">
      <c r="B990" t="str">
        <v>989,Honda,Crosstour,2015,regular unleaded,AUTOMATIC,278,37390,988</v>
      </c>
      <c r="F990" s="5"/>
    </row>
    <row r="991" spans="2:6" x14ac:dyDescent="0.25">
      <c r="B991" t="str">
        <v>990,Honda,CR-V,2014,regular unleaded,AUTOMATIC,185,30620,|n</v>
      </c>
      <c r="F991" s="5"/>
    </row>
    <row r="992" spans="2:6" x14ac:dyDescent="0.25">
      <c r="B992" t="str">
        <v>991,Honda,CR-V,2015,regular unleaded,AUTOMATIC,185,32895,990</v>
      </c>
      <c r="F992" s="5"/>
    </row>
    <row r="993" spans="2:6" x14ac:dyDescent="0.25">
      <c r="B993" t="str">
        <v>992,Honda,CR-V,2016,regular unleaded,AUTOMATIC,185,33395,991</v>
      </c>
      <c r="F993" s="5"/>
    </row>
    <row r="994" spans="2:6" x14ac:dyDescent="0.25">
      <c r="B994" t="str">
        <v>993,Honda,CR-Z,2014,regular unleaded,AUTOMATIC,130,23990,|n</v>
      </c>
      <c r="F994" s="5"/>
    </row>
    <row r="995" spans="2:6" x14ac:dyDescent="0.25">
      <c r="B995" t="str">
        <v>994,Honda,CR-Z,2014,regular unleaded,MANUAL,130,23340,|n</v>
      </c>
      <c r="F995" s="5"/>
    </row>
    <row r="996" spans="2:6" x14ac:dyDescent="0.25">
      <c r="B996" t="str">
        <v>995,Honda,CR-Z,2015,regular unleaded,AUTOMATIC,130,24140,|n</v>
      </c>
      <c r="F996" s="5"/>
    </row>
    <row r="997" spans="2:6" x14ac:dyDescent="0.25">
      <c r="B997" t="str">
        <v>996,Honda,CR-Z,2015,regular unleaded,MANUAL,130,23490,|n</v>
      </c>
      <c r="F997" s="5"/>
    </row>
    <row r="998" spans="2:6" x14ac:dyDescent="0.25">
      <c r="B998" t="str">
        <v>997,Honda,CR-Z,2016,regular unleaded,AUTOMATIC,130,25090,|n</v>
      </c>
      <c r="F998" s="5"/>
    </row>
    <row r="999" spans="2:6" x14ac:dyDescent="0.25">
      <c r="B999" t="str">
        <v>998,Honda,CR-Z,2016,regular unleaded,MANUAL,130,24440,|n</v>
      </c>
      <c r="F999" s="5"/>
    </row>
    <row r="1000" spans="2:6" x14ac:dyDescent="0.25">
      <c r="B1000" t="str">
        <v>999,Honda,Element,2009,regular unleaded,AUTOMATIC,166,25770,|n</v>
      </c>
      <c r="F1000" s="5"/>
    </row>
    <row r="1001" spans="2:6" x14ac:dyDescent="0.25">
      <c r="B1001" t="str">
        <v>1000,Honda,Element,2009,regular unleaded,MANUAL,166,23270,|n</v>
      </c>
      <c r="F1001" s="5"/>
    </row>
    <row r="1002" spans="2:6" x14ac:dyDescent="0.25">
      <c r="B1002" t="str">
        <v>1001,Honda,Element,2010,regular unleaded,AUTOMATIC,166,25585,|n</v>
      </c>
      <c r="F1002" s="5"/>
    </row>
    <row r="1003" spans="2:6" x14ac:dyDescent="0.25">
      <c r="B1003" t="str">
        <v>1002,Honda,Element,2011,regular unleaded,AUTOMATIC,166,24185,1001</v>
      </c>
      <c r="F1003" s="5"/>
    </row>
    <row r="1004" spans="2:6" x14ac:dyDescent="0.25">
      <c r="B1004" t="str">
        <v>1003,Honda,Fit,2015,regular unleaded,AUTOMATIC,130,20925,|n</v>
      </c>
      <c r="F1004" s="5"/>
    </row>
    <row r="1005" spans="2:6" x14ac:dyDescent="0.25">
      <c r="B1005" t="str">
        <v>1004,Honda,Fit,2015,regular unleaded,MANUAL,130,17560,|n</v>
      </c>
      <c r="F1005" s="5"/>
    </row>
    <row r="1006" spans="2:6" x14ac:dyDescent="0.25">
      <c r="B1006" t="str">
        <v>1005,Honda,Fit,2016,regular unleaded,AUTOMATIC,130,21165,|n</v>
      </c>
      <c r="F1006" s="5"/>
    </row>
    <row r="1007" spans="2:6" x14ac:dyDescent="0.25">
      <c r="B1007" t="str">
        <v>1006,Honda,Fit,2016,regular unleaded,MANUAL,130,17800,|n</v>
      </c>
      <c r="F1007" s="5"/>
    </row>
    <row r="1008" spans="2:6" x14ac:dyDescent="0.25">
      <c r="B1008" t="str">
        <v>1007,Honda,Fit,2017,regular unleaded,AUTOMATIC,130,21265,|n</v>
      </c>
      <c r="F1008" s="5"/>
    </row>
    <row r="1009" spans="2:6" x14ac:dyDescent="0.25">
      <c r="B1009" t="str">
        <v>1008,Honda,Fit,2017,regular unleaded,MANUAL,130,17900,|n</v>
      </c>
      <c r="F1009" s="5"/>
    </row>
    <row r="1010" spans="2:6" x14ac:dyDescent="0.25">
      <c r="B1010" t="str">
        <v>1009,Honda,Fit EV,2013,electric,DIRECT_DRIVE,136,36625,|n</v>
      </c>
      <c r="F1010" s="5"/>
    </row>
    <row r="1011" spans="2:6" x14ac:dyDescent="0.25">
      <c r="B1011" t="str">
        <v>1010,Honda,Fit EV,2014,electric,DIRECT_DRIVE,136,36625,1009</v>
      </c>
      <c r="F1011" s="5"/>
    </row>
    <row r="1012" spans="2:6" x14ac:dyDescent="0.25">
      <c r="B1012" t="str">
        <v>1011,Honda,HR-V,2016,regular unleaded,AUTOMATIC,141,25990,|n</v>
      </c>
      <c r="F1012" s="5"/>
    </row>
    <row r="1013" spans="2:6" x14ac:dyDescent="0.25">
      <c r="B1013" t="str">
        <v>1012,Honda,HR-V,2016,regular unleaded,MANUAL,141,21265,|n</v>
      </c>
      <c r="F1013" s="5"/>
    </row>
    <row r="1014" spans="2:6" x14ac:dyDescent="0.25">
      <c r="B1014" t="str">
        <v>1013,Honda,HR-V,2017,regular unleaded,AUTOMATIC,141,26140,|n</v>
      </c>
      <c r="F1014" s="5"/>
    </row>
    <row r="1015" spans="2:6" x14ac:dyDescent="0.25">
      <c r="B1015" t="str">
        <v>1014,Honda,HR-V,2017,regular unleaded,MANUAL,141,21415,|n</v>
      </c>
      <c r="F1015" s="5"/>
    </row>
    <row r="1016" spans="2:6" x14ac:dyDescent="0.25">
      <c r="B1016" t="str">
        <v>1015,Honda,Insight,2012,regular unleaded,AUTOMATIC,98,23690,|n</v>
      </c>
      <c r="F1016" s="5"/>
    </row>
    <row r="1017" spans="2:6" x14ac:dyDescent="0.25">
      <c r="B1017" t="str">
        <v>1016,Honda,Insight,2013,regular unleaded,AUTOMATIC,98,23790,1015</v>
      </c>
      <c r="F1017" s="5"/>
    </row>
    <row r="1018" spans="2:6" x14ac:dyDescent="0.25">
      <c r="B1018" t="str">
        <v>1017,Honda,Insight,2014,regular unleaded,AUTOMATIC,98,23915,1016</v>
      </c>
      <c r="F1018" s="5"/>
    </row>
    <row r="1019" spans="2:6" x14ac:dyDescent="0.25">
      <c r="B1019" t="str">
        <v>1018,Honda,Odyssey,2015,regular unleaded,AUTOMATIC,248,44600,|n</v>
      </c>
      <c r="F1019" s="5"/>
    </row>
    <row r="1020" spans="2:6" x14ac:dyDescent="0.25">
      <c r="B1020" t="str">
        <v>1019,Honda,Odyssey,2016,regular unleaded,AUTOMATIC,248,44875,1018</v>
      </c>
      <c r="F1020" s="5"/>
    </row>
    <row r="1021" spans="2:6" x14ac:dyDescent="0.25">
      <c r="B1021" t="str">
        <v>1020,Honda,Pilot,2015,regular unleaded,AUTOMATIC,250,41620,|n</v>
      </c>
      <c r="F1021" s="5"/>
    </row>
    <row r="1022" spans="2:6" x14ac:dyDescent="0.25">
      <c r="B1022" t="str">
        <v>1021,Honda,Pilot,2016,regular unleaded,AUTOMATIC,280,46570,1020</v>
      </c>
      <c r="F1022" s="5"/>
    </row>
    <row r="1023" spans="2:6" x14ac:dyDescent="0.25">
      <c r="B1023" t="str">
        <v>1022,Honda,Pilot,2017,regular unleaded,AUTOMATIC,280,47070,1021</v>
      </c>
      <c r="F1023" s="5"/>
    </row>
    <row r="1024" spans="2:6" x14ac:dyDescent="0.25">
      <c r="B1024" t="str">
        <v>1023,Honda,Ridgeline,2013,regular unleaded,AUTOMATIC,250,37380,|n</v>
      </c>
      <c r="F1024" s="5"/>
    </row>
    <row r="1025" spans="2:6" x14ac:dyDescent="0.25">
      <c r="B1025" t="str">
        <v>1024,Honda,Ridgeline,2014,regular unleaded,AUTOMATIC,250,37505,1023</v>
      </c>
      <c r="F1025" s="5"/>
    </row>
    <row r="1026" spans="2:6" x14ac:dyDescent="0.25">
      <c r="B1026" t="str">
        <v>1025,Honda,Ridgeline,2017,regular unleaded,AUTOMATIC,280,42870,1024</v>
      </c>
      <c r="F1026" s="5"/>
    </row>
    <row r="1027" spans="2:6" x14ac:dyDescent="0.25">
      <c r="B1027" t="str">
        <v>1026,Honda,S2000,2007,premium unleaded (required),MANUAL,237,34250,|n</v>
      </c>
      <c r="F1027" s="5"/>
    </row>
    <row r="1028" spans="2:6" x14ac:dyDescent="0.25">
      <c r="B1028" t="str">
        <v>1027,Honda,S2000,2008,premium unleaded (required),MANUAL,237,37300,1026</v>
      </c>
      <c r="F1028" s="5"/>
    </row>
    <row r="1029" spans="2:6" x14ac:dyDescent="0.25">
      <c r="B1029" t="str">
        <v>1028,Honda,S2000,2009,premium unleaded (required),MANUAL,237,37995,1027</v>
      </c>
      <c r="F1029" s="5"/>
    </row>
    <row r="1030" spans="2:6" x14ac:dyDescent="0.25">
      <c r="B1030" t="str">
        <v>1029,HUMMER,H3,2008,regular unleaded,AUTOMATIC,300,39560,|n</v>
      </c>
      <c r="F1030" s="5"/>
    </row>
    <row r="1031" spans="2:6" x14ac:dyDescent="0.25">
      <c r="B1031" t="str">
        <v>1030,HUMMER,H3,2008,regular unleaded,MANUAL,242,39290,|n</v>
      </c>
      <c r="F1031" s="5"/>
    </row>
    <row r="1032" spans="2:6" x14ac:dyDescent="0.25">
      <c r="B1032" t="str">
        <v>1031,HUMMER,H3,2009,regular unleaded,AUTOMATIC,242,43130,|n</v>
      </c>
      <c r="F1032" s="5"/>
    </row>
    <row r="1033" spans="2:6" x14ac:dyDescent="0.25">
      <c r="B1033" t="str">
        <v>1032,HUMMER,H3,2009,regular unleaded,MANUAL,242,33390,|n</v>
      </c>
      <c r="F1033" s="5"/>
    </row>
    <row r="1034" spans="2:6" x14ac:dyDescent="0.25">
      <c r="B1034" t="str">
        <v>1033,HUMMER,H3,2010,flex-fuel (unleaded/E85),AUTOMATIC,300,41705,|n</v>
      </c>
      <c r="F1034" s="5"/>
    </row>
    <row r="1035" spans="2:6" x14ac:dyDescent="0.25">
      <c r="B1035" t="str">
        <v>1034,HUMMER,H3,2010,regular unleaded,AUTOMATIC,239,38365,|n</v>
      </c>
      <c r="F1035" s="5"/>
    </row>
    <row r="1036" spans="2:6" x14ac:dyDescent="0.25">
      <c r="B1036" t="str">
        <v>1035,HUMMER,H3,2010,regular unleaded,MANUAL,239,35960,|n</v>
      </c>
      <c r="F1036" s="5"/>
    </row>
    <row r="1037" spans="2:6" x14ac:dyDescent="0.25">
      <c r="B1037" t="str">
        <v>1036,HUMMER,H3T,2009,regular unleaded,AUTOMATIC,300,36015,|n</v>
      </c>
      <c r="F1037" s="5"/>
    </row>
    <row r="1038" spans="2:6" x14ac:dyDescent="0.25">
      <c r="B1038" t="str">
        <v>1037,HUMMER,H3T,2009,regular unleaded,MANUAL,239,30750,|n</v>
      </c>
      <c r="F1038" s="5"/>
    </row>
    <row r="1039" spans="2:6" x14ac:dyDescent="0.25">
      <c r="B1039" t="str">
        <v>1038,HUMMER,H3T,2010,flex-fuel (unleaded/E85),AUTOMATIC,300,39205,|n</v>
      </c>
      <c r="F1039" s="5"/>
    </row>
    <row r="1040" spans="2:6" x14ac:dyDescent="0.25">
      <c r="B1040" t="str">
        <v>1039,HUMMER,H3T,2010,regular unleaded,AUTOMATIC,239,36355,|n</v>
      </c>
      <c r="F1040" s="5"/>
    </row>
    <row r="1041" spans="2:6" x14ac:dyDescent="0.25">
      <c r="B1041" t="str">
        <v>1040,HUMMER,H3T,2010,regular unleaded,MANUAL,239,33485,|n</v>
      </c>
      <c r="F1041" s="5"/>
    </row>
    <row r="1042" spans="2:6" x14ac:dyDescent="0.25">
      <c r="B1042" t="str">
        <v>1041,Hyundai,Accent,2014,regular unleaded,AUTOMATIC,138,17395,|n</v>
      </c>
      <c r="F1042" s="5"/>
    </row>
    <row r="1043" spans="2:6" x14ac:dyDescent="0.25">
      <c r="B1043" t="str">
        <v>1042,Hyundai,Accent,2014,regular unleaded,MANUAL,138,16395,|n</v>
      </c>
      <c r="F1043" s="5"/>
    </row>
    <row r="1044" spans="2:6" x14ac:dyDescent="0.25">
      <c r="B1044" t="str">
        <v>1043,Hyundai,Accent,2015,regular unleaded,AUTOMATIC,137,17495,|n</v>
      </c>
      <c r="F1044" s="5"/>
    </row>
    <row r="1045" spans="2:6" x14ac:dyDescent="0.25">
      <c r="B1045" t="str">
        <v>1044,Hyundai,Accent,2015,regular unleaded,MANUAL,137,16495,|n</v>
      </c>
      <c r="F1045" s="5"/>
    </row>
    <row r="1046" spans="2:6" x14ac:dyDescent="0.25">
      <c r="B1046" t="str">
        <v>1045,Hyundai,Accent,2016,regular unleaded,AUTOMATIC,137,17495,|n</v>
      </c>
      <c r="F1046" s="5"/>
    </row>
    <row r="1047" spans="2:6" x14ac:dyDescent="0.25">
      <c r="B1047" t="str">
        <v>1046,Hyundai,Accent,2016,regular unleaded,MANUAL,137,16495,|n</v>
      </c>
      <c r="F1047" s="5"/>
    </row>
    <row r="1048" spans="2:6" x14ac:dyDescent="0.25">
      <c r="B1048" t="str">
        <v>1047,Hyundai,Azera,2015,regular unleaded,AUTOMATIC,293,38200,|n</v>
      </c>
      <c r="F1048" s="5"/>
    </row>
    <row r="1049" spans="2:6" x14ac:dyDescent="0.25">
      <c r="B1049" t="str">
        <v>1048,Hyundai,Azera,2016,regular unleaded,AUTOMATIC,293,39300,1047</v>
      </c>
      <c r="F1049" s="5"/>
    </row>
    <row r="1050" spans="2:6" x14ac:dyDescent="0.25">
      <c r="B1050" t="str">
        <v>1049,Hyundai,Azera,2017,regular unleaded,AUTOMATIC,293,39300,1048</v>
      </c>
      <c r="F1050" s="5"/>
    </row>
    <row r="1051" spans="2:6" x14ac:dyDescent="0.25">
      <c r="B1051" t="str">
        <v>1050,Hyundai,Elantra,2015,regular unleaded,AUTOMATIC,173,22600,|n</v>
      </c>
      <c r="F1051" s="5"/>
    </row>
    <row r="1052" spans="2:6" x14ac:dyDescent="0.25">
      <c r="B1052" t="str">
        <v>1051,Hyundai,Elantra,2015,regular unleaded,MANUAL,173,21600,|n</v>
      </c>
      <c r="F1052" s="5"/>
    </row>
    <row r="1053" spans="2:6" x14ac:dyDescent="0.25">
      <c r="B1053" t="str">
        <v>1052,Hyundai,Elantra,2016,regular unleaded,AUTOMATIC,145,21700,|n</v>
      </c>
      <c r="F1053" s="5"/>
    </row>
    <row r="1054" spans="2:6" x14ac:dyDescent="0.25">
      <c r="B1054" t="str">
        <v>1053,Hyundai,Elantra,2016,regular unleaded,MANUAL,173,20250,|n</v>
      </c>
      <c r="F1054" s="5"/>
    </row>
    <row r="1055" spans="2:6" x14ac:dyDescent="0.25">
      <c r="B1055" t="str">
        <v>1054,Hyundai,Elantra,2017,regular unleaded,AUTOMATED_MANUAL,201,22750,|n</v>
      </c>
      <c r="F1055" s="5"/>
    </row>
    <row r="1056" spans="2:6" x14ac:dyDescent="0.25">
      <c r="B1056" t="str">
        <v>1055,Hyundai,Elantra,2017,regular unleaded,AUTOMATIC,147,22350,|n</v>
      </c>
      <c r="F1056" s="5"/>
    </row>
    <row r="1057" spans="2:6" x14ac:dyDescent="0.25">
      <c r="B1057" t="str">
        <v>1056,Hyundai,Elantra,2017,regular unleaded,MANUAL,201,21650,|n</v>
      </c>
      <c r="F1057" s="5"/>
    </row>
    <row r="1058" spans="2:6" x14ac:dyDescent="0.25">
      <c r="B1058" t="str">
        <v>1057,Hyundai,Elantra Coupe,2013,regular unleaded,AUTOMATIC,148,20895,|n</v>
      </c>
      <c r="F1058" s="5"/>
    </row>
    <row r="1059" spans="2:6" x14ac:dyDescent="0.25">
      <c r="B1059" t="str">
        <v>1058,Hyundai,Elantra Coupe,2013,regular unleaded,MANUAL,148,19895,|n</v>
      </c>
      <c r="F1059" s="5"/>
    </row>
    <row r="1060" spans="2:6" x14ac:dyDescent="0.25">
      <c r="B1060" t="str">
        <v>1059,Hyundai,Elantra Coupe,2014,regular unleaded,AUTOMATIC,173,19600,|n</v>
      </c>
      <c r="F1060" s="5"/>
    </row>
    <row r="1061" spans="2:6" x14ac:dyDescent="0.25">
      <c r="B1061" t="str">
        <v>1060,Hyundai,Elantra GT,2015,regular unleaded,AUTOMATIC,173,19800,|n</v>
      </c>
      <c r="F1061" s="5"/>
    </row>
    <row r="1062" spans="2:6" x14ac:dyDescent="0.25">
      <c r="B1062" t="str">
        <v>1061,Hyundai,Elantra GT,2015,regular unleaded,MANUAL,173,18800,|n</v>
      </c>
      <c r="F1062" s="5"/>
    </row>
    <row r="1063" spans="2:6" x14ac:dyDescent="0.25">
      <c r="B1063" t="str">
        <v>1062,Hyundai,Elantra GT,2016,regular unleaded,AUTOMATIC,173,19800,|n</v>
      </c>
      <c r="F1063" s="5"/>
    </row>
    <row r="1064" spans="2:6" x14ac:dyDescent="0.25">
      <c r="B1064" t="str">
        <v>1063,Hyundai,Elantra GT,2016,regular unleaded,MANUAL,173,18800,|n</v>
      </c>
      <c r="F1064" s="5"/>
    </row>
    <row r="1065" spans="2:6" x14ac:dyDescent="0.25">
      <c r="B1065" t="str">
        <v>1064,Hyundai,Elantra GT,2017,regular unleaded,AUTOMATIC,173,19800,|n</v>
      </c>
      <c r="F1065" s="5"/>
    </row>
    <row r="1066" spans="2:6" x14ac:dyDescent="0.25">
      <c r="B1066" t="str">
        <v>1065,Hyundai,Elantra GT,2017,regular unleaded,MANUAL,173,18800,|n</v>
      </c>
      <c r="F1066" s="5"/>
    </row>
    <row r="1067" spans="2:6" x14ac:dyDescent="0.25">
      <c r="B1067" t="str">
        <v>1066,Hyundai,Elantra Touring,2010,regular unleaded,AUTOMATIC,138,19795,|n</v>
      </c>
      <c r="F1067" s="5"/>
    </row>
    <row r="1068" spans="2:6" x14ac:dyDescent="0.25">
      <c r="B1068" t="str">
        <v>1067,Hyundai,Elantra Touring,2010,regular unleaded,MANUAL,138,18995,|n</v>
      </c>
      <c r="F1068" s="5"/>
    </row>
    <row r="1069" spans="2:6" x14ac:dyDescent="0.25">
      <c r="B1069" t="str">
        <v>1068,Hyundai,Elantra Touring,2011,regular unleaded,AUTOMATIC,138,20295,|n</v>
      </c>
      <c r="F1069" s="5"/>
    </row>
    <row r="1070" spans="2:6" x14ac:dyDescent="0.25">
      <c r="B1070" t="str">
        <v>1069,Hyundai,Elantra Touring,2011,regular unleaded,MANUAL,138,19495,|n</v>
      </c>
      <c r="F1070" s="5"/>
    </row>
    <row r="1071" spans="2:6" x14ac:dyDescent="0.25">
      <c r="B1071" t="str">
        <v>1070,Hyundai,Elantra Touring,2012,regular unleaded,AUTOMATIC,138,20295,|n</v>
      </c>
      <c r="F1071" s="5"/>
    </row>
    <row r="1072" spans="2:6" x14ac:dyDescent="0.25">
      <c r="B1072" t="str">
        <v>1071,Hyundai,Elantra Touring,2012,regular unleaded,MANUAL,138,19495,|n</v>
      </c>
      <c r="F1072" s="5"/>
    </row>
    <row r="1073" spans="2:6" x14ac:dyDescent="0.25">
      <c r="B1073" t="str">
        <v>1072,Hyundai,Entourage,2007,regular unleaded,AUTOMATIC,242,28895,|n</v>
      </c>
      <c r="F1073" s="5"/>
    </row>
    <row r="1074" spans="2:6" x14ac:dyDescent="0.25">
      <c r="B1074" t="str">
        <v>1073,Hyundai,Entourage,2008,regular unleaded,AUTOMATIC,250,29895,1072</v>
      </c>
      <c r="F1074" s="5"/>
    </row>
    <row r="1075" spans="2:6" x14ac:dyDescent="0.25">
      <c r="B1075" t="str">
        <v>1074,Hyundai,Equus,2014,premium unleaded (recommended),AUTOMATIC,429,68500,|n</v>
      </c>
      <c r="F1075" s="5"/>
    </row>
    <row r="1076" spans="2:6" x14ac:dyDescent="0.25">
      <c r="B1076" t="str">
        <v>1075,Hyundai,Equus,2015,premium unleaded (recommended),AUTOMATIC,429,68750,1074</v>
      </c>
      <c r="F1076" s="5"/>
    </row>
    <row r="1077" spans="2:6" x14ac:dyDescent="0.25">
      <c r="B1077" t="str">
        <v>1076,Hyundai,Equus,2016,premium unleaded (recommended),AUTOMATIC,429,68750,1075</v>
      </c>
      <c r="F1077" s="5"/>
    </row>
    <row r="1078" spans="2:6" x14ac:dyDescent="0.25">
      <c r="B1078" t="str">
        <v>1077,Hyundai,Genesis,2014,premium unleaded (recommended),AUTOMATIC,429,47400,|n</v>
      </c>
      <c r="F1078" s="5"/>
    </row>
    <row r="1079" spans="2:6" x14ac:dyDescent="0.25">
      <c r="B1079" t="str">
        <v>1078,Hyundai,Genesis,2014,regular unleaded,AUTOMATIC,333,35200,|n</v>
      </c>
      <c r="F1079" s="5"/>
    </row>
    <row r="1080" spans="2:6" x14ac:dyDescent="0.25">
      <c r="B1080" t="str">
        <v>1079,Hyundai,Genesis,2015,premium unleaded (recommended),AUTOMATIC,420,51500,|n</v>
      </c>
      <c r="F1080" s="5"/>
    </row>
    <row r="1081" spans="2:6" x14ac:dyDescent="0.25">
      <c r="B1081" t="str">
        <v>1080,Hyundai,Genesis,2015,regular unleaded,AUTOMATIC,311,40500,|n</v>
      </c>
      <c r="F1081" s="5"/>
    </row>
    <row r="1082" spans="2:6" x14ac:dyDescent="0.25">
      <c r="B1082" t="str">
        <v>1081,Hyundai,Genesis,2016,premium unleaded (recommended),AUTOMATIC,420,53850,|n</v>
      </c>
      <c r="F1082" s="5"/>
    </row>
    <row r="1083" spans="2:6" x14ac:dyDescent="0.25">
      <c r="B1083" t="str">
        <v>1082,Hyundai,Genesis,2016,regular unleaded,AUTOMATIC,311,41250,|n</v>
      </c>
      <c r="F1083" s="5"/>
    </row>
    <row r="1084" spans="2:6" x14ac:dyDescent="0.25">
      <c r="B1084" t="str">
        <v>1083,Hyundai,Genesis Coupe,2014,premium unleaded (recommended),AUTOMATIC,348,34600,|n</v>
      </c>
      <c r="F1084" s="5"/>
    </row>
    <row r="1085" spans="2:6" x14ac:dyDescent="0.25">
      <c r="B1085" t="str">
        <v>1084,Hyundai,Genesis Coupe,2014,premium unleaded (recommended),MANUAL,348,33400,|n</v>
      </c>
      <c r="F1085" s="5"/>
    </row>
    <row r="1086" spans="2:6" x14ac:dyDescent="0.25">
      <c r="B1086" t="str">
        <v>1085,Hyundai,Genesis Coupe,2015,premium unleaded (recommended),AUTOMATIC,348,34600,|n</v>
      </c>
      <c r="F1086" s="5"/>
    </row>
    <row r="1087" spans="2:6" x14ac:dyDescent="0.25">
      <c r="B1087" t="str">
        <v>1086,Hyundai,Genesis Coupe,2015,premium unleaded (recommended),MANUAL,348,33400,|n</v>
      </c>
      <c r="F1087" s="5"/>
    </row>
    <row r="1088" spans="2:6" x14ac:dyDescent="0.25">
      <c r="B1088" t="str">
        <v>1087,Hyundai,Genesis Coupe,2016,premium unleaded (recommended),AUTOMATIC,348,34950,|n</v>
      </c>
      <c r="F1088" s="5"/>
    </row>
    <row r="1089" spans="2:6" x14ac:dyDescent="0.25">
      <c r="B1089" t="str">
        <v>1088,Hyundai,Genesis Coupe,2016,premium unleaded (recommended),MANUAL,348,33750,|n</v>
      </c>
      <c r="F1089" s="5"/>
    </row>
    <row r="1090" spans="2:6" x14ac:dyDescent="0.25">
      <c r="B1090" t="str">
        <v>1089,Hyundai,Santa Fe,2015,regular unleaded,AUTOMATIC,290,36000,|n</v>
      </c>
      <c r="F1090" s="5"/>
    </row>
    <row r="1091" spans="2:6" x14ac:dyDescent="0.25">
      <c r="B1091" t="str">
        <v>1090,Hyundai,Santa Fe,2016,regular unleaded,AUTOMATIC,290,36250,1089</v>
      </c>
      <c r="F1091" s="5"/>
    </row>
    <row r="1092" spans="2:6" x14ac:dyDescent="0.25">
      <c r="B1092" t="str">
        <v>1091,Hyundai,Santa Fe,2017,regular unleaded,AUTOMATIC,290,41150,1090</v>
      </c>
      <c r="F1092" s="5"/>
    </row>
    <row r="1093" spans="2:6" x14ac:dyDescent="0.25">
      <c r="B1093" t="str">
        <v>1092,Hyundai,Santa Fe Sport,2015,regular unleaded,AUTOMATIC,264,33000,|n</v>
      </c>
      <c r="F1093" s="5"/>
    </row>
    <row r="1094" spans="2:6" x14ac:dyDescent="0.25">
      <c r="B1094" t="str">
        <v>1093,Hyundai,Santa Fe Sport,2016,regular unleaded,AUTOMATIC,265,33000,1092</v>
      </c>
      <c r="F1094" s="5"/>
    </row>
    <row r="1095" spans="2:6" x14ac:dyDescent="0.25">
      <c r="B1095" t="str">
        <v>1094,Hyundai,Santa Fe Sport,2017,regular unleaded,AUTOMATIC,265,38250,1093</v>
      </c>
      <c r="F1095" s="5"/>
    </row>
    <row r="1096" spans="2:6" x14ac:dyDescent="0.25">
      <c r="B1096" t="str">
        <v>1095,Hyundai,Sonata,2015,regular unleaded,AUTOMATED_MANUAL,177,23275,|n</v>
      </c>
      <c r="F1096" s="5"/>
    </row>
    <row r="1097" spans="2:6" x14ac:dyDescent="0.25">
      <c r="B1097" t="str">
        <v>1096,Hyundai,Sonata,2015,regular unleaded,AUTOMATIC,245,33525,|n</v>
      </c>
      <c r="F1097" s="5"/>
    </row>
    <row r="1098" spans="2:6" x14ac:dyDescent="0.25">
      <c r="B1098" t="str">
        <v>1097,Hyundai,Sonata,2016,regular unleaded,AUTOMATED_MANUAL,178,23725,|n</v>
      </c>
      <c r="F1098" s="5"/>
    </row>
    <row r="1099" spans="2:6" x14ac:dyDescent="0.25">
      <c r="B1099" t="str">
        <v>1098,Hyundai,Sonata,2016,regular unleaded,AUTOMATIC,245,34075,|n</v>
      </c>
      <c r="F1099" s="5"/>
    </row>
    <row r="1100" spans="2:6" x14ac:dyDescent="0.25">
      <c r="B1100" t="str">
        <v>1099,Hyundai,Sonata,2017,regular unleaded,AUTOMATED_MANUAL,178,23125,|n</v>
      </c>
      <c r="F1100" s="5"/>
    </row>
    <row r="1101" spans="2:6" x14ac:dyDescent="0.25">
      <c r="B1101" t="str">
        <v>1100,Hyundai,Sonata,2017,regular unleaded,AUTOMATIC,245,34350,|n</v>
      </c>
      <c r="F1101" s="5"/>
    </row>
    <row r="1102" spans="2:6" x14ac:dyDescent="0.25">
      <c r="B1102" t="str">
        <v>1101,Hyundai,Sonata Hybrid,2015,regular unleaded,AUTOMATIC,199,29500,|n</v>
      </c>
      <c r="F1102" s="5"/>
    </row>
    <row r="1103" spans="2:6" x14ac:dyDescent="0.25">
      <c r="B1103" t="str">
        <v>1102,Hyundai,Sonata Hybrid,2016,regular unleaded,AUTOMATIC,193,30100,1101</v>
      </c>
      <c r="F1103" s="5"/>
    </row>
    <row r="1104" spans="2:6" x14ac:dyDescent="0.25">
      <c r="B1104" t="str">
        <v>1103,Hyundai,Sonata Hybrid,2017,regular unleaded,AUTOMATIC,193,30100,1102</v>
      </c>
      <c r="F1104" s="5"/>
    </row>
    <row r="1105" spans="2:6" x14ac:dyDescent="0.25">
      <c r="B1105" t="str">
        <v>1104,Hyundai,Tiburon,2006,regular unleaded,AUTOMATIC,172,21195,|n</v>
      </c>
      <c r="F1105" s="5"/>
    </row>
    <row r="1106" spans="2:6" x14ac:dyDescent="0.25">
      <c r="B1106" t="str">
        <v>1105,Hyundai,Tiburon,2006,regular unleaded,MANUAL,172,21595,|n</v>
      </c>
      <c r="F1106" s="5"/>
    </row>
    <row r="1107" spans="2:6" x14ac:dyDescent="0.25">
      <c r="B1107" t="str">
        <v>1106,Hyundai,Tiburon,2007,regular unleaded,AUTOMATIC,172,22795,|n</v>
      </c>
      <c r="F1107" s="5"/>
    </row>
    <row r="1108" spans="2:6" x14ac:dyDescent="0.25">
      <c r="B1108" t="str">
        <v>1107,Hyundai,Tiburon,2007,regular unleaded,MANUAL,172,22095,|n</v>
      </c>
      <c r="F1108" s="5"/>
    </row>
    <row r="1109" spans="2:6" x14ac:dyDescent="0.25">
      <c r="B1109" t="str">
        <v>1108,Hyundai,Tiburon,2008,regular unleaded,AUTOMATIC,172,22770,|n</v>
      </c>
      <c r="F1109" s="5"/>
    </row>
    <row r="1110" spans="2:6" x14ac:dyDescent="0.25">
      <c r="B1110" t="str">
        <v>1109,Hyundai,Tiburon,2008,regular unleaded,MANUAL,172,22620,|n</v>
      </c>
      <c r="F1110" s="5"/>
    </row>
    <row r="1111" spans="2:6" x14ac:dyDescent="0.25">
      <c r="B1111" t="str">
        <v>1110,Hyundai,Tucson,2015,regular unleaded,AUTOMATIC,182,27950,|n</v>
      </c>
      <c r="F1111" s="5"/>
    </row>
    <row r="1112" spans="2:6" x14ac:dyDescent="0.25">
      <c r="B1112" t="str">
        <v>1111,Hyundai,Tucson,2016,regular unleaded,AUTOMATED_MANUAL,175,31300,|n</v>
      </c>
      <c r="F1112" s="5"/>
    </row>
    <row r="1113" spans="2:6" x14ac:dyDescent="0.25">
      <c r="B1113" t="str">
        <v>1112,Hyundai,Tucson,2016,regular unleaded,AUTOMATIC,164,24100,|n</v>
      </c>
      <c r="F1113" s="5"/>
    </row>
    <row r="1114" spans="2:6" x14ac:dyDescent="0.25">
      <c r="B1114" t="str">
        <v>1113,Hyundai,Tucson,2017,regular unleaded,AUTOMATED_MANUAL,175,31175,|n</v>
      </c>
      <c r="F1114" s="5"/>
    </row>
    <row r="1115" spans="2:6" x14ac:dyDescent="0.25">
      <c r="B1115" t="str">
        <v>1114,Hyundai,Tucson,2017,regular unleaded,AUTOMATIC,164,24100,|n</v>
      </c>
      <c r="F1115" s="5"/>
    </row>
    <row r="1116" spans="2:6" x14ac:dyDescent="0.25">
      <c r="B1116" t="str">
        <v>1115,Hyundai,Veloster,2014,regular unleaded,AUTOMATED_MANUAL,132,21650,|n</v>
      </c>
      <c r="F1116" s="5"/>
    </row>
    <row r="1117" spans="2:6" x14ac:dyDescent="0.25">
      <c r="B1117" t="str">
        <v>1116,Hyundai,Veloster,2014,regular unleaded,AUTOMATIC,201,23300,|n</v>
      </c>
      <c r="F1117" s="5"/>
    </row>
    <row r="1118" spans="2:6" x14ac:dyDescent="0.25">
      <c r="B1118" t="str">
        <v>1117,Hyundai,Veloster,2014,regular unleaded,MANUAL,201,22300,|n</v>
      </c>
      <c r="F1118" s="5"/>
    </row>
    <row r="1119" spans="2:6" x14ac:dyDescent="0.25">
      <c r="B1119" t="str">
        <v>1118,Hyundai,Veloster,2015,regular unleaded,AUTOMATED_MANUAL,132,21950,|n</v>
      </c>
      <c r="F1119" s="5"/>
    </row>
    <row r="1120" spans="2:6" x14ac:dyDescent="0.25">
      <c r="B1120" t="str">
        <v>1119,Hyundai,Veloster,2015,regular unleaded,AUTOMATIC,201,23600,|n</v>
      </c>
      <c r="F1120" s="5"/>
    </row>
    <row r="1121" spans="2:6" x14ac:dyDescent="0.25">
      <c r="B1121" t="str">
        <v>1120,Hyundai,Veloster,2015,regular unleaded,MANUAL,201,22600,|n</v>
      </c>
      <c r="F1121" s="5"/>
    </row>
    <row r="1122" spans="2:6" x14ac:dyDescent="0.25">
      <c r="B1122" t="str">
        <v>1121,Hyundai,Veloster,2016,regular unleaded,AUTOMATED_MANUAL,201,23800,|n</v>
      </c>
      <c r="F1122" s="5"/>
    </row>
    <row r="1123" spans="2:6" x14ac:dyDescent="0.25">
      <c r="B1123" t="str">
        <v>1122,Hyundai,Veloster,2016,regular unleaded,MANUAL,201,23950,|n</v>
      </c>
      <c r="F1123" s="5"/>
    </row>
    <row r="1124" spans="2:6" x14ac:dyDescent="0.25">
      <c r="B1124" t="str">
        <v>1123,Hyundai,Veracruz,2010,regular unleaded,AUTOMATIC,260,35895,|n</v>
      </c>
      <c r="F1124" s="5"/>
    </row>
    <row r="1125" spans="2:6" x14ac:dyDescent="0.25">
      <c r="B1125" t="str">
        <v>1124,Hyundai,Veracruz,2011,regular unleaded,AUTOMATIC,260,36095,1123</v>
      </c>
      <c r="F1125" s="5"/>
    </row>
    <row r="1126" spans="2:6" x14ac:dyDescent="0.25">
      <c r="B1126" t="str">
        <v>1125,Hyundai,Veracruz,2012,regular unleaded,AUTOMATIC,260,36195,1124</v>
      </c>
      <c r="F1126" s="5"/>
    </row>
    <row r="1127" spans="2:6" x14ac:dyDescent="0.25">
      <c r="B1127" t="str">
        <v>1126,Hyundai,XG350,2005,regular unleaded,AUTOMATIC,194,26499,|n</v>
      </c>
      <c r="F1127" s="5"/>
    </row>
    <row r="1128" spans="2:6" x14ac:dyDescent="0.25">
      <c r="B1128" t="str">
        <v>1127,Infiniti,EX,2011,premium unleaded (recommended),AUTOMATIC,297,38800,|n</v>
      </c>
      <c r="F1128" s="5"/>
    </row>
    <row r="1129" spans="2:6" x14ac:dyDescent="0.25">
      <c r="B1129" t="str">
        <v>1128,Infiniti,EX,2012,premium unleaded (recommended),AUTOMATIC,297,39500,1127</v>
      </c>
      <c r="F1129" s="5"/>
    </row>
    <row r="1130" spans="2:6" x14ac:dyDescent="0.25">
      <c r="B1130" t="str">
        <v>1129,Infiniti,EX,2013,premium unleaded (recommended),AUTOMATIC,325,40650,1128</v>
      </c>
      <c r="F1130" s="5"/>
    </row>
    <row r="1131" spans="2:6" x14ac:dyDescent="0.25">
      <c r="B1131" t="str">
        <v>1130,Infiniti,EX35,2008,premium unleaded (recommended),AUTOMATIC,297,36850,|n</v>
      </c>
      <c r="F1131" s="5"/>
    </row>
    <row r="1132" spans="2:6" x14ac:dyDescent="0.25">
      <c r="B1132" t="str">
        <v>1131,Infiniti,EX35,2009,premium unleaded (recommended),AUTOMATIC,297,37400,1130</v>
      </c>
      <c r="F1132" s="5"/>
    </row>
    <row r="1133" spans="2:6" x14ac:dyDescent="0.25">
      <c r="B1133" t="str">
        <v>1132,Infiniti,EX35,2010,premium unleaded (recommended),AUTOMATIC,297,37400,1131</v>
      </c>
      <c r="F1133" s="5"/>
    </row>
    <row r="1134" spans="2:6" x14ac:dyDescent="0.25">
      <c r="B1134" t="str">
        <v>1133,Infiniti,FX,2011,premium unleaded (required),AUTOMATIC,390,57600,|n</v>
      </c>
      <c r="F1134" s="5"/>
    </row>
    <row r="1135" spans="2:6" x14ac:dyDescent="0.25">
      <c r="B1135" t="str">
        <v>1134,Infiniti,FX,2012,premium unleaded (required),AUTOMATIC,390,59800,1133</v>
      </c>
      <c r="F1135" s="5"/>
    </row>
    <row r="1136" spans="2:6" x14ac:dyDescent="0.25">
      <c r="B1136" t="str">
        <v>1135,Infiniti,FX,2013,premium unleaded (required),AUTOMATIC,390,61500,1134</v>
      </c>
      <c r="F1136" s="5"/>
    </row>
    <row r="1137" spans="2:6" x14ac:dyDescent="0.25">
      <c r="B1137" t="str">
        <v>1136,Infiniti,FX35,2008,premium unleaded (required),AUTOMATIC,275,39550,|n</v>
      </c>
      <c r="F1137" s="5"/>
    </row>
    <row r="1138" spans="2:6" x14ac:dyDescent="0.25">
      <c r="B1138" t="str">
        <v>1137,Infiniti,FX35,2009,premium unleaded (required),AUTOMATIC,303,43600,1136</v>
      </c>
      <c r="F1138" s="5"/>
    </row>
    <row r="1139" spans="2:6" x14ac:dyDescent="0.25">
      <c r="B1139" t="str">
        <v>1138,Infiniti,FX35,2010,premium unleaded (required),AUTOMATIC,303,44300,1137</v>
      </c>
      <c r="F1139" s="5"/>
    </row>
    <row r="1140" spans="2:6" x14ac:dyDescent="0.25">
      <c r="B1140" t="str">
        <v>1139,Infiniti,FX45,2006,premium unleaded (required),AUTOMATIC,320,49750,|n</v>
      </c>
      <c r="F1140" s="5"/>
    </row>
    <row r="1141" spans="2:6" x14ac:dyDescent="0.25">
      <c r="B1141" t="str">
        <v>1140,Infiniti,FX45,2007,premium unleaded (required),AUTOMATIC,320,49850,1139</v>
      </c>
      <c r="F1141" s="5"/>
    </row>
    <row r="1142" spans="2:6" x14ac:dyDescent="0.25">
      <c r="B1142" t="str">
        <v>1141,Infiniti,FX45,2008,premium unleaded (required),AUTOMATIC,320,50100,1140</v>
      </c>
      <c r="F1142" s="5"/>
    </row>
    <row r="1143" spans="2:6" x14ac:dyDescent="0.25">
      <c r="B1143" t="str">
        <v>1142,Infiniti,FX50,2009,premium unleaded (required),AUTOMATIC,390,58400,|n</v>
      </c>
      <c r="F1143" s="5"/>
    </row>
    <row r="1144" spans="2:6" x14ac:dyDescent="0.25">
      <c r="B1144" t="str">
        <v>1143,Infiniti,FX50,2010,premium unleaded (required),AUTOMATIC,390,59000,1142</v>
      </c>
      <c r="F1144" s="5"/>
    </row>
    <row r="1145" spans="2:6" x14ac:dyDescent="0.25">
      <c r="B1145" t="str">
        <v>1144,Infiniti,G Convertible,2011,premium unleaded (recommended),AUTOMATIC,325,45750,|n</v>
      </c>
      <c r="F1145" s="5"/>
    </row>
    <row r="1146" spans="2:6" x14ac:dyDescent="0.25">
      <c r="B1146" t="str">
        <v>1145,Infiniti,G Convertible,2011,premium unleaded (required),AUTOMATIC,325,58000,|n</v>
      </c>
      <c r="F1146" s="5"/>
    </row>
    <row r="1147" spans="2:6" x14ac:dyDescent="0.25">
      <c r="B1147" t="str">
        <v>1146,Infiniti,G Convertible,2011,premium unleaded (required),MANUAL,325,50200,|n</v>
      </c>
      <c r="F1147" s="5"/>
    </row>
    <row r="1148" spans="2:6" x14ac:dyDescent="0.25">
      <c r="B1148" t="str">
        <v>1147,Infiniti,G Convertible,2012,premium unleaded (recommended),AUTOMATIC,325,46650,|n</v>
      </c>
      <c r="F1148" s="5"/>
    </row>
    <row r="1149" spans="2:6" x14ac:dyDescent="0.25">
      <c r="B1149" t="str">
        <v>1148,Infiniti,G Convertible,2012,premium unleaded (required),MANUAL,325,51300,|n</v>
      </c>
      <c r="F1149" s="5"/>
    </row>
    <row r="1150" spans="2:6" x14ac:dyDescent="0.25">
      <c r="B1150" t="str">
        <v>1149,Infiniti,G Convertible,2013,premium unleaded (recommended),AUTOMATIC,325,47900,|n</v>
      </c>
      <c r="F1150" s="5"/>
    </row>
    <row r="1151" spans="2:6" x14ac:dyDescent="0.25">
      <c r="B1151" t="str">
        <v>1150,Infiniti,G Convertible,2013,premium unleaded (recommended),MANUAL,325,52750,|n</v>
      </c>
      <c r="F1151" s="5"/>
    </row>
    <row r="1152" spans="2:6" x14ac:dyDescent="0.25">
      <c r="B1152" t="str">
        <v>1151,Infiniti,G Convertible,2013,premium unleaded (required),AUTOMATIC,343,61450,|n</v>
      </c>
      <c r="F1152" s="5"/>
    </row>
    <row r="1153" spans="2:6" x14ac:dyDescent="0.25">
      <c r="B1153" t="str">
        <v>1152,Infiniti,G Coupe,2011,premium unleaded (recommended),AUTOMATIC,348,50800,|n</v>
      </c>
      <c r="F1153" s="5"/>
    </row>
    <row r="1154" spans="2:6" x14ac:dyDescent="0.25">
      <c r="B1154" t="str">
        <v>1153,Infiniti,G Coupe,2011,premium unleaded (recommended),MANUAL,348,48900,|n</v>
      </c>
      <c r="F1154" s="5"/>
    </row>
    <row r="1155" spans="2:6" x14ac:dyDescent="0.25">
      <c r="B1155" t="str">
        <v>1154,Infiniti,G Coupe,2012,premium unleaded (recommended),AUTOMATIC,348,51700,|n</v>
      </c>
      <c r="F1155" s="5"/>
    </row>
    <row r="1156" spans="2:6" x14ac:dyDescent="0.25">
      <c r="B1156" t="str">
        <v>1155,Infiniti,G Coupe,2012,premium unleaded (recommended),MANUAL,348,49800,|n</v>
      </c>
      <c r="F1156" s="5"/>
    </row>
    <row r="1157" spans="2:6" x14ac:dyDescent="0.25">
      <c r="B1157" t="str">
        <v>1156,Infiniti,G Coupe,2013,premium unleaded (recommended),AUTOMATIC,348,53100,|n</v>
      </c>
      <c r="F1157" s="5"/>
    </row>
    <row r="1158" spans="2:6" x14ac:dyDescent="0.25">
      <c r="B1158" t="str">
        <v>1157,Infiniti,G Coupe,2013,premium unleaded (recommended),MANUAL,348,51200,|n</v>
      </c>
      <c r="F1158" s="5"/>
    </row>
    <row r="1159" spans="2:6" x14ac:dyDescent="0.25">
      <c r="B1159" t="str">
        <v>1158,Infiniti,G Sedan,2011,premium unleaded (recommended),AUTOMATIC,328,44750,|n</v>
      </c>
      <c r="F1159" s="5"/>
    </row>
    <row r="1160" spans="2:6" x14ac:dyDescent="0.25">
      <c r="B1160" t="str">
        <v>1159,Infiniti,G Sedan,2011,premium unleaded (recommended),MANUAL,328,40200,|n</v>
      </c>
      <c r="F1160" s="5"/>
    </row>
    <row r="1161" spans="2:6" x14ac:dyDescent="0.25">
      <c r="B1161" t="str">
        <v>1160,Infiniti,G Sedan,2012,premium unleaded (recommended),AUTOMATIC,328,46050,|n</v>
      </c>
      <c r="F1161" s="5"/>
    </row>
    <row r="1162" spans="2:6" x14ac:dyDescent="0.25">
      <c r="B1162" t="str">
        <v>1161,Infiniti,G Sedan,2012,premium unleaded (recommended),MANUAL,328,41500,|n</v>
      </c>
      <c r="F1162" s="5"/>
    </row>
    <row r="1163" spans="2:6" x14ac:dyDescent="0.25">
      <c r="B1163" t="str">
        <v>1162,Infiniti,G Sedan,2013,premium unleaded (required),AUTOMATIC,328,34550,|n</v>
      </c>
      <c r="F1163" s="5"/>
    </row>
    <row r="1164" spans="2:6" x14ac:dyDescent="0.25">
      <c r="B1164" t="str">
        <v>1163,Infiniti,G Sedan,2013,premium unleaded (required),MANUAL,328,37150,|n</v>
      </c>
      <c r="F1164" s="5"/>
    </row>
    <row r="1165" spans="2:6" x14ac:dyDescent="0.25">
      <c r="B1165" t="str">
        <v>1164,Infiniti,G35,2006,regular unleaded,AUTOMATIC,280,33250,|n</v>
      </c>
      <c r="F1165" s="5"/>
    </row>
    <row r="1166" spans="2:6" x14ac:dyDescent="0.25">
      <c r="B1166" t="str">
        <v>1165,Infiniti,G35,2006,regular unleaded,MANUAL,298,33800,|n</v>
      </c>
      <c r="F1166" s="5"/>
    </row>
    <row r="1167" spans="2:6" x14ac:dyDescent="0.25">
      <c r="B1167" t="str">
        <v>1166,Infiniti,G35,2007,premium unleaded (required),AUTOMATIC,306,33950,|n</v>
      </c>
      <c r="F1167" s="5"/>
    </row>
    <row r="1168" spans="2:6" x14ac:dyDescent="0.25">
      <c r="B1168" t="str">
        <v>1167,Infiniti,G35,2007,premium unleaded (required),MANUAL,293,34050,|n</v>
      </c>
      <c r="F1168" s="5"/>
    </row>
    <row r="1169" spans="2:6" x14ac:dyDescent="0.25">
      <c r="B1169" t="str">
        <v>1168,Infiniti,G35,2008,premium unleaded (required),AUTOMATIC,306,34750,|n</v>
      </c>
      <c r="F1169" s="5"/>
    </row>
    <row r="1170" spans="2:6" x14ac:dyDescent="0.25">
      <c r="B1170" t="str">
        <v>1169,Infiniti,G35,2008,premium unleaded (required),MANUAL,306,33050,|n</v>
      </c>
      <c r="F1170" s="5"/>
    </row>
    <row r="1171" spans="2:6" x14ac:dyDescent="0.25">
      <c r="B1171" t="str">
        <v>1170,Infiniti,G37,2008,premium unleaded (required),AUTOMATIC,330,35650,|n</v>
      </c>
      <c r="F1171" s="5"/>
    </row>
    <row r="1172" spans="2:6" x14ac:dyDescent="0.25">
      <c r="B1172" t="str">
        <v>1171,Infiniti,G37,2008,premium unleaded (required),MANUAL,330,36200,|n</v>
      </c>
      <c r="F1172" s="5"/>
    </row>
    <row r="1173" spans="2:6" x14ac:dyDescent="0.25">
      <c r="B1173" t="str">
        <v>1172,Infiniti,G37,2009,premium unleaded (required),AUTOMATIC,325,43850,|n</v>
      </c>
      <c r="F1173" s="5"/>
    </row>
    <row r="1174" spans="2:6" x14ac:dyDescent="0.25">
      <c r="B1174" t="str">
        <v>1173,Infiniti,G37,2009,premium unleaded (required),MANUAL,325,43900,|n</v>
      </c>
      <c r="F1174" s="5"/>
    </row>
    <row r="1175" spans="2:6" x14ac:dyDescent="0.25">
      <c r="B1175" t="str">
        <v>1174,Infiniti,G37 Convertible,2010,premium unleaded (required),AUTOMATIC,325,54900,|n</v>
      </c>
      <c r="F1175" s="5"/>
    </row>
    <row r="1176" spans="2:6" x14ac:dyDescent="0.25">
      <c r="B1176" t="str">
        <v>1175,Infiniti,G37 Convertible,2010,premium unleaded (required),MANUAL,325,46950,|n</v>
      </c>
      <c r="F1176" s="5"/>
    </row>
    <row r="1177" spans="2:6" x14ac:dyDescent="0.25">
      <c r="B1177" t="str">
        <v>1176,Infiniti,G37 Coupe,2010,premium unleaded (recommended),AUTOMATIC,330,50550,|n</v>
      </c>
      <c r="F1177" s="5"/>
    </row>
    <row r="1178" spans="2:6" x14ac:dyDescent="0.25">
      <c r="B1178" t="str">
        <v>1177,Infiniti,G37 Coupe,2010,premium unleaded (recommended),MANUAL,330,40400,|n</v>
      </c>
      <c r="F1178" s="5"/>
    </row>
    <row r="1179" spans="2:6" x14ac:dyDescent="0.25">
      <c r="B1179" t="str">
        <v>1178,Infiniti,G37 Sedan,2010,premium unleaded (recommended),AUTOMATIC,328,43550,|n</v>
      </c>
      <c r="F1179" s="5"/>
    </row>
    <row r="1180" spans="2:6" x14ac:dyDescent="0.25">
      <c r="B1180" t="str">
        <v>1179,Infiniti,G37 Sedan,2010,premium unleaded (recommended),MANUAL,328,37000,|n</v>
      </c>
      <c r="F1180" s="5"/>
    </row>
    <row r="1181" spans="2:6" x14ac:dyDescent="0.25">
      <c r="B1181" t="str">
        <v>1180,Infiniti,JX,2013,premium unleaded (recommended),AUTOMATIC,265,42650,|n</v>
      </c>
      <c r="F1181" s="5"/>
    </row>
    <row r="1182" spans="2:6" x14ac:dyDescent="0.25">
      <c r="B1182" t="str">
        <v>1181,Infiniti,M,2012,premium unleaded (recommended),AUTOMATIC,360,53700,|n</v>
      </c>
      <c r="F1182" s="5"/>
    </row>
    <row r="1183" spans="2:6" x14ac:dyDescent="0.25">
      <c r="B1183" t="str">
        <v>1182,Infiniti,M,2012,premium unleaded (required),AUTOMATIC,420,61700,|n</v>
      </c>
      <c r="F1183" s="5"/>
    </row>
    <row r="1184" spans="2:6" x14ac:dyDescent="0.25">
      <c r="B1184" t="str">
        <v>1183,Infiniti,M,2013,premium unleaded (recommended),AUTOMATIC,360,54750,|n</v>
      </c>
      <c r="F1184" s="5"/>
    </row>
    <row r="1185" spans="2:6" x14ac:dyDescent="0.25">
      <c r="B1185" t="str">
        <v>1184,Infiniti,M,2013,premium unleaded (required),AUTOMATIC,420,63700,|n</v>
      </c>
      <c r="F1185" s="5"/>
    </row>
    <row r="1186" spans="2:6" x14ac:dyDescent="0.25">
      <c r="B1186" t="str">
        <v>1185,Infiniti,M35,2008,premium unleaded (required),AUTOMATIC,275,45650,|n</v>
      </c>
      <c r="F1186" s="5"/>
    </row>
    <row r="1187" spans="2:6" x14ac:dyDescent="0.25">
      <c r="B1187" t="str">
        <v>1186,Infiniti,M35,2009,premium unleaded (recommended),AUTOMATIC,275,47950,|n</v>
      </c>
      <c r="F1187" s="5"/>
    </row>
    <row r="1188" spans="2:6" x14ac:dyDescent="0.25">
      <c r="B1188" t="str">
        <v>1187,Infiniti,M35,2010,premium unleaded (recommended),AUTOMATIC,303,47950,1186</v>
      </c>
      <c r="F1188" s="5"/>
    </row>
    <row r="1189" spans="2:6" x14ac:dyDescent="0.25">
      <c r="B1189" t="str">
        <v>1188,Infiniti,M37,2011,premium unleaded (recommended),AUTOMATIC,330,49200,|n</v>
      </c>
      <c r="F1189" s="5"/>
    </row>
    <row r="1190" spans="2:6" x14ac:dyDescent="0.25">
      <c r="B1190" t="str">
        <v>1189,Infiniti,M45,2008,premium unleaded (required),AUTOMATIC,325,52750,|n</v>
      </c>
      <c r="F1190" s="5"/>
    </row>
    <row r="1191" spans="2:6" x14ac:dyDescent="0.25">
      <c r="B1191" t="str">
        <v>1190,Infiniti,M45,2009,premium unleaded (required),AUTOMATIC,325,54650,1189</v>
      </c>
      <c r="F1191" s="5"/>
    </row>
    <row r="1192" spans="2:6" x14ac:dyDescent="0.25">
      <c r="B1192" t="str">
        <v>1191,Infiniti,M45,2010,premium unleaded (required),AUTOMATIC,325,54650,1190</v>
      </c>
      <c r="F1192" s="5"/>
    </row>
    <row r="1193" spans="2:6" x14ac:dyDescent="0.25">
      <c r="B1193" t="str">
        <v>1192,Infiniti,M56,2011,premium unleaded (required),AUTOMATIC,420,60950,|n</v>
      </c>
      <c r="F1193" s="5"/>
    </row>
    <row r="1194" spans="2:6" x14ac:dyDescent="0.25">
      <c r="B1194" t="str">
        <v>1193,Infiniti,Q40,2015,premium unleaded (required),AUTOMATIC,328,35550,|n</v>
      </c>
      <c r="F1194" s="5"/>
    </row>
    <row r="1195" spans="2:6" x14ac:dyDescent="0.25">
      <c r="B1195" t="str">
        <v>1194,Infiniti,Q45,2005,regular unleaded,AUTOMATIC,340,56400,|n</v>
      </c>
      <c r="F1195" s="5"/>
    </row>
    <row r="1196" spans="2:6" x14ac:dyDescent="0.25">
      <c r="B1196" t="str">
        <v>1195,Infiniti,Q45,2006,premium unleaded (required),AUTOMATIC,340,58100,|n</v>
      </c>
      <c r="F1196" s="5"/>
    </row>
    <row r="1197" spans="2:6" x14ac:dyDescent="0.25">
      <c r="B1197" t="str">
        <v>1196,Infiniti,Q50,2015,premium unleaded (recommended),AUTOMATIC,360,48600,|n</v>
      </c>
      <c r="F1197" s="5"/>
    </row>
    <row r="1198" spans="2:6" x14ac:dyDescent="0.25">
      <c r="B1198" t="str">
        <v>1197,Infiniti,Q50,2016,premium unleaded (recommended),AUTOMATIC,360,49050,1196</v>
      </c>
      <c r="F1198" s="5"/>
    </row>
    <row r="1199" spans="2:6" x14ac:dyDescent="0.25">
      <c r="B1199" t="str">
        <v>1198,Infiniti,Q50,2016,premium unleaded (required),AUTOMATIC,400,49950,|n</v>
      </c>
      <c r="F1199" s="5"/>
    </row>
    <row r="1200" spans="2:6" x14ac:dyDescent="0.25">
      <c r="B1200" t="str">
        <v>1199,Infiniti,Q50,2017,premium unleaded (recommended),AUTOMATIC,360,49800,|n</v>
      </c>
      <c r="F1200" s="5"/>
    </row>
    <row r="1201" spans="2:6" x14ac:dyDescent="0.25">
      <c r="B1201" t="str">
        <v>1200,Infiniti,Q50,2017,premium unleaded (required),AUTOMATIC,400,50700,|n</v>
      </c>
      <c r="F1201" s="5"/>
    </row>
    <row r="1202" spans="2:6" x14ac:dyDescent="0.25">
      <c r="B1202" t="str">
        <v>1201,Infiniti,Q60 Convertible,2014,premium unleaded (recommended),AUTOMATIC,325,48550,|n</v>
      </c>
      <c r="F1202" s="5"/>
    </row>
    <row r="1203" spans="2:6" x14ac:dyDescent="0.25">
      <c r="B1203" t="str">
        <v>1202,Infiniti,Q60 Convertible,2014,premium unleaded (recommended),MANUAL,325,53400,|n</v>
      </c>
      <c r="F1203" s="5"/>
    </row>
    <row r="1204" spans="2:6" x14ac:dyDescent="0.25">
      <c r="B1204" t="str">
        <v>1203,Infiniti,Q60 Convertible,2014,premium unleaded (required),AUTOMATIC,343,62100,|n</v>
      </c>
      <c r="F1204" s="5"/>
    </row>
    <row r="1205" spans="2:6" x14ac:dyDescent="0.25">
      <c r="B1205" t="str">
        <v>1204,Infiniti,Q60 Convertible,2015,premium unleaded (recommended),AUTOMATIC,325,48550,|n</v>
      </c>
      <c r="F1205" s="5"/>
    </row>
    <row r="1206" spans="2:6" x14ac:dyDescent="0.25">
      <c r="B1206" t="str">
        <v>1205,Infiniti,Q60 Convertible,2015,premium unleaded (recommended),MANUAL,325,53400,|n</v>
      </c>
      <c r="F1206" s="5"/>
    </row>
    <row r="1207" spans="2:6" x14ac:dyDescent="0.25">
      <c r="B1207" t="str">
        <v>1206,Infiniti,Q60 Convertible,2015,premium unleaded (required),AUTOMATIC,343,62100,|n</v>
      </c>
      <c r="F1207" s="5"/>
    </row>
    <row r="1208" spans="2:6" x14ac:dyDescent="0.25">
      <c r="B1208" t="str">
        <v>1207,Infiniti,Q60 Coupe,2014,premium unleaded (recommended),AUTOMATIC,330,42600,|n</v>
      </c>
      <c r="F1208" s="5"/>
    </row>
    <row r="1209" spans="2:6" x14ac:dyDescent="0.25">
      <c r="B1209" t="str">
        <v>1208,Infiniti,Q60 Coupe,2014,premium unleaded (recommended),MANUAL,330,46050,|n</v>
      </c>
      <c r="F1209" s="5"/>
    </row>
    <row r="1210" spans="2:6" x14ac:dyDescent="0.25">
      <c r="B1210" t="str">
        <v>1209,Infiniti,Q60 Coupe,2014,premium unleaded (required),AUTOMATIC,348,53650,|n</v>
      </c>
      <c r="F1210" s="5"/>
    </row>
    <row r="1211" spans="2:6" x14ac:dyDescent="0.25">
      <c r="B1211" t="str">
        <v>1210,Infiniti,Q60 Coupe,2014,premium unleaded (required),MANUAL,348,51750,|n</v>
      </c>
      <c r="F1211" s="5"/>
    </row>
    <row r="1212" spans="2:6" x14ac:dyDescent="0.25">
      <c r="B1212" t="str">
        <v>1211,Infiniti,Q60 Coupe,2015,premium unleaded (recommended),AUTOMATIC,330,49650,|n</v>
      </c>
      <c r="F1212" s="5"/>
    </row>
    <row r="1213" spans="2:6" x14ac:dyDescent="0.25">
      <c r="B1213" t="str">
        <v>1212,Infiniti,Q60 Coupe,2015,premium unleaded (recommended),MANUAL,330,47700,|n</v>
      </c>
      <c r="F1213" s="5"/>
    </row>
    <row r="1214" spans="2:6" x14ac:dyDescent="0.25">
      <c r="B1214" t="str">
        <v>1213,Infiniti,Q60 Coupe,2017,premium unleaded (recommended),AUTOMATIC,400,53300,|n</v>
      </c>
      <c r="F1214" s="5"/>
    </row>
    <row r="1215" spans="2:6" x14ac:dyDescent="0.25">
      <c r="B1215" t="str">
        <v>1214,Infiniti,Q70,2014,premium unleaded (recommended),AUTOMATIC,360,55650,|n</v>
      </c>
      <c r="F1215" s="5"/>
    </row>
    <row r="1216" spans="2:6" x14ac:dyDescent="0.25">
      <c r="B1216" t="str">
        <v>1215,Infiniti,Q70,2014,premium unleaded (required),AUTOMATIC,420,64600,|n</v>
      </c>
      <c r="F1216" s="5"/>
    </row>
    <row r="1217" spans="2:6" x14ac:dyDescent="0.25">
      <c r="B1217" t="str">
        <v>1216,Infiniti,Q70,2015,premium unleaded (recommended),AUTOMATIC,360,55900,|n</v>
      </c>
      <c r="F1217" s="5"/>
    </row>
    <row r="1218" spans="2:6" x14ac:dyDescent="0.25">
      <c r="B1218" t="str">
        <v>1217,Infiniti,Q70,2015,premium unleaded (required),AUTOMATIC,416,67050,|n</v>
      </c>
      <c r="F1218" s="5"/>
    </row>
    <row r="1219" spans="2:6" x14ac:dyDescent="0.25">
      <c r="B1219" t="str">
        <v>1218,Infiniti,Q70,2016,premium unleaded (recommended),AUTOMATIC,360,55900,|n</v>
      </c>
      <c r="F1219" s="5"/>
    </row>
    <row r="1220" spans="2:6" x14ac:dyDescent="0.25">
      <c r="B1220" t="str">
        <v>1219,Infiniti,Q70,2016,premium unleaded (required),AUTOMATIC,420,67050,|n</v>
      </c>
      <c r="F1220" s="5"/>
    </row>
    <row r="1221" spans="2:6" x14ac:dyDescent="0.25">
      <c r="B1221" t="str">
        <v>1220,Infiniti,QX,2012,premium unleaded (recommended),AUTOMATIC,400,63100,|n</v>
      </c>
      <c r="F1221" s="5"/>
    </row>
    <row r="1222" spans="2:6" x14ac:dyDescent="0.25">
      <c r="B1222" t="str">
        <v>1221,Infiniti,QX,2013,premium unleaded (recommended),AUTOMATIC,400,64450,1220</v>
      </c>
      <c r="F1222" s="5"/>
    </row>
    <row r="1223" spans="2:6" x14ac:dyDescent="0.25">
      <c r="B1223" t="str">
        <v>1222,Infiniti,QX50,2015,premium unleaded (recommended),AUTOMATIC,325,38600,|n</v>
      </c>
      <c r="F1223" s="5"/>
    </row>
    <row r="1224" spans="2:6" x14ac:dyDescent="0.25">
      <c r="B1224" t="str">
        <v>1223,Infiniti,QX50,2016,premium unleaded (recommended),AUTOMATIC,325,35850,1222</v>
      </c>
      <c r="F1224" s="5"/>
    </row>
    <row r="1225" spans="2:6" x14ac:dyDescent="0.25">
      <c r="B1225" t="str">
        <v>1224,Infiniti,QX50,2017,premium unleaded (recommended),AUTOMATIC,325,36250,1223</v>
      </c>
      <c r="F1225" s="5"/>
    </row>
    <row r="1226" spans="2:6" x14ac:dyDescent="0.25">
      <c r="B1226" t="str">
        <v>1225,Infiniti,QX56,2009,premium unleaded (recommended),AUTOMATIC,320,58150,|n</v>
      </c>
      <c r="F1226" s="5"/>
    </row>
    <row r="1227" spans="2:6" x14ac:dyDescent="0.25">
      <c r="B1227" t="str">
        <v>1226,Infiniti,QX56,2010,premium unleaded (recommended),AUTOMATIC,320,59150,1225</v>
      </c>
      <c r="F1227" s="5"/>
    </row>
    <row r="1228" spans="2:6" x14ac:dyDescent="0.25">
      <c r="B1228" t="str">
        <v>1227,Infiniti,QX56,2011,premium unleaded (recommended),AUTOMATIC,400,61800,1226</v>
      </c>
      <c r="F1228" s="5"/>
    </row>
    <row r="1229" spans="2:6" x14ac:dyDescent="0.25">
      <c r="B1229" t="str">
        <v>1228,Infiniti,QX60,2015,premium unleaded (recommended),AUTOMATIC,230,46800,|n</v>
      </c>
      <c r="F1229" s="5"/>
    </row>
    <row r="1230" spans="2:6" x14ac:dyDescent="0.25">
      <c r="B1230" t="str">
        <v>1229,Infiniti,QX60,2016,premium unleaded (recommended),AUTOMATIC,250,53450,1228</v>
      </c>
      <c r="F1230" s="5"/>
    </row>
    <row r="1231" spans="2:6" x14ac:dyDescent="0.25">
      <c r="B1231" t="str">
        <v>1230,Infiniti,QX60,2017,premium unleaded (recommended),AUTOMATIC,295,44900,1229</v>
      </c>
      <c r="F1231" s="5"/>
    </row>
    <row r="1232" spans="2:6" x14ac:dyDescent="0.25">
      <c r="B1232" t="str">
        <v>1231,Infiniti,QX70,2015,premium unleaded (required),AUTOMATIC,325,47300,|n</v>
      </c>
      <c r="F1232" s="5"/>
    </row>
    <row r="1233" spans="2:6" x14ac:dyDescent="0.25">
      <c r="B1233" t="str">
        <v>1232,Infiniti,QX70,2016,premium unleaded (required),AUTOMATIC,325,47300,1231</v>
      </c>
      <c r="F1233" s="5"/>
    </row>
    <row r="1234" spans="2:6" x14ac:dyDescent="0.25">
      <c r="B1234" t="str">
        <v>1233,Infiniti,QX70,2017,premium unleaded (required),AUTOMATIC,325,47650,1232</v>
      </c>
      <c r="F1234" s="5"/>
    </row>
    <row r="1235" spans="2:6" x14ac:dyDescent="0.25">
      <c r="B1235" t="str">
        <v>1234,Infiniti,QX80,2014,premium unleaded (recommended),AUTOMATIC,400,65800,|n</v>
      </c>
      <c r="F1235" s="5"/>
    </row>
    <row r="1236" spans="2:6" x14ac:dyDescent="0.25">
      <c r="B1236" t="str">
        <v>1235,Infiniti,QX80,2015,premium unleaded (recommended),AUTOMATIC,400,66350,1234</v>
      </c>
      <c r="F1236" s="5"/>
    </row>
    <row r="1237" spans="2:6" x14ac:dyDescent="0.25">
      <c r="B1237" t="str">
        <v>1236,Infiniti,QX80,2016,premium unleaded (recommended),AUTOMATIC,400,88850,1235</v>
      </c>
      <c r="F1237" s="5"/>
    </row>
    <row r="1238" spans="2:6" x14ac:dyDescent="0.25">
      <c r="B1238" t="str">
        <v>1237,Kia,Amanti,2007,regular unleaded,AUTOMATIC,264,25495,|n</v>
      </c>
      <c r="F1238" s="5"/>
    </row>
    <row r="1239" spans="2:6" x14ac:dyDescent="0.25">
      <c r="B1239" t="str">
        <v>1238,Kia,Amanti,2008,regular unleaded,AUTOMATIC,264,25495,1237</v>
      </c>
      <c r="F1239" s="5"/>
    </row>
    <row r="1240" spans="2:6" x14ac:dyDescent="0.25">
      <c r="B1240" t="str">
        <v>1239,Kia,Amanti,2009,regular unleaded,AUTOMATIC,264,26045,1238</v>
      </c>
      <c r="F1240" s="5"/>
    </row>
    <row r="1241" spans="2:6" x14ac:dyDescent="0.25">
      <c r="B1241" t="str">
        <v>1240,Kia,Borrego,2009,regular unleaded,AUTOMATIC,337,39995,|n</v>
      </c>
      <c r="F1241" s="5"/>
    </row>
    <row r="1242" spans="2:6" x14ac:dyDescent="0.25">
      <c r="B1242" t="str">
        <v>1241,Kia,Cadenza,2015,regular unleaded,AUTOMATIC,293,43800,|n</v>
      </c>
      <c r="F1242" s="5"/>
    </row>
    <row r="1243" spans="2:6" x14ac:dyDescent="0.25">
      <c r="B1243" t="str">
        <v>1242,Kia,Cadenza,2016,regular unleaded,AUTOMATIC,293,44090,1241</v>
      </c>
      <c r="F1243" s="5"/>
    </row>
    <row r="1244" spans="2:6" x14ac:dyDescent="0.25">
      <c r="B1244" t="str">
        <v>1243,Kia,Cadenza,2017,regular unleaded,AUTOMATIC,290,44390,1242</v>
      </c>
      <c r="F1244" s="5"/>
    </row>
    <row r="1245" spans="2:6" x14ac:dyDescent="0.25">
      <c r="B1245" t="str">
        <v>1244,Kia,Forte,2015,regular unleaded,AUTOMATIC,201,21890,|n</v>
      </c>
      <c r="F1245" s="5"/>
    </row>
    <row r="1246" spans="2:6" x14ac:dyDescent="0.25">
      <c r="B1246" t="str">
        <v>1245,Kia,Forte,2015,regular unleaded,MANUAL,201,20890,|n</v>
      </c>
      <c r="F1246" s="5"/>
    </row>
    <row r="1247" spans="2:6" x14ac:dyDescent="0.25">
      <c r="B1247" t="str">
        <v>1246,Kia,Forte,2016,regular unleaded,AUTOMATIC,201,21990,|n</v>
      </c>
      <c r="F1247" s="5"/>
    </row>
    <row r="1248" spans="2:6" x14ac:dyDescent="0.25">
      <c r="B1248" t="str">
        <v>1247,Kia,Forte,2016,regular unleaded,MANUAL,201,20990,|n</v>
      </c>
      <c r="F1248" s="5"/>
    </row>
    <row r="1249" spans="2:6" x14ac:dyDescent="0.25">
      <c r="B1249" t="str">
        <v>1248,Kia,Forte,2017,regular unleaded,AUTOMATED_MANUAL,201,23690,|n</v>
      </c>
      <c r="F1249" s="5"/>
    </row>
    <row r="1250" spans="2:6" x14ac:dyDescent="0.25">
      <c r="B1250" t="str">
        <v>1249,Kia,Forte,2017,regular unleaded,AUTOMATIC,164,21990,|n</v>
      </c>
      <c r="F1250" s="5"/>
    </row>
    <row r="1251" spans="2:6" x14ac:dyDescent="0.25">
      <c r="B1251" t="str">
        <v>1250,Kia,Forte,2017,regular unleaded,MANUAL,201,25890,|n</v>
      </c>
      <c r="F1251" s="5"/>
    </row>
    <row r="1252" spans="2:6" x14ac:dyDescent="0.25">
      <c r="B1252" t="str">
        <v>1251,Kia,K900,2015,premium unleaded (recommended),AUTOMATIC,420,59900,|n</v>
      </c>
      <c r="F1252" s="5"/>
    </row>
    <row r="1253" spans="2:6" x14ac:dyDescent="0.25">
      <c r="B1253" t="str">
        <v>1252,Kia,K900,2016,premium unleaded (recommended),AUTOMATIC,420,61900,1251</v>
      </c>
      <c r="F1253" s="5"/>
    </row>
    <row r="1254" spans="2:6" x14ac:dyDescent="0.25">
      <c r="B1254" t="str">
        <v>1253,Kia,K900,2016,regular unleaded,AUTOMATIC,311,54900,|n</v>
      </c>
      <c r="F1254" s="5"/>
    </row>
    <row r="1255" spans="2:6" x14ac:dyDescent="0.25">
      <c r="B1255" t="str">
        <v>1254,Kia,Optima,2014,regular unleaded,AUTOMATIC,274,35300,|n</v>
      </c>
      <c r="F1255" s="5"/>
    </row>
    <row r="1256" spans="2:6" x14ac:dyDescent="0.25">
      <c r="B1256" t="str">
        <v>1255,Kia,Optima,2015,regular unleaded,AUTOMATIC,274,35500,1254</v>
      </c>
      <c r="F1256" s="5"/>
    </row>
    <row r="1257" spans="2:6" x14ac:dyDescent="0.25">
      <c r="B1257" t="str">
        <v>1256,Kia,Optima,2016,regular unleaded,AUTOMATED_MANUAL,178,24140,|n</v>
      </c>
      <c r="F1257" s="5"/>
    </row>
    <row r="1258" spans="2:6" x14ac:dyDescent="0.25">
      <c r="B1258" t="str">
        <v>1257,Kia,Optima,2016,regular unleaded,AUTOMATIC,245,36040,|n</v>
      </c>
      <c r="F1258" s="5"/>
    </row>
    <row r="1259" spans="2:6" x14ac:dyDescent="0.25">
      <c r="B1259" t="str">
        <v>1258,Kia,Optima Hybrid,2015,regular unleaded,AUTOMATIC,199,32150,|n</v>
      </c>
      <c r="F1259" s="5"/>
    </row>
    <row r="1260" spans="2:6" x14ac:dyDescent="0.25">
      <c r="B1260" t="str">
        <v>1259,Kia,Optima Hybrid,2016,regular unleaded,AUTOMATIC,199,32195,1258</v>
      </c>
      <c r="F1260" s="5"/>
    </row>
    <row r="1261" spans="2:6" x14ac:dyDescent="0.25">
      <c r="B1261" t="str">
        <v>1260,Kia,Optima Hybrid,2017,regular unleaded,AUTOMATIC,192,30990,1259</v>
      </c>
      <c r="F1261" s="5"/>
    </row>
    <row r="1262" spans="2:6" x14ac:dyDescent="0.25">
      <c r="B1262" t="str">
        <v>1261,Kia,Rio,2015,regular unleaded,AUTOMATIC,138,18290,|n</v>
      </c>
      <c r="F1262" s="5"/>
    </row>
    <row r="1263" spans="2:6" x14ac:dyDescent="0.25">
      <c r="B1263" t="str">
        <v>1262,Kia,Rio,2015,regular unleaded,MANUAL,138,13990,|n</v>
      </c>
      <c r="F1263" s="5"/>
    </row>
    <row r="1264" spans="2:6" x14ac:dyDescent="0.25">
      <c r="B1264" t="str">
        <v>1263,Kia,Rio,2016,regular unleaded,AUTOMATIC,138,20905,|n</v>
      </c>
      <c r="F1264" s="5"/>
    </row>
    <row r="1265" spans="2:6" x14ac:dyDescent="0.25">
      <c r="B1265" t="str">
        <v>1264,Kia,Rio,2016,regular unleaded,MANUAL,138,14165,|n</v>
      </c>
      <c r="F1265" s="5"/>
    </row>
    <row r="1266" spans="2:6" x14ac:dyDescent="0.25">
      <c r="B1266" t="str">
        <v>1265,Kia,Rio,2017,regular unleaded,AUTOMATIC,138,20905,|n</v>
      </c>
      <c r="F1266" s="5"/>
    </row>
    <row r="1267" spans="2:6" x14ac:dyDescent="0.25">
      <c r="B1267" t="str">
        <v>1266,Kia,Rio,2017,regular unleaded,MANUAL,138,14165,|n</v>
      </c>
      <c r="F1267" s="5"/>
    </row>
    <row r="1268" spans="2:6" x14ac:dyDescent="0.25">
      <c r="B1268" t="str">
        <v>1267,Kia,Rondo,2007,regular unleaded,AUTOMATIC,182,20195,|n</v>
      </c>
      <c r="F1268" s="5"/>
    </row>
    <row r="1269" spans="2:6" x14ac:dyDescent="0.25">
      <c r="B1269" t="str">
        <v>1268,Kia,Rondo,2008,regular unleaded,AUTOMATIC,182,20195,1267</v>
      </c>
      <c r="F1269" s="5"/>
    </row>
    <row r="1270" spans="2:6" x14ac:dyDescent="0.25">
      <c r="B1270" t="str">
        <v>1269,Kia,Rondo,2009,regular unleaded,AUTOMATIC,192,22295,1268</v>
      </c>
      <c r="F1270" s="5"/>
    </row>
    <row r="1271" spans="2:6" x14ac:dyDescent="0.25">
      <c r="B1271" t="str">
        <v>1270,Kia,Sedona,2015,regular unleaded,AUTOMATIC,276,39700,|n</v>
      </c>
      <c r="F1271" s="5"/>
    </row>
    <row r="1272" spans="2:6" x14ac:dyDescent="0.25">
      <c r="B1272" t="str">
        <v>1271,Kia,Sedona,2016,regular unleaded,AUTOMATIC,276,39900,1270</v>
      </c>
      <c r="F1272" s="5"/>
    </row>
    <row r="1273" spans="2:6" x14ac:dyDescent="0.25">
      <c r="B1273" t="str">
        <v>1272,Kia,Sedona,2017,regular unleaded,AUTOMATIC,276,41900,1271</v>
      </c>
      <c r="F1273" s="5"/>
    </row>
    <row r="1274" spans="2:6" x14ac:dyDescent="0.25">
      <c r="B1274" t="str">
        <v>1273,Kia,Sorento,2015,regular unleaded,AUTOMATIC,290,41700,|n</v>
      </c>
      <c r="F1274" s="5"/>
    </row>
    <row r="1275" spans="2:6" x14ac:dyDescent="0.25">
      <c r="B1275" t="str">
        <v>1274,Kia,Sorento,2016,regular unleaded,AUTOMATIC,290,43300,1273</v>
      </c>
      <c r="F1275" s="5"/>
    </row>
    <row r="1276" spans="2:6" x14ac:dyDescent="0.25">
      <c r="B1276" t="str">
        <v>1275,Kia,Sorento,2017,regular unleaded,AUTOMATIC,290,45700,1274</v>
      </c>
      <c r="F1276" s="5"/>
    </row>
    <row r="1277" spans="2:6" x14ac:dyDescent="0.25">
      <c r="B1277" t="str">
        <v>1276,Kia,Soul,2014,regular unleaded,AUTOMATIC,164,20500,|n</v>
      </c>
      <c r="F1277" s="5"/>
    </row>
    <row r="1278" spans="2:6" x14ac:dyDescent="0.25">
      <c r="B1278" t="str">
        <v>1277,Kia,Soul,2014,regular unleaded,MANUAL,130,14900,|n</v>
      </c>
      <c r="F1278" s="5"/>
    </row>
    <row r="1279" spans="2:6" x14ac:dyDescent="0.25">
      <c r="B1279" t="str">
        <v>1278,Kia,Soul,2015,regular unleaded,AUTOMATIC,164,20790,|n</v>
      </c>
      <c r="F1279" s="5"/>
    </row>
    <row r="1280" spans="2:6" x14ac:dyDescent="0.25">
      <c r="B1280" t="str">
        <v>1279,Kia,Soul,2015,regular unleaded,MANUAL,130,15190,|n</v>
      </c>
      <c r="F1280" s="5"/>
    </row>
    <row r="1281" spans="2:6" x14ac:dyDescent="0.25">
      <c r="B1281" t="str">
        <v>1280,Kia,Soul,2016,regular unleaded,AUTOMATIC,164,21300,|n</v>
      </c>
      <c r="F1281" s="5"/>
    </row>
    <row r="1282" spans="2:6" x14ac:dyDescent="0.25">
      <c r="B1282" t="str">
        <v>1281,Kia,Soul,2016,regular unleaded,MANUAL,130,15900,|n</v>
      </c>
      <c r="F1282" s="5"/>
    </row>
    <row r="1283" spans="2:6" x14ac:dyDescent="0.25">
      <c r="B1283" t="str">
        <v>1282,Kia,Soul EV,2015,electric,DIRECT_DRIVE,110,35700,|n</v>
      </c>
      <c r="F1283" s="5"/>
    </row>
    <row r="1284" spans="2:6" x14ac:dyDescent="0.25">
      <c r="B1284" t="str">
        <v>1283,Kia,Soul EV,2016,electric,DIRECT_DRIVE,110,35950,1282</v>
      </c>
      <c r="F1284" s="5"/>
    </row>
    <row r="1285" spans="2:6" x14ac:dyDescent="0.25">
      <c r="B1285" t="str">
        <v>1284,Kia,Spectra,2007,regular unleaded,AUTOMATIC,138,16995,|n</v>
      </c>
      <c r="F1285" s="5"/>
    </row>
    <row r="1286" spans="2:6" x14ac:dyDescent="0.25">
      <c r="B1286" t="str">
        <v>1285,Kia,Spectra,2007,regular unleaded,MANUAL,138,15995,|n</v>
      </c>
      <c r="F1286" s="5"/>
    </row>
    <row r="1287" spans="2:6" x14ac:dyDescent="0.25">
      <c r="B1287" t="str">
        <v>1286,Kia,Spectra,2008,regular unleaded,AUTOMATIC,138,16995,|n</v>
      </c>
      <c r="F1287" s="5"/>
    </row>
    <row r="1288" spans="2:6" x14ac:dyDescent="0.25">
      <c r="B1288" t="str">
        <v>1287,Kia,Spectra,2008,regular unleaded,MANUAL,138,15995,|n</v>
      </c>
      <c r="F1288" s="5"/>
    </row>
    <row r="1289" spans="2:6" x14ac:dyDescent="0.25">
      <c r="B1289" t="str">
        <v>1288,Kia,Spectra,2009,regular unleaded,AUTOMATIC,138,17695,|n</v>
      </c>
      <c r="F1289" s="5"/>
    </row>
    <row r="1290" spans="2:6" x14ac:dyDescent="0.25">
      <c r="B1290" t="str">
        <v>1289,Kia,Spectra,2009,regular unleaded,MANUAL,138,16695,|n</v>
      </c>
      <c r="F1290" s="5"/>
    </row>
    <row r="1291" spans="2:6" x14ac:dyDescent="0.25">
      <c r="B1291" t="str">
        <v>1290,Kia,Sportage,2015,regular unleaded,AUTOMATIC,260,29600,|n</v>
      </c>
      <c r="F1291" s="5"/>
    </row>
    <row r="1292" spans="2:6" x14ac:dyDescent="0.25">
      <c r="B1292" t="str">
        <v>1291,Kia,Sportage,2016,regular unleaded,AUTOMATIC,260,31490,1290</v>
      </c>
      <c r="F1292" s="5"/>
    </row>
    <row r="1293" spans="2:6" x14ac:dyDescent="0.25">
      <c r="B1293" t="str">
        <v>1292,Kia,Sportage,2017,regular unleaded,AUTOMATIC,237,34000,1291</v>
      </c>
      <c r="F1293" s="5"/>
    </row>
    <row r="1294" spans="2:6" x14ac:dyDescent="0.25">
      <c r="B1294" t="str">
        <v>1293,Lamborghini,Aventador,2014,premium unleaded (required),AUTOMATED_MANUAL,720,548800,|n</v>
      </c>
      <c r="F1294" s="5"/>
    </row>
    <row r="1295" spans="2:6" x14ac:dyDescent="0.25">
      <c r="B1295" t="str">
        <v>1294,Lamborghini,Aventador,2015,premium unleaded (required),AUTOMATED_MANUAL,720,548800,1293</v>
      </c>
      <c r="F1295" s="5"/>
    </row>
    <row r="1296" spans="2:6" x14ac:dyDescent="0.25">
      <c r="B1296" t="str">
        <v>1295,Lamborghini,Aventador,2016,premium unleaded (required),AUTOMATED_MANUAL,750,535500,1294</v>
      </c>
      <c r="F1296" s="5"/>
    </row>
    <row r="1297" spans="2:6" x14ac:dyDescent="0.25">
      <c r="B1297" t="str">
        <v>1296,Lamborghini,Gallardo,2012,premium unleaded (required),AUTOMATED_MANUAL,550,191900,|n</v>
      </c>
      <c r="F1297" s="5"/>
    </row>
    <row r="1298" spans="2:6" x14ac:dyDescent="0.25">
      <c r="B1298" t="str">
        <v>1297,Lamborghini,Gallardo,2012,premium unleaded (required),MANUAL,570,248000,|n</v>
      </c>
      <c r="F1298" s="5"/>
    </row>
    <row r="1299" spans="2:6" x14ac:dyDescent="0.25">
      <c r="B1299" t="str">
        <v>1298,Lamborghini,Gallardo,2013,premium unleaded (required),AUTOMATED_MANUAL,570,248000,|n</v>
      </c>
      <c r="F1299" s="5"/>
    </row>
    <row r="1300" spans="2:6" x14ac:dyDescent="0.25">
      <c r="B1300" t="str">
        <v>1299,Lamborghini,Gallardo,2013,premium unleaded (required),MANUAL,550,209500,|n</v>
      </c>
      <c r="F1300" s="5"/>
    </row>
    <row r="1301" spans="2:6" x14ac:dyDescent="0.25">
      <c r="B1301" t="str">
        <v>1300,Lamborghini,Gallardo,2014,premium unleaded (required),AUTOMATED_MANUAL,570,256300,|n</v>
      </c>
      <c r="F1301" s="5"/>
    </row>
    <row r="1302" spans="2:6" x14ac:dyDescent="0.25">
      <c r="B1302" t="str">
        <v>1301,Lamborghini,Gallardo,2014,premium unleaded (required),MANUAL,570,251600,|n</v>
      </c>
      <c r="F1302" s="5"/>
    </row>
    <row r="1303" spans="2:6" x14ac:dyDescent="0.25">
      <c r="B1303" t="str">
        <v>1302,Lamborghini,Huracan,2015,premium unleaded (required),AUTOMATED_MANUAL,610,237250,|n</v>
      </c>
      <c r="F1303" s="5"/>
    </row>
    <row r="1304" spans="2:6" x14ac:dyDescent="0.25">
      <c r="B1304" t="str">
        <v>1303,Lamborghini,Huracan,2016,premium unleaded (required),AUTOMATED_MANUAL,610,262350,1302</v>
      </c>
      <c r="F1304" s="5"/>
    </row>
    <row r="1305" spans="2:6" x14ac:dyDescent="0.25">
      <c r="B1305" t="str">
        <v>1304,Lamborghini,Murcielago,2008,premium unleaded (required),AUTOMATED_MANUAL,632,378200,|n</v>
      </c>
      <c r="F1305" s="5"/>
    </row>
    <row r="1306" spans="2:6" x14ac:dyDescent="0.25">
      <c r="B1306" t="str">
        <v>1305,Lamborghini,Murcielago,2008,premium unleaded (required),MANUAL,632,369200,|n</v>
      </c>
      <c r="F1306" s="5"/>
    </row>
    <row r="1307" spans="2:6" x14ac:dyDescent="0.25">
      <c r="B1307" t="str">
        <v>1306,Lamborghini,Murcielago,2009,premium unleaded (required),AUTOMATED_MANUAL,631,392400,|n</v>
      </c>
      <c r="F1307" s="5"/>
    </row>
    <row r="1308" spans="2:6" x14ac:dyDescent="0.25">
      <c r="B1308" t="str">
        <v>1307,Lamborghini,Murcielago,2009,premium unleaded (required),MANUAL,631,382400,|n</v>
      </c>
      <c r="F1308" s="5"/>
    </row>
    <row r="1309" spans="2:6" x14ac:dyDescent="0.25">
      <c r="B1309" t="str">
        <v>1308,Lamborghini,Murcielago,2010,premium unleaded (required),AUTOMATED_MANUAL,670,450000,|n</v>
      </c>
      <c r="F1309" s="5"/>
    </row>
    <row r="1310" spans="2:6" x14ac:dyDescent="0.25">
      <c r="B1310" t="str">
        <v>1309,Lamborghini,Reventon,2008,premium unleaded (required),AUTOMATED_MANUAL,650,1500000,|n</v>
      </c>
      <c r="F1310" s="5"/>
    </row>
    <row r="1311" spans="2:6" x14ac:dyDescent="0.25">
      <c r="B1311" t="str">
        <v>1310,Land Rover,Discovery Sport,2015,premium unleaded (recommended),AUTOMATIC,240,45570,|n</v>
      </c>
      <c r="F1311" s="5"/>
    </row>
    <row r="1312" spans="2:6" x14ac:dyDescent="0.25">
      <c r="B1312" t="str">
        <v>1311,Land Rover,Discovery Sport,2016,premium unleaded (recommended),AUTOMATIC,240,45955,1310</v>
      </c>
      <c r="F1312" s="5"/>
    </row>
    <row r="1313" spans="2:6" x14ac:dyDescent="0.25">
      <c r="B1313" t="str">
        <v>1312,Land Rover,Discovery Sport,2017,premium unleaded (recommended),AUTOMATIC,240,46595,1311</v>
      </c>
      <c r="F1313" s="5"/>
    </row>
    <row r="1314" spans="2:6" x14ac:dyDescent="0.25">
      <c r="B1314" t="str">
        <v>1313,Land Rover,Freelander,2005,regular unleaded,AUTOMATIC,174,26830,|n</v>
      </c>
      <c r="F1314" s="5"/>
    </row>
    <row r="1315" spans="2:6" x14ac:dyDescent="0.25">
      <c r="B1315" t="str">
        <v>1314,Land Rover,LR2,2013,premium unleaded (recommended),AUTOMATIC,240,41500,|n</v>
      </c>
      <c r="F1315" s="5"/>
    </row>
    <row r="1316" spans="2:6" x14ac:dyDescent="0.25">
      <c r="B1316" t="str">
        <v>1315,Land Rover,LR2,2014,premium unleaded (recommended),AUTOMATIC,240,41700,1314</v>
      </c>
      <c r="F1316" s="5"/>
    </row>
    <row r="1317" spans="2:6" x14ac:dyDescent="0.25">
      <c r="B1317" t="str">
        <v>1316,Land Rover,LR2,2015,premium unleaded (recommended),AUTOMATIC,240,41700,1315</v>
      </c>
      <c r="F1317" s="5"/>
    </row>
    <row r="1318" spans="2:6" x14ac:dyDescent="0.25">
      <c r="B1318" t="str">
        <v>1317,Land Rover,LR3,2008,premium unleaded (required),AUTOMATIC,300,54025,|n</v>
      </c>
      <c r="F1318" s="5"/>
    </row>
    <row r="1319" spans="2:6" x14ac:dyDescent="0.25">
      <c r="B1319" t="str">
        <v>1318,Land Rover,LR3,2009,premium unleaded (required),AUTOMATIC,300,45975,1317</v>
      </c>
      <c r="F1319" s="5"/>
    </row>
    <row r="1320" spans="2:6" x14ac:dyDescent="0.25">
      <c r="B1320" t="str">
        <v>1319,Land Rover,LR4,2014,premium unleaded (required),AUTOMATIC,340,69279,|n</v>
      </c>
      <c r="F1320" s="5"/>
    </row>
    <row r="1321" spans="2:6" x14ac:dyDescent="0.25">
      <c r="B1321" t="str">
        <v>1320,Land Rover,LR4,2015,premium unleaded (required),AUTOMATIC,340,60600,1319</v>
      </c>
      <c r="F1321" s="5"/>
    </row>
    <row r="1322" spans="2:6" x14ac:dyDescent="0.25">
      <c r="B1322" t="str">
        <v>1321,Land Rover,LR4,2016,premium unleaded (required),AUTOMATIC,340,60600,1320</v>
      </c>
      <c r="F1322" s="5"/>
    </row>
    <row r="1323" spans="2:6" x14ac:dyDescent="0.25">
      <c r="B1323" t="str">
        <v>1322,Land Rover,Range Rover,2014,flex-fuel (premium unleaded required/E85),AUTOMATIC,510,184105,|n</v>
      </c>
      <c r="F1323" s="5"/>
    </row>
    <row r="1324" spans="2:6" x14ac:dyDescent="0.25">
      <c r="B1324" t="str">
        <v>1323,Land Rover,Range Rover,2014,premium unleaded (required),AUTOMATIC,510,184105,|n</v>
      </c>
      <c r="F1324" s="5"/>
    </row>
    <row r="1325" spans="2:6" x14ac:dyDescent="0.25">
      <c r="B1325" t="str">
        <v>1324,Land Rover,Range Rover,2015,flex-fuel (premium unleaded required/E85),AUTOMATIC,510,186495,|n</v>
      </c>
      <c r="F1325" s="5"/>
    </row>
    <row r="1326" spans="2:6" x14ac:dyDescent="0.25">
      <c r="B1326" t="str">
        <v>1325,Land Rover,Range Rover,2016,diesel,AUTOMATIC,254,93450,|n</v>
      </c>
      <c r="F1326" s="5"/>
    </row>
    <row r="1327" spans="2:6" x14ac:dyDescent="0.25">
      <c r="B1327" t="str">
        <v>1326,Land Rover,Range Rover,2016,premium unleaded (recommended),AUTOMATIC,550,199495,|n</v>
      </c>
      <c r="F1327" s="5"/>
    </row>
    <row r="1328" spans="2:6" x14ac:dyDescent="0.25">
      <c r="B1328" t="str">
        <v>1327,Land Rover,Range Rover Evoque,2015,premium unleaded (recommended),AUTOMATIC,240,60000,|n</v>
      </c>
      <c r="F1328" s="5"/>
    </row>
    <row r="1329" spans="2:6" x14ac:dyDescent="0.25">
      <c r="B1329" t="str">
        <v>1328,Land Rover,Range Rover Evoque,2016,premium unleaded (recommended),AUTOMATIC,240,60775,1327</v>
      </c>
      <c r="F1329" s="5"/>
    </row>
    <row r="1330" spans="2:6" x14ac:dyDescent="0.25">
      <c r="B1330" t="str">
        <v>1329,Land Rover,Range Rover Evoque,2017,premium unleaded (recommended),AUTOMATIC,240,62500,1328</v>
      </c>
      <c r="F1330" s="5"/>
    </row>
    <row r="1331" spans="2:6" x14ac:dyDescent="0.25">
      <c r="B1331" t="str">
        <v>1330,Land Rover,Range Rover Sport,2014,flex-fuel (premium unleaded required/E85),AUTOMATIC,510,92400,|n</v>
      </c>
      <c r="F1331" s="5"/>
    </row>
    <row r="1332" spans="2:6" x14ac:dyDescent="0.25">
      <c r="B1332" t="str">
        <v>1331,Land Rover,Range Rover Sport,2014,premium unleaded (required),AUTOMATIC,510,92400,|n</v>
      </c>
      <c r="F1332" s="5"/>
    </row>
    <row r="1333" spans="2:6" x14ac:dyDescent="0.25">
      <c r="B1333" t="str">
        <v>1332,Land Rover,Range Rover Sport,2015,flex-fuel (premium unleaded required/E85),AUTOMATIC,550,110475,|n</v>
      </c>
      <c r="F1333" s="5"/>
    </row>
    <row r="1334" spans="2:6" x14ac:dyDescent="0.25">
      <c r="B1334" t="str">
        <v>1333,Land Rover,Range Rover Sport,2016,diesel,AUTOMATIC,254,71450,|n</v>
      </c>
      <c r="F1334" s="5"/>
    </row>
    <row r="1335" spans="2:6" x14ac:dyDescent="0.25">
      <c r="B1335" t="str">
        <v>1334,Land Rover,Range Rover Sport,2016,premium unleaded (recommended),AUTOMATIC,550,111350,|n</v>
      </c>
      <c r="F1335" s="5"/>
    </row>
    <row r="1336" spans="2:6" x14ac:dyDescent="0.25">
      <c r="B1336" t="str">
        <v>1335,Lexus,CT 200h,2015,regular unleaded,AUTOMATIC,134,32200,|n</v>
      </c>
      <c r="F1336" s="5"/>
    </row>
    <row r="1337" spans="2:6" x14ac:dyDescent="0.25">
      <c r="B1337" t="str">
        <v>1336,Lexus,CT 200h,2016,regular unleaded,AUTOMATIC,134,31250,1335</v>
      </c>
      <c r="F1337" s="5"/>
    </row>
    <row r="1338" spans="2:6" x14ac:dyDescent="0.25">
      <c r="B1338" t="str">
        <v>1337,Lexus,CT 200h,2017,regular unleaded,AUTOMATIC,134,31250,1336</v>
      </c>
      <c r="F1338" s="5"/>
    </row>
    <row r="1339" spans="2:6" x14ac:dyDescent="0.25">
      <c r="B1339" t="str">
        <v>1338,Lexus,ES 300h,2015,regular unleaded,AUTOMATIC,200,40580,|n</v>
      </c>
      <c r="F1339" s="5"/>
    </row>
    <row r="1340" spans="2:6" x14ac:dyDescent="0.25">
      <c r="B1340" t="str">
        <v>1339,Lexus,ES 300h,2016,regular unleaded,AUTOMATIC,200,41020,1338</v>
      </c>
      <c r="F1340" s="5"/>
    </row>
    <row r="1341" spans="2:6" x14ac:dyDescent="0.25">
      <c r="B1341" t="str">
        <v>1340,Lexus,ES 300h,2017,regular unleaded,AUTOMATIC,200,41820,1339</v>
      </c>
      <c r="F1341" s="5"/>
    </row>
    <row r="1342" spans="2:6" x14ac:dyDescent="0.25">
      <c r="B1342" t="str">
        <v>1341,Lexus,ES 330,2005,regular unleaded,AUTOMATIC,225,32175,|n</v>
      </c>
      <c r="F1342" s="5"/>
    </row>
    <row r="1343" spans="2:6" x14ac:dyDescent="0.25">
      <c r="B1343" t="str">
        <v>1342,Lexus,ES 330,2006,regular unleaded,AUTOMATIC,218,32300,1341</v>
      </c>
      <c r="F1343" s="5"/>
    </row>
    <row r="1344" spans="2:6" x14ac:dyDescent="0.25">
      <c r="B1344" t="str">
        <v>1343,Lexus,ES 350,2015,regular unleaded,AUTOMATIC,268,40440,|n</v>
      </c>
      <c r="F1344" s="5"/>
    </row>
    <row r="1345" spans="2:6" x14ac:dyDescent="0.25">
      <c r="B1345" t="str">
        <v>1344,Lexus,ES 350,2016,regular unleaded,AUTOMATIC,268,38100,1343</v>
      </c>
      <c r="F1345" s="5"/>
    </row>
    <row r="1346" spans="2:6" x14ac:dyDescent="0.25">
      <c r="B1346" t="str">
        <v>1345,Lexus,ES 350,2017,regular unleaded,AUTOMATIC,268,38900,1344</v>
      </c>
      <c r="F1346" s="5"/>
    </row>
    <row r="1347" spans="2:6" x14ac:dyDescent="0.25">
      <c r="B1347" t="str">
        <v>1346,Lexus,GS 200t,2016,premium unleaded (required),AUTOMATIC,241,53285,|n</v>
      </c>
      <c r="F1347" s="5"/>
    </row>
    <row r="1348" spans="2:6" x14ac:dyDescent="0.25">
      <c r="B1348" t="str">
        <v>1347,Lexus,GS 200t,2017,premium unleaded (required),AUTOMATIC,241,53980,1346</v>
      </c>
      <c r="F1348" s="5"/>
    </row>
    <row r="1349" spans="2:6" x14ac:dyDescent="0.25">
      <c r="B1349" t="str">
        <v>1348,Lexus,GS 300,2005,premium unleaded (required),AUTOMATIC,220,38875,|n</v>
      </c>
      <c r="F1349" s="5"/>
    </row>
    <row r="1350" spans="2:6" x14ac:dyDescent="0.25">
      <c r="B1350" t="str">
        <v>1349,Lexus,GS 300,2006,premium unleaded (required),AUTOMATIC,245,45100,1348</v>
      </c>
      <c r="F1350" s="5"/>
    </row>
    <row r="1351" spans="2:6" x14ac:dyDescent="0.25">
      <c r="B1351" t="str">
        <v>1350,Lexus,GS 350,2015,premium unleaded (required),AUTOMATIC,306,57330,|n</v>
      </c>
      <c r="F1351" s="5"/>
    </row>
    <row r="1352" spans="2:6" x14ac:dyDescent="0.25">
      <c r="B1352" t="str">
        <v>1351,Lexus,GS 350,2016,premium unleaded (required),AUTOMATIC,311,54115,1350</v>
      </c>
      <c r="F1352" s="5"/>
    </row>
    <row r="1353" spans="2:6" x14ac:dyDescent="0.25">
      <c r="B1353" t="str">
        <v>1352,Lexus,GS 350,2017,premium unleaded (required),AUTOMATIC,311,56555,1351</v>
      </c>
      <c r="F1353" s="5"/>
    </row>
    <row r="1354" spans="2:6" x14ac:dyDescent="0.25">
      <c r="B1354" t="str">
        <v>1353,Lexus,GS 430,2005,premium unleaded (required),AUTOMATIC,300,47975,|n</v>
      </c>
      <c r="F1354" s="5"/>
    </row>
    <row r="1355" spans="2:6" x14ac:dyDescent="0.25">
      <c r="B1355" t="str">
        <v>1354,Lexus,GS 430,2006,premium unleaded (required),AUTOMATIC,300,51375,1353</v>
      </c>
      <c r="F1355" s="5"/>
    </row>
    <row r="1356" spans="2:6" x14ac:dyDescent="0.25">
      <c r="B1356" t="str">
        <v>1355,Lexus,GS 430,2007,premium unleaded (required),AUTOMATIC,290,52375,1354</v>
      </c>
      <c r="F1356" s="5"/>
    </row>
    <row r="1357" spans="2:6" x14ac:dyDescent="0.25">
      <c r="B1357" t="str">
        <v>1356,Lexus,GS 450h,2014,premium unleaded (required),AUTOMATIC,338,60430,|n</v>
      </c>
      <c r="F1357" s="5"/>
    </row>
    <row r="1358" spans="2:6" x14ac:dyDescent="0.25">
      <c r="B1358" t="str">
        <v>1357,Lexus,GS 450h,2015,premium unleaded (required),AUTOMATIC,338,61330,1356</v>
      </c>
      <c r="F1358" s="5"/>
    </row>
    <row r="1359" spans="2:6" x14ac:dyDescent="0.25">
      <c r="B1359" t="str">
        <v>1358,Lexus,GS 450h,2016,premium unleaded (required),AUTOMATIC,338,63080,1357</v>
      </c>
      <c r="F1359" s="5"/>
    </row>
    <row r="1360" spans="2:6" x14ac:dyDescent="0.25">
      <c r="B1360" t="str">
        <v>1359,Lexus,GS 460,2009,premium unleaded (required),AUTOMATIC,342,53470,|n</v>
      </c>
      <c r="F1360" s="5"/>
    </row>
    <row r="1361" spans="2:6" x14ac:dyDescent="0.25">
      <c r="B1361" t="str">
        <v>1360,Lexus,GS 460,2010,premium unleaded (required),AUTOMATIC,342,54070,1359</v>
      </c>
      <c r="F1361" s="5"/>
    </row>
    <row r="1362" spans="2:6" x14ac:dyDescent="0.25">
      <c r="B1362" t="str">
        <v>1361,Lexus,GS 460,2011,premium unleaded (required),AUTOMATIC,342,55370,1360</v>
      </c>
      <c r="F1362" s="5"/>
    </row>
    <row r="1363" spans="2:6" x14ac:dyDescent="0.25">
      <c r="B1363" t="str">
        <v>1362,Lexus,GS F,2016,premium unleaded (required),AUTOMATIC,467,84440,|n</v>
      </c>
      <c r="F1363" s="5"/>
    </row>
    <row r="1364" spans="2:6" x14ac:dyDescent="0.25">
      <c r="B1364" t="str">
        <v>1363,Lexus,GX 460,2015,premium unleaded (required),AUTOMATIC,301,61115,|n</v>
      </c>
      <c r="F1364" s="5"/>
    </row>
    <row r="1365" spans="2:6" x14ac:dyDescent="0.25">
      <c r="B1365" t="str">
        <v>1364,Lexus,GX 460,2016,premium unleaded (required),AUTOMATIC,301,62155,1363</v>
      </c>
      <c r="F1365" s="5"/>
    </row>
    <row r="1366" spans="2:6" x14ac:dyDescent="0.25">
      <c r="B1366" t="str">
        <v>1365,Lexus,GX 460,2017,premium unleaded (required),AUTOMATIC,301,62980,1364</v>
      </c>
      <c r="F1366" s="5"/>
    </row>
    <row r="1367" spans="2:6" x14ac:dyDescent="0.25">
      <c r="B1367" t="str">
        <v>1366,Lexus,GX 470,2007,regular unleaded,AUTOMATIC,263,46635,|n</v>
      </c>
      <c r="F1367" s="5"/>
    </row>
    <row r="1368" spans="2:6" x14ac:dyDescent="0.25">
      <c r="B1368" t="str">
        <v>1367,Lexus,GX 470,2008,premium unleaded (required),AUTOMATIC,263,47315,|n</v>
      </c>
      <c r="F1368" s="5"/>
    </row>
    <row r="1369" spans="2:6" x14ac:dyDescent="0.25">
      <c r="B1369" t="str">
        <v>1368,Lexus,GX 470,2009,premium unleaded (required),AUTOMATIC,263,47615,1367</v>
      </c>
      <c r="F1369" s="5"/>
    </row>
    <row r="1370" spans="2:6" x14ac:dyDescent="0.25">
      <c r="B1370" t="str">
        <v>1369,Lexus,HS 250h,2010,regular unleaded,AUTOMATIC,187,37420,|n</v>
      </c>
      <c r="F1370" s="5"/>
    </row>
    <row r="1371" spans="2:6" x14ac:dyDescent="0.25">
      <c r="B1371" t="str">
        <v>1370,Lexus,HS 250h,2011,regular unleaded,AUTOMATIC,187,39100,1369</v>
      </c>
      <c r="F1371" s="5"/>
    </row>
    <row r="1372" spans="2:6" x14ac:dyDescent="0.25">
      <c r="B1372" t="str">
        <v>1371,Lexus,HS 250h,2012,regular unleaded,AUTOMATIC,187,39800,1370</v>
      </c>
      <c r="F1372" s="5"/>
    </row>
    <row r="1373" spans="2:6" x14ac:dyDescent="0.25">
      <c r="B1373" t="str">
        <v>1372,Lexus,IS 200t,2016,premium unleaded (required),AUTOMATIC,241,37325,|n</v>
      </c>
      <c r="F1373" s="5"/>
    </row>
    <row r="1374" spans="2:6" x14ac:dyDescent="0.25">
      <c r="B1374" t="str">
        <v>1373,Lexus,IS 200t,2017,premium unleaded (required),AUTOMATIC,241,37825,1372</v>
      </c>
      <c r="F1374" s="5"/>
    </row>
    <row r="1375" spans="2:6" x14ac:dyDescent="0.25">
      <c r="B1375" t="str">
        <v>1374,Lexus,IS 250,2013,premium unleaded (required),AUTOMATIC,204,37525,|n</v>
      </c>
      <c r="F1375" s="5"/>
    </row>
    <row r="1376" spans="2:6" x14ac:dyDescent="0.25">
      <c r="B1376" t="str">
        <v>1375,Lexus,IS 250,2014,premium unleaded (required),AUTOMATIC,204,38635,1374</v>
      </c>
      <c r="F1376" s="5"/>
    </row>
    <row r="1377" spans="2:6" x14ac:dyDescent="0.25">
      <c r="B1377" t="str">
        <v>1376,Lexus,IS 250,2015,premium unleaded (required),AUTOMATIC,204,43690,1375</v>
      </c>
      <c r="F1377" s="5"/>
    </row>
    <row r="1378" spans="2:6" x14ac:dyDescent="0.25">
      <c r="B1378" t="str">
        <v>1377,Lexus,IS 250 C,2013,premium unleaded (required),AUTOMATIC,204,42610,|n</v>
      </c>
      <c r="F1378" s="5"/>
    </row>
    <row r="1379" spans="2:6" x14ac:dyDescent="0.25">
      <c r="B1379" t="str">
        <v>1378,Lexus,IS 250 C,2014,premium unleaded (required),AUTOMATIC,204,42860,1377</v>
      </c>
      <c r="F1379" s="5"/>
    </row>
    <row r="1380" spans="2:6" x14ac:dyDescent="0.25">
      <c r="B1380" t="str">
        <v>1379,Lexus,IS 250 C,2015,premium unleaded (required),AUTOMATIC,204,43360,1378</v>
      </c>
      <c r="F1380" s="5"/>
    </row>
    <row r="1381" spans="2:6" x14ac:dyDescent="0.25">
      <c r="B1381" t="str">
        <v>1380,Lexus,IS 300,2005,premium unleaded (required),AUTOMATIC,215,31105,|n</v>
      </c>
      <c r="F1381" s="5"/>
    </row>
    <row r="1382" spans="2:6" x14ac:dyDescent="0.25">
      <c r="B1382" t="str">
        <v>1381,Lexus,IS 300,2005,premium unleaded (required),MANUAL,215,29735,|n</v>
      </c>
      <c r="F1382" s="5"/>
    </row>
    <row r="1383" spans="2:6" x14ac:dyDescent="0.25">
      <c r="B1383" t="str">
        <v>1382,Lexus,IS 300,2016,premium unleaded (required),AUTOMATIC,255,39700,|n</v>
      </c>
      <c r="F1383" s="5"/>
    </row>
    <row r="1384" spans="2:6" x14ac:dyDescent="0.25">
      <c r="B1384" t="str">
        <v>1383,Lexus,IS 300,2017,premium unleaded (required),AUTOMATIC,255,40200,1382</v>
      </c>
      <c r="F1384" s="5"/>
    </row>
    <row r="1385" spans="2:6" x14ac:dyDescent="0.25">
      <c r="B1385" t="str">
        <v>1384,Lexus,IS 350,2014,premium unleaded (required),AUTOMATIC,306,41850,|n</v>
      </c>
      <c r="F1385" s="5"/>
    </row>
    <row r="1386" spans="2:6" x14ac:dyDescent="0.25">
      <c r="B1386" t="str">
        <v>1385,Lexus,IS 350,2015,premium unleaded (required),AUTOMATIC,306,42300,1384</v>
      </c>
      <c r="F1386" s="5"/>
    </row>
    <row r="1387" spans="2:6" x14ac:dyDescent="0.25">
      <c r="B1387" t="str">
        <v>1386,Lexus,IS 350,2016,premium unleaded (required),AUTOMATIC,306,43035,1385</v>
      </c>
      <c r="F1387" s="5"/>
    </row>
    <row r="1388" spans="2:6" x14ac:dyDescent="0.25">
      <c r="B1388" t="str">
        <v>1387,Lexus,IS 350 C,2013,premium unleaded (required),AUTOMATIC,306,46890,|n</v>
      </c>
      <c r="F1388" s="5"/>
    </row>
    <row r="1389" spans="2:6" x14ac:dyDescent="0.25">
      <c r="B1389" t="str">
        <v>1388,Lexus,IS 350 C,2014,premium unleaded (required),AUTOMATIC,306,47140,1387</v>
      </c>
      <c r="F1389" s="5"/>
    </row>
    <row r="1390" spans="2:6" x14ac:dyDescent="0.25">
      <c r="B1390" t="str">
        <v>1389,Lexus,IS 350 C,2015,premium unleaded (required),AUTOMATIC,306,47640,1388</v>
      </c>
      <c r="F1390" s="5"/>
    </row>
    <row r="1391" spans="2:6" x14ac:dyDescent="0.25">
      <c r="B1391" t="str">
        <v>1390,Lexus,IS F,2012,premium unleaded (required),AUTOMATIC,416,61300,|n</v>
      </c>
      <c r="F1391" s="5"/>
    </row>
    <row r="1392" spans="2:6" x14ac:dyDescent="0.25">
      <c r="B1392" t="str">
        <v>1391,Lexus,IS F,2013,premium unleaded (required),AUTOMATIC,416,61750,1390</v>
      </c>
      <c r="F1392" s="5"/>
    </row>
    <row r="1393" spans="2:6" x14ac:dyDescent="0.25">
      <c r="B1393" t="str">
        <v>1392,Lexus,IS F,2014,premium unleaded (required),AUTOMATIC,416,63600,1391</v>
      </c>
      <c r="F1393" s="5"/>
    </row>
    <row r="1394" spans="2:6" x14ac:dyDescent="0.25">
      <c r="B1394" t="str">
        <v>1393,Lexus,LFA,2012,premium unleaded (required),AUTOMATED_MANUAL,552,375000,|n</v>
      </c>
      <c r="F1394" s="5"/>
    </row>
    <row r="1395" spans="2:6" x14ac:dyDescent="0.25">
      <c r="B1395" t="str">
        <v>1394,Lexus,LS 430,2005,premium unleaded (required),AUTOMATIC,290,56225,|n</v>
      </c>
      <c r="F1395" s="5"/>
    </row>
    <row r="1396" spans="2:6" x14ac:dyDescent="0.25">
      <c r="B1396" t="str">
        <v>1395,Lexus,LS 430,2006,premium unleaded (required),AUTOMATIC,278,56525,1394</v>
      </c>
      <c r="F1396" s="5"/>
    </row>
    <row r="1397" spans="2:6" x14ac:dyDescent="0.25">
      <c r="B1397" t="str">
        <v>1396,Lexus,LS 460,2015,premium unleaded (required),AUTOMATIC,360,87500,|n</v>
      </c>
      <c r="F1397" s="5"/>
    </row>
    <row r="1398" spans="2:6" x14ac:dyDescent="0.25">
      <c r="B1398" t="str">
        <v>1397,Lexus,LS 460,2016,premium unleaded (required),AUTOMATIC,360,82305,1396</v>
      </c>
      <c r="F1398" s="5"/>
    </row>
    <row r="1399" spans="2:6" x14ac:dyDescent="0.25">
      <c r="B1399" t="str">
        <v>1398,Lexus,LS 460,2017,premium unleaded (required),AUTOMATIC,359,82305,1397</v>
      </c>
      <c r="F1399" s="5"/>
    </row>
    <row r="1400" spans="2:6" x14ac:dyDescent="0.25">
      <c r="B1400" t="str">
        <v>1399,Lexus,LS 600h L,2014,premium unleaded (required),AUTOMATIC,438,120060,|n</v>
      </c>
      <c r="F1400" s="5"/>
    </row>
    <row r="1401" spans="2:6" x14ac:dyDescent="0.25">
      <c r="B1401" t="str">
        <v>1400,Lexus,LS 600h L,2015,premium unleaded (required),AUTOMATIC,438,120440,1399</v>
      </c>
      <c r="F1401" s="5"/>
    </row>
    <row r="1402" spans="2:6" x14ac:dyDescent="0.25">
      <c r="B1402" t="str">
        <v>1401,Lexus,LS 600h L,2016,premium unleaded (required),AUTOMATIC,438,120440,1400</v>
      </c>
      <c r="F1402" s="5"/>
    </row>
    <row r="1403" spans="2:6" x14ac:dyDescent="0.25">
      <c r="B1403" t="str">
        <v>1402,Lexus,LX 470,2005,regular unleaded,AUTOMATIC,235,65225,|n</v>
      </c>
      <c r="F1403" s="5"/>
    </row>
    <row r="1404" spans="2:6" x14ac:dyDescent="0.25">
      <c r="B1404" t="str">
        <v>1403,Lexus,LX 470,2006,regular unleaded,AUTOMATIC,275,67395,1402</v>
      </c>
      <c r="F1404" s="5"/>
    </row>
    <row r="1405" spans="2:6" x14ac:dyDescent="0.25">
      <c r="B1405" t="str">
        <v>1404,Lexus,LX 470,2007,regular unleaded,AUTOMATIC,268,67395,1403</v>
      </c>
      <c r="F1405" s="5"/>
    </row>
    <row r="1406" spans="2:6" x14ac:dyDescent="0.25">
      <c r="B1406" t="str">
        <v>1405,Lexus,LX 570,2015,premium unleaded (recommended),AUTOMATIC,383,83180,|n</v>
      </c>
      <c r="F1406" s="5"/>
    </row>
    <row r="1407" spans="2:6" x14ac:dyDescent="0.25">
      <c r="B1407" t="str">
        <v>1406,Lexus,LX 570,2016,premium unleaded (recommended),AUTOMATIC,383,88880,1405</v>
      </c>
      <c r="F1407" s="5"/>
    </row>
    <row r="1408" spans="2:6" x14ac:dyDescent="0.25">
      <c r="B1408" t="str">
        <v>1407,Lexus,LX 570,2017,premium unleaded (recommended),AUTOMATIC,383,89380,1406</v>
      </c>
      <c r="F1408" s="5"/>
    </row>
    <row r="1409" spans="2:6" x14ac:dyDescent="0.25">
      <c r="B1409" t="str">
        <v>1408,Lexus,NX 200t,2015,premium unleaded (required),AUTOMATIC,235,37980,|n</v>
      </c>
      <c r="F1409" s="5"/>
    </row>
    <row r="1410" spans="2:6" x14ac:dyDescent="0.25">
      <c r="B1410" t="str">
        <v>1409,Lexus,NX 200t,2016,premium unleaded (required),AUTOMATIC,235,38465,1408</v>
      </c>
      <c r="F1410" s="5"/>
    </row>
    <row r="1411" spans="2:6" x14ac:dyDescent="0.25">
      <c r="B1411" t="str">
        <v>1410,Lexus,NX 200t,2017,premium unleaded (required),AUTOMATIC,235,38585,1409</v>
      </c>
      <c r="F1411" s="5"/>
    </row>
    <row r="1412" spans="2:6" x14ac:dyDescent="0.25">
      <c r="B1412" t="str">
        <v>1411,Lexus,NX 300h,2015,regular unleaded,AUTOMATIC,194,41310,|n</v>
      </c>
      <c r="F1412" s="5"/>
    </row>
    <row r="1413" spans="2:6" x14ac:dyDescent="0.25">
      <c r="B1413" t="str">
        <v>1412,Lexus,NX 300h,2016,regular unleaded,AUTOMATIC,194,41310,1411</v>
      </c>
      <c r="F1413" s="5"/>
    </row>
    <row r="1414" spans="2:6" x14ac:dyDescent="0.25">
      <c r="B1414" t="str">
        <v>1413,Lexus,NX 300h,2017,regular unleaded,AUTOMATIC,194,39720,1412</v>
      </c>
      <c r="F1414" s="5"/>
    </row>
    <row r="1415" spans="2:6" x14ac:dyDescent="0.25">
      <c r="B1415" t="str">
        <v>1414,Lexus,RC 200t,2016,premium unleaded (required),AUTOMATIC,241,39995,|n</v>
      </c>
      <c r="F1415" s="5"/>
    </row>
    <row r="1416" spans="2:6" x14ac:dyDescent="0.25">
      <c r="B1416" t="str">
        <v>1415,Lexus,RC 200t,2017,premium unleaded (required),AUTOMATIC,241,40155,1414</v>
      </c>
      <c r="F1416" s="5"/>
    </row>
    <row r="1417" spans="2:6" x14ac:dyDescent="0.25">
      <c r="B1417" t="str">
        <v>1416,Lexus,RC 300,2016,premium unleaded (required),AUTOMATIC,255,42610,|n</v>
      </c>
      <c r="F1417" s="5"/>
    </row>
    <row r="1418" spans="2:6" x14ac:dyDescent="0.25">
      <c r="B1418" t="str">
        <v>1417,Lexus,RC 300,2017,premium unleaded (required),AUTOMATIC,255,42770,1416</v>
      </c>
      <c r="F1418" s="5"/>
    </row>
    <row r="1419" spans="2:6" x14ac:dyDescent="0.25">
      <c r="B1419" t="str">
        <v>1418,Lexus,RC 350,2015,premium unleaded (required),AUTOMATIC,306,45025,|n</v>
      </c>
      <c r="F1419" s="5"/>
    </row>
    <row r="1420" spans="2:6" x14ac:dyDescent="0.25">
      <c r="B1420" t="str">
        <v>1419,Lexus,RC 350,2016,premium unleaded (required),AUTOMATIC,306,45015,1418</v>
      </c>
      <c r="F1420" s="5"/>
    </row>
    <row r="1421" spans="2:6" x14ac:dyDescent="0.25">
      <c r="B1421" t="str">
        <v>1420,Lexus,RC 350,2017,premium unleaded (required),AUTOMATIC,306,45175,1419</v>
      </c>
      <c r="F1421" s="5"/>
    </row>
    <row r="1422" spans="2:6" x14ac:dyDescent="0.25">
      <c r="B1422" t="str">
        <v>1421,Lexus,RC F,2015,premium unleaded (required),AUTOMATIC,467,62400,|n</v>
      </c>
      <c r="F1422" s="5"/>
    </row>
    <row r="1423" spans="2:6" x14ac:dyDescent="0.25">
      <c r="B1423" t="str">
        <v>1422,Lexus,RC F,2016,premium unleaded (required),AUTOMATIC,467,62805,1421</v>
      </c>
      <c r="F1423" s="5"/>
    </row>
    <row r="1424" spans="2:6" x14ac:dyDescent="0.25">
      <c r="B1424" t="str">
        <v>1423,Lexus,RC F,2017,premium unleaded (required),AUTOMATIC,467,64165,1422</v>
      </c>
      <c r="F1424" s="5"/>
    </row>
    <row r="1425" spans="2:6" x14ac:dyDescent="0.25">
      <c r="B1425" t="str">
        <v>1424,Lexus,RX 330,2005,regular unleaded,AUTOMATIC,230,37425,|n</v>
      </c>
      <c r="F1425" s="5"/>
    </row>
    <row r="1426" spans="2:6" x14ac:dyDescent="0.25">
      <c r="B1426" t="str">
        <v>1425,Lexus,RX 330,2006,regular unleaded,AUTOMATIC,223,37770,1424</v>
      </c>
      <c r="F1426" s="5"/>
    </row>
    <row r="1427" spans="2:6" x14ac:dyDescent="0.25">
      <c r="B1427" t="str">
        <v>1426,Lexus,RX 350,2015,regular unleaded,AUTOMATIC,270,50220,|n</v>
      </c>
      <c r="F1427" s="5"/>
    </row>
    <row r="1428" spans="2:6" x14ac:dyDescent="0.25">
      <c r="B1428" t="str">
        <v>1427,Lexus,RX 350,2016,regular unleaded,AUTOMATIC,295,49125,1426</v>
      </c>
      <c r="F1428" s="5"/>
    </row>
    <row r="1429" spans="2:6" x14ac:dyDescent="0.25">
      <c r="B1429" t="str">
        <v>1428,Lexus,RX 350,2017,regular unleaded,AUTOMATIC,295,50320,1427</v>
      </c>
      <c r="F1429" s="5"/>
    </row>
    <row r="1430" spans="2:6" x14ac:dyDescent="0.25">
      <c r="B1430" t="str">
        <v>1429,Lexus,RX 400h,2006,regular unleaded,AUTOMATIC,268,46060,|n</v>
      </c>
      <c r="F1430" s="5"/>
    </row>
    <row r="1431" spans="2:6" x14ac:dyDescent="0.25">
      <c r="B1431" t="str">
        <v>1430,Lexus,RX 400h,2007,regular unleaded,AUTOMATIC,268,42580,1429</v>
      </c>
      <c r="F1431" s="5"/>
    </row>
    <row r="1432" spans="2:6" x14ac:dyDescent="0.25">
      <c r="B1432" t="str">
        <v>1431,Lexus,RX 400h,2008,premium unleaded (required),AUTOMATIC,268,43480,|n</v>
      </c>
      <c r="F1432" s="5"/>
    </row>
    <row r="1433" spans="2:6" x14ac:dyDescent="0.25">
      <c r="B1433" t="str">
        <v>1432,Lexus,RX 450h,2015,premium unleaded (required),AUTOMATIC,295,49020,|n</v>
      </c>
      <c r="F1433" s="5"/>
    </row>
    <row r="1434" spans="2:6" x14ac:dyDescent="0.25">
      <c r="B1434" t="str">
        <v>1433,Lexus,RX 450h,2016,premium unleaded (recommended),AUTOMATIC,308,57045,|n</v>
      </c>
      <c r="F1434" s="5"/>
    </row>
    <row r="1435" spans="2:6" x14ac:dyDescent="0.25">
      <c r="B1435" t="str">
        <v>1434,Lexus,RX 450h,2017,premium unleaded (recommended),AUTOMATIC,308,56495,1433</v>
      </c>
      <c r="F1435" s="5"/>
    </row>
    <row r="1436" spans="2:6" x14ac:dyDescent="0.25">
      <c r="B1436" t="str">
        <v>1435,Lexus,SC 430,2008,premium unleaded (required),AUTOMATIC,288,66355,|n</v>
      </c>
      <c r="F1436" s="5"/>
    </row>
    <row r="1437" spans="2:6" x14ac:dyDescent="0.25">
      <c r="B1437" t="str">
        <v>1436,Lexus,SC 430,2009,premium unleaded (required),AUTOMATIC,288,66805,1435</v>
      </c>
      <c r="F1437" s="5"/>
    </row>
    <row r="1438" spans="2:6" x14ac:dyDescent="0.25">
      <c r="B1438" t="str">
        <v>1437,Lexus,SC 430,2010,premium unleaded (required),AUTOMATIC,288,68405,1436</v>
      </c>
      <c r="F1438" s="5"/>
    </row>
    <row r="1439" spans="2:6" x14ac:dyDescent="0.25">
      <c r="B1439" t="str">
        <v>1438,Lincoln,Aviator,2005,premium unleaded (required),AUTOMATIC,302,43585,|n</v>
      </c>
      <c r="F1439" s="5"/>
    </row>
    <row r="1440" spans="2:6" x14ac:dyDescent="0.25">
      <c r="B1440" t="str">
        <v>1439,Lincoln,Continental,2017,premium unleaded (recommended),AUTOMATIC,305,64915,|n</v>
      </c>
      <c r="F1440" s="5"/>
    </row>
    <row r="1441" spans="2:6" x14ac:dyDescent="0.25">
      <c r="B1441" t="str">
        <v>1440,Lincoln,Continental,2017,regular unleaded,AUTOMATIC,305,49515,|n</v>
      </c>
      <c r="F1441" s="5"/>
    </row>
    <row r="1442" spans="2:6" x14ac:dyDescent="0.25">
      <c r="B1442" t="str">
        <v>1441,Lincoln,LS,2005,premium unleaded (required),AUTOMATIC,280,43590,|n</v>
      </c>
      <c r="F1442" s="5"/>
    </row>
    <row r="1443" spans="2:6" x14ac:dyDescent="0.25">
      <c r="B1443" t="str">
        <v>1442,Lincoln,LS,2006,regular unleaded,AUTOMATIC,280,39285,|n</v>
      </c>
      <c r="F1443" s="5"/>
    </row>
    <row r="1444" spans="2:6" x14ac:dyDescent="0.25">
      <c r="B1444" t="str">
        <v>1443,Lincoln,Mark LT,2006,regular unleaded,AUTOMATIC,300,42235,|n</v>
      </c>
      <c r="F1444" s="5"/>
    </row>
    <row r="1445" spans="2:6" x14ac:dyDescent="0.25">
      <c r="B1445" t="str">
        <v>1444,Lincoln,Mark LT,2007,regular unleaded,AUTOMATIC,300,41525,1443</v>
      </c>
      <c r="F1445" s="5"/>
    </row>
    <row r="1446" spans="2:6" x14ac:dyDescent="0.25">
      <c r="B1446" t="str">
        <v>1445,Lincoln,Mark LT,2008,regular unleaded,AUTOMATIC,300,42015,1444</v>
      </c>
      <c r="F1446" s="5"/>
    </row>
    <row r="1447" spans="2:6" x14ac:dyDescent="0.25">
      <c r="B1447" t="str">
        <v>1446,Lincoln,MKC,2015,regular unleaded,AUTOMATIC,240,48525,|n</v>
      </c>
      <c r="F1447" s="5"/>
    </row>
    <row r="1448" spans="2:6" x14ac:dyDescent="0.25">
      <c r="B1448" t="str">
        <v>1447,Lincoln,MKC,2016,regular unleaded,AUTOMATIC,240,48950,1446</v>
      </c>
      <c r="F1448" s="5"/>
    </row>
    <row r="1449" spans="2:6" x14ac:dyDescent="0.25">
      <c r="B1449" t="str">
        <v>1448,Lincoln,MKC,2017,regular unleaded,AUTOMATIC,240,47880,1447</v>
      </c>
      <c r="F1449" s="5"/>
    </row>
    <row r="1450" spans="2:6" x14ac:dyDescent="0.25">
      <c r="B1450" t="str">
        <v>1449,Lincoln,MKS,2014,premium unleaded (recommended),AUTOMATIC,365,45840,|n</v>
      </c>
      <c r="F1450" s="5"/>
    </row>
    <row r="1451" spans="2:6" x14ac:dyDescent="0.25">
      <c r="B1451" t="str">
        <v>1450,Lincoln,MKS,2014,regular unleaded,AUTOMATIC,304,40845,|n</v>
      </c>
      <c r="F1451" s="5"/>
    </row>
    <row r="1452" spans="2:6" x14ac:dyDescent="0.25">
      <c r="B1452" t="str">
        <v>1451,Lincoln,MKS,2015,premium unleaded (recommended),AUTOMATIC,365,45840,|n</v>
      </c>
      <c r="F1452" s="5"/>
    </row>
    <row r="1453" spans="2:6" x14ac:dyDescent="0.25">
      <c r="B1453" t="str">
        <v>1452,Lincoln,MKS,2015,regular unleaded,AUTOMATIC,305,40845,|n</v>
      </c>
      <c r="F1453" s="5"/>
    </row>
    <row r="1454" spans="2:6" x14ac:dyDescent="0.25">
      <c r="B1454" t="str">
        <v>1453,Lincoln,MKS,2016,premium unleaded (recommended),AUTOMATIC,365,46000,|n</v>
      </c>
      <c r="F1454" s="5"/>
    </row>
    <row r="1455" spans="2:6" x14ac:dyDescent="0.25">
      <c r="B1455" t="str">
        <v>1454,Lincoln,MKS,2016,regular unleaded,AUTOMATIC,350,41005,|n</v>
      </c>
      <c r="F1455" s="5"/>
    </row>
    <row r="1456" spans="2:6" x14ac:dyDescent="0.25">
      <c r="B1456" t="str">
        <v>1455,Lincoln,MKT,2015,premium unleaded (recommended),AUTOMATIC,365,45205,|n</v>
      </c>
      <c r="F1456" s="5"/>
    </row>
    <row r="1457" spans="2:6" x14ac:dyDescent="0.25">
      <c r="B1457" t="str">
        <v>1456,Lincoln,MKT,2015,regular unleaded,AUTOMATIC,303,43210,|n</v>
      </c>
      <c r="F1457" s="5"/>
    </row>
    <row r="1458" spans="2:6" x14ac:dyDescent="0.25">
      <c r="B1458" t="str">
        <v>1457,Lincoln,MKT,2016,premium unleaded (recommended),AUTOMATIC,365,45365,|n</v>
      </c>
      <c r="F1458" s="5"/>
    </row>
    <row r="1459" spans="2:6" x14ac:dyDescent="0.25">
      <c r="B1459" t="str">
        <v>1458,Lincoln,MKT,2016,regular unleaded,AUTOMATIC,303,43370,|n</v>
      </c>
      <c r="F1459" s="5"/>
    </row>
    <row r="1460" spans="2:6" x14ac:dyDescent="0.25">
      <c r="B1460" t="str">
        <v>1459,Lincoln,MKT,2017,premium unleaded (recommended),AUTOMATIC,365,49025,|n</v>
      </c>
      <c r="F1460" s="5"/>
    </row>
    <row r="1461" spans="2:6" x14ac:dyDescent="0.25">
      <c r="B1461" t="str">
        <v>1460,Lincoln,MKT,2017,regular unleaded,AUTOMATIC,303,43530,|n</v>
      </c>
      <c r="F1461" s="5"/>
    </row>
    <row r="1462" spans="2:6" x14ac:dyDescent="0.25">
      <c r="B1462" t="str">
        <v>1461,Lincoln,MKX,2015,regular unleaded,AUTOMATIC,305,40850,|n</v>
      </c>
      <c r="F1462" s="5"/>
    </row>
    <row r="1463" spans="2:6" x14ac:dyDescent="0.25">
      <c r="B1463" t="str">
        <v>1462,Lincoln,MKX,2016,regular unleaded,AUTOMATIC,303,55970,1461</v>
      </c>
      <c r="F1463" s="5"/>
    </row>
    <row r="1464" spans="2:6" x14ac:dyDescent="0.25">
      <c r="B1464" t="str">
        <v>1463,Lincoln,MKX,2017,regular unleaded,AUTOMATIC,303,55970,1462</v>
      </c>
      <c r="F1464" s="5"/>
    </row>
    <row r="1465" spans="2:6" x14ac:dyDescent="0.25">
      <c r="B1465" t="str">
        <v>1464,Lincoln,MKZ,2015,regular unleaded,AUTOMATIC,231,47445,|n</v>
      </c>
      <c r="F1465" s="5"/>
    </row>
    <row r="1466" spans="2:6" x14ac:dyDescent="0.25">
      <c r="B1466" t="str">
        <v>1465,Lincoln,MKZ,2016,regular unleaded,AUTOMATIC,231,47495,1464</v>
      </c>
      <c r="F1466" s="5"/>
    </row>
    <row r="1467" spans="2:6" x14ac:dyDescent="0.25">
      <c r="B1467" t="str">
        <v>1466,Lincoln,MKZ,2017,premium unleaded (recommended),AUTOMATIC,245,49560,|n</v>
      </c>
      <c r="F1467" s="5"/>
    </row>
    <row r="1468" spans="2:6" x14ac:dyDescent="0.25">
      <c r="B1468" t="str">
        <v>1467,Lincoln,MKZ,2017,regular unleaded,AUTOMATIC,245,47670,|n</v>
      </c>
      <c r="F1468" s="5"/>
    </row>
    <row r="1469" spans="2:6" x14ac:dyDescent="0.25">
      <c r="B1469" t="str">
        <v>1468,Lincoln,MKZ Hybrid,2011,regular unleaded,AUTOMATIC,191,34645,|n</v>
      </c>
      <c r="F1469" s="5"/>
    </row>
    <row r="1470" spans="2:6" x14ac:dyDescent="0.25">
      <c r="B1470" t="str">
        <v>1469,Lincoln,Navigator,2015,regular unleaded,AUTOMATIC,365,67220,|n</v>
      </c>
      <c r="F1470" s="5"/>
    </row>
    <row r="1471" spans="2:6" x14ac:dyDescent="0.25">
      <c r="B1471" t="str">
        <v>1470,Lincoln,Navigator,2016,regular unleaded,AUTOMATIC,380,76650,1469</v>
      </c>
      <c r="F1471" s="5"/>
    </row>
    <row r="1472" spans="2:6" x14ac:dyDescent="0.25">
      <c r="B1472" t="str">
        <v>1471,Lincoln,Navigator,2017,regular unleaded,AUTOMATIC,380,76645,1470</v>
      </c>
      <c r="F1472" s="5"/>
    </row>
    <row r="1473" spans="2:6" x14ac:dyDescent="0.25">
      <c r="B1473" t="str">
        <v>1472,Lincoln,Town Car,2009,flex-fuel (unleaded/E85),AUTOMATIC,239,52055,|n</v>
      </c>
      <c r="F1473" s="5"/>
    </row>
    <row r="1474" spans="2:6" x14ac:dyDescent="0.25">
      <c r="B1474" t="str">
        <v>1473,Lincoln,Town Car,2010,flex-fuel (unleaded/E85),AUTOMATIC,239,52595,1472</v>
      </c>
      <c r="F1474" s="5"/>
    </row>
    <row r="1475" spans="2:6" x14ac:dyDescent="0.25">
      <c r="B1475" t="str">
        <v>1474,Lincoln,Town Car,2011,flex-fuel (unleaded/E85),AUTOMATIC,239,52895,1473</v>
      </c>
      <c r="F1475" s="5"/>
    </row>
    <row r="1476" spans="2:6" x14ac:dyDescent="0.25">
      <c r="B1476" t="str">
        <v>1475,Lincoln,Zephyr,2006,regular unleaded,AUTOMATIC,221,28995,|n</v>
      </c>
      <c r="F1476" s="5"/>
    </row>
    <row r="1477" spans="2:6" x14ac:dyDescent="0.25">
      <c r="B1477" t="str">
        <v>1476,Lotus,Elise,2009,premium unleaded (required),MANUAL,218,54990,|n</v>
      </c>
      <c r="F1477" s="5"/>
    </row>
    <row r="1478" spans="2:6" x14ac:dyDescent="0.25">
      <c r="B1478" t="str">
        <v>1477,Lotus,Elise,2010,premium unleaded (required),MANUAL,218,54990,1476</v>
      </c>
      <c r="F1478" s="5"/>
    </row>
    <row r="1479" spans="2:6" x14ac:dyDescent="0.25">
      <c r="B1479" t="str">
        <v>1478,Lotus,Elise,2011,premium unleaded (required),MANUAL,217,57950,1477</v>
      </c>
      <c r="F1479" s="5"/>
    </row>
    <row r="1480" spans="2:6" x14ac:dyDescent="0.25">
      <c r="B1480" t="str">
        <v>1479,Lotus,Evora,2011,premium unleaded (required),MANUAL,276,65500,|n</v>
      </c>
      <c r="F1480" s="5"/>
    </row>
    <row r="1481" spans="2:6" x14ac:dyDescent="0.25">
      <c r="B1481" t="str">
        <v>1480,Lotus,Evora,2013,premium unleaded (required),MANUAL,345,78600,1479</v>
      </c>
      <c r="F1481" s="5"/>
    </row>
    <row r="1482" spans="2:6" x14ac:dyDescent="0.25">
      <c r="B1482" t="str">
        <v>1481,Lotus,Evora,2014,premium unleaded (required),MANUAL,345,79980,1480</v>
      </c>
      <c r="F1482" s="5"/>
    </row>
    <row r="1483" spans="2:6" x14ac:dyDescent="0.25">
      <c r="B1483" t="str">
        <v>1482,Lotus,Evora 400,2017,premium unleaded (required),MANUAL,400,91900,|n</v>
      </c>
      <c r="F1483" s="5"/>
    </row>
    <row r="1484" spans="2:6" x14ac:dyDescent="0.25">
      <c r="B1484" t="str">
        <v>1483,Lotus,Exige,2009,premium unleaded (recommended),MANUAL,257,74995,|n</v>
      </c>
      <c r="F1484" s="5"/>
    </row>
    <row r="1485" spans="2:6" x14ac:dyDescent="0.25">
      <c r="B1485" t="str">
        <v>1484,Lotus,Exige,2010,premium unleaded (recommended),MANUAL,240,65690,1483</v>
      </c>
      <c r="F1485" s="5"/>
    </row>
    <row r="1486" spans="2:6" x14ac:dyDescent="0.25">
      <c r="B1486" t="str">
        <v>1485,Lotus,Exige,2011,premium unleaded (recommended),MANUAL,257,74950,1484</v>
      </c>
      <c r="F1486" s="5"/>
    </row>
    <row r="1487" spans="2:6" x14ac:dyDescent="0.25">
      <c r="B1487" t="str">
        <v>1486,Maserati,Coupe,2005,premium unleaded (required),AUTOMATED_MANUAL,385,86877,|n</v>
      </c>
      <c r="F1487" s="5"/>
    </row>
    <row r="1488" spans="2:6" x14ac:dyDescent="0.25">
      <c r="B1488" t="str">
        <v>1487,Maserati,Coupe,2005,premium unleaded (required),MANUAL,385,82633,|n</v>
      </c>
      <c r="F1488" s="5"/>
    </row>
    <row r="1489" spans="2:6" x14ac:dyDescent="0.25">
      <c r="B1489" t="str">
        <v>1488,Maserati,Coupe,2006,premium unleaded (required),AUTOMATED_MANUAL,390,87577,|n</v>
      </c>
      <c r="F1489" s="5"/>
    </row>
    <row r="1490" spans="2:6" x14ac:dyDescent="0.25">
      <c r="B1490" t="str">
        <v>1489,Maserati,Coupe,2006,premium unleaded (required),MANUAL,390,79900,|n</v>
      </c>
      <c r="F1490" s="5"/>
    </row>
    <row r="1491" spans="2:6" x14ac:dyDescent="0.25">
      <c r="B1491" t="str">
        <v>1490,Maserati,Ghibli,2015,premium unleaded (required),AUTOMATIC,404,77900,|n</v>
      </c>
      <c r="F1491" s="5"/>
    </row>
    <row r="1492" spans="2:6" x14ac:dyDescent="0.25">
      <c r="B1492" t="str">
        <v>1491,Maserati,Ghibli,2016,premium unleaded (required),AUTOMATIC,404,78550,1490</v>
      </c>
      <c r="F1492" s="5"/>
    </row>
    <row r="1493" spans="2:6" x14ac:dyDescent="0.25">
      <c r="B1493" t="str">
        <v>1492,Maserati,Ghibli,2017,premium unleaded (required),AUTOMATIC,404,79700,1491</v>
      </c>
      <c r="F1493" s="5"/>
    </row>
    <row r="1494" spans="2:6" x14ac:dyDescent="0.25">
      <c r="B1494" t="str">
        <v>1493,Maserati,GranSport,2005,premium unleaded (required),AUTOMATED_MANUAL,395,98172,|n</v>
      </c>
      <c r="F1494" s="5"/>
    </row>
    <row r="1495" spans="2:6" x14ac:dyDescent="0.25">
      <c r="B1495" t="str">
        <v>1494,Maserati,GranSport,2006,premium unleaded (required),AUTOMATIC,401,104122,|n</v>
      </c>
      <c r="F1495" s="5"/>
    </row>
    <row r="1496" spans="2:6" x14ac:dyDescent="0.25">
      <c r="B1496" t="str">
        <v>1495,Maserati,GranTurismo,2014,premium unleaded (required),AUTOMATIC,454,143400,|n</v>
      </c>
      <c r="F1496" s="5"/>
    </row>
    <row r="1497" spans="2:6" x14ac:dyDescent="0.25">
      <c r="B1497" t="str">
        <v>1496,Maserati,GranTurismo,2015,premium unleaded (required),AUTOMATIC,454,165627,1495</v>
      </c>
      <c r="F1497" s="5"/>
    </row>
    <row r="1498" spans="2:6" x14ac:dyDescent="0.25">
      <c r="B1498" t="str">
        <v>1497,Maserati,GranTurismo,2016,premium unleaded (required),AUTOMATIC,454,165627,1496</v>
      </c>
      <c r="F1498" s="5"/>
    </row>
    <row r="1499" spans="2:6" x14ac:dyDescent="0.25">
      <c r="B1499" t="str">
        <v>1498,Maserati,GranTurismo Convertible,2014,premium unleaded (required),AUTOMATIC,454,153400,|n</v>
      </c>
      <c r="F1499" s="5"/>
    </row>
    <row r="1500" spans="2:6" x14ac:dyDescent="0.25">
      <c r="B1500" t="str">
        <v>1499,Maserati,GranTurismo Convertible,2015,premium unleaded (required),AUTOMATIC,454,182009,1498</v>
      </c>
      <c r="F1500" s="5"/>
    </row>
    <row r="1501" spans="2:6" x14ac:dyDescent="0.25">
      <c r="B1501" t="str">
        <v>1500,Maserati,GranTurismo Convertible,2016,premium unleaded (required),AUTOMATIC,454,182009,1499</v>
      </c>
      <c r="F1501" s="5"/>
    </row>
    <row r="1502" spans="2:6" x14ac:dyDescent="0.25">
      <c r="B1502" t="str">
        <v>1501,Maserati,Levante,2017,premium unleaded (required),AUTOMATIC,424,83000,|n</v>
      </c>
      <c r="F1502" s="5"/>
    </row>
    <row r="1503" spans="2:6" x14ac:dyDescent="0.25">
      <c r="B1503" t="str">
        <v>1502,Maserati,Quattroporte,2015,premium unleaded (required),AUTOMATIC,523,140500,|n</v>
      </c>
      <c r="F1503" s="5"/>
    </row>
    <row r="1504" spans="2:6" x14ac:dyDescent="0.25">
      <c r="B1504" t="str">
        <v>1503,Maserati,Quattroporte,2016,premium unleaded (required),AUTOMATIC,523,141500,1502</v>
      </c>
      <c r="F1504" s="5"/>
    </row>
    <row r="1505" spans="2:6" x14ac:dyDescent="0.25">
      <c r="B1505" t="str">
        <v>1504,Maserati,Quattroporte,2017,premium unleaded (required),AUTOMATIC,523,145500,1503</v>
      </c>
      <c r="F1505" s="5"/>
    </row>
    <row r="1506" spans="2:6" x14ac:dyDescent="0.25">
      <c r="B1506" t="str">
        <v>1505,Maserati,Spyder,2005,premium unleaded (required),AUTOMATED_MANUAL,385,91415,|n</v>
      </c>
      <c r="F1506" s="5"/>
    </row>
    <row r="1507" spans="2:6" x14ac:dyDescent="0.25">
      <c r="B1507" t="str">
        <v>1506,Maserati,Spyder,2005,premium unleaded (required),MANUAL,385,87252,|n</v>
      </c>
      <c r="F1507" s="5"/>
    </row>
    <row r="1508" spans="2:6" x14ac:dyDescent="0.25">
      <c r="B1508" t="str">
        <v>1507,Maybach,57,2010,premium unleaded (required),AUTOMATIC,631,455500,|n</v>
      </c>
      <c r="F1508" s="5"/>
    </row>
    <row r="1509" spans="2:6" x14ac:dyDescent="0.25">
      <c r="B1509" t="str">
        <v>1508,Maybach,57,2011,premium unleaded (required),AUTOMATIC,620,412000,1507</v>
      </c>
      <c r="F1509" s="5"/>
    </row>
    <row r="1510" spans="2:6" x14ac:dyDescent="0.25">
      <c r="B1510" t="str">
        <v>1509,Maybach,57,2012,premium unleaded (required),AUTOMATIC,620,418950,1508</v>
      </c>
      <c r="F1510" s="5"/>
    </row>
    <row r="1511" spans="2:6" x14ac:dyDescent="0.25">
      <c r="B1511" t="str">
        <v>1510,Maybach,62,2010,premium unleaded (required),AUTOMATIC,631,506500,|n</v>
      </c>
      <c r="F1511" s="5"/>
    </row>
    <row r="1512" spans="2:6" x14ac:dyDescent="0.25">
      <c r="B1512" t="str">
        <v>1511,Maybach,62,2011,premium unleaded (required),AUTOMATIC,620,463000,1510</v>
      </c>
      <c r="F1512" s="5"/>
    </row>
    <row r="1513" spans="2:6" x14ac:dyDescent="0.25">
      <c r="B1513" t="str">
        <v>1512,Maybach,62,2012,premium unleaded (required),AUTOMATIC,620,470350,1511</v>
      </c>
      <c r="F1513" s="5"/>
    </row>
    <row r="1514" spans="2:6" x14ac:dyDescent="0.25">
      <c r="B1514" t="str">
        <v>1513,Maybach,Landaulet,2011,premium unleaded (required),AUTOMATIC,620,1380000,|n</v>
      </c>
      <c r="F1514" s="5"/>
    </row>
    <row r="1515" spans="2:6" x14ac:dyDescent="0.25">
      <c r="B1515" t="str">
        <v>1514,Maybach,Landaulet,2012,premium unleaded (required),AUTOMATIC,620,1382750,1513</v>
      </c>
      <c r="F1515" s="5"/>
    </row>
    <row r="1516" spans="2:6" x14ac:dyDescent="0.25">
      <c r="B1516" t="str">
        <v>1515,Mazda,2,2012,regular unleaded,AUTOMATIC,100,16860,|n</v>
      </c>
      <c r="F1516" s="5"/>
    </row>
    <row r="1517" spans="2:6" x14ac:dyDescent="0.25">
      <c r="B1517" t="str">
        <v>1516,Mazda,2,2012,regular unleaded,MANUAL,100,16020,|n</v>
      </c>
      <c r="F1517" s="5"/>
    </row>
    <row r="1518" spans="2:6" x14ac:dyDescent="0.25">
      <c r="B1518" t="str">
        <v>1517,Mazda,2,2013,regular unleaded,AUTOMATIC,100,17050,|n</v>
      </c>
      <c r="F1518" s="5"/>
    </row>
    <row r="1519" spans="2:6" x14ac:dyDescent="0.25">
      <c r="B1519" t="str">
        <v>1518,Mazda,2,2013,regular unleaded,MANUAL,100,16210,|n</v>
      </c>
      <c r="F1519" s="5"/>
    </row>
    <row r="1520" spans="2:6" x14ac:dyDescent="0.25">
      <c r="B1520" t="str">
        <v>1519,Mazda,2,2014,regular unleaded,AUTOMATIC,100,17050,|n</v>
      </c>
      <c r="F1520" s="5"/>
    </row>
    <row r="1521" spans="2:6" x14ac:dyDescent="0.25">
      <c r="B1521" t="str">
        <v>1520,Mazda,2,2014,regular unleaded,MANUAL,100,16210,|n</v>
      </c>
      <c r="F1521" s="5"/>
    </row>
    <row r="1522" spans="2:6" x14ac:dyDescent="0.25">
      <c r="B1522" t="str">
        <v>1521,Mazda,3,2015,regular unleaded,AUTOMATIC,184,26595,|n</v>
      </c>
      <c r="F1522" s="5"/>
    </row>
    <row r="1523" spans="2:6" x14ac:dyDescent="0.25">
      <c r="B1523" t="str">
        <v>1522,Mazda,3,2015,regular unleaded,MANUAL,184,25545,|n</v>
      </c>
      <c r="F1523" s="5"/>
    </row>
    <row r="1524" spans="2:6" x14ac:dyDescent="0.25">
      <c r="B1524" t="str">
        <v>1523,Mazda,3,2016,regular unleaded,AUTOMATIC,184,26495,|n</v>
      </c>
      <c r="F1524" s="5"/>
    </row>
    <row r="1525" spans="2:6" x14ac:dyDescent="0.25">
      <c r="B1525" t="str">
        <v>1524,Mazda,3,2016,regular unleaded,MANUAL,184,25445,|n</v>
      </c>
      <c r="F1525" s="5"/>
    </row>
    <row r="1526" spans="2:6" x14ac:dyDescent="0.25">
      <c r="B1526" t="str">
        <v>1525,Mazda,3,2017,regular unleaded,AUTOMATIC,184,24945,|n</v>
      </c>
      <c r="F1526" s="5"/>
    </row>
    <row r="1527" spans="2:6" x14ac:dyDescent="0.25">
      <c r="B1527" t="str">
        <v>1526,Mazda,3,2017,regular unleaded,MANUAL,184,23895,|n</v>
      </c>
      <c r="F1527" s="5"/>
    </row>
    <row r="1528" spans="2:6" x14ac:dyDescent="0.25">
      <c r="B1528" t="str">
        <v>1527,Mazda,5,2013,regular unleaded,AUTOMATIC,157,24470,|n</v>
      </c>
      <c r="F1528" s="5"/>
    </row>
    <row r="1529" spans="2:6" x14ac:dyDescent="0.25">
      <c r="B1529" t="str">
        <v>1528,Mazda,5,2013,regular unleaded,MANUAL,157,19940,|n</v>
      </c>
      <c r="F1529" s="5"/>
    </row>
    <row r="1530" spans="2:6" x14ac:dyDescent="0.25">
      <c r="B1530" t="str">
        <v>1529,Mazda,5,2014,regular unleaded,AUTOMATIC,157,24670,|n</v>
      </c>
      <c r="F1530" s="5"/>
    </row>
    <row r="1531" spans="2:6" x14ac:dyDescent="0.25">
      <c r="B1531" t="str">
        <v>1530,Mazda,5,2014,regular unleaded,MANUAL,157,20140,|n</v>
      </c>
      <c r="F1531" s="5"/>
    </row>
    <row r="1532" spans="2:6" x14ac:dyDescent="0.25">
      <c r="B1532" t="str">
        <v>1531,Mazda,5,2015,regular unleaded,AUTOMATIC,157,24770,|n</v>
      </c>
      <c r="F1532" s="5"/>
    </row>
    <row r="1533" spans="2:6" x14ac:dyDescent="0.25">
      <c r="B1533" t="str">
        <v>1532,Mazda,6,2015,regular unleaded,AUTOMATIC,184,29895,|n</v>
      </c>
      <c r="F1533" s="5"/>
    </row>
    <row r="1534" spans="2:6" x14ac:dyDescent="0.25">
      <c r="B1534" t="str">
        <v>1533,Mazda,6,2015,regular unleaded,MANUAL,184,23845,|n</v>
      </c>
      <c r="F1534" s="5"/>
    </row>
    <row r="1535" spans="2:6" x14ac:dyDescent="0.25">
      <c r="B1535" t="str">
        <v>1534,Mazda,6,2016,regular unleaded,AUTOMATIC,184,30195,|n</v>
      </c>
      <c r="F1535" s="5"/>
    </row>
    <row r="1536" spans="2:6" x14ac:dyDescent="0.25">
      <c r="B1536" t="str">
        <v>1535,Mazda,6,2016,regular unleaded,MANUAL,184,23945,|n</v>
      </c>
      <c r="F1536" s="5"/>
    </row>
    <row r="1537" spans="2:6" x14ac:dyDescent="0.25">
      <c r="B1537" t="str">
        <v>1536,Mazda,6,2017,regular unleaded,AUTOMATIC,184,30695,|n</v>
      </c>
      <c r="F1537" s="5"/>
    </row>
    <row r="1538" spans="2:6" x14ac:dyDescent="0.25">
      <c r="B1538" t="str">
        <v>1537,Mazda,6,2017,regular unleaded,MANUAL,184,24195,|n</v>
      </c>
      <c r="F1538" s="5"/>
    </row>
    <row r="1539" spans="2:6" x14ac:dyDescent="0.25">
      <c r="B1539" t="str">
        <v>1538,Mazda,B-Series Truck,2007,regular unleaded,AUTOMATIC,207,26590,|n</v>
      </c>
      <c r="F1539" s="5"/>
    </row>
    <row r="1540" spans="2:6" x14ac:dyDescent="0.25">
      <c r="B1540" t="str">
        <v>1539,Mazda,B-Series Truck,2007,regular unleaded,MANUAL,207,22045,|n</v>
      </c>
      <c r="F1540" s="5"/>
    </row>
    <row r="1541" spans="2:6" x14ac:dyDescent="0.25">
      <c r="B1541" t="str">
        <v>1540,Mazda,B-Series Truck,2008,regular unleaded,AUTOMATIC,207,26590,|n</v>
      </c>
      <c r="F1541" s="5"/>
    </row>
    <row r="1542" spans="2:6" x14ac:dyDescent="0.25">
      <c r="B1542" t="str">
        <v>1541,Mazda,B-Series Truck,2008,regular unleaded,MANUAL,207,22045,|n</v>
      </c>
      <c r="F1542" s="5"/>
    </row>
    <row r="1543" spans="2:6" x14ac:dyDescent="0.25">
      <c r="B1543" t="str">
        <v>1542,Mazda,B-Series Truck,2009,regular unleaded,MANUAL,207,22150,1541</v>
      </c>
      <c r="F1543" s="5"/>
    </row>
    <row r="1544" spans="2:6" x14ac:dyDescent="0.25">
      <c r="B1544" t="str">
        <v>1543,Mazda,CX-3,2016,regular unleaded,AUTOMATIC,146,26240,|n</v>
      </c>
      <c r="F1544" s="5"/>
    </row>
    <row r="1545" spans="2:6" x14ac:dyDescent="0.25">
      <c r="B1545" t="str">
        <v>1544,Mazda,CX-3,2017,regular unleaded,AUTOMATIC,146,26240,1543</v>
      </c>
      <c r="F1545" s="5"/>
    </row>
    <row r="1546" spans="2:6" x14ac:dyDescent="0.25">
      <c r="B1546" t="str">
        <v>1545,Mazda,CX-5,2014,regular unleaded,AUTOMATIC,184,29070,|n</v>
      </c>
      <c r="F1546" s="5"/>
    </row>
    <row r="1547" spans="2:6" x14ac:dyDescent="0.25">
      <c r="B1547" t="str">
        <v>1546,Mazda,CX-5,2014,regular unleaded,MANUAL,155,21395,|n</v>
      </c>
      <c r="F1547" s="5"/>
    </row>
    <row r="1548" spans="2:6" x14ac:dyDescent="0.25">
      <c r="B1548" t="str">
        <v>1547,Mazda,CX-5,2015,regular unleaded,AUTOMATIC,184,29220,|n</v>
      </c>
      <c r="F1548" s="5"/>
    </row>
    <row r="1549" spans="2:6" x14ac:dyDescent="0.25">
      <c r="B1549" t="str">
        <v>1548,Mazda,CX-5,2015,regular unleaded,MANUAL,155,21545,|n</v>
      </c>
      <c r="F1549" s="5"/>
    </row>
    <row r="1550" spans="2:6" x14ac:dyDescent="0.25">
      <c r="B1550" t="str">
        <v>1549,Mazda,CX-5,2016,regular unleaded,AUTOMATIC,184,29870,|n</v>
      </c>
      <c r="F1550" s="5"/>
    </row>
    <row r="1551" spans="2:6" x14ac:dyDescent="0.25">
      <c r="B1551" t="str">
        <v>1550,Mazda,CX-5,2016,regular unleaded,MANUAL,155,21795,|n</v>
      </c>
      <c r="F1551" s="5"/>
    </row>
    <row r="1552" spans="2:6" x14ac:dyDescent="0.25">
      <c r="B1552" t="str">
        <v>1551,Mazda,CX-7,2010,premium unleaded (recommended),AUTOMATIC,244,33035,|n</v>
      </c>
      <c r="F1552" s="5"/>
    </row>
    <row r="1553" spans="2:6" x14ac:dyDescent="0.25">
      <c r="B1553" t="str">
        <v>1552,Mazda,CX-7,2010,regular unleaded,AUTOMATIC,161,22490,|n</v>
      </c>
      <c r="F1553" s="5"/>
    </row>
    <row r="1554" spans="2:6" x14ac:dyDescent="0.25">
      <c r="B1554" t="str">
        <v>1553,Mazda,CX-7,2011,premium unleaded (recommended),AUTOMATIC,244,33340,|n</v>
      </c>
      <c r="F1554" s="5"/>
    </row>
    <row r="1555" spans="2:6" x14ac:dyDescent="0.25">
      <c r="B1555" t="str">
        <v>1554,Mazda,CX-7,2011,regular unleaded,AUTOMATIC,161,26390,|n</v>
      </c>
      <c r="F1555" s="5"/>
    </row>
    <row r="1556" spans="2:6" x14ac:dyDescent="0.25">
      <c r="B1556" t="str">
        <v>1555,Mazda,CX-7,2012,premium unleaded (recommended),AUTOMATIC,244,33540,|n</v>
      </c>
      <c r="F1556" s="5"/>
    </row>
    <row r="1557" spans="2:6" x14ac:dyDescent="0.25">
      <c r="B1557" t="str">
        <v>1556,Mazda,CX-7,2012,regular unleaded,AUTOMATIC,161,26590,|n</v>
      </c>
      <c r="F1557" s="5"/>
    </row>
    <row r="1558" spans="2:6" x14ac:dyDescent="0.25">
      <c r="B1558" t="str">
        <v>1557,Mazda,CX-9,2014,regular unleaded,AUTOMATIC,273,36625,|n</v>
      </c>
      <c r="F1558" s="5"/>
    </row>
    <row r="1559" spans="2:6" x14ac:dyDescent="0.25">
      <c r="B1559" t="str">
        <v>1558,Mazda,CX-9,2015,regular unleaded,AUTOMATIC,273,36625,1557</v>
      </c>
      <c r="F1559" s="5"/>
    </row>
    <row r="1560" spans="2:6" x14ac:dyDescent="0.25">
      <c r="B1560" t="str">
        <v>1559,Mazda,CX-9,2016,regular unleaded,AUTOMATIC,227,44015,1558</v>
      </c>
      <c r="F1560" s="5"/>
    </row>
    <row r="1561" spans="2:6" x14ac:dyDescent="0.25">
      <c r="B1561" t="str">
        <v>1560,Mazda,Mazdaspeed 3,2011,premium unleaded (required),MANUAL,263,23700,|n</v>
      </c>
      <c r="F1561" s="5"/>
    </row>
    <row r="1562" spans="2:6" x14ac:dyDescent="0.25">
      <c r="B1562" t="str">
        <v>1561,Mazda,Mazdaspeed 3,2012,premium unleaded (required),MANUAL,263,24000,1560</v>
      </c>
      <c r="F1562" s="5"/>
    </row>
    <row r="1563" spans="2:6" x14ac:dyDescent="0.25">
      <c r="B1563" t="str">
        <v>1562,Mazda,Mazdaspeed 3,2013,premium unleaded (required),MANUAL,263,24200,1561</v>
      </c>
      <c r="F1563" s="5"/>
    </row>
    <row r="1564" spans="2:6" x14ac:dyDescent="0.25">
      <c r="B1564" t="str">
        <v>1563,Mazda,Mazdaspeed 6,2006,premium unleaded (required),MANUAL,274,29925,|n</v>
      </c>
      <c r="F1564" s="5"/>
    </row>
    <row r="1565" spans="2:6" x14ac:dyDescent="0.25">
      <c r="B1565" t="str">
        <v>1564,Mazda,Mazdaspeed 6,2007,premium unleaded (required),MANUAL,274,29925,1563</v>
      </c>
      <c r="F1565" s="5"/>
    </row>
    <row r="1566" spans="2:6" x14ac:dyDescent="0.25">
      <c r="B1566" t="str">
        <v>1565,Mazda,Mazdaspeed MX-5 Miata,2005,premium unleaded (required),MANUAL,178,26580,|n</v>
      </c>
      <c r="F1566" s="5"/>
    </row>
    <row r="1567" spans="2:6" x14ac:dyDescent="0.25">
      <c r="B1567" t="str">
        <v>1566,Mazda,MPV,2005,regular unleaded,AUTOMATIC,200,28515,|n</v>
      </c>
      <c r="F1567" s="5"/>
    </row>
    <row r="1568" spans="2:6" x14ac:dyDescent="0.25">
      <c r="B1568" t="str">
        <v>1567,Mazda,MPV,2006,regular unleaded,AUTOMATIC,200,28515,1566</v>
      </c>
      <c r="F1568" s="5"/>
    </row>
    <row r="1569" spans="2:6" x14ac:dyDescent="0.25">
      <c r="B1569" t="str">
        <v>1568,Mazda,MX-5 Miata,2014,premium unleaded (recommended),AUTOMATIC,158,30550,|n</v>
      </c>
      <c r="F1569" s="5"/>
    </row>
    <row r="1570" spans="2:6" x14ac:dyDescent="0.25">
      <c r="B1570" t="str">
        <v>1569,Mazda,MX-5 Miata,2014,premium unleaded (recommended),MANUAL,167,29450,|n</v>
      </c>
      <c r="F1570" s="5"/>
    </row>
    <row r="1571" spans="2:6" x14ac:dyDescent="0.25">
      <c r="B1571" t="str">
        <v>1570,Mazda,MX-5 Miata,2015,premium unleaded (recommended),AUTOMATIC,158,32655,|n</v>
      </c>
      <c r="F1571" s="5"/>
    </row>
    <row r="1572" spans="2:6" x14ac:dyDescent="0.25">
      <c r="B1572" t="str">
        <v>1571,Mazda,MX-5 Miata,2015,premium unleaded (recommended),MANUAL,167,32205,|n</v>
      </c>
      <c r="F1572" s="5"/>
    </row>
    <row r="1573" spans="2:6" x14ac:dyDescent="0.25">
      <c r="B1573" t="str">
        <v>1572,Mazda,MX-5 Miata,2016,premium unleaded (recommended),AUTOMATIC,155,31270,|n</v>
      </c>
      <c r="F1573" s="5"/>
    </row>
    <row r="1574" spans="2:6" x14ac:dyDescent="0.25">
      <c r="B1574" t="str">
        <v>1573,Mazda,MX-5 Miata,2016,premium unleaded (recommended),MANUAL,155,30065,|n</v>
      </c>
      <c r="F1574" s="5"/>
    </row>
    <row r="1575" spans="2:6" x14ac:dyDescent="0.25">
      <c r="B1575" t="str">
        <v>1574,Mazda,RX-8,2009,premium unleaded (required),AUTOMATIC,212,31700,|n</v>
      </c>
      <c r="F1575" s="5"/>
    </row>
    <row r="1576" spans="2:6" x14ac:dyDescent="0.25">
      <c r="B1576" t="str">
        <v>1575,Mazda,RX-8,2009,premium unleaded (required),MANUAL,232,31930,|n</v>
      </c>
      <c r="F1576" s="5"/>
    </row>
    <row r="1577" spans="2:6" x14ac:dyDescent="0.25">
      <c r="B1577" t="str">
        <v>1576,Mazda,RX-8,2010,premium unleaded (required),AUTOMATIC,212,32810,|n</v>
      </c>
      <c r="F1577" s="5"/>
    </row>
    <row r="1578" spans="2:6" x14ac:dyDescent="0.25">
      <c r="B1578" t="str">
        <v>1577,Mazda,RX-8,2010,premium unleaded (required),MANUAL,232,32140,|n</v>
      </c>
      <c r="F1578" s="5"/>
    </row>
    <row r="1579" spans="2:6" x14ac:dyDescent="0.25">
      <c r="B1579" t="str">
        <v>1578,Mazda,RX-8,2011,premium unleaded (required),AUTOMATIC,212,32960,|n</v>
      </c>
      <c r="F1579" s="5"/>
    </row>
    <row r="1580" spans="2:6" x14ac:dyDescent="0.25">
      <c r="B1580" t="str">
        <v>1579,Mazda,RX-8,2011,premium unleaded (required),MANUAL,232,32290,|n</v>
      </c>
      <c r="F1580" s="5"/>
    </row>
    <row r="1581" spans="2:6" x14ac:dyDescent="0.25">
      <c r="B1581" t="str">
        <v>1580,Mazda,Tribute,2009,regular unleaded,AUTOMATIC,240,27635,|n</v>
      </c>
      <c r="F1581" s="5"/>
    </row>
    <row r="1582" spans="2:6" x14ac:dyDescent="0.25">
      <c r="B1582" t="str">
        <v>1581,Mazda,Tribute,2009,regular unleaded,MANUAL,171,19730,|n</v>
      </c>
      <c r="F1582" s="5"/>
    </row>
    <row r="1583" spans="2:6" x14ac:dyDescent="0.25">
      <c r="B1583" t="str">
        <v>1582,Mazda,Tribute,2010,flex-fuel (unleaded/E85),AUTOMATIC,240,28915,|n</v>
      </c>
      <c r="F1583" s="5"/>
    </row>
    <row r="1584" spans="2:6" x14ac:dyDescent="0.25">
      <c r="B1584" t="str">
        <v>1583,Mazda,Tribute,2010,regular unleaded,AUTOMATIC,171,27305,|n</v>
      </c>
      <c r="F1584" s="5"/>
    </row>
    <row r="1585" spans="2:6" x14ac:dyDescent="0.25">
      <c r="B1585" t="str">
        <v>1584,Mazda,Tribute,2010,regular unleaded,MANUAL,171,20405,|n</v>
      </c>
      <c r="F1585" s="5"/>
    </row>
    <row r="1586" spans="2:6" x14ac:dyDescent="0.25">
      <c r="B1586" t="str">
        <v>1585,Mazda,Tribute,2011,flex-fuel (unleaded/E85),AUTOMATIC,240,29065,|n</v>
      </c>
      <c r="F1586" s="5"/>
    </row>
    <row r="1587" spans="2:6" x14ac:dyDescent="0.25">
      <c r="B1587" t="str">
        <v>1586,Mazda,Tribute,2011,regular unleaded,AUTOMATIC,171,27455,|n</v>
      </c>
      <c r="F1587" s="5"/>
    </row>
    <row r="1588" spans="2:6" x14ac:dyDescent="0.25">
      <c r="B1588" t="str">
        <v>1587,Mazda,Tribute,2011,regular unleaded,MANUAL,171,20555,|n</v>
      </c>
      <c r="F1588" s="5"/>
    </row>
    <row r="1589" spans="2:6" x14ac:dyDescent="0.25">
      <c r="B1589" t="str">
        <v>1588,Mazda,Tribute Hybrid,2008,regular unleaded,AUTOMATIC,133,29745,|n</v>
      </c>
      <c r="F1589" s="5"/>
    </row>
    <row r="1590" spans="2:6" x14ac:dyDescent="0.25">
      <c r="B1590" t="str">
        <v>1589,Mazda,Tribute Hybrid,2009,regular unleaded,AUTOMATIC,177,33445,1588</v>
      </c>
      <c r="F1590" s="5"/>
    </row>
    <row r="1591" spans="2:6" x14ac:dyDescent="0.25">
      <c r="B1591" t="str">
        <v>1590,McLaren,570S,2016,premium unleaded (required),AUTOMATED_MANUAL,562,184900,|n</v>
      </c>
      <c r="F1591" s="5"/>
    </row>
    <row r="1592" spans="2:6" x14ac:dyDescent="0.25">
      <c r="B1592" t="str">
        <v>1591,McLaren,650S Coupe,2015,premium unleaded (required),AUTOMATED_MANUAL,641,265500,|n</v>
      </c>
      <c r="F1592" s="5"/>
    </row>
    <row r="1593" spans="2:6" x14ac:dyDescent="0.25">
      <c r="B1593" t="str">
        <v>1592,McLaren,650S Spider,2015,premium unleaded (required),AUTOMATED_MANUAL,641,280225,|n</v>
      </c>
      <c r="F1593" s="5"/>
    </row>
    <row r="1594" spans="2:6" x14ac:dyDescent="0.25">
      <c r="B1594" t="str">
        <v>1593,McLaren,MP4-12C,2012,premium unleaded (required),AUTOMATED_MANUAL,592,229000,|n</v>
      </c>
      <c r="F1594" s="5"/>
    </row>
    <row r="1595" spans="2:6" x14ac:dyDescent="0.25">
      <c r="B1595" t="str">
        <v>1594,McLaren,MP4-12C,2013,premium unleaded (required),AUTOMATED_MANUAL,616,239400,1593</v>
      </c>
      <c r="F1595" s="5"/>
    </row>
    <row r="1596" spans="2:6" x14ac:dyDescent="0.25">
      <c r="B1596" t="str">
        <v>1595,Mercedes-Benz,AMG GT,2016,premium unleaded (required),AUTOMATED_MANUAL,503,129900,|n</v>
      </c>
      <c r="F1596" s="5"/>
    </row>
    <row r="1597" spans="2:6" x14ac:dyDescent="0.25">
      <c r="B1597" t="str">
        <v>1596,Mercedes-Benz,AMG GT,2017,premium unleaded (required),AUTOMATIC,503,131200,|n</v>
      </c>
      <c r="F1597" s="5"/>
    </row>
    <row r="1598" spans="2:6" x14ac:dyDescent="0.25">
      <c r="B1598" t="str">
        <v>1597,Mercedes-Benz,B-Class Electric Drive,2015,electric,DIRECT_DRIVE,177,41450,|n</v>
      </c>
      <c r="F1598" s="5"/>
    </row>
    <row r="1599" spans="2:6" x14ac:dyDescent="0.25">
      <c r="B1599" t="str">
        <v>1598,Mercedes-Benz,B-Class Electric Drive,2016,electric,DIRECT_DRIVE,177,41450,1597</v>
      </c>
      <c r="F1599" s="5"/>
    </row>
    <row r="1600" spans="2:6" x14ac:dyDescent="0.25">
      <c r="B1600" t="str">
        <v>1599,Mercedes-Benz,B-Class Electric Drive,2017,electric,DIRECT_DRIVE,177,39900,1598</v>
      </c>
      <c r="F1600" s="5"/>
    </row>
    <row r="1601" spans="2:6" x14ac:dyDescent="0.25">
      <c r="B1601" t="str">
        <v>1600,Mercedes-Benz,C-Class,2015,premium unleaded (required),AUTOMATIC,503,71900,|n</v>
      </c>
      <c r="F1601" s="5"/>
    </row>
    <row r="1602" spans="2:6" x14ac:dyDescent="0.25">
      <c r="B1602" t="str">
        <v>1601,Mercedes-Benz,C-Class,2016,premium unleaded (required),AUTOMATIC,503,73250,1600</v>
      </c>
      <c r="F1602" s="5"/>
    </row>
    <row r="1603" spans="2:6" x14ac:dyDescent="0.25">
      <c r="B1603" t="str">
        <v>1602,Mercedes-Benz,C-Class,2017,premium unleaded (required),AUTOMATIC,503,75000,1601</v>
      </c>
      <c r="F1603" s="5"/>
    </row>
    <row r="1604" spans="2:6" x14ac:dyDescent="0.25">
      <c r="B1604" t="str">
        <v>1603,Mercedes-Benz,CLA-Class,2015,premium unleaded (required),AUTOMATED_MANUAL,355,48500,|n</v>
      </c>
      <c r="F1604" s="5"/>
    </row>
    <row r="1605" spans="2:6" x14ac:dyDescent="0.25">
      <c r="B1605" t="str">
        <v>1604,Mercedes-Benz,CLA-Class,2016,premium unleaded (required),AUTOMATED_MANUAL,375,49500,1603</v>
      </c>
      <c r="F1605" s="5"/>
    </row>
    <row r="1606" spans="2:6" x14ac:dyDescent="0.25">
      <c r="B1606" t="str">
        <v>1605,Mercedes-Benz,CLA-Class,2017,premium unleaded (required),AUTOMATIC,375,49950,|n</v>
      </c>
      <c r="F1606" s="5"/>
    </row>
    <row r="1607" spans="2:6" x14ac:dyDescent="0.25">
      <c r="B1607" t="str">
        <v>1606,Mercedes-Benz,CL-Class,2012,premium unleaded (required),AUTOMATIC,621,211000,|n</v>
      </c>
      <c r="F1607" s="5"/>
    </row>
    <row r="1608" spans="2:6" x14ac:dyDescent="0.25">
      <c r="B1608" t="str">
        <v>1607,Mercedes-Benz,CL-Class,2013,premium unleaded (required),AUTOMATIC,621,213200,1606</v>
      </c>
      <c r="F1608" s="5"/>
    </row>
    <row r="1609" spans="2:6" x14ac:dyDescent="0.25">
      <c r="B1609" t="str">
        <v>1608,Mercedes-Benz,CL-Class,2014,premium unleaded (required),AUTOMATIC,621,215500,1607</v>
      </c>
      <c r="F1609" s="5"/>
    </row>
    <row r="1610" spans="2:6" x14ac:dyDescent="0.25">
      <c r="B1610" t="str">
        <v>1609,Mercedes-Benz,CLK-Class,2007,premium unleaded (required),AUTOMATIC,475,89200,|n</v>
      </c>
      <c r="F1610" s="5"/>
    </row>
    <row r="1611" spans="2:6" x14ac:dyDescent="0.25">
      <c r="B1611" t="str">
        <v>1610,Mercedes-Benz,CLK-Class,2008,premium unleaded (required),AUTOMATIC,500,135000,1609</v>
      </c>
      <c r="F1611" s="5"/>
    </row>
    <row r="1612" spans="2:6" x14ac:dyDescent="0.25">
      <c r="B1612" t="str">
        <v>1611,Mercedes-Benz,CLK-Class,2009,premium unleaded (required),AUTOMATIC,382,64800,1610</v>
      </c>
      <c r="F1612" s="5"/>
    </row>
    <row r="1613" spans="2:6" x14ac:dyDescent="0.25">
      <c r="B1613" t="str">
        <v>1612,Mercedes-Benz,CLS-Class,2015,premium unleaded (required),AUTOMATIC,577,106550,|n</v>
      </c>
      <c r="F1613" s="5"/>
    </row>
    <row r="1614" spans="2:6" x14ac:dyDescent="0.25">
      <c r="B1614" t="str">
        <v>1613,Mercedes-Benz,CLS-Class,2016,premium unleaded (required),AUTOMATIC,577,107800,1612</v>
      </c>
      <c r="F1614" s="5"/>
    </row>
    <row r="1615" spans="2:6" x14ac:dyDescent="0.25">
      <c r="B1615" t="str">
        <v>1614,Mercedes-Benz,CLS-Class,2017,premium unleaded (required),AUTOMATIC,577,108900,1613</v>
      </c>
      <c r="F1615" s="5"/>
    </row>
    <row r="1616" spans="2:6" x14ac:dyDescent="0.25">
      <c r="B1616" t="str">
        <v>1615,Mercedes-Benz,E-Class,2015,diesel,AUTOMATIC,195,54300,|n</v>
      </c>
      <c r="F1616" s="5"/>
    </row>
    <row r="1617" spans="2:6" x14ac:dyDescent="0.25">
      <c r="B1617" t="str">
        <v>1616,Mercedes-Benz,E-Class,2015,premium unleaded (required),AUTOMATIC,577,103200,|n</v>
      </c>
      <c r="F1617" s="5"/>
    </row>
    <row r="1618" spans="2:6" x14ac:dyDescent="0.25">
      <c r="B1618" t="str">
        <v>1617,Mercedes-Benz,E-Class,2016,diesel,AUTOMATIC,195,55150,|n</v>
      </c>
      <c r="F1618" s="5"/>
    </row>
    <row r="1619" spans="2:6" x14ac:dyDescent="0.25">
      <c r="B1619" t="str">
        <v>1618,Mercedes-Benz,E-Class,2016,premium unleaded (required),AUTOMATIC,577,104300,|n</v>
      </c>
      <c r="F1619" s="5"/>
    </row>
    <row r="1620" spans="2:6" x14ac:dyDescent="0.25">
      <c r="B1620" t="str">
        <v>1619,Mercedes-Benz,E-Class,2017,premium unleaded (required),AUTOMATIC,402,69100,1618</v>
      </c>
      <c r="F1620" s="5"/>
    </row>
    <row r="1621" spans="2:6" x14ac:dyDescent="0.25">
      <c r="B1621" t="str">
        <v>1620,Mercedes-Benz,G-Class,2015,premium unleaded (required),AUTOMATIC,536,137100,|n</v>
      </c>
      <c r="F1621" s="5"/>
    </row>
    <row r="1622" spans="2:6" x14ac:dyDescent="0.25">
      <c r="B1622" t="str">
        <v>1621,Mercedes-Benz,G-Class,2016,premium unleaded (required),AUTOMATIC,621,217900,1620</v>
      </c>
      <c r="F1622" s="5"/>
    </row>
    <row r="1623" spans="2:6" x14ac:dyDescent="0.25">
      <c r="B1623" t="str">
        <v>1622,Mercedes-Benz,GLA-Class,2015,premium unleaded (required),AUTOMATED_MANUAL,355,48300,|n</v>
      </c>
      <c r="F1623" s="5"/>
    </row>
    <row r="1624" spans="2:6" x14ac:dyDescent="0.25">
      <c r="B1624" t="str">
        <v>1623,Mercedes-Benz,GLA-Class,2016,premium unleaded (required),AUTOMATED_MANUAL,375,49580,1622</v>
      </c>
      <c r="F1624" s="5"/>
    </row>
    <row r="1625" spans="2:6" x14ac:dyDescent="0.25">
      <c r="B1625" t="str">
        <v>1624,Mercedes-Benz,GLA-Class,2017,premium unleaded (required),AUTOMATIC,375,49900,|n</v>
      </c>
      <c r="F1625" s="5"/>
    </row>
    <row r="1626" spans="2:6" x14ac:dyDescent="0.25">
      <c r="B1626" t="str">
        <v>1625,Mercedes-Benz,GLC-Class,2016,premium unleaded (required),AUTOMATIC,241,40950,|n</v>
      </c>
      <c r="F1626" s="5"/>
    </row>
    <row r="1627" spans="2:6" x14ac:dyDescent="0.25">
      <c r="B1627" t="str">
        <v>1626,Mercedes-Benz,GLC-Class,2017,premium unleaded (recommended),AUTOMATIC,241,41150,|n</v>
      </c>
      <c r="F1627" s="5"/>
    </row>
    <row r="1628" spans="2:6" x14ac:dyDescent="0.25">
      <c r="B1628" t="str">
        <v>1627,Mercedes-Benz,GL-Class,2014,diesel,AUTOMATIC,240,63000,|n</v>
      </c>
      <c r="F1628" s="5"/>
    </row>
    <row r="1629" spans="2:6" x14ac:dyDescent="0.25">
      <c r="B1629" t="str">
        <v>1628,Mercedes-Benz,GL-Class,2014,premium unleaded (required),AUTOMATIC,550,118160,|n</v>
      </c>
      <c r="F1629" s="5"/>
    </row>
    <row r="1630" spans="2:6" x14ac:dyDescent="0.25">
      <c r="B1630" t="str">
        <v>1629,Mercedes-Benz,GL-Class,2015,diesel,AUTOMATIC,240,63600,|n</v>
      </c>
      <c r="F1630" s="5"/>
    </row>
    <row r="1631" spans="2:6" x14ac:dyDescent="0.25">
      <c r="B1631" t="str">
        <v>1630,Mercedes-Benz,GL-Class,2015,premium unleaded (required),AUTOMATIC,550,119450,|n</v>
      </c>
      <c r="F1631" s="5"/>
    </row>
    <row r="1632" spans="2:6" x14ac:dyDescent="0.25">
      <c r="B1632" t="str">
        <v>1631,Mercedes-Benz,GL-Class,2016,diesel,AUTOMATIC,240,63600,|n</v>
      </c>
      <c r="F1632" s="5"/>
    </row>
    <row r="1633" spans="2:6" x14ac:dyDescent="0.25">
      <c r="B1633" t="str">
        <v>1632,Mercedes-Benz,GL-Class,2016,premium unleaded (required),AUTOMATIC,550,119450,|n</v>
      </c>
      <c r="F1633" s="5"/>
    </row>
    <row r="1634" spans="2:6" x14ac:dyDescent="0.25">
      <c r="B1634" t="str">
        <v>1633,Mercedes-Benz,GLE-Class,2016,diesel,AUTOMATIC,201,52500,|n</v>
      </c>
      <c r="F1634" s="5"/>
    </row>
    <row r="1635" spans="2:6" x14ac:dyDescent="0.25">
      <c r="B1635" t="str">
        <v>1634,Mercedes-Benz,GLE-Class,2016,premium unleaded (required),AUTOMATIC,577,107100,|n</v>
      </c>
      <c r="F1635" s="5"/>
    </row>
    <row r="1636" spans="2:6" x14ac:dyDescent="0.25">
      <c r="B1636" t="str">
        <v>1635,Mercedes-Benz,GLE-Class,2017,premium unleaded (required),AUTOMATIC,577,108840,1634</v>
      </c>
      <c r="F1636" s="5"/>
    </row>
    <row r="1637" spans="2:6" x14ac:dyDescent="0.25">
      <c r="B1637" t="str">
        <v>1636,Mercedes-Benz,GLE-Class Coupe,2016,premium unleaded (required),AUTOMATIC,577,109300,|n</v>
      </c>
      <c r="F1637" s="5"/>
    </row>
    <row r="1638" spans="2:6" x14ac:dyDescent="0.25">
      <c r="B1638" t="str">
        <v>1637,Mercedes-Benz,GLE-Class Coupe,2017,premium unleaded (required),AUTOMATIC,577,110650,1636</v>
      </c>
      <c r="F1638" s="5"/>
    </row>
    <row r="1639" spans="2:6" x14ac:dyDescent="0.25">
      <c r="B1639" t="str">
        <v>1638,Mercedes-Benz,GLK-Class,2013,diesel,AUTOMATIC,200,38590,|n</v>
      </c>
      <c r="F1639" s="5"/>
    </row>
    <row r="1640" spans="2:6" x14ac:dyDescent="0.25">
      <c r="B1640" t="str">
        <v>1639,Mercedes-Benz,GLK-Class,2013,premium unleaded (required),AUTOMATIC,302,39090,|n</v>
      </c>
      <c r="F1640" s="5"/>
    </row>
    <row r="1641" spans="2:6" x14ac:dyDescent="0.25">
      <c r="B1641" t="str">
        <v>1640,Mercedes-Benz,GLK-Class,2014,diesel,AUTOMATIC,200,38980,|n</v>
      </c>
      <c r="F1641" s="5"/>
    </row>
    <row r="1642" spans="2:6" x14ac:dyDescent="0.25">
      <c r="B1642" t="str">
        <v>1641,Mercedes-Benz,GLK-Class,2014,premium unleaded (required),AUTOMATIC,302,39480,|n</v>
      </c>
      <c r="F1642" s="5"/>
    </row>
    <row r="1643" spans="2:6" x14ac:dyDescent="0.25">
      <c r="B1643" t="str">
        <v>1642,Mercedes-Benz,GLK-Class,2015,diesel,AUTOMATIC,200,39400,|n</v>
      </c>
      <c r="F1643" s="5"/>
    </row>
    <row r="1644" spans="2:6" x14ac:dyDescent="0.25">
      <c r="B1644" t="str">
        <v>1643,Mercedes-Benz,GLK-Class,2015,premium unleaded (required),AUTOMATIC,302,39900,|n</v>
      </c>
      <c r="F1644" s="5"/>
    </row>
    <row r="1645" spans="2:6" x14ac:dyDescent="0.25">
      <c r="B1645" t="str">
        <v>1644,Mercedes-Benz,GLS-Class,2017,premium unleaded (required),AUTOMATIC,577,124100,|n</v>
      </c>
      <c r="F1645" s="5"/>
    </row>
    <row r="1646" spans="2:6" x14ac:dyDescent="0.25">
      <c r="B1646" t="str">
        <v>1645,Mercedes-Benz,Maybach,2016,premium unleaded (required),AUTOMATIC,523,189350,|n</v>
      </c>
      <c r="F1646" s="5"/>
    </row>
    <row r="1647" spans="2:6" x14ac:dyDescent="0.25">
      <c r="B1647" t="str">
        <v>1646,Mercedes-Benz,Maybach,2017,premium unleaded (required),AUTOMATIC,523,191300,1645</v>
      </c>
      <c r="F1647" s="5"/>
    </row>
    <row r="1648" spans="2:6" x14ac:dyDescent="0.25">
      <c r="B1648" t="str">
        <v>1647,Mercedes-Benz,M-Class,2013,diesel,AUTOMATIC,240,51270,|n</v>
      </c>
      <c r="F1648" s="5"/>
    </row>
    <row r="1649" spans="2:6" x14ac:dyDescent="0.25">
      <c r="B1649" t="str">
        <v>1648,Mercedes-Benz,M-Class,2013,premium unleaded (required),AUTOMATIC,518,96100,|n</v>
      </c>
      <c r="F1649" s="5"/>
    </row>
    <row r="1650" spans="2:6" x14ac:dyDescent="0.25">
      <c r="B1650" t="str">
        <v>1649,Mercedes-Benz,M-Class,2014,diesel,AUTOMATIC,240,51790,|n</v>
      </c>
      <c r="F1650" s="5"/>
    </row>
    <row r="1651" spans="2:6" x14ac:dyDescent="0.25">
      <c r="B1651" t="str">
        <v>1650,Mercedes-Benz,M-Class,2014,premium unleaded (required),AUTOMATIC,518,97250,|n</v>
      </c>
      <c r="F1651" s="5"/>
    </row>
    <row r="1652" spans="2:6" x14ac:dyDescent="0.25">
      <c r="B1652" t="str">
        <v>1651,Mercedes-Benz,M-Class,2015,diesel,AUTOMATIC,302,49800,|n</v>
      </c>
      <c r="F1652" s="5"/>
    </row>
    <row r="1653" spans="2:6" x14ac:dyDescent="0.25">
      <c r="B1653" t="str">
        <v>1652,Mercedes-Benz,M-Class,2015,premium unleaded (required),AUTOMATIC,518,98400,|n</v>
      </c>
      <c r="F1653" s="5"/>
    </row>
    <row r="1654" spans="2:6" x14ac:dyDescent="0.25">
      <c r="B1654" t="str">
        <v>1653,Mercedes-Benz,Metris,2016,premium unleaded (recommended),AUTOMATIC,208,32500,|n</v>
      </c>
      <c r="F1654" s="5"/>
    </row>
    <row r="1655" spans="2:6" x14ac:dyDescent="0.25">
      <c r="B1655" t="str">
        <v>1654,Mercedes-Benz,R-Class,2010,diesel,AUTOMATIC,210,50800,|n</v>
      </c>
      <c r="F1655" s="5"/>
    </row>
    <row r="1656" spans="2:6" x14ac:dyDescent="0.25">
      <c r="B1656" t="str">
        <v>1655,Mercedes-Benz,R-Class,2010,premium unleaded (required),AUTOMATIC,268,49300,|n</v>
      </c>
      <c r="F1656" s="5"/>
    </row>
    <row r="1657" spans="2:6" x14ac:dyDescent="0.25">
      <c r="B1657" t="str">
        <v>1656,Mercedes-Benz,R-Class,2011,diesel,AUTOMATIC,210,51740,|n</v>
      </c>
      <c r="F1657" s="5"/>
    </row>
    <row r="1658" spans="2:6" x14ac:dyDescent="0.25">
      <c r="B1658" t="str">
        <v>1657,Mercedes-Benz,R-Class,2011,premium unleaded (required),AUTOMATIC,268,50240,|n</v>
      </c>
      <c r="F1658" s="5"/>
    </row>
    <row r="1659" spans="2:6" x14ac:dyDescent="0.25">
      <c r="B1659" t="str">
        <v>1658,Mercedes-Benz,R-Class,2012,diesel,AUTOMATIC,210,53840,|n</v>
      </c>
      <c r="F1659" s="5"/>
    </row>
    <row r="1660" spans="2:6" x14ac:dyDescent="0.25">
      <c r="B1660" t="str">
        <v>1659,Mercedes-Benz,R-Class,2012,premium unleaded (required),AUTOMATIC,302,52690,|n</v>
      </c>
      <c r="F1660" s="5"/>
    </row>
    <row r="1661" spans="2:6" x14ac:dyDescent="0.25">
      <c r="B1661" t="str">
        <v>1660,Mercedes-Benz,S-Class,2015,premium unleaded (required),AUTOMATIC,621,230900,|n</v>
      </c>
      <c r="F1661" s="5"/>
    </row>
    <row r="1662" spans="2:6" x14ac:dyDescent="0.25">
      <c r="B1662" t="str">
        <v>1661,Mercedes-Benz,S-Class,2016,premium unleaded (required),AUTOMATIC,621,234050,1660</v>
      </c>
      <c r="F1662" s="5"/>
    </row>
    <row r="1663" spans="2:6" x14ac:dyDescent="0.25">
      <c r="B1663" t="str">
        <v>1662,Mercedes-Benz,S-Class,2017,premium unleaded (required),AUTOMATIC,621,247900,1661</v>
      </c>
      <c r="F1663" s="5"/>
    </row>
    <row r="1664" spans="2:6" x14ac:dyDescent="0.25">
      <c r="B1664" t="str">
        <v>1663,Mercedes-Benz,SLC-Class,2017,premium unleaded (required),AUTOMATIC,362,60300,|n</v>
      </c>
      <c r="F1664" s="5"/>
    </row>
    <row r="1665" spans="2:6" x14ac:dyDescent="0.25">
      <c r="B1665" t="str">
        <v>1664,Mercedes-Benz,SL-Class,2015,premium unleaded (required),AUTOMATIC,621,214500,|n</v>
      </c>
      <c r="F1665" s="5"/>
    </row>
    <row r="1666" spans="2:6" x14ac:dyDescent="0.25">
      <c r="B1666" t="str">
        <v>1665,Mercedes-Benz,SL-Class,2016,premium unleaded (required),AUTOMATIC,621,217550,1664</v>
      </c>
      <c r="F1666" s="5"/>
    </row>
    <row r="1667" spans="2:6" x14ac:dyDescent="0.25">
      <c r="B1667" t="str">
        <v>1666,Mercedes-Benz,SL-Class,2017,premium unleaded (required),AUTOMATIC,621,219850,1665</v>
      </c>
      <c r="F1667" s="5"/>
    </row>
    <row r="1668" spans="2:6" x14ac:dyDescent="0.25">
      <c r="B1668" t="str">
        <v>1667,Mercedes-Benz,SLK-Class,2014,premium unleaded (required),AUTOMATIC,415,68925,|n</v>
      </c>
      <c r="F1668" s="5"/>
    </row>
    <row r="1669" spans="2:6" x14ac:dyDescent="0.25">
      <c r="B1669" t="str">
        <v>1668,Mercedes-Benz,SLK-Class,2014,premium unleaded (required),MANUAL,201,43525,|n</v>
      </c>
      <c r="F1669" s="5"/>
    </row>
    <row r="1670" spans="2:6" x14ac:dyDescent="0.25">
      <c r="B1670" t="str">
        <v>1669,Mercedes-Benz,SLK-Class,2015,premium unleaded (required),AUTOMATIC,415,70850,|n</v>
      </c>
      <c r="F1670" s="5"/>
    </row>
    <row r="1671" spans="2:6" x14ac:dyDescent="0.25">
      <c r="B1671" t="str">
        <v>1670,Mercedes-Benz,SLK-Class,2015,premium unleaded (required),MANUAL,201,43950,|n</v>
      </c>
      <c r="F1671" s="5"/>
    </row>
    <row r="1672" spans="2:6" x14ac:dyDescent="0.25">
      <c r="B1672" t="str">
        <v>1671,Mercedes-Benz,SLK-Class,2016,premium unleaded (required),AUTOMATIC,416,72600,|n</v>
      </c>
      <c r="F1672" s="5"/>
    </row>
    <row r="1673" spans="2:6" x14ac:dyDescent="0.25">
      <c r="B1673" t="str">
        <v>1672,Mercedes-Benz,SLR McLaren,2007,premium unleaded (required),AUTOMATIC,641,480000,|n</v>
      </c>
      <c r="F1673" s="5"/>
    </row>
    <row r="1674" spans="2:6" x14ac:dyDescent="0.25">
      <c r="B1674" t="str">
        <v>1673,Mercedes-Benz,SLR McLaren,2008,premium unleaded (required),AUTOMATIC,617,495000,1672</v>
      </c>
      <c r="F1674" s="5"/>
    </row>
    <row r="1675" spans="2:6" x14ac:dyDescent="0.25">
      <c r="B1675" t="str">
        <v>1674,Mercedes-Benz,SLR McLaren,2009,premium unleaded (required),AUTOMATIC,617,495000,1673</v>
      </c>
      <c r="F1675" s="5"/>
    </row>
    <row r="1676" spans="2:6" x14ac:dyDescent="0.25">
      <c r="B1676" t="str">
        <v>1675,Mercedes-Benz,SLS AMG,2011,premium unleaded (required),AUTOMATED_MANUAL,563,183000,|n</v>
      </c>
      <c r="F1676" s="5"/>
    </row>
    <row r="1677" spans="2:6" x14ac:dyDescent="0.25">
      <c r="B1677" t="str">
        <v>1676,Mercedes-Benz,SLS AMG,2012,premium unleaded (required),AUTOMATED_MANUAL,563,196100,1675</v>
      </c>
      <c r="F1677" s="5"/>
    </row>
    <row r="1678" spans="2:6" x14ac:dyDescent="0.25">
      <c r="B1678" t="str">
        <v>1677,Mercedes-Benz,SLS AMG GT,2013,premium unleaded (required),AUTOMATED_MANUAL,583,206000,|n</v>
      </c>
      <c r="F1678" s="5"/>
    </row>
    <row r="1679" spans="2:6" x14ac:dyDescent="0.25">
      <c r="B1679" t="str">
        <v>1678,Mercedes-Benz,SLS AMG GT,2014,premium unleaded (required),AUTOMATED_MANUAL,622,275000,1677</v>
      </c>
      <c r="F1679" s="5"/>
    </row>
    <row r="1680" spans="2:6" x14ac:dyDescent="0.25">
      <c r="B1680" t="str">
        <v>1679,Mercedes-Benz,SLS AMG GT Final Edition,2015,premium unleaded (required),AUTOMATED_MANUAL,583,228080,|n</v>
      </c>
      <c r="F1680" s="5"/>
    </row>
    <row r="1681" spans="2:6" x14ac:dyDescent="0.25">
      <c r="B1681" t="str">
        <v>1680,Mitsubishi,Eclipse,2010,premium unleaded (recommended),AUTOMATIC,265,29089,|n</v>
      </c>
      <c r="F1681" s="5"/>
    </row>
    <row r="1682" spans="2:6" x14ac:dyDescent="0.25">
      <c r="B1682" t="str">
        <v>1681,Mitsubishi,Eclipse,2010,premium unleaded (recommended),MANUAL,265,28089,|n</v>
      </c>
      <c r="F1682" s="5"/>
    </row>
    <row r="1683" spans="2:6" x14ac:dyDescent="0.25">
      <c r="B1683" t="str">
        <v>1682,Mitsubishi,Eclipse,2010,regular unleaded,AUTOMATIC,162,24699,|n</v>
      </c>
      <c r="F1683" s="5"/>
    </row>
    <row r="1684" spans="2:6" x14ac:dyDescent="0.25">
      <c r="B1684" t="str">
        <v>1683,Mitsubishi,Eclipse,2010,regular unleaded,MANUAL,162,20699,|n</v>
      </c>
      <c r="F1684" s="5"/>
    </row>
    <row r="1685" spans="2:6" x14ac:dyDescent="0.25">
      <c r="B1685" t="str">
        <v>1684,Mitsubishi,Eclipse,2011,premium unleaded (recommended),AUTOMATIC,265,29089,|n</v>
      </c>
      <c r="F1685" s="5"/>
    </row>
    <row r="1686" spans="2:6" x14ac:dyDescent="0.25">
      <c r="B1686" t="str">
        <v>1685,Mitsubishi,Eclipse,2011,regular unleaded,AUTOMATIC,162,24699,|n</v>
      </c>
      <c r="F1686" s="5"/>
    </row>
    <row r="1687" spans="2:6" x14ac:dyDescent="0.25">
      <c r="B1687" t="str">
        <v>1686,Mitsubishi,Eclipse,2011,regular unleaded,MANUAL,162,18999,|n</v>
      </c>
      <c r="F1687" s="5"/>
    </row>
    <row r="1688" spans="2:6" x14ac:dyDescent="0.25">
      <c r="B1688" t="str">
        <v>1687,Mitsubishi,Eclipse,2012,premium unleaded (recommended),AUTOMATIC,265,29089,|n</v>
      </c>
      <c r="F1688" s="5"/>
    </row>
    <row r="1689" spans="2:6" x14ac:dyDescent="0.25">
      <c r="B1689" t="str">
        <v>1688,Mitsubishi,Eclipse,2012,regular unleaded,AUTOMATIC,162,24699,|n</v>
      </c>
      <c r="F1689" s="5"/>
    </row>
    <row r="1690" spans="2:6" x14ac:dyDescent="0.25">
      <c r="B1690" t="str">
        <v>1689,Mitsubishi,Eclipse,2012,regular unleaded,MANUAL,162,19499,|n</v>
      </c>
      <c r="F1690" s="5"/>
    </row>
    <row r="1691" spans="2:6" x14ac:dyDescent="0.25">
      <c r="B1691" t="str">
        <v>1690,Mitsubishi,Eclipse Spyder,2010,premium unleaded (recommended),AUTOMATIC,265,32599,|n</v>
      </c>
      <c r="F1691" s="5"/>
    </row>
    <row r="1692" spans="2:6" x14ac:dyDescent="0.25">
      <c r="B1692" t="str">
        <v>1691,Mitsubishi,Eclipse Spyder,2010,regular unleaded,AUTOMATIC,162,27799,|n</v>
      </c>
      <c r="F1692" s="5"/>
    </row>
    <row r="1693" spans="2:6" x14ac:dyDescent="0.25">
      <c r="B1693" t="str">
        <v>1692,Mitsubishi,Eclipse Spyder,2011,premium unleaded (recommended),AUTOMATIC,265,32599,|n</v>
      </c>
      <c r="F1693" s="5"/>
    </row>
    <row r="1694" spans="2:6" x14ac:dyDescent="0.25">
      <c r="B1694" t="str">
        <v>1693,Mitsubishi,Eclipse Spyder,2011,regular unleaded,AUTOMATIC,162,27999,|n</v>
      </c>
      <c r="F1694" s="5"/>
    </row>
    <row r="1695" spans="2:6" x14ac:dyDescent="0.25">
      <c r="B1695" t="str">
        <v>1694,Mitsubishi,Eclipse Spyder,2012,premium unleaded (recommended),AUTOMATIC,265,32599,|n</v>
      </c>
      <c r="F1695" s="5"/>
    </row>
    <row r="1696" spans="2:6" x14ac:dyDescent="0.25">
      <c r="B1696" t="str">
        <v>1695,Mitsubishi,Eclipse Spyder,2012,regular unleaded,AUTOMATIC,162,28299,|n</v>
      </c>
      <c r="F1696" s="5"/>
    </row>
    <row r="1697" spans="2:6" x14ac:dyDescent="0.25">
      <c r="B1697" t="str">
        <v>1696,Mitsubishi,Endeavor,2008,premium unleaded (required),AUTOMATIC,225,29099,|n</v>
      </c>
      <c r="F1697" s="5"/>
    </row>
    <row r="1698" spans="2:6" x14ac:dyDescent="0.25">
      <c r="B1698" t="str">
        <v>1697,Mitsubishi,Endeavor,2010,premium unleaded (recommended),AUTOMATIC,225,31499,|n</v>
      </c>
      <c r="F1698" s="5"/>
    </row>
    <row r="1699" spans="2:6" x14ac:dyDescent="0.25">
      <c r="B1699" t="str">
        <v>1698,Mitsubishi,Endeavor,2011,premium unleaded (recommended),AUTOMATIC,225,33599,1697</v>
      </c>
      <c r="F1699" s="5"/>
    </row>
    <row r="1700" spans="2:6" x14ac:dyDescent="0.25">
      <c r="B1700" t="str">
        <v>1699,Mitsubishi,Galant,2010,regular unleaded,AUTOMATIC,160,23999,|n</v>
      </c>
      <c r="F1700" s="5"/>
    </row>
    <row r="1701" spans="2:6" x14ac:dyDescent="0.25">
      <c r="B1701" t="str">
        <v>1700,Mitsubishi,Galant,2011,regular unleaded,AUTOMATIC,160,23999,1699</v>
      </c>
      <c r="F1701" s="5"/>
    </row>
    <row r="1702" spans="2:6" x14ac:dyDescent="0.25">
      <c r="B1702" t="str">
        <v>1701,Mitsubishi,Galant,2012,regular unleaded,AUTOMATIC,160,24299,1700</v>
      </c>
      <c r="F1702" s="5"/>
    </row>
    <row r="1703" spans="2:6" x14ac:dyDescent="0.25">
      <c r="B1703" t="str">
        <v>1702,Mitsubishi,i-MiEV,2014,electric,DIRECT_DRIVE,66,22995,|n</v>
      </c>
      <c r="F1703" s="5"/>
    </row>
    <row r="1704" spans="2:6" x14ac:dyDescent="0.25">
      <c r="B1704" t="str">
        <v>1703,Mitsubishi,i-MiEV,2016,electric,DIRECT_DRIVE,66,22995,1702</v>
      </c>
      <c r="F1704" s="5"/>
    </row>
    <row r="1705" spans="2:6" x14ac:dyDescent="0.25">
      <c r="B1705" t="str">
        <v>1704,Mitsubishi,i-MiEV,2017,electric,DIRECT_DRIVE,66,22995,1703</v>
      </c>
      <c r="F1705" s="5"/>
    </row>
    <row r="1706" spans="2:6" x14ac:dyDescent="0.25">
      <c r="B1706" t="str">
        <v>1705,Mitsubishi,Lancer,2015,premium unleaded (required),AUTOMATED_MANUAL,237,29495,|n</v>
      </c>
      <c r="F1706" s="5"/>
    </row>
    <row r="1707" spans="2:6" x14ac:dyDescent="0.25">
      <c r="B1707" t="str">
        <v>1706,Mitsubishi,Lancer,2015,regular unleaded,AUTOMATIC,168,21595,|n</v>
      </c>
      <c r="F1707" s="5"/>
    </row>
    <row r="1708" spans="2:6" x14ac:dyDescent="0.25">
      <c r="B1708" t="str">
        <v>1707,Mitsubishi,Lancer,2015,regular unleaded,MANUAL,168,20595,|n</v>
      </c>
      <c r="F1708" s="5"/>
    </row>
    <row r="1709" spans="2:6" x14ac:dyDescent="0.25">
      <c r="B1709" t="str">
        <v>1708,Mitsubishi,Lancer,2016,regular unleaded,AUTOMATIC,168,23495,|n</v>
      </c>
      <c r="F1709" s="5"/>
    </row>
    <row r="1710" spans="2:6" x14ac:dyDescent="0.25">
      <c r="B1710" t="str">
        <v>1709,Mitsubishi,Lancer,2016,regular unleaded,MANUAL,168,22495,|n</v>
      </c>
      <c r="F1710" s="5"/>
    </row>
    <row r="1711" spans="2:6" x14ac:dyDescent="0.25">
      <c r="B1711" t="str">
        <v>1710,Mitsubishi,Lancer,2017,regular unleaded,AUTOMATIC,168,22095,|n</v>
      </c>
      <c r="F1711" s="5"/>
    </row>
    <row r="1712" spans="2:6" x14ac:dyDescent="0.25">
      <c r="B1712" t="str">
        <v>1711,Mitsubishi,Lancer,2017,regular unleaded,MANUAL,148,17795,|n</v>
      </c>
      <c r="F1712" s="5"/>
    </row>
    <row r="1713" spans="2:6" x14ac:dyDescent="0.25">
      <c r="B1713" t="str">
        <v>1712,Mitsubishi,Lancer Evolution,2013,premium unleaded (required),AUTOMATED_MANUAL,291,37895,|n</v>
      </c>
      <c r="F1713" s="5"/>
    </row>
    <row r="1714" spans="2:6" x14ac:dyDescent="0.25">
      <c r="B1714" t="str">
        <v>1713,Mitsubishi,Lancer Evolution,2013,premium unleaded (required),MANUAL,291,34695,|n</v>
      </c>
      <c r="F1714" s="5"/>
    </row>
    <row r="1715" spans="2:6" x14ac:dyDescent="0.25">
      <c r="B1715" t="str">
        <v>1714,Mitsubishi,Lancer Evolution,2014,premium unleaded (required),AUTOMATED_MANUAL,291,38195,|n</v>
      </c>
      <c r="F1715" s="5"/>
    </row>
    <row r="1716" spans="2:6" x14ac:dyDescent="0.25">
      <c r="B1716" t="str">
        <v>1715,Mitsubishi,Lancer Evolution,2014,premium unleaded (required),MANUAL,291,34995,|n</v>
      </c>
      <c r="F1716" s="5"/>
    </row>
    <row r="1717" spans="2:6" x14ac:dyDescent="0.25">
      <c r="B1717" t="str">
        <v>1716,Mitsubishi,Lancer Evolution,2015,premium unleaded (required),AUTOMATED_MANUAL,291,38995,|n</v>
      </c>
      <c r="F1717" s="5"/>
    </row>
    <row r="1718" spans="2:6" x14ac:dyDescent="0.25">
      <c r="B1718" t="str">
        <v>1717,Mitsubishi,Lancer Evolution,2015,premium unleaded (required),MANUAL,303,37995,|n</v>
      </c>
      <c r="F1718" s="5"/>
    </row>
    <row r="1719" spans="2:6" x14ac:dyDescent="0.25">
      <c r="B1719" t="str">
        <v>1718,Mitsubishi,Lancer Sportback,2012,regular unleaded,AUTOMATIC,168,21345,|n</v>
      </c>
      <c r="F1719" s="5"/>
    </row>
    <row r="1720" spans="2:6" x14ac:dyDescent="0.25">
      <c r="B1720" t="str">
        <v>1719,Mitsubishi,Lancer Sportback,2013,regular unleaded,AUTOMATIC,168,21495,1718</v>
      </c>
      <c r="F1720" s="5"/>
    </row>
    <row r="1721" spans="2:6" x14ac:dyDescent="0.25">
      <c r="B1721" t="str">
        <v>1720,Mitsubishi,Lancer Sportback,2014,regular unleaded,AUTOMATIC,168,21945,1719</v>
      </c>
      <c r="F1721" s="5"/>
    </row>
    <row r="1722" spans="2:6" x14ac:dyDescent="0.25">
      <c r="B1722" t="str">
        <v>1721,Mitsubishi,Mirage,2014,regular unleaded,AUTOMATIC,74,15195,|n</v>
      </c>
      <c r="F1722" s="5"/>
    </row>
    <row r="1723" spans="2:6" x14ac:dyDescent="0.25">
      <c r="B1723" t="str">
        <v>1722,Mitsubishi,Mirage,2014,regular unleaded,MANUAL,74,14195,|n</v>
      </c>
      <c r="F1723" s="5"/>
    </row>
    <row r="1724" spans="2:6" x14ac:dyDescent="0.25">
      <c r="B1724" t="str">
        <v>1723,Mitsubishi,Mirage,2015,regular unleaded,AUTOMATIC,74,15395,|n</v>
      </c>
      <c r="F1724" s="5"/>
    </row>
    <row r="1725" spans="2:6" x14ac:dyDescent="0.25">
      <c r="B1725" t="str">
        <v>1724,Mitsubishi,Mirage,2015,regular unleaded,MANUAL,74,14295,|n</v>
      </c>
      <c r="F1725" s="5"/>
    </row>
    <row r="1726" spans="2:6" x14ac:dyDescent="0.25">
      <c r="B1726" t="str">
        <v>1725,Mitsubishi,Mirage,2017,regular unleaded,AUTOMATIC,78,16495,|n</v>
      </c>
      <c r="F1726" s="5"/>
    </row>
    <row r="1727" spans="2:6" x14ac:dyDescent="0.25">
      <c r="B1727" t="str">
        <v>1726,Mitsubishi,Mirage,2017,regular unleaded,MANUAL,78,14795,|n</v>
      </c>
      <c r="F1727" s="5"/>
    </row>
    <row r="1728" spans="2:6" x14ac:dyDescent="0.25">
      <c r="B1728" t="str">
        <v>1727,Mitsubishi,Mirage G4,2017,regular unleaded,AUTOMATIC,78,16995,|n</v>
      </c>
      <c r="F1728" s="5"/>
    </row>
    <row r="1729" spans="2:6" x14ac:dyDescent="0.25">
      <c r="B1729" t="str">
        <v>1728,Mitsubishi,Mirage G4,2017,regular unleaded,MANUAL,78,13995,|n</v>
      </c>
      <c r="F1729" s="5"/>
    </row>
    <row r="1730" spans="2:6" x14ac:dyDescent="0.25">
      <c r="B1730" t="str">
        <v>1729,Mitsubishi,Montero,2005,regular unleaded,AUTOMATIC,215,35799,|n</v>
      </c>
      <c r="F1730" s="5"/>
    </row>
    <row r="1731" spans="2:6" x14ac:dyDescent="0.25">
      <c r="B1731" t="str">
        <v>1730,Mitsubishi,Montero,2006,regular unleaded,AUTOMATIC,215,36159,1729</v>
      </c>
      <c r="F1731" s="5"/>
    </row>
    <row r="1732" spans="2:6" x14ac:dyDescent="0.25">
      <c r="B1732" t="str">
        <v>1731,Mitsubishi,Outlander,2015,premium unleaded (recommended),AUTOMATIC,224,28195,|n</v>
      </c>
      <c r="F1732" s="5"/>
    </row>
    <row r="1733" spans="2:6" x14ac:dyDescent="0.25">
      <c r="B1733" t="str">
        <v>1732,Mitsubishi,Outlander,2015,regular unleaded,AUTOMATIC,166,26195,|n</v>
      </c>
      <c r="F1733" s="5"/>
    </row>
    <row r="1734" spans="2:6" x14ac:dyDescent="0.25">
      <c r="B1734" t="str">
        <v>1733,Mitsubishi,Outlander,2016,premium unleaded (recommended),AUTOMATIC,224,30995,|n</v>
      </c>
      <c r="F1734" s="5"/>
    </row>
    <row r="1735" spans="2:6" x14ac:dyDescent="0.25">
      <c r="B1735" t="str">
        <v>1734,Mitsubishi,Outlander,2016,regular unleaded,AUTOMATIC,166,26995,|n</v>
      </c>
      <c r="F1735" s="5"/>
    </row>
    <row r="1736" spans="2:6" x14ac:dyDescent="0.25">
      <c r="B1736" t="str">
        <v>1735,Mitsubishi,Outlander,2017,premium unleaded (recommended),AUTOMATIC,224,31695,|n</v>
      </c>
      <c r="F1736" s="5"/>
    </row>
    <row r="1737" spans="2:6" x14ac:dyDescent="0.25">
      <c r="B1737" t="str">
        <v>1736,Mitsubishi,Outlander,2017,regular unleaded,AUTOMATIC,166,27495,|n</v>
      </c>
      <c r="F1737" s="5"/>
    </row>
    <row r="1738" spans="2:6" x14ac:dyDescent="0.25">
      <c r="B1738" t="str">
        <v>1737,Mitsubishi,Outlander Sport,2015,regular unleaded,AUTOMATIC,168,24995,|n</v>
      </c>
      <c r="F1738" s="5"/>
    </row>
    <row r="1739" spans="2:6" x14ac:dyDescent="0.25">
      <c r="B1739" t="str">
        <v>1738,Mitsubishi,Outlander Sport,2015,regular unleaded,MANUAL,148,19595,|n</v>
      </c>
      <c r="F1739" s="5"/>
    </row>
    <row r="1740" spans="2:6" x14ac:dyDescent="0.25">
      <c r="B1740" t="str">
        <v>1739,Mitsubishi,Outlander Sport,2016,regular unleaded,AUTOMATIC,168,27395,|n</v>
      </c>
      <c r="F1740" s="5"/>
    </row>
    <row r="1741" spans="2:6" x14ac:dyDescent="0.25">
      <c r="B1741" t="str">
        <v>1740,Mitsubishi,Outlander Sport,2016,regular unleaded,MANUAL,148,19595,|n</v>
      </c>
      <c r="F1741" s="5"/>
    </row>
    <row r="1742" spans="2:6" x14ac:dyDescent="0.25">
      <c r="B1742" t="str">
        <v>1741,Mitsubishi,Outlander Sport,2017,regular unleaded,AUTOMATIC,168,27695,|n</v>
      </c>
      <c r="F1742" s="5"/>
    </row>
    <row r="1743" spans="2:6" x14ac:dyDescent="0.25">
      <c r="B1743" t="str">
        <v>1742,Mitsubishi,Outlander Sport,2017,regular unleaded,MANUAL,148,19795,|n</v>
      </c>
      <c r="F1743" s="5"/>
    </row>
    <row r="1744" spans="2:6" x14ac:dyDescent="0.25">
      <c r="B1744" t="str">
        <v>1743,Mitsubishi,Raider,2007,regular unleaded,AUTOMATIC,235,28445,|n</v>
      </c>
      <c r="F1744" s="5"/>
    </row>
    <row r="1745" spans="2:6" x14ac:dyDescent="0.25">
      <c r="B1745" t="str">
        <v>1744,Mitsubishi,Raider,2007,regular unleaded,MANUAL,210,19890,|n</v>
      </c>
      <c r="F1745" s="5"/>
    </row>
    <row r="1746" spans="2:6" x14ac:dyDescent="0.25">
      <c r="B1746" t="str">
        <v>1745,Mitsubishi,Raider,2008,regular unleaded,AUTOMATIC,210,28780,|n</v>
      </c>
      <c r="F1746" s="5"/>
    </row>
    <row r="1747" spans="2:6" x14ac:dyDescent="0.25">
      <c r="B1747" t="str">
        <v>1746,Mitsubishi,Raider,2008,regular unleaded,MANUAL,210,20490,|n</v>
      </c>
      <c r="F1747" s="5"/>
    </row>
    <row r="1748" spans="2:6" x14ac:dyDescent="0.25">
      <c r="B1748" t="str">
        <v>1747,Mitsubishi,Raider,2009,regular unleaded,AUTOMATIC,210,29425,|n</v>
      </c>
      <c r="F1748" s="5"/>
    </row>
    <row r="1749" spans="2:6" x14ac:dyDescent="0.25">
      <c r="B1749" t="str">
        <v>1748,Mitsubishi,Raider,2009,regular unleaded,MANUAL,210,21135,|n</v>
      </c>
      <c r="F1749" s="5"/>
    </row>
    <row r="1750" spans="2:6" x14ac:dyDescent="0.25">
      <c r="B1750" t="str">
        <v>1749,Nissan,350Z,2007,regular unleaded,AUTOMATIC,306,41250,|n</v>
      </c>
      <c r="F1750" s="5"/>
    </row>
    <row r="1751" spans="2:6" x14ac:dyDescent="0.25">
      <c r="B1751" t="str">
        <v>1750,Nissan,350Z,2007,regular unleaded,MANUAL,306,40250,|n</v>
      </c>
      <c r="F1751" s="5"/>
    </row>
    <row r="1752" spans="2:6" x14ac:dyDescent="0.25">
      <c r="B1752" t="str">
        <v>1751,Nissan,350Z,2008,regular unleaded,AUTOMATIC,306,41980,|n</v>
      </c>
      <c r="F1752" s="5"/>
    </row>
    <row r="1753" spans="2:6" x14ac:dyDescent="0.25">
      <c r="B1753" t="str">
        <v>1752,Nissan,350Z,2008,regular unleaded,MANUAL,306,40980,|n</v>
      </c>
      <c r="F1753" s="5"/>
    </row>
    <row r="1754" spans="2:6" x14ac:dyDescent="0.25">
      <c r="B1754" t="str">
        <v>1753,Nissan,350Z,2009,regular unleaded,AUTOMATIC,306,42570,|n</v>
      </c>
      <c r="F1754" s="5"/>
    </row>
    <row r="1755" spans="2:6" x14ac:dyDescent="0.25">
      <c r="B1755" t="str">
        <v>1754,Nissan,350Z,2009,regular unleaded,MANUAL,306,41570,|n</v>
      </c>
      <c r="F1755" s="5"/>
    </row>
    <row r="1756" spans="2:6" x14ac:dyDescent="0.25">
      <c r="B1756" t="str">
        <v>1755,Nissan,370Z,2015,premium unleaded (required),AUTOMATIC,332,49400,|n</v>
      </c>
      <c r="F1756" s="5"/>
    </row>
    <row r="1757" spans="2:6" x14ac:dyDescent="0.25">
      <c r="B1757" t="str">
        <v>1756,Nissan,370Z,2015,premium unleaded (required),MANUAL,332,48100,|n</v>
      </c>
      <c r="F1757" s="5"/>
    </row>
    <row r="1758" spans="2:6" x14ac:dyDescent="0.25">
      <c r="B1758" t="str">
        <v>1757,Nissan,370Z,2016,premium unleaded (required),AUTOMATIC,332,49400,|n</v>
      </c>
      <c r="F1758" s="5"/>
    </row>
    <row r="1759" spans="2:6" x14ac:dyDescent="0.25">
      <c r="B1759" t="str">
        <v>1758,Nissan,370Z,2016,premium unleaded (required),MANUAL,332,48100,|n</v>
      </c>
      <c r="F1759" s="5"/>
    </row>
    <row r="1760" spans="2:6" x14ac:dyDescent="0.25">
      <c r="B1760" t="str">
        <v>1759,Nissan,370Z,2017,premium unleaded (required),AUTOMATIC,332,49400,|n</v>
      </c>
      <c r="F1760" s="5"/>
    </row>
    <row r="1761" spans="2:6" x14ac:dyDescent="0.25">
      <c r="B1761" t="str">
        <v>1760,Nissan,370Z,2017,premium unleaded (required),MANUAL,332,48100,|n</v>
      </c>
      <c r="F1761" s="5"/>
    </row>
    <row r="1762" spans="2:6" x14ac:dyDescent="0.25">
      <c r="B1762" t="str">
        <v>1761,Nissan,Altima,2015,regular unleaded,AUTOMATIC,270,32350,|n</v>
      </c>
      <c r="F1762" s="5"/>
    </row>
    <row r="1763" spans="2:6" x14ac:dyDescent="0.25">
      <c r="B1763" t="str">
        <v>1762,Nissan,Altima,2016,regular unleaded,AUTOMATIC,270,32690,1761</v>
      </c>
      <c r="F1763" s="5"/>
    </row>
    <row r="1764" spans="2:6" x14ac:dyDescent="0.25">
      <c r="B1764" t="str">
        <v>1763,Nissan,Altima,2017,regular unleaded,AUTOMATIC,270,32690,1762</v>
      </c>
      <c r="F1764" s="5"/>
    </row>
    <row r="1765" spans="2:6" x14ac:dyDescent="0.25">
      <c r="B1765" t="str">
        <v>1764,Nissan,Altima Hybrid,2009,regular unleaded,AUTOMATIC,198,26650,|n</v>
      </c>
      <c r="F1765" s="5"/>
    </row>
    <row r="1766" spans="2:6" x14ac:dyDescent="0.25">
      <c r="B1766" t="str">
        <v>1765,Nissan,Altima Hybrid,2010,regular unleaded,AUTOMATIC,158,26780,1764</v>
      </c>
      <c r="F1766" s="5"/>
    </row>
    <row r="1767" spans="2:6" x14ac:dyDescent="0.25">
      <c r="B1767" t="str">
        <v>1766,Nissan,Altima Hybrid,2011,regular unleaded,AUTOMATIC,198,26800,1765</v>
      </c>
      <c r="F1767" s="5"/>
    </row>
    <row r="1768" spans="2:6" x14ac:dyDescent="0.25">
      <c r="B1768" t="str">
        <v>1767,Nissan,Armada,2014,regular unleaded,AUTOMATIC,317,52860,|n</v>
      </c>
      <c r="F1768" s="5"/>
    </row>
    <row r="1769" spans="2:6" x14ac:dyDescent="0.25">
      <c r="B1769" t="str">
        <v>1768,Nissan,Armada,2015,regular unleaded,AUTOMATIC,317,53680,1767</v>
      </c>
      <c r="F1769" s="5"/>
    </row>
    <row r="1770" spans="2:6" x14ac:dyDescent="0.25">
      <c r="B1770" t="str">
        <v>1769,Nissan,Armada,2017,regular unleaded,AUTOMATIC,390,60490,1768</v>
      </c>
      <c r="F1770" s="5"/>
    </row>
    <row r="1771" spans="2:6" x14ac:dyDescent="0.25">
      <c r="B1771" t="str">
        <v>1770,Nissan,Cube,2012,regular unleaded,AUTOMATIC,122,18680,|n</v>
      </c>
      <c r="F1771" s="5"/>
    </row>
    <row r="1772" spans="2:6" x14ac:dyDescent="0.25">
      <c r="B1772" t="str">
        <v>1771,Nissan,Cube,2012,regular unleaded,MANUAL,122,16580,|n</v>
      </c>
      <c r="F1772" s="5"/>
    </row>
    <row r="1773" spans="2:6" x14ac:dyDescent="0.25">
      <c r="B1773" t="str">
        <v>1772,Nissan,Cube,2013,regular unleaded,AUTOMATIC,122,18860,|n</v>
      </c>
      <c r="F1773" s="5"/>
    </row>
    <row r="1774" spans="2:6" x14ac:dyDescent="0.25">
      <c r="B1774" t="str">
        <v>1773,Nissan,Cube,2013,regular unleaded,MANUAL,122,16760,|n</v>
      </c>
      <c r="F1774" s="5"/>
    </row>
    <row r="1775" spans="2:6" x14ac:dyDescent="0.25">
      <c r="B1775" t="str">
        <v>1774,Nissan,Cube,2014,regular unleaded,AUTOMATIC,122,19000,|n</v>
      </c>
      <c r="F1775" s="5"/>
    </row>
    <row r="1776" spans="2:6" x14ac:dyDescent="0.25">
      <c r="B1776" t="str">
        <v>1775,Nissan,Cube,2014,regular unleaded,MANUAL,122,16900,|n</v>
      </c>
      <c r="F1776" s="5"/>
    </row>
    <row r="1777" spans="2:6" x14ac:dyDescent="0.25">
      <c r="B1777" t="str">
        <v>1776,Nissan,Frontier,2015,regular unleaded,AUTOMATIC,261,35260,|n</v>
      </c>
      <c r="F1777" s="5"/>
    </row>
    <row r="1778" spans="2:6" x14ac:dyDescent="0.25">
      <c r="B1778" t="str">
        <v>1777,Nissan,Frontier,2015,regular unleaded,MANUAL,261,31510,|n</v>
      </c>
      <c r="F1778" s="5"/>
    </row>
    <row r="1779" spans="2:6" x14ac:dyDescent="0.25">
      <c r="B1779" t="str">
        <v>1778,Nissan,Frontier,2016,regular unleaded,AUTOMATIC,261,35610,|n</v>
      </c>
      <c r="F1779" s="5"/>
    </row>
    <row r="1780" spans="2:6" x14ac:dyDescent="0.25">
      <c r="B1780" t="str">
        <v>1779,Nissan,Frontier,2016,regular unleaded,MANUAL,261,31840,|n</v>
      </c>
      <c r="F1780" s="5"/>
    </row>
    <row r="1781" spans="2:6" x14ac:dyDescent="0.25">
      <c r="B1781" t="str">
        <v>1780,Nissan,Frontier,2017,regular unleaded,AUTOMATIC,261,36410,|n</v>
      </c>
      <c r="F1781" s="5"/>
    </row>
    <row r="1782" spans="2:6" x14ac:dyDescent="0.25">
      <c r="B1782" t="str">
        <v>1781,Nissan,Frontier,2017,regular unleaded,MANUAL,261,32340,|n</v>
      </c>
      <c r="F1782" s="5"/>
    </row>
    <row r="1783" spans="2:6" x14ac:dyDescent="0.25">
      <c r="B1783" t="str">
        <v>1782,Nissan,GT-R,2015,premium unleaded (recommended),AUTOMATED_MANUAL,600,149990,|n</v>
      </c>
      <c r="F1783" s="5"/>
    </row>
    <row r="1784" spans="2:6" x14ac:dyDescent="0.25">
      <c r="B1784" t="str">
        <v>1783,Nissan,GT-R,2016,premium unleaded (required),AUTOMATED_MANUAL,600,149990,|n</v>
      </c>
      <c r="F1784" s="5"/>
    </row>
    <row r="1785" spans="2:6" x14ac:dyDescent="0.25">
      <c r="B1785" t="str">
        <v>1784,Nissan,GT-R,2017,premium unleaded (required),AUTOMATED_MANUAL,565,109990,1783</v>
      </c>
      <c r="F1785" s="5"/>
    </row>
    <row r="1786" spans="2:6" x14ac:dyDescent="0.25">
      <c r="B1786" t="str">
        <v>1785,Nissan,Juke,2015,premium unleaded (recommended),AUTOMATIC,188,27230,|n</v>
      </c>
      <c r="F1786" s="5"/>
    </row>
    <row r="1787" spans="2:6" x14ac:dyDescent="0.25">
      <c r="B1787" t="str">
        <v>1786,Nissan,Juke,2015,premium unleaded (recommended),MANUAL,188,24830,|n</v>
      </c>
      <c r="F1787" s="5"/>
    </row>
    <row r="1788" spans="2:6" x14ac:dyDescent="0.25">
      <c r="B1788" t="str">
        <v>1787,Nissan,Juke,2015,premium unleaded (required),AUTOMATIC,211,30020,|n</v>
      </c>
      <c r="F1788" s="5"/>
    </row>
    <row r="1789" spans="2:6" x14ac:dyDescent="0.25">
      <c r="B1789" t="str">
        <v>1788,Nissan,Juke,2015,premium unleaded (required),MANUAL,215,28020,|n</v>
      </c>
      <c r="F1789" s="5"/>
    </row>
    <row r="1790" spans="2:6" x14ac:dyDescent="0.25">
      <c r="B1790" t="str">
        <v>1789,Nissan,Juke,2016,premium unleaded (recommended),AUTOMATIC,188,27230,|n</v>
      </c>
      <c r="F1790" s="5"/>
    </row>
    <row r="1791" spans="2:6" x14ac:dyDescent="0.25">
      <c r="B1791" t="str">
        <v>1790,Nissan,Juke,2016,premium unleaded (recommended),MANUAL,188,24830,|n</v>
      </c>
      <c r="F1791" s="5"/>
    </row>
    <row r="1792" spans="2:6" x14ac:dyDescent="0.25">
      <c r="B1792" t="str">
        <v>1791,Nissan,Juke,2016,premium unleaded (required),AUTOMATIC,215,30020,|n</v>
      </c>
      <c r="F1792" s="5"/>
    </row>
    <row r="1793" spans="2:6" x14ac:dyDescent="0.25">
      <c r="B1793" t="str">
        <v>1792,Nissan,Juke,2016,premium unleaded (required),MANUAL,211,28020,|n</v>
      </c>
      <c r="F1793" s="5"/>
    </row>
    <row r="1794" spans="2:6" x14ac:dyDescent="0.25">
      <c r="B1794" t="str">
        <v>1793,Nissan,Juke,2017,premium unleaded (recommended),AUTOMATIC,188,27230,|n</v>
      </c>
      <c r="F1794" s="5"/>
    </row>
    <row r="1795" spans="2:6" x14ac:dyDescent="0.25">
      <c r="B1795" t="str">
        <v>1794,Nissan,Juke,2017,premium unleaded (recommended),MANUAL,188,24830,|n</v>
      </c>
      <c r="F1795" s="5"/>
    </row>
    <row r="1796" spans="2:6" x14ac:dyDescent="0.25">
      <c r="B1796" t="str">
        <v>1795,Nissan,Juke,2017,premium unleaded (required),AUTOMATIC,211,30020,|n</v>
      </c>
      <c r="F1796" s="5"/>
    </row>
    <row r="1797" spans="2:6" x14ac:dyDescent="0.25">
      <c r="B1797" t="str">
        <v>1796,Nissan,Juke,2017,premium unleaded (required),MANUAL,215,28020,|n</v>
      </c>
      <c r="F1797" s="5"/>
    </row>
    <row r="1798" spans="2:6" x14ac:dyDescent="0.25">
      <c r="B1798" t="str">
        <v>1797,Nissan,Leaf,2014,electric,DIRECT_DRIVE,150,35020,|n</v>
      </c>
      <c r="F1798" s="5"/>
    </row>
    <row r="1799" spans="2:6" x14ac:dyDescent="0.25">
      <c r="B1799" t="str">
        <v>1798,Nissan,Leaf,2015,electric,DIRECT_DRIVE,150,35120,1797</v>
      </c>
      <c r="F1799" s="5"/>
    </row>
    <row r="1800" spans="2:6" x14ac:dyDescent="0.25">
      <c r="B1800" t="str">
        <v>1799,Nissan,Leaf,2016,electric,DIRECT_DRIVE,150,36790,1798</v>
      </c>
      <c r="F1800" s="5"/>
    </row>
    <row r="1801" spans="2:6" x14ac:dyDescent="0.25">
      <c r="B1801" t="str">
        <v>1800,Nissan,Maxima,2014,premium unleaded (recommended),AUTOMATIC,290,34380,|n</v>
      </c>
      <c r="F1801" s="5"/>
    </row>
    <row r="1802" spans="2:6" x14ac:dyDescent="0.25">
      <c r="B1802" t="str">
        <v>1801,Nissan,Maxima,2016,premium unleaded (recommended),AUTOMATIC,300,39960,1800</v>
      </c>
      <c r="F1802" s="5"/>
    </row>
    <row r="1803" spans="2:6" x14ac:dyDescent="0.25">
      <c r="B1803" t="str">
        <v>1802,Nissan,Maxima,2017,premium unleaded (recommended),AUTOMATIC,300,40040,1801</v>
      </c>
      <c r="F1803" s="5"/>
    </row>
    <row r="1804" spans="2:6" x14ac:dyDescent="0.25">
      <c r="B1804" t="str">
        <v>1803,Nissan,Murano,2015,regular unleaded,AUTOMATIC,260,40600,|n</v>
      </c>
      <c r="F1804" s="5"/>
    </row>
    <row r="1805" spans="2:6" x14ac:dyDescent="0.25">
      <c r="B1805" t="str">
        <v>1804,Nissan,Murano,2016,regular unleaded,AUTOMATIC,250,43780,1803</v>
      </c>
      <c r="F1805" s="5"/>
    </row>
    <row r="1806" spans="2:6" x14ac:dyDescent="0.25">
      <c r="B1806" t="str">
        <v>1805,Nissan,Murano,2017,regular unleaded,AUTOMATIC,260,40780,1804</v>
      </c>
      <c r="F1806" s="5"/>
    </row>
    <row r="1807" spans="2:6" x14ac:dyDescent="0.25">
      <c r="B1807" t="str">
        <v>1806,Nissan,Murano CrossCabriolet,2012,premium unleaded (recommended),AUTOMATIC,265,44540,|n</v>
      </c>
      <c r="F1807" s="5"/>
    </row>
    <row r="1808" spans="2:6" x14ac:dyDescent="0.25">
      <c r="B1808" t="str">
        <v>1807,Nissan,Murano CrossCabriolet,2013,premium unleaded (recommended),AUTOMATIC,265,44540,1806</v>
      </c>
      <c r="F1808" s="5"/>
    </row>
    <row r="1809" spans="2:6" x14ac:dyDescent="0.25">
      <c r="B1809" t="str">
        <v>1808,Nissan,Murano CrossCabriolet,2014,premium unleaded (recommended),AUTOMATIC,265,41995,1807</v>
      </c>
      <c r="F1809" s="5"/>
    </row>
    <row r="1810" spans="2:6" x14ac:dyDescent="0.25">
      <c r="B1810" t="str">
        <v>1809,Nissan,NV200,2015,regular unleaded,AUTOMATIC,131,21710,|n</v>
      </c>
      <c r="F1810" s="5"/>
    </row>
    <row r="1811" spans="2:6" x14ac:dyDescent="0.25">
      <c r="B1811" t="str">
        <v>1810,Nissan,NV200,2016,regular unleaded,AUTOMATIC,131,21760,1809</v>
      </c>
      <c r="F1811" s="5"/>
    </row>
    <row r="1812" spans="2:6" x14ac:dyDescent="0.25">
      <c r="B1812" t="str">
        <v>1811,Nissan,NV200,2017,regular unleaded,AUTOMATIC,131,22230,1810</v>
      </c>
      <c r="F1812" s="5"/>
    </row>
    <row r="1813" spans="2:6" x14ac:dyDescent="0.25">
      <c r="B1813" t="str">
        <v>1812,Nissan,Pathfinder,2015,regular unleaded,AUTOMATIC,260,43250,|n</v>
      </c>
      <c r="F1813" s="5"/>
    </row>
    <row r="1814" spans="2:6" x14ac:dyDescent="0.25">
      <c r="B1814" t="str">
        <v>1813,Nissan,Pathfinder,2016,regular unleaded,AUTOMATIC,260,43300,1812</v>
      </c>
      <c r="F1814" s="5"/>
    </row>
    <row r="1815" spans="2:6" x14ac:dyDescent="0.25">
      <c r="B1815" t="str">
        <v>1814,Nissan,Pathfinder,2017,regular unleaded,AUTOMATIC,284,43760,1813</v>
      </c>
      <c r="F1815" s="5"/>
    </row>
    <row r="1816" spans="2:6" x14ac:dyDescent="0.25">
      <c r="B1816" t="str">
        <v>1815,Nissan,Quest,2014,regular unleaded,AUTOMATIC,260,42870,|n</v>
      </c>
      <c r="F1816" s="5"/>
    </row>
    <row r="1817" spans="2:6" x14ac:dyDescent="0.25">
      <c r="B1817" t="str">
        <v>1816,Nissan,Quest,2015,regular unleaded,AUTOMATIC,260,43180,1815</v>
      </c>
      <c r="F1817" s="5"/>
    </row>
    <row r="1818" spans="2:6" x14ac:dyDescent="0.25">
      <c r="B1818" t="str">
        <v>1817,Nissan,Quest,2016,regular unleaded,AUTOMATIC,260,43230,1816</v>
      </c>
      <c r="F1818" s="5"/>
    </row>
    <row r="1819" spans="2:6" x14ac:dyDescent="0.25">
      <c r="B1819" t="str">
        <v>1818,Nissan,Rogue,2015,regular unleaded,AUTOMATIC,170,29630,|n</v>
      </c>
      <c r="F1819" s="5"/>
    </row>
    <row r="1820" spans="2:6" x14ac:dyDescent="0.25">
      <c r="B1820" t="str">
        <v>1819,Nissan,Rogue,2016,regular unleaded,AUTOMATIC,170,30080,1818</v>
      </c>
      <c r="F1820" s="5"/>
    </row>
    <row r="1821" spans="2:6" x14ac:dyDescent="0.25">
      <c r="B1821" t="str">
        <v>1820,Nissan,Rogue,2017,regular unleaded,AUTOMATIC,170,31310,1819</v>
      </c>
      <c r="F1821" s="5"/>
    </row>
    <row r="1822" spans="2:6" x14ac:dyDescent="0.25">
      <c r="B1822" t="str">
        <v>1821,Nissan,Rogue Select,2014,regular unleaded,AUTOMATIC,170,21500,|n</v>
      </c>
      <c r="F1822" s="5"/>
    </row>
    <row r="1823" spans="2:6" x14ac:dyDescent="0.25">
      <c r="B1823" t="str">
        <v>1822,Nissan,Rogue Select,2015,regular unleaded,AUTOMATIC,170,21500,1821</v>
      </c>
      <c r="F1823" s="5"/>
    </row>
    <row r="1824" spans="2:6" x14ac:dyDescent="0.25">
      <c r="B1824" t="str">
        <v>1823,Nissan,Sentra,2015,regular unleaded,AUTOMATIC,130,20720,|n</v>
      </c>
      <c r="F1824" s="5"/>
    </row>
    <row r="1825" spans="2:6" x14ac:dyDescent="0.25">
      <c r="B1825" t="str">
        <v>1824,Nissan,Sentra,2015,regular unleaded,MANUAL,130,16530,|n</v>
      </c>
      <c r="F1825" s="5"/>
    </row>
    <row r="1826" spans="2:6" x14ac:dyDescent="0.25">
      <c r="B1826" t="str">
        <v>1825,Nissan,Sentra,2016,regular unleaded,AUTOMATIC,130,22170,|n</v>
      </c>
      <c r="F1826" s="5"/>
    </row>
    <row r="1827" spans="2:6" x14ac:dyDescent="0.25">
      <c r="B1827" t="str">
        <v>1826,Nissan,Sentra,2016,regular unleaded,MANUAL,130,16780,|n</v>
      </c>
      <c r="F1827" s="5"/>
    </row>
    <row r="1828" spans="2:6" x14ac:dyDescent="0.25">
      <c r="B1828" t="str">
        <v>1827,Nissan,Sentra,2017,premium unleaded (recommended),AUTOMATIC,188,21990,|n</v>
      </c>
      <c r="F1828" s="5"/>
    </row>
    <row r="1829" spans="2:6" x14ac:dyDescent="0.25">
      <c r="B1829" t="str">
        <v>1828,Nissan,Sentra,2017,premium unleaded (recommended),MANUAL,188,21990,|n</v>
      </c>
      <c r="F1829" s="5"/>
    </row>
    <row r="1830" spans="2:6" x14ac:dyDescent="0.25">
      <c r="B1830" t="str">
        <v>1829,Nissan,Sentra,2017,regular unleaded,AUTOMATIC,124,21500,|n</v>
      </c>
      <c r="F1830" s="5"/>
    </row>
    <row r="1831" spans="2:6" x14ac:dyDescent="0.25">
      <c r="B1831" t="str">
        <v>1830,Nissan,Sentra,2017,regular unleaded,MANUAL,130,16990,|n</v>
      </c>
      <c r="F1831" s="5"/>
    </row>
    <row r="1832" spans="2:6" x14ac:dyDescent="0.25">
      <c r="B1832" t="str">
        <v>1831,Nissan,Titan,2014,regular unleaded,AUTOMATIC,317,43280,|n</v>
      </c>
      <c r="F1832" s="5"/>
    </row>
    <row r="1833" spans="2:6" x14ac:dyDescent="0.25">
      <c r="B1833" t="str">
        <v>1832,Nissan,Titan,2015,regular unleaded,AUTOMATIC,317,43860,1831</v>
      </c>
      <c r="F1833" s="5"/>
    </row>
    <row r="1834" spans="2:6" x14ac:dyDescent="0.25">
      <c r="B1834" t="str">
        <v>1833,Nissan,Titan,2017,regular unleaded,AUTOMATIC,390,55400,1832</v>
      </c>
      <c r="F1834" s="5"/>
    </row>
    <row r="1835" spans="2:6" x14ac:dyDescent="0.25">
      <c r="B1835" t="str">
        <v>1834,Nissan,Versa,2015,regular unleaded,AUTOMATIC,109,17590,|n</v>
      </c>
      <c r="F1835" s="5"/>
    </row>
    <row r="1836" spans="2:6" x14ac:dyDescent="0.25">
      <c r="B1836" t="str">
        <v>1835,Nissan,Versa,2015,regular unleaded,MANUAL,109,11990,|n</v>
      </c>
      <c r="F1836" s="5"/>
    </row>
    <row r="1837" spans="2:6" x14ac:dyDescent="0.25">
      <c r="B1837" t="str">
        <v>1836,Nissan,Versa,2016,regular unleaded,AUTOMATIC,109,17140,|n</v>
      </c>
      <c r="F1837" s="5"/>
    </row>
    <row r="1838" spans="2:6" x14ac:dyDescent="0.25">
      <c r="B1838" t="str">
        <v>1837,Nissan,Versa,2016,regular unleaded,MANUAL,109,11990,|n</v>
      </c>
      <c r="F1838" s="5"/>
    </row>
    <row r="1839" spans="2:6" x14ac:dyDescent="0.25">
      <c r="B1839" t="str">
        <v>1838,Nissan,Versa,2017,regular unleaded,AUTOMATIC,109,17280,|n</v>
      </c>
      <c r="F1839" s="5"/>
    </row>
    <row r="1840" spans="2:6" x14ac:dyDescent="0.25">
      <c r="B1840" t="str">
        <v>1839,Nissan,Versa,2017,regular unleaded,MANUAL,109,11990,|n</v>
      </c>
      <c r="F1840" s="5"/>
    </row>
    <row r="1841" spans="2:6" x14ac:dyDescent="0.25">
      <c r="B1841" t="str">
        <v>1840,Nissan,Versa Note,2015,regular unleaded,AUTOMATIC,109,18660,|n</v>
      </c>
      <c r="F1841" s="5"/>
    </row>
    <row r="1842" spans="2:6" x14ac:dyDescent="0.25">
      <c r="B1842" t="str">
        <v>1841,Nissan,Versa Note,2015,regular unleaded,MANUAL,109,14180,|n</v>
      </c>
      <c r="F1842" s="5"/>
    </row>
    <row r="1843" spans="2:6" x14ac:dyDescent="0.25">
      <c r="B1843" t="str">
        <v>1842,Nissan,Versa Note,2016,regular unleaded,AUTOMATIC,109,18710,|n</v>
      </c>
      <c r="F1843" s="5"/>
    </row>
    <row r="1844" spans="2:6" x14ac:dyDescent="0.25">
      <c r="B1844" t="str">
        <v>1843,Nissan,Versa Note,2016,regular unleaded,MANUAL,109,14230,|n</v>
      </c>
      <c r="F1844" s="5"/>
    </row>
    <row r="1845" spans="2:6" x14ac:dyDescent="0.25">
      <c r="B1845" t="str">
        <v>1844,Nissan,Versa Note,2017,regular unleaded,AUTOMATIC,109,18710,|n</v>
      </c>
      <c r="F1845" s="5"/>
    </row>
    <row r="1846" spans="2:6" x14ac:dyDescent="0.25">
      <c r="B1846" t="str">
        <v>1845,Nissan,Xterra,2013,regular unleaded,AUTOMATIC,261,30490,|n</v>
      </c>
      <c r="F1846" s="5"/>
    </row>
    <row r="1847" spans="2:6" x14ac:dyDescent="0.25">
      <c r="B1847" t="str">
        <v>1846,Nissan,Xterra,2013,regular unleaded,MANUAL,261,29440,|n</v>
      </c>
      <c r="F1847" s="5"/>
    </row>
    <row r="1848" spans="2:6" x14ac:dyDescent="0.25">
      <c r="B1848" t="str">
        <v>1847,Nissan,Xterra,2014,regular unleaded,AUTOMATIC,261,31370,|n</v>
      </c>
      <c r="F1848" s="5"/>
    </row>
    <row r="1849" spans="2:6" x14ac:dyDescent="0.25">
      <c r="B1849" t="str">
        <v>1848,Nissan,Xterra,2014,regular unleaded,MANUAL,261,30320,|n</v>
      </c>
      <c r="F1849" s="5"/>
    </row>
    <row r="1850" spans="2:6" x14ac:dyDescent="0.25">
      <c r="B1850" t="str">
        <v>1849,Nissan,Xterra,2015,regular unleaded,AUTOMATIC,261,31640,|n</v>
      </c>
      <c r="F1850" s="5"/>
    </row>
    <row r="1851" spans="2:6" x14ac:dyDescent="0.25">
      <c r="B1851" t="str">
        <v>1850,Nissan,Xterra,2015,regular unleaded,MANUAL,261,30590,|n</v>
      </c>
      <c r="F1851" s="5"/>
    </row>
    <row r="1852" spans="2:6" x14ac:dyDescent="0.25">
      <c r="B1852" t="str">
        <v>1851,Pontiac,Aztek,2005,regular unleaded,AUTOMATIC,185,24445,|n</v>
      </c>
      <c r="F1852" s="5"/>
    </row>
    <row r="1853" spans="2:6" x14ac:dyDescent="0.25">
      <c r="B1853" t="str">
        <v>1852,Pontiac,Bonneville,2005,premium unleaded (required),AUTOMATIC,275,35585,|n</v>
      </c>
      <c r="F1853" s="5"/>
    </row>
    <row r="1854" spans="2:6" x14ac:dyDescent="0.25">
      <c r="B1854" t="str">
        <v>1853,Pontiac,Bonneville,2005,regular unleaded,AUTOMATIC,205,30350,|n</v>
      </c>
      <c r="F1854" s="5"/>
    </row>
    <row r="1855" spans="2:6" x14ac:dyDescent="0.25">
      <c r="B1855" t="str">
        <v>1854,Pontiac,G3,2009,regular unleaded,MANUAL,106,14335,|n</v>
      </c>
      <c r="F1855" s="5"/>
    </row>
    <row r="1856" spans="2:6" x14ac:dyDescent="0.25">
      <c r="B1856" t="str">
        <v>1855,Pontiac,G5,2007,regular unleaded,MANUAL,173,18425,|n</v>
      </c>
      <c r="F1856" s="5"/>
    </row>
    <row r="1857" spans="2:6" x14ac:dyDescent="0.25">
      <c r="B1857" t="str">
        <v>1856,Pontiac,G5,2008,regular unleaded,MANUAL,171,19850,1855</v>
      </c>
      <c r="F1857" s="5"/>
    </row>
    <row r="1858" spans="2:6" x14ac:dyDescent="0.25">
      <c r="B1858" t="str">
        <v>1857,Pontiac,G5,2009,regular unleaded,MANUAL,155,20280,1856</v>
      </c>
      <c r="F1858" s="5"/>
    </row>
    <row r="1859" spans="2:6" x14ac:dyDescent="0.25">
      <c r="B1859" t="str">
        <v>1858,Pontiac,G6,2008,regular unleaded,AUTOMATIC,217,30210,|n</v>
      </c>
      <c r="F1859" s="5"/>
    </row>
    <row r="1860" spans="2:6" x14ac:dyDescent="0.25">
      <c r="B1860" t="str">
        <v>1859,Pontiac,G6,2009,flex-fuel (unleaded/E85),AUTOMATIC,219,24710,|n</v>
      </c>
      <c r="F1860" s="5"/>
    </row>
    <row r="1861" spans="2:6" x14ac:dyDescent="0.25">
      <c r="B1861" t="str">
        <v>1860,Pontiac,G6,2009,regular unleaded,AUTOMATIC,217,32300,|n</v>
      </c>
      <c r="F1861" s="5"/>
    </row>
    <row r="1862" spans="2:6" x14ac:dyDescent="0.25">
      <c r="B1862" t="str">
        <v>1861,Pontiac,G6,2010,regular unleaded,AUTOMATIC,164,21275,1860</v>
      </c>
      <c r="F1862" s="5"/>
    </row>
    <row r="1863" spans="2:6" x14ac:dyDescent="0.25">
      <c r="B1863" t="str">
        <v>1862,Pontiac,G8,2008,regular unleaded,AUTOMATIC,361,29310,|n</v>
      </c>
      <c r="F1863" s="5"/>
    </row>
    <row r="1864" spans="2:6" x14ac:dyDescent="0.25">
      <c r="B1864" t="str">
        <v>1863,Pontiac,G8,2009,premium unleaded (recommended),AUTOMATIC,415,37610,|n</v>
      </c>
      <c r="F1864" s="5"/>
    </row>
    <row r="1865" spans="2:6" x14ac:dyDescent="0.25">
      <c r="B1865" t="str">
        <v>1864,Pontiac,G8,2009,regular unleaded,AUTOMATIC,355,31755,|n</v>
      </c>
      <c r="F1865" s="5"/>
    </row>
    <row r="1866" spans="2:6" x14ac:dyDescent="0.25">
      <c r="B1866" t="str">
        <v>1865,Pontiac,Grand Am,2005,regular unleaded,AUTOMATIC,175,23750,|n</v>
      </c>
      <c r="F1866" s="5"/>
    </row>
    <row r="1867" spans="2:6" x14ac:dyDescent="0.25">
      <c r="B1867" t="str">
        <v>1866,Pontiac,Grand Prix,2006,regular unleaded,AUTOMATIC,303,27330,|n</v>
      </c>
      <c r="F1867" s="5"/>
    </row>
    <row r="1868" spans="2:6" x14ac:dyDescent="0.25">
      <c r="B1868" t="str">
        <v>1867,Pontiac,Grand Prix,2007,regular unleaded,AUTOMATIC,303,28815,1866</v>
      </c>
      <c r="F1868" s="5"/>
    </row>
    <row r="1869" spans="2:6" x14ac:dyDescent="0.25">
      <c r="B1869" t="str">
        <v>1868,Pontiac,Grand Prix,2008,regular unleaded,AUTOMATIC,303,29325,1867</v>
      </c>
      <c r="F1869" s="5"/>
    </row>
    <row r="1870" spans="2:6" x14ac:dyDescent="0.25">
      <c r="B1870" t="str">
        <v>1869,Pontiac,GTO,2005,premium unleaded (required),AUTOMATIC,400,32295,|n</v>
      </c>
      <c r="F1870" s="5"/>
    </row>
    <row r="1871" spans="2:6" x14ac:dyDescent="0.25">
      <c r="B1871" t="str">
        <v>1870,Pontiac,GTO,2006,premium unleaded (required),AUTOMATIC,400,31290,1869</v>
      </c>
      <c r="F1871" s="5"/>
    </row>
    <row r="1872" spans="2:6" x14ac:dyDescent="0.25">
      <c r="B1872" t="str">
        <v>1871,Pontiac,Montana,2005,regular unleaded,AUTOMATIC,185,30420,|n</v>
      </c>
      <c r="F1872" s="5"/>
    </row>
    <row r="1873" spans="2:6" x14ac:dyDescent="0.25">
      <c r="B1873" t="str">
        <v>1872,Pontiac,Montana SV6,2006,regular unleaded,AUTOMATIC,196,27750,|n</v>
      </c>
      <c r="F1873" s="5"/>
    </row>
    <row r="1874" spans="2:6" x14ac:dyDescent="0.25">
      <c r="B1874" t="str">
        <v>1873,Pontiac,Solstice,2007,premium unleaded (required),MANUAL,260,26515,|n</v>
      </c>
      <c r="F1874" s="5"/>
    </row>
    <row r="1875" spans="2:6" x14ac:dyDescent="0.25">
      <c r="B1875" t="str">
        <v>1874,Pontiac,Solstice,2007,regular unleaded,MANUAL,177,21515,|n</v>
      </c>
      <c r="F1875" s="5"/>
    </row>
    <row r="1876" spans="2:6" x14ac:dyDescent="0.25">
      <c r="B1876" t="str">
        <v>1875,Pontiac,Solstice,2008,premium unleaded (required),MANUAL,260,31750,|n</v>
      </c>
      <c r="F1876" s="5"/>
    </row>
    <row r="1877" spans="2:6" x14ac:dyDescent="0.25">
      <c r="B1877" t="str">
        <v>1876,Pontiac,Solstice,2008,regular unleaded,MANUAL,173,28400,|n</v>
      </c>
      <c r="F1877" s="5"/>
    </row>
    <row r="1878" spans="2:6" x14ac:dyDescent="0.25">
      <c r="B1878" t="str">
        <v>1877,Pontiac,Solstice,2009,premium unleaded (recommended),MANUAL,260,30375,|n</v>
      </c>
      <c r="F1878" s="5"/>
    </row>
    <row r="1879" spans="2:6" x14ac:dyDescent="0.25">
      <c r="B1879" t="str">
        <v>1878,Pontiac,Sunfire,2005,regular unleaded,MANUAL,140,15205,|n</v>
      </c>
      <c r="F1879" s="5"/>
    </row>
    <row r="1880" spans="2:6" x14ac:dyDescent="0.25">
      <c r="B1880" t="str">
        <v>1879,Pontiac,Torrent,2007,regular unleaded,AUTOMATIC,185,23965,|n</v>
      </c>
      <c r="F1880" s="5"/>
    </row>
    <row r="1881" spans="2:6" x14ac:dyDescent="0.25">
      <c r="B1881" t="str">
        <v>1880,Pontiac,Torrent,2008,regular unleaded,AUTOMATIC,264,29745,1879</v>
      </c>
      <c r="F1881" s="5"/>
    </row>
    <row r="1882" spans="2:6" x14ac:dyDescent="0.25">
      <c r="B1882" t="str">
        <v>1881,Pontiac,Torrent,2009,regular unleaded,AUTOMATIC,264,31415,1880</v>
      </c>
      <c r="F1882" s="5"/>
    </row>
    <row r="1883" spans="2:6" x14ac:dyDescent="0.25">
      <c r="B1883" t="str">
        <v>1882,Pontiac,Vibe,2008,regular unleaded,MANUAL,126,16855,|n</v>
      </c>
      <c r="F1883" s="5"/>
    </row>
    <row r="1884" spans="2:6" x14ac:dyDescent="0.25">
      <c r="B1884" t="str">
        <v>1883,Pontiac,Vibe,2009,regular unleaded,AUTOMATIC,158,20475,|n</v>
      </c>
      <c r="F1884" s="5"/>
    </row>
    <row r="1885" spans="2:6" x14ac:dyDescent="0.25">
      <c r="B1885" t="str">
        <v>1884,Pontiac,Vibe,2009,regular unleaded,MANUAL,158,20875,|n</v>
      </c>
      <c r="F1885" s="5"/>
    </row>
    <row r="1886" spans="2:6" x14ac:dyDescent="0.25">
      <c r="B1886" t="str">
        <v>1885,Pontiac,Vibe,2010,regular unleaded,AUTOMATIC,158,20275,|n</v>
      </c>
      <c r="F1886" s="5"/>
    </row>
    <row r="1887" spans="2:6" x14ac:dyDescent="0.25">
      <c r="B1887" t="str">
        <v>1886,Pontiac,Vibe,2010,regular unleaded,MANUAL,158,20875,|n</v>
      </c>
      <c r="F1887" s="5"/>
    </row>
    <row r="1888" spans="2:6" x14ac:dyDescent="0.25">
      <c r="B1888" t="str">
        <v>1887,Porsche,911,2015,premium unleaded (required),AUTOMATED_MANUAL,560,194600,|n</v>
      </c>
      <c r="F1888" s="5"/>
    </row>
    <row r="1889" spans="2:6" x14ac:dyDescent="0.25">
      <c r="B1889" t="str">
        <v>1888,Porsche,911,2015,premium unleaded (required),MANUAL,430,132800,|n</v>
      </c>
      <c r="F1889" s="5"/>
    </row>
    <row r="1890" spans="2:6" x14ac:dyDescent="0.25">
      <c r="B1890" t="str">
        <v>1889,Porsche,911,2016,premium unleaded (required),AUTOMATED_MANUAL,560,194600,|n</v>
      </c>
      <c r="F1890" s="5"/>
    </row>
    <row r="1891" spans="2:6" x14ac:dyDescent="0.25">
      <c r="B1891" t="str">
        <v>1890,Porsche,911,2016,premium unleaded (required),MANUAL,430,132800,|n</v>
      </c>
      <c r="F1891" s="5"/>
    </row>
    <row r="1892" spans="2:6" x14ac:dyDescent="0.25">
      <c r="B1892" t="str">
        <v>1891,Porsche,911,2017,premium unleaded (required),AUTOMATED_MANUAL,580,200400,|n</v>
      </c>
      <c r="F1892" s="5"/>
    </row>
    <row r="1893" spans="2:6" x14ac:dyDescent="0.25">
      <c r="B1893" t="str">
        <v>1892,Porsche,911,2017,premium unleaded (required),MANUAL,420,122600,|n</v>
      </c>
      <c r="F1893" s="5"/>
    </row>
    <row r="1894" spans="2:6" x14ac:dyDescent="0.25">
      <c r="B1894" t="str">
        <v>1893,Porsche,718 Cayman,2017,premium unleaded (required),MANUAL,350,66300,|n</v>
      </c>
      <c r="F1894" s="5"/>
    </row>
    <row r="1895" spans="2:6" x14ac:dyDescent="0.25">
      <c r="B1895" t="str">
        <v>1894,Porsche,Boxster,2014,premium unleaded (required),MANUAL,315,62100,|n</v>
      </c>
      <c r="F1895" s="5"/>
    </row>
    <row r="1896" spans="2:6" x14ac:dyDescent="0.25">
      <c r="B1896" t="str">
        <v>1895,Porsche,Boxster,2015,premium unleaded (required),MANUAL,330,73500,1894</v>
      </c>
      <c r="F1896" s="5"/>
    </row>
    <row r="1897" spans="2:6" x14ac:dyDescent="0.25">
      <c r="B1897" t="str">
        <v>1896,Porsche,Boxster,2016,premium unleaded (required),MANUAL,330,74600,1895</v>
      </c>
      <c r="F1897" s="5"/>
    </row>
    <row r="1898" spans="2:6" x14ac:dyDescent="0.25">
      <c r="B1898" t="str">
        <v>1897,Porsche,Carrera GT,2005,premium unleaded (required),MANUAL,605,440000,|n</v>
      </c>
      <c r="F1898" s="5"/>
    </row>
    <row r="1899" spans="2:6" x14ac:dyDescent="0.25">
      <c r="B1899" t="str">
        <v>1898,Porsche,Cayenne,2015,diesel,AUTOMATIC,240,61700,|n</v>
      </c>
      <c r="F1899" s="5"/>
    </row>
    <row r="1900" spans="2:6" x14ac:dyDescent="0.25">
      <c r="B1900" t="str">
        <v>1899,Porsche,Cayenne,2015,premium unleaded (required),AUTOMATIC,520,113600,|n</v>
      </c>
      <c r="F1900" s="5"/>
    </row>
    <row r="1901" spans="2:6" x14ac:dyDescent="0.25">
      <c r="B1901" t="str">
        <v>1900,Porsche,Cayenne,2016,diesel,AUTOMATIC,240,62300,|n</v>
      </c>
      <c r="F1901" s="5"/>
    </row>
    <row r="1902" spans="2:6" x14ac:dyDescent="0.25">
      <c r="B1902" t="str">
        <v>1901,Porsche,Cayenne,2016,premium unleaded (required),AUTOMATIC,570,157300,|n</v>
      </c>
      <c r="F1902" s="5"/>
    </row>
    <row r="1903" spans="2:6" x14ac:dyDescent="0.25">
      <c r="B1903" t="str">
        <v>1902,Porsche,Cayenne,2017,premium unleaded (required),AUTOMATIC,570,159600,1901</v>
      </c>
      <c r="F1903" s="5"/>
    </row>
    <row r="1904" spans="2:6" x14ac:dyDescent="0.25">
      <c r="B1904" t="str">
        <v>1903,Porsche,Cayman,2014,premium unleaded (required),MANUAL,325,63800,|n</v>
      </c>
      <c r="F1904" s="5"/>
    </row>
    <row r="1905" spans="2:6" x14ac:dyDescent="0.25">
      <c r="B1905" t="str">
        <v>1904,Porsche,Cayman,2015,premium unleaded (required),MANUAL,340,75200,1903</v>
      </c>
      <c r="F1905" s="5"/>
    </row>
    <row r="1906" spans="2:6" x14ac:dyDescent="0.25">
      <c r="B1906" t="str">
        <v>1905,Porsche,Cayman,2016,premium unleaded (required),MANUAL,340,75200,1904</v>
      </c>
      <c r="F1906" s="5"/>
    </row>
    <row r="1907" spans="2:6" x14ac:dyDescent="0.25">
      <c r="B1907" t="str">
        <v>1906,Porsche,Cayman S,2006,premium unleaded (required),MANUAL,295,58900,|n</v>
      </c>
      <c r="F1907" s="5"/>
    </row>
    <row r="1908" spans="2:6" x14ac:dyDescent="0.25">
      <c r="B1908" t="str">
        <v>1907,Porsche,Macan,2015,premium unleaded (required),AUTOMATED_MANUAL,400,72300,|n</v>
      </c>
      <c r="F1908" s="5"/>
    </row>
    <row r="1909" spans="2:6" x14ac:dyDescent="0.25">
      <c r="B1909" t="str">
        <v>1908,Porsche,Macan,2016,premium unleaded (required),AUTOMATED_MANUAL,400,73900,1907</v>
      </c>
      <c r="F1909" s="5"/>
    </row>
    <row r="1910" spans="2:6" x14ac:dyDescent="0.25">
      <c r="B1910" t="str">
        <v>1909,Porsche,Macan,2017,premium unleaded (required),AUTOMATED_MANUAL,400,76000,1908</v>
      </c>
      <c r="F1910" s="5"/>
    </row>
    <row r="1911" spans="2:6" x14ac:dyDescent="0.25">
      <c r="B1911" t="str">
        <v>1910,Porsche,Panamera,2015,premium unleaded (required),AUTOMATED_MANUAL,570,200500,|n</v>
      </c>
      <c r="F1911" s="5"/>
    </row>
    <row r="1912" spans="2:6" x14ac:dyDescent="0.25">
      <c r="B1912" t="str">
        <v>1911,Porsche,Panamera,2016,premium unleaded (required),AUTOMATED_MANUAL,570,200500,1910</v>
      </c>
      <c r="F1912" s="5"/>
    </row>
    <row r="1913" spans="2:6" x14ac:dyDescent="0.25">
      <c r="B1913" t="str">
        <v>1912,Rolls-Royce,Dawn,2016,premium unleaded (required),AUTOMATIC,563,335000,|n</v>
      </c>
      <c r="F1913" s="5"/>
    </row>
    <row r="1914" spans="2:6" x14ac:dyDescent="0.25">
      <c r="B1914" t="str">
        <v>1913,Rolls-Royce,Ghost,2012,premium unleaded (required),AUTOMATIC,563,290000,|n</v>
      </c>
      <c r="F1914" s="5"/>
    </row>
    <row r="1915" spans="2:6" x14ac:dyDescent="0.25">
      <c r="B1915" t="str">
        <v>1914,Rolls-Royce,Ghost,2013,premium unleaded (required),AUTOMATIC,563,296000,1913</v>
      </c>
      <c r="F1915" s="5"/>
    </row>
    <row r="1916" spans="2:6" x14ac:dyDescent="0.25">
      <c r="B1916" t="str">
        <v>1915,Rolls-Royce,Ghost,2014,premium unleaded (required),AUTOMATIC,563,303300,1914</v>
      </c>
      <c r="F1916" s="5"/>
    </row>
    <row r="1917" spans="2:6" x14ac:dyDescent="0.25">
      <c r="B1917" t="str">
        <v>1916,Rolls-Royce,Ghost Series II,2015,premium unleaded (required),AUTOMATIC,563,319400,|n</v>
      </c>
      <c r="F1917" s="5"/>
    </row>
    <row r="1918" spans="2:6" x14ac:dyDescent="0.25">
      <c r="B1918" t="str">
        <v>1917,Rolls-Royce,Ghost Series II,2016,premium unleaded (required),AUTOMATIC,563,329325,1916</v>
      </c>
      <c r="F1918" s="5"/>
    </row>
    <row r="1919" spans="2:6" x14ac:dyDescent="0.25">
      <c r="B1919" t="str">
        <v>1918,Rolls-Royce,Phantom,2014,premium unleaded (required),AUTOMATIC,453,474990,|n</v>
      </c>
      <c r="F1919" s="5"/>
    </row>
    <row r="1920" spans="2:6" x14ac:dyDescent="0.25">
      <c r="B1920" t="str">
        <v>1919,Rolls-Royce,Phantom,2015,premium unleaded (required),AUTOMATIC,453,480175,1918</v>
      </c>
      <c r="F1920" s="5"/>
    </row>
    <row r="1921" spans="2:6" x14ac:dyDescent="0.25">
      <c r="B1921" t="str">
        <v>1920,Rolls-Royce,Phantom,2016,premium unleaded (required),AUTOMATIC,453,492425,1919</v>
      </c>
      <c r="F1921" s="5"/>
    </row>
    <row r="1922" spans="2:6" x14ac:dyDescent="0.25">
      <c r="B1922" t="str">
        <v>1921,Rolls-Royce,Phantom Coupe,2014,premium unleaded (required),AUTOMATIC,453,433550,|n</v>
      </c>
      <c r="F1922" s="5"/>
    </row>
    <row r="1923" spans="2:6" x14ac:dyDescent="0.25">
      <c r="B1923" t="str">
        <v>1922,Rolls-Royce,Phantom Coupe,2015,premium unleaded (required),AUTOMATIC,453,438325,1921</v>
      </c>
      <c r="F1923" s="5"/>
    </row>
    <row r="1924" spans="2:6" x14ac:dyDescent="0.25">
      <c r="B1924" t="str">
        <v>1923,Rolls-Royce,Phantom Coupe,2016,premium unleaded (required),AUTOMATIC,453,449525,1922</v>
      </c>
      <c r="F1924" s="5"/>
    </row>
    <row r="1925" spans="2:6" x14ac:dyDescent="0.25">
      <c r="B1925" t="str">
        <v>1924,Rolls-Royce,Phantom Drophead Coupe,2014,premium unleaded (required),AUTOMATIC,453,474600,|n</v>
      </c>
      <c r="F1925" s="5"/>
    </row>
    <row r="1926" spans="2:6" x14ac:dyDescent="0.25">
      <c r="B1926" t="str">
        <v>1925,Rolls-Royce,Phantom Drophead Coupe,2015,premium unleaded (required),AUTOMATIC,453,479775,1924</v>
      </c>
      <c r="F1926" s="5"/>
    </row>
    <row r="1927" spans="2:6" x14ac:dyDescent="0.25">
      <c r="B1927" t="str">
        <v>1926,Rolls-Royce,Phantom Drophead Coupe,2016,premium unleaded (required),AUTOMATIC,453,492000,1925</v>
      </c>
      <c r="F1927" s="5"/>
    </row>
    <row r="1928" spans="2:6" x14ac:dyDescent="0.25">
      <c r="B1928" t="str">
        <v>1927,Rolls-Royce,Wraith,2014,premium unleaded (required),AUTOMATIC,624,284900,|n</v>
      </c>
      <c r="F1928" s="5"/>
    </row>
    <row r="1929" spans="2:6" x14ac:dyDescent="0.25">
      <c r="B1929" t="str">
        <v>1928,Rolls-Royce,Wraith,2015,premium unleaded (required),AUTOMATIC,624,294025,1927</v>
      </c>
      <c r="F1929" s="5"/>
    </row>
    <row r="1930" spans="2:6" x14ac:dyDescent="0.25">
      <c r="B1930" t="str">
        <v>1929,Rolls-Royce,Wraith,2016,premium unleaded (required),AUTOMATIC,624,304350,1928</v>
      </c>
      <c r="F1930" s="5"/>
    </row>
    <row r="1931" spans="2:6" x14ac:dyDescent="0.25">
      <c r="B1931" t="str">
        <v>1930,Saab,43899,2009,premium unleaded (recommended),AUTOMATIC,280,51330,|n</v>
      </c>
      <c r="F1931" s="5"/>
    </row>
    <row r="1932" spans="2:6" x14ac:dyDescent="0.25">
      <c r="B1932" t="str">
        <v>1931,Saab,43899,2009,premium unleaded (recommended),MANUAL,210,42130,|n</v>
      </c>
      <c r="F1932" s="5"/>
    </row>
    <row r="1933" spans="2:6" x14ac:dyDescent="0.25">
      <c r="B1933" t="str">
        <v>1932,Saab,43899,2010,premium unleaded (recommended),AUTOMATIC,207,45080,|n</v>
      </c>
      <c r="F1933" s="5"/>
    </row>
    <row r="1934" spans="2:6" x14ac:dyDescent="0.25">
      <c r="B1934" t="str">
        <v>1933,Saab,43899,2010,premium unleaded (recommended),MANUAL,207,39990,|n</v>
      </c>
      <c r="F1934" s="5"/>
    </row>
    <row r="1935" spans="2:6" x14ac:dyDescent="0.25">
      <c r="B1935" t="str">
        <v>1934,Saab,43899,2011,premium unleaded (recommended),AUTOMATIC,210,45080,|n</v>
      </c>
      <c r="F1935" s="5"/>
    </row>
    <row r="1936" spans="2:6" x14ac:dyDescent="0.25">
      <c r="B1936" t="str">
        <v>1935,Saab,43899,2011,premium unleaded (recommended),MANUAL,210,39990,|n</v>
      </c>
      <c r="F1936" s="5"/>
    </row>
    <row r="1937" spans="2:6" x14ac:dyDescent="0.25">
      <c r="B1937" t="str">
        <v>1936,Saab,43960,2009,premium unleaded (recommended),AUTOMATIC,260,43270,|n</v>
      </c>
      <c r="F1937" s="5"/>
    </row>
    <row r="1938" spans="2:6" x14ac:dyDescent="0.25">
      <c r="B1938" t="str">
        <v>1937,Saab,43960,2010,premium unleaded (recommended),AUTOMATIC,300,49165,1936</v>
      </c>
      <c r="F1938" s="5"/>
    </row>
    <row r="1939" spans="2:6" x14ac:dyDescent="0.25">
      <c r="B1939" t="str">
        <v>1938,Saab,43960,2011,premium unleaded (recommended),AUTOMATIC,300,49565,1937</v>
      </c>
      <c r="F1939" s="5"/>
    </row>
    <row r="1940" spans="2:6" x14ac:dyDescent="0.25">
      <c r="B1940" t="str">
        <v>1939,Saab,43960,2011,premium unleaded (recommended),MANUAL,220,38525,|n</v>
      </c>
      <c r="F1940" s="5"/>
    </row>
    <row r="1941" spans="2:6" x14ac:dyDescent="0.25">
      <c r="B1941" t="str">
        <v>1940,Saab,9-2X,2005,premium unleaded (required),MANUAL,227,26950,|n</v>
      </c>
      <c r="F1941" s="5"/>
    </row>
    <row r="1942" spans="2:6" x14ac:dyDescent="0.25">
      <c r="B1942" t="str">
        <v>1941,Saab,9-2X,2005,regular unleaded,MANUAL,165,22990,|n</v>
      </c>
      <c r="F1942" s="5"/>
    </row>
    <row r="1943" spans="2:6" x14ac:dyDescent="0.25">
      <c r="B1943" t="str">
        <v>1942,Saab,9-2X,2006,premium unleaded (required),MANUAL,230,26950,|n</v>
      </c>
      <c r="F1943" s="5"/>
    </row>
    <row r="1944" spans="2:6" x14ac:dyDescent="0.25">
      <c r="B1944" t="str">
        <v>1943,Saab,9-2X,2006,regular unleaded,MANUAL,173,22990,|n</v>
      </c>
      <c r="F1944" s="5"/>
    </row>
    <row r="1945" spans="2:6" x14ac:dyDescent="0.25">
      <c r="B1945" t="str">
        <v>1944,Saab,9-3 Griffin,2012,flex-fuel (premium unleaded recommended/E85),AUTOMATIC,220,46080,|n</v>
      </c>
      <c r="F1945" s="5"/>
    </row>
    <row r="1946" spans="2:6" x14ac:dyDescent="0.25">
      <c r="B1946" t="str">
        <v>1945,Saab,9-3 Griffin,2012,flex-fuel (premium unleaded recommended/E85),MANUAL,220,46080,|n</v>
      </c>
      <c r="F1946" s="5"/>
    </row>
    <row r="1947" spans="2:6" x14ac:dyDescent="0.25">
      <c r="B1947" t="str">
        <v>1946,Saab,9-3 Griffin,2012,premium unleaded (recommended),AUTOMATIC,220,37115,|n</v>
      </c>
      <c r="F1947" s="5"/>
    </row>
    <row r="1948" spans="2:6" x14ac:dyDescent="0.25">
      <c r="B1948" t="str">
        <v>1947,Saab,9-3 Griffin,2012,premium unleaded (recommended),MANUAL,220,37115,|n</v>
      </c>
      <c r="F1948" s="5"/>
    </row>
    <row r="1949" spans="2:6" x14ac:dyDescent="0.25">
      <c r="B1949" t="str">
        <v>1948,Saab,9-4X,2011,premium unleaded (required),AUTOMATIC,300,48010,|n</v>
      </c>
      <c r="F1949" s="5"/>
    </row>
    <row r="1950" spans="2:6" x14ac:dyDescent="0.25">
      <c r="B1950" t="str">
        <v>1949,Saab,9-7X,2007,regular unleaded,AUTOMATIC,300,41190,|n</v>
      </c>
      <c r="F1950" s="5"/>
    </row>
    <row r="1951" spans="2:6" x14ac:dyDescent="0.25">
      <c r="B1951" t="str">
        <v>1950,Saab,9-7X,2008,regular unleaded,AUTOMATIC,390,46530,1949</v>
      </c>
      <c r="F1951" s="5"/>
    </row>
    <row r="1952" spans="2:6" x14ac:dyDescent="0.25">
      <c r="B1952" t="str">
        <v>1951,Saab,9-7X,2009,regular unleaded,AUTOMATIC,390,49105,1950</v>
      </c>
      <c r="F1952" s="5"/>
    </row>
    <row r="1953" spans="2:6" x14ac:dyDescent="0.25">
      <c r="B1953" t="str">
        <v>1952,Scion,FR-S,2014,premium unleaded (required),AUTOMATIC,200,28500,|n</v>
      </c>
      <c r="F1953" s="5"/>
    </row>
    <row r="1954" spans="2:6" x14ac:dyDescent="0.25">
      <c r="B1954" t="str">
        <v>1953,Scion,FR-S,2014,premium unleaded (required),MANUAL,200,27400,|n</v>
      </c>
      <c r="F1954" s="5"/>
    </row>
    <row r="1955" spans="2:6" x14ac:dyDescent="0.25">
      <c r="B1955" t="str">
        <v>1954,Scion,FR-S,2015,premium unleaded (required),AUTOMATIC,200,31090,|n</v>
      </c>
      <c r="F1955" s="5"/>
    </row>
    <row r="1956" spans="2:6" x14ac:dyDescent="0.25">
      <c r="B1956" t="str">
        <v>1955,Scion,FR-S,2015,premium unleaded (required),MANUAL,200,29990,|n</v>
      </c>
      <c r="F1956" s="5"/>
    </row>
    <row r="1957" spans="2:6" x14ac:dyDescent="0.25">
      <c r="B1957" t="str">
        <v>1956,Scion,FR-S,2016,premium unleaded (required),AUTOMATIC,200,30610,|n</v>
      </c>
      <c r="F1957" s="5"/>
    </row>
    <row r="1958" spans="2:6" x14ac:dyDescent="0.25">
      <c r="B1958" t="str">
        <v>1957,Scion,FR-S,2016,premium unleaded (required),MANUAL,200,29510,|n</v>
      </c>
      <c r="F1958" s="5"/>
    </row>
    <row r="1959" spans="2:6" x14ac:dyDescent="0.25">
      <c r="B1959" t="str">
        <v>1958,Scion,iA,2016,regular unleaded,AUTOMATIC,106,16800,|n</v>
      </c>
      <c r="F1959" s="5"/>
    </row>
    <row r="1960" spans="2:6" x14ac:dyDescent="0.25">
      <c r="B1960" t="str">
        <v>1959,Scion,iA,2016,regular unleaded,MANUAL,106,15700,|n</v>
      </c>
      <c r="F1960" s="5"/>
    </row>
    <row r="1961" spans="2:6" x14ac:dyDescent="0.25">
      <c r="B1961" t="str">
        <v>1960,Scion,iM,2016,regular unleaded,AUTOMATIC,137,19200,|n</v>
      </c>
      <c r="F1961" s="5"/>
    </row>
    <row r="1962" spans="2:6" x14ac:dyDescent="0.25">
      <c r="B1962" t="str">
        <v>1961,Scion,iM,2016,regular unleaded,MANUAL,137,18460,|n</v>
      </c>
      <c r="F1962" s="5"/>
    </row>
    <row r="1963" spans="2:6" x14ac:dyDescent="0.25">
      <c r="B1963" t="str">
        <v>1962,Scion,iQ,2013,regular unleaded,AUTOMATIC,94,15495,|n</v>
      </c>
      <c r="F1963" s="5"/>
    </row>
    <row r="1964" spans="2:6" x14ac:dyDescent="0.25">
      <c r="B1964" t="str">
        <v>1963,Scion,iQ,2014,regular unleaded,AUTOMATIC,94,17850,1962</v>
      </c>
      <c r="F1964" s="5"/>
    </row>
    <row r="1965" spans="2:6" x14ac:dyDescent="0.25">
      <c r="B1965" t="str">
        <v>1964,Scion,iQ,2015,regular unleaded,AUTOMATIC,94,15665,1963</v>
      </c>
      <c r="F1965" s="5"/>
    </row>
    <row r="1966" spans="2:6" x14ac:dyDescent="0.25">
      <c r="B1966" t="str">
        <v>1965,Scion,tC,2014,regular unleaded,AUTOMATIC,179,22440,|n</v>
      </c>
      <c r="F1966" s="5"/>
    </row>
    <row r="1967" spans="2:6" x14ac:dyDescent="0.25">
      <c r="B1967" t="str">
        <v>1966,Scion,tC,2014,regular unleaded,MANUAL,179,21440,|n</v>
      </c>
      <c r="F1967" s="5"/>
    </row>
    <row r="1968" spans="2:6" x14ac:dyDescent="0.25">
      <c r="B1968" t="str">
        <v>1967,Scion,tC,2015,regular unleaded,AUTOMATIC,179,24340,|n</v>
      </c>
      <c r="F1968" s="5"/>
    </row>
    <row r="1969" spans="2:6" x14ac:dyDescent="0.25">
      <c r="B1969" t="str">
        <v>1968,Scion,tC,2015,regular unleaded,MANUAL,179,23190,|n</v>
      </c>
      <c r="F1969" s="5"/>
    </row>
    <row r="1970" spans="2:6" x14ac:dyDescent="0.25">
      <c r="B1970" t="str">
        <v>1969,Scion,tC,2016,regular unleaded,AUTOMATIC,179,24340,|n</v>
      </c>
      <c r="F1970" s="5"/>
    </row>
    <row r="1971" spans="2:6" x14ac:dyDescent="0.25">
      <c r="B1971" t="str">
        <v>1970,Scion,tC,2016,regular unleaded,MANUAL,179,23190,|n</v>
      </c>
      <c r="F1971" s="5"/>
    </row>
    <row r="1972" spans="2:6" x14ac:dyDescent="0.25">
      <c r="B1972" t="str">
        <v>1971,Scion,xA,2005,regular unleaded,AUTOMATIC,108,13330,|n</v>
      </c>
      <c r="F1972" s="5"/>
    </row>
    <row r="1973" spans="2:6" x14ac:dyDescent="0.25">
      <c r="B1973" t="str">
        <v>1972,Scion,xA,2005,regular unleaded,MANUAL,108,12530,|n</v>
      </c>
      <c r="F1973" s="5"/>
    </row>
    <row r="1974" spans="2:6" x14ac:dyDescent="0.25">
      <c r="B1974" t="str">
        <v>1973,Scion,xA,2006,regular unleaded,AUTOMATIC,103,13580,|n</v>
      </c>
      <c r="F1974" s="5"/>
    </row>
    <row r="1975" spans="2:6" x14ac:dyDescent="0.25">
      <c r="B1975" t="str">
        <v>1974,Scion,xA,2006,regular unleaded,MANUAL,103,12780,|n</v>
      </c>
      <c r="F1975" s="5"/>
    </row>
    <row r="1976" spans="2:6" x14ac:dyDescent="0.25">
      <c r="B1976" t="str">
        <v>1975,Scion,xB,2013,regular unleaded,AUTOMATIC,158,20160,|n</v>
      </c>
      <c r="F1976" s="5"/>
    </row>
    <row r="1977" spans="2:6" x14ac:dyDescent="0.25">
      <c r="B1977" t="str">
        <v>1976,Scion,xB,2013,regular unleaded,MANUAL,158,19210,|n</v>
      </c>
      <c r="F1977" s="5"/>
    </row>
    <row r="1978" spans="2:6" x14ac:dyDescent="0.25">
      <c r="B1978" t="str">
        <v>1977,Scion,xB,2014,regular unleaded,AUTOMATIC,158,20420,|n</v>
      </c>
      <c r="F1978" s="5"/>
    </row>
    <row r="1979" spans="2:6" x14ac:dyDescent="0.25">
      <c r="B1979" t="str">
        <v>1978,Scion,xB,2014,regular unleaded,MANUAL,158,16970,|n</v>
      </c>
      <c r="F1979" s="5"/>
    </row>
    <row r="1980" spans="2:6" x14ac:dyDescent="0.25">
      <c r="B1980" t="str">
        <v>1979,Scion,xB,2015,regular unleaded,AUTOMATIC,158,19685,|n</v>
      </c>
      <c r="F1980" s="5"/>
    </row>
    <row r="1981" spans="2:6" x14ac:dyDescent="0.25">
      <c r="B1981" t="str">
        <v>1980,Scion,xB,2015,regular unleaded,MANUAL,158,17120,|n</v>
      </c>
      <c r="F1981" s="5"/>
    </row>
    <row r="1982" spans="2:6" x14ac:dyDescent="0.25">
      <c r="B1982" t="str">
        <v>1981,Scion,xD,2012,regular unleaded,AUTOMATIC,128,17050,|n</v>
      </c>
      <c r="F1982" s="5"/>
    </row>
    <row r="1983" spans="2:6" x14ac:dyDescent="0.25">
      <c r="B1983" t="str">
        <v>1982,Scion,xD,2012,regular unleaded,MANUAL,128,16250,|n</v>
      </c>
      <c r="F1983" s="5"/>
    </row>
    <row r="1984" spans="2:6" x14ac:dyDescent="0.25">
      <c r="B1984" t="str">
        <v>1983,Scion,xD,2013,regular unleaded,AUTOMATIC,128,18955,|n</v>
      </c>
      <c r="F1984" s="5"/>
    </row>
    <row r="1985" spans="2:6" x14ac:dyDescent="0.25">
      <c r="B1985" t="str">
        <v>1984,Scion,xD,2013,regular unleaded,MANUAL,128,18155,|n</v>
      </c>
      <c r="F1985" s="5"/>
    </row>
    <row r="1986" spans="2:6" x14ac:dyDescent="0.25">
      <c r="B1986" t="str">
        <v>1985,Scion,xD,2014,regular unleaded,AUTOMATIC,128,16720,|n</v>
      </c>
      <c r="F1986" s="5"/>
    </row>
    <row r="1987" spans="2:6" x14ac:dyDescent="0.25">
      <c r="B1987" t="str">
        <v>1986,Scion,xD,2014,regular unleaded,MANUAL,128,15920,|n</v>
      </c>
      <c r="F1987" s="5"/>
    </row>
    <row r="1988" spans="2:6" x14ac:dyDescent="0.25">
      <c r="B1988" t="str">
        <v>1987,Spyker,C8,2009,premium unleaded (required),MANUAL,400,219990,|n</v>
      </c>
      <c r="F1988" s="5"/>
    </row>
    <row r="1989" spans="2:6" x14ac:dyDescent="0.25">
      <c r="B1989" t="str">
        <v>1988,Subaru,B9 Tribeca,2006,premium unleaded (required),AUTOMATIC,250,37695,|n</v>
      </c>
      <c r="F1989" s="5"/>
    </row>
    <row r="1990" spans="2:6" x14ac:dyDescent="0.25">
      <c r="B1990" t="str">
        <v>1989,Subaru,B9 Tribeca,2007,premium unleaded (required),AUTOMATIC,245,37295,1988</v>
      </c>
      <c r="F1990" s="5"/>
    </row>
    <row r="1991" spans="2:6" x14ac:dyDescent="0.25">
      <c r="B1991" t="str">
        <v>1990,Subaru,Baja,2005,premium unleaded (required),AUTOMATIC,210,27245,|n</v>
      </c>
      <c r="F1991" s="5"/>
    </row>
    <row r="1992" spans="2:6" x14ac:dyDescent="0.25">
      <c r="B1992" t="str">
        <v>1991,Subaru,Baja,2005,premium unleaded (required),MANUAL,210,24345,|n</v>
      </c>
      <c r="F1992" s="5"/>
    </row>
    <row r="1993" spans="2:6" x14ac:dyDescent="0.25">
      <c r="B1993" t="str">
        <v>1992,Subaru,Baja,2005,regular unleaded,AUTOMATIC,165,23145,|n</v>
      </c>
      <c r="F1993" s="5"/>
    </row>
    <row r="1994" spans="2:6" x14ac:dyDescent="0.25">
      <c r="B1994" t="str">
        <v>1993,Subaru,Baja,2005,regular unleaded,MANUAL,165,22345,|n</v>
      </c>
      <c r="F1994" s="5"/>
    </row>
    <row r="1995" spans="2:6" x14ac:dyDescent="0.25">
      <c r="B1995" t="str">
        <v>1994,Subaru,Baja,2006,premium unleaded (required),AUTOMATIC,210,27495,|n</v>
      </c>
      <c r="F1995" s="5"/>
    </row>
    <row r="1996" spans="2:6" x14ac:dyDescent="0.25">
      <c r="B1996" t="str">
        <v>1995,Subaru,Baja,2006,premium unleaded (required),MANUAL,210,24595,|n</v>
      </c>
      <c r="F1996" s="5"/>
    </row>
    <row r="1997" spans="2:6" x14ac:dyDescent="0.25">
      <c r="B1997" t="str">
        <v>1996,Subaru,Baja,2006,regular unleaded,AUTOMATIC,165,23295,|n</v>
      </c>
      <c r="F1997" s="5"/>
    </row>
    <row r="1998" spans="2:6" x14ac:dyDescent="0.25">
      <c r="B1998" t="str">
        <v>1997,Subaru,Baja,2006,regular unleaded,MANUAL,165,22495,|n</v>
      </c>
      <c r="F1998" s="5"/>
    </row>
    <row r="1999" spans="2:6" x14ac:dyDescent="0.25">
      <c r="B1999" t="str">
        <v>1998,Subaru,BRZ,2015,premium unleaded (required),AUTOMATIC,200,28795,|n</v>
      </c>
      <c r="F1999" s="5"/>
    </row>
    <row r="2000" spans="2:6" x14ac:dyDescent="0.25">
      <c r="B2000" t="str">
        <v>1999,Subaru,BRZ,2015,premium unleaded (required),MANUAL,200,29490,|n</v>
      </c>
      <c r="F2000" s="5"/>
    </row>
    <row r="2001" spans="2:6" x14ac:dyDescent="0.25">
      <c r="B2001" t="str">
        <v>2000,Subaru,BRZ,2016,premium unleaded (required),AUTOMATIC,200,28495,|n</v>
      </c>
      <c r="F2001" s="5"/>
    </row>
    <row r="2002" spans="2:6" x14ac:dyDescent="0.25">
      <c r="B2002" t="str">
        <v>2001,Subaru,BRZ,2016,premium unleaded (required),MANUAL,200,27690,|n</v>
      </c>
      <c r="F2002" s="5"/>
    </row>
    <row r="2003" spans="2:6" x14ac:dyDescent="0.25">
      <c r="B2003" t="str">
        <v>2002,Subaru,BRZ,2017,premium unleaded (required),AUTOMATIC,200,28745,|n</v>
      </c>
      <c r="F2003" s="5"/>
    </row>
    <row r="2004" spans="2:6" x14ac:dyDescent="0.25">
      <c r="B2004" t="str">
        <v>2003,Subaru,BRZ,2017,premium unleaded (required),MANUAL,205,29695,|n</v>
      </c>
      <c r="F2004" s="5"/>
    </row>
    <row r="2005" spans="2:6" x14ac:dyDescent="0.25">
      <c r="B2005" t="str">
        <v>2004,Subaru,Crosstrek,2016,regular unleaded,AUTOMATIC,160,29995,|n</v>
      </c>
      <c r="F2005" s="5"/>
    </row>
    <row r="2006" spans="2:6" x14ac:dyDescent="0.25">
      <c r="B2006" t="str">
        <v>2005,Subaru,Crosstrek,2016,regular unleaded,MANUAL,148,22395,|n</v>
      </c>
      <c r="F2006" s="5"/>
    </row>
    <row r="2007" spans="2:6" x14ac:dyDescent="0.25">
      <c r="B2007" t="str">
        <v>2006,Subaru,Crosstrek,2017,regular unleaded,AUTOMATIC,148,25195,|n</v>
      </c>
      <c r="F2007" s="5"/>
    </row>
    <row r="2008" spans="2:6" x14ac:dyDescent="0.25">
      <c r="B2008" t="str">
        <v>2007,Subaru,Crosstrek,2017,regular unleaded,MANUAL,148,22495,|n</v>
      </c>
      <c r="F2008" s="5"/>
    </row>
    <row r="2009" spans="2:6" x14ac:dyDescent="0.25">
      <c r="B2009" t="str">
        <v>2008,Subaru,Forester,2015,premium unleaded (required),AUTOMATIC,250,33095,|n</v>
      </c>
      <c r="F2009" s="5"/>
    </row>
    <row r="2010" spans="2:6" x14ac:dyDescent="0.25">
      <c r="B2010" t="str">
        <v>2009,Subaru,Forester,2015,regular unleaded,AUTOMATIC,170,30095,|n</v>
      </c>
      <c r="F2010" s="5"/>
    </row>
    <row r="2011" spans="2:6" x14ac:dyDescent="0.25">
      <c r="B2011" t="str">
        <v>2010,Subaru,Forester,2015,regular unleaded,MANUAL,170,24595,|n</v>
      </c>
      <c r="F2011" s="5"/>
    </row>
    <row r="2012" spans="2:6" x14ac:dyDescent="0.25">
      <c r="B2012" t="str">
        <v>2011,Subaru,Forester,2016,premium unleaded (required),AUTOMATIC,250,33795,|n</v>
      </c>
      <c r="F2012" s="5"/>
    </row>
    <row r="2013" spans="2:6" x14ac:dyDescent="0.25">
      <c r="B2013" t="str">
        <v>2012,Subaru,Forester,2016,regular unleaded,AUTOMATIC,170,30795,|n</v>
      </c>
      <c r="F2013" s="5"/>
    </row>
    <row r="2014" spans="2:6" x14ac:dyDescent="0.25">
      <c r="B2014" t="str">
        <v>2013,Subaru,Forester,2016,regular unleaded,MANUAL,170,25295,|n</v>
      </c>
      <c r="F2014" s="5"/>
    </row>
    <row r="2015" spans="2:6" x14ac:dyDescent="0.25">
      <c r="B2015" t="str">
        <v>2014,Subaru,Forester,2017,premium unleaded (required),AUTOMATIC,250,34295,|n</v>
      </c>
      <c r="F2015" s="5"/>
    </row>
    <row r="2016" spans="2:6" x14ac:dyDescent="0.25">
      <c r="B2016" t="str">
        <v>2015,Subaru,Forester,2017,regular unleaded,AUTOMATIC,170,31295,|n</v>
      </c>
      <c r="F2016" s="5"/>
    </row>
    <row r="2017" spans="2:6" x14ac:dyDescent="0.25">
      <c r="B2017" t="str">
        <v>2016,Subaru,Forester,2017,regular unleaded,MANUAL,170,25495,|n</v>
      </c>
      <c r="F2017" s="5"/>
    </row>
    <row r="2018" spans="2:6" x14ac:dyDescent="0.25">
      <c r="B2018" t="str">
        <v>2017,Subaru,Impreza,2015,regular unleaded,AUTOMATIC,148,23295,|n</v>
      </c>
      <c r="F2018" s="5"/>
    </row>
    <row r="2019" spans="2:6" x14ac:dyDescent="0.25">
      <c r="B2019" t="str">
        <v>2018,Subaru,Impreza,2015,regular unleaded,MANUAL,148,20995,|n</v>
      </c>
      <c r="F2019" s="5"/>
    </row>
    <row r="2020" spans="2:6" x14ac:dyDescent="0.25">
      <c r="B2020" t="str">
        <v>2019,Subaru,Impreza,2016,regular unleaded,AUTOMATIC,148,23595,|n</v>
      </c>
      <c r="F2020" s="5"/>
    </row>
    <row r="2021" spans="2:6" x14ac:dyDescent="0.25">
      <c r="B2021" t="str">
        <v>2020,Subaru,Impreza,2016,regular unleaded,MANUAL,148,21095,|n</v>
      </c>
      <c r="F2021" s="5"/>
    </row>
    <row r="2022" spans="2:6" x14ac:dyDescent="0.25">
      <c r="B2022" t="str">
        <v>2021,Subaru,Impreza,2017,regular unleaded,AUTOMATIC,152,24595,|n</v>
      </c>
      <c r="F2022" s="5"/>
    </row>
    <row r="2023" spans="2:6" x14ac:dyDescent="0.25">
      <c r="B2023" t="str">
        <v>2022,Subaru,Impreza,2017,regular unleaded,MANUAL,152,22495,|n</v>
      </c>
      <c r="F2023" s="5"/>
    </row>
    <row r="2024" spans="2:6" x14ac:dyDescent="0.25">
      <c r="B2024" t="str">
        <v>2023,Subaru,Impreza WRX,2013,premium unleaded (required),MANUAL,305,37645,|n</v>
      </c>
      <c r="F2024" s="5"/>
    </row>
    <row r="2025" spans="2:6" x14ac:dyDescent="0.25">
      <c r="B2025" t="str">
        <v>2024,Subaru,Impreza WRX,2014,premium unleaded (required),MANUAL,305,37845,2023</v>
      </c>
      <c r="F2025" s="5"/>
    </row>
    <row r="2026" spans="2:6" x14ac:dyDescent="0.25">
      <c r="B2026" t="str">
        <v>2025,Subaru,Legacy,2015,regular unleaded,AUTOMATIC,256,29595,|n</v>
      </c>
      <c r="F2026" s="5"/>
    </row>
    <row r="2027" spans="2:6" x14ac:dyDescent="0.25">
      <c r="B2027" t="str">
        <v>2026,Subaru,Legacy,2016,regular unleaded,AUTOMATIC,256,29945,2025</v>
      </c>
      <c r="F2027" s="5"/>
    </row>
    <row r="2028" spans="2:6" x14ac:dyDescent="0.25">
      <c r="B2028" t="str">
        <v>2027,Subaru,Legacy,2017,regular unleaded,AUTOMATIC,256,31640,2026</v>
      </c>
      <c r="F2028" s="5"/>
    </row>
    <row r="2029" spans="2:6" x14ac:dyDescent="0.25">
      <c r="B2029" t="str">
        <v>2028,Subaru,Outback,2015,regular unleaded,AUTOMATIC,256,32995,|n</v>
      </c>
      <c r="F2029" s="5"/>
    </row>
    <row r="2030" spans="2:6" x14ac:dyDescent="0.25">
      <c r="B2030" t="str">
        <v>2029,Subaru,Outback,2016,regular unleaded,AUTOMATIC,256,33395,2028</v>
      </c>
      <c r="F2030" s="5"/>
    </row>
    <row r="2031" spans="2:6" x14ac:dyDescent="0.25">
      <c r="B2031" t="str">
        <v>2030,Subaru,Outback,2017,regular unleaded,AUTOMATIC,256,38195,2029</v>
      </c>
      <c r="F2031" s="5"/>
    </row>
    <row r="2032" spans="2:6" x14ac:dyDescent="0.25">
      <c r="B2032" t="str">
        <v>2031,Subaru,Tribeca,2012,regular unleaded,AUTOMATIC,256,35895,|n</v>
      </c>
      <c r="F2032" s="5"/>
    </row>
    <row r="2033" spans="2:6" x14ac:dyDescent="0.25">
      <c r="B2033" t="str">
        <v>2032,Subaru,Tribeca,2013,regular unleaded,AUTOMATIC,256,32595,2031</v>
      </c>
      <c r="F2033" s="5"/>
    </row>
    <row r="2034" spans="2:6" x14ac:dyDescent="0.25">
      <c r="B2034" t="str">
        <v>2033,Subaru,Tribeca,2014,regular unleaded,AUTOMATIC,256,34095,2032</v>
      </c>
      <c r="F2034" s="5"/>
    </row>
    <row r="2035" spans="2:6" x14ac:dyDescent="0.25">
      <c r="B2035" t="str">
        <v>2034,Subaru,WRX,2015,premium unleaded (recommended),AUTOMATIC,268,31195,|n</v>
      </c>
      <c r="F2035" s="5"/>
    </row>
    <row r="2036" spans="2:6" x14ac:dyDescent="0.25">
      <c r="B2036" t="str">
        <v>2035,Subaru,WRX,2015,premium unleaded (recommended),MANUAL,268,29995,|n</v>
      </c>
      <c r="F2036" s="5"/>
    </row>
    <row r="2037" spans="2:6" x14ac:dyDescent="0.25">
      <c r="B2037" t="str">
        <v>2036,Subaru,WRX,2015,premium unleaded (required),MANUAL,305,38495,|n</v>
      </c>
      <c r="F2037" s="5"/>
    </row>
    <row r="2038" spans="2:6" x14ac:dyDescent="0.25">
      <c r="B2038" t="str">
        <v>2037,Subaru,WRX,2016,premium unleaded (recommended),AUTOMATIC,268,31595,|n</v>
      </c>
      <c r="F2038" s="5"/>
    </row>
    <row r="2039" spans="2:6" x14ac:dyDescent="0.25">
      <c r="B2039" t="str">
        <v>2038,Subaru,WRX,2016,premium unleaded (recommended),MANUAL,268,30395,|n</v>
      </c>
      <c r="F2039" s="5"/>
    </row>
    <row r="2040" spans="2:6" x14ac:dyDescent="0.25">
      <c r="B2040" t="str">
        <v>2039,Subaru,WRX,2016,premium unleaded (required),MANUAL,305,39995,|n</v>
      </c>
      <c r="F2040" s="5"/>
    </row>
    <row r="2041" spans="2:6" x14ac:dyDescent="0.25">
      <c r="B2041" t="str">
        <v>2040,Subaru,WRX,2017,premium unleaded (recommended),AUTOMATIC,268,32195,|n</v>
      </c>
      <c r="F2041" s="5"/>
    </row>
    <row r="2042" spans="2:6" x14ac:dyDescent="0.25">
      <c r="B2042" t="str">
        <v>2041,Subaru,WRX,2017,premium unleaded (recommended),MANUAL,268,30995,|n</v>
      </c>
      <c r="F2042" s="5"/>
    </row>
    <row r="2043" spans="2:6" x14ac:dyDescent="0.25">
      <c r="B2043" t="str">
        <v>2042,Subaru,WRX,2017,premium unleaded (required),MANUAL,305,39995,|n</v>
      </c>
      <c r="F2043" s="5"/>
    </row>
    <row r="2044" spans="2:6" x14ac:dyDescent="0.25">
      <c r="B2044" t="str">
        <v>2043,Subaru,XV Crosstrek,2013,regular unleaded,AUTOMATIC,148,24495,|n</v>
      </c>
      <c r="F2044" s="5"/>
    </row>
    <row r="2045" spans="2:6" x14ac:dyDescent="0.25">
      <c r="B2045" t="str">
        <v>2044,Subaru,XV Crosstrek,2013,regular unleaded,MANUAL,148,21995,|n</v>
      </c>
      <c r="F2045" s="5"/>
    </row>
    <row r="2046" spans="2:6" x14ac:dyDescent="0.25">
      <c r="B2046" t="str">
        <v>2045,Subaru,XV Crosstrek,2014,regular unleaded,AUTOMATIC,160,29295,|n</v>
      </c>
      <c r="F2046" s="5"/>
    </row>
    <row r="2047" spans="2:6" x14ac:dyDescent="0.25">
      <c r="B2047" t="str">
        <v>2046,Subaru,XV Crosstrek,2014,regular unleaded,MANUAL,148,21995,|n</v>
      </c>
      <c r="F2047" s="5"/>
    </row>
    <row r="2048" spans="2:6" x14ac:dyDescent="0.25">
      <c r="B2048" t="str">
        <v>2047,Subaru,XV Crosstrek,2015,regular unleaded,AUTOMATIC,160,29295,|n</v>
      </c>
      <c r="F2048" s="5"/>
    </row>
    <row r="2049" spans="2:6" x14ac:dyDescent="0.25">
      <c r="B2049" t="str">
        <v>2048,Subaru,XV Crosstrek,2015,regular unleaded,MANUAL,148,22295,|n</v>
      </c>
      <c r="F2049" s="5"/>
    </row>
    <row r="2050" spans="2:6" x14ac:dyDescent="0.25">
      <c r="B2050" t="str">
        <v>2049,Suzuki,Aerio,2005,regular unleaded,AUTOMATIC,155,17849,|n</v>
      </c>
      <c r="F2050" s="5"/>
    </row>
    <row r="2051" spans="2:6" x14ac:dyDescent="0.25">
      <c r="B2051" t="str">
        <v>2050,Suzuki,Aerio,2005,regular unleaded,MANUAL,155,15949,|n</v>
      </c>
      <c r="F2051" s="5"/>
    </row>
    <row r="2052" spans="2:6" x14ac:dyDescent="0.25">
      <c r="B2052" t="str">
        <v>2051,Suzuki,Aerio,2006,regular unleaded,AUTOMATIC,155,17099,|n</v>
      </c>
      <c r="F2052" s="5"/>
    </row>
    <row r="2053" spans="2:6" x14ac:dyDescent="0.25">
      <c r="B2053" t="str">
        <v>2052,Suzuki,Aerio,2006,regular unleaded,MANUAL,155,15299,|n</v>
      </c>
      <c r="F2053" s="5"/>
    </row>
    <row r="2054" spans="2:6" x14ac:dyDescent="0.25">
      <c r="B2054" t="str">
        <v>2053,Suzuki,Aerio,2007,regular unleaded,AUTOMATIC,155,17199,|n</v>
      </c>
      <c r="F2054" s="5"/>
    </row>
    <row r="2055" spans="2:6" x14ac:dyDescent="0.25">
      <c r="B2055" t="str">
        <v>2054,Suzuki,Aerio,2007,regular unleaded,MANUAL,155,14299,|n</v>
      </c>
      <c r="F2055" s="5"/>
    </row>
    <row r="2056" spans="2:6" x14ac:dyDescent="0.25">
      <c r="B2056" t="str">
        <v>2055,Suzuki,Equator,2010,regular unleaded,AUTOMATIC,261,30900,|n</v>
      </c>
      <c r="F2056" s="5"/>
    </row>
    <row r="2057" spans="2:6" x14ac:dyDescent="0.25">
      <c r="B2057" t="str">
        <v>2056,Suzuki,Equator,2010,regular unleaded,MANUAL,152,18825,|n</v>
      </c>
      <c r="F2057" s="5"/>
    </row>
    <row r="2058" spans="2:6" x14ac:dyDescent="0.25">
      <c r="B2058" t="str">
        <v>2057,Suzuki,Equator,2011,regular unleaded,AUTOMATIC,261,29150,|n</v>
      </c>
      <c r="F2058" s="5"/>
    </row>
    <row r="2059" spans="2:6" x14ac:dyDescent="0.25">
      <c r="B2059" t="str">
        <v>2058,Suzuki,Equator,2011,regular unleaded,MANUAL,152,17595,|n</v>
      </c>
      <c r="F2059" s="5"/>
    </row>
    <row r="2060" spans="2:6" x14ac:dyDescent="0.25">
      <c r="B2060" t="str">
        <v>2059,Suzuki,Equator,2012,regular unleaded,AUTOMATIC,261,29550,|n</v>
      </c>
      <c r="F2060" s="5"/>
    </row>
    <row r="2061" spans="2:6" x14ac:dyDescent="0.25">
      <c r="B2061" t="str">
        <v>2060,Suzuki,Equator,2012,regular unleaded,MANUAL,152,19299,|n</v>
      </c>
      <c r="F2061" s="5"/>
    </row>
    <row r="2062" spans="2:6" x14ac:dyDescent="0.25">
      <c r="B2062" t="str">
        <v>2061,Suzuki,Forenza,2006,regular unleaded,AUTOMATIC,126,16699,|n</v>
      </c>
      <c r="F2062" s="5"/>
    </row>
    <row r="2063" spans="2:6" x14ac:dyDescent="0.25">
      <c r="B2063" t="str">
        <v>2062,Suzuki,Forenza,2006,regular unleaded,MANUAL,126,15799,|n</v>
      </c>
      <c r="F2063" s="5"/>
    </row>
    <row r="2064" spans="2:6" x14ac:dyDescent="0.25">
      <c r="B2064" t="str">
        <v>2063,Suzuki,Forenza,2007,regular unleaded,AUTOMATIC,127,16949,|n</v>
      </c>
      <c r="F2064" s="5"/>
    </row>
    <row r="2065" spans="2:6" x14ac:dyDescent="0.25">
      <c r="B2065" t="str">
        <v>2064,Suzuki,Forenza,2007,regular unleaded,MANUAL,127,15849,|n</v>
      </c>
      <c r="F2065" s="5"/>
    </row>
    <row r="2066" spans="2:6" x14ac:dyDescent="0.25">
      <c r="B2066" t="str">
        <v>2065,Suzuki,Forenza,2008,regular unleaded,AUTOMATIC,127,17689,|n</v>
      </c>
      <c r="F2066" s="5"/>
    </row>
    <row r="2067" spans="2:6" x14ac:dyDescent="0.25">
      <c r="B2067" t="str">
        <v>2066,Suzuki,Forenza,2008,regular unleaded,MANUAL,127,15889,|n</v>
      </c>
      <c r="F2067" s="5"/>
    </row>
    <row r="2068" spans="2:6" x14ac:dyDescent="0.25">
      <c r="B2068" t="str">
        <v>2067,Suzuki,Grand Vitara,2011,regular unleaded,AUTOMATIC,166,24949,|n</v>
      </c>
      <c r="F2068" s="5"/>
    </row>
    <row r="2069" spans="2:6" x14ac:dyDescent="0.25">
      <c r="B2069" t="str">
        <v>2068,Suzuki,Grand Vitara,2011,regular unleaded,MANUAL,166,19299,|n</v>
      </c>
      <c r="F2069" s="5"/>
    </row>
    <row r="2070" spans="2:6" x14ac:dyDescent="0.25">
      <c r="B2070" t="str">
        <v>2069,Suzuki,Grand Vitara,2012,regular unleaded,AUTOMATIC,166,25249,|n</v>
      </c>
      <c r="F2070" s="5"/>
    </row>
    <row r="2071" spans="2:6" x14ac:dyDescent="0.25">
      <c r="B2071" t="str">
        <v>2070,Suzuki,Grand Vitara,2012,regular unleaded,MANUAL,166,19499,|n</v>
      </c>
      <c r="F2071" s="5"/>
    </row>
    <row r="2072" spans="2:6" x14ac:dyDescent="0.25">
      <c r="B2072" t="str">
        <v>2071,Suzuki,Grand Vitara,2013,regular unleaded,AUTOMATIC,166,25949,|n</v>
      </c>
      <c r="F2072" s="5"/>
    </row>
    <row r="2073" spans="2:6" x14ac:dyDescent="0.25">
      <c r="B2073" t="str">
        <v>2072,Suzuki,Grand Vitara,2013,regular unleaded,MANUAL,166,19949,|n</v>
      </c>
      <c r="F2073" s="5"/>
    </row>
    <row r="2074" spans="2:6" x14ac:dyDescent="0.25">
      <c r="B2074" t="str">
        <v>2073,Suzuki,Kizashi,2011,regular unleaded,AUTOMATIC,180,27299,|n</v>
      </c>
      <c r="F2074" s="5"/>
    </row>
    <row r="2075" spans="2:6" x14ac:dyDescent="0.25">
      <c r="B2075" t="str">
        <v>2074,Suzuki,Kizashi,2011,regular unleaded,MANUAL,185,24849,|n</v>
      </c>
      <c r="F2075" s="5"/>
    </row>
    <row r="2076" spans="2:6" x14ac:dyDescent="0.25">
      <c r="B2076" t="str">
        <v>2075,Suzuki,Kizashi,2012,regular unleaded,AUTOMATIC,180,27549,|n</v>
      </c>
      <c r="F2076" s="5"/>
    </row>
    <row r="2077" spans="2:6" x14ac:dyDescent="0.25">
      <c r="B2077" t="str">
        <v>2076,Suzuki,Kizashi,2012,regular unleaded,MANUAL,185,25099,|n</v>
      </c>
      <c r="F2077" s="5"/>
    </row>
    <row r="2078" spans="2:6" x14ac:dyDescent="0.25">
      <c r="B2078" t="str">
        <v>2077,Suzuki,Kizashi,2013,regular unleaded,AUTOMATIC,180,28999,|n</v>
      </c>
      <c r="F2078" s="5"/>
    </row>
    <row r="2079" spans="2:6" x14ac:dyDescent="0.25">
      <c r="B2079" t="str">
        <v>2078,Suzuki,Kizashi,2013,regular unleaded,MANUAL,185,19999,|n</v>
      </c>
      <c r="F2079" s="5"/>
    </row>
    <row r="2080" spans="2:6" x14ac:dyDescent="0.25">
      <c r="B2080" t="str">
        <v>2079,Suzuki,Reno,2006,regular unleaded,AUTOMATIC,126,16299,|n</v>
      </c>
      <c r="F2080" s="5"/>
    </row>
    <row r="2081" spans="2:6" x14ac:dyDescent="0.25">
      <c r="B2081" t="str">
        <v>2080,Suzuki,Reno,2006,regular unleaded,MANUAL,126,15399,|n</v>
      </c>
      <c r="F2081" s="5"/>
    </row>
    <row r="2082" spans="2:6" x14ac:dyDescent="0.25">
      <c r="B2082" t="str">
        <v>2081,Suzuki,Reno,2007,regular unleaded,AUTOMATIC,127,15199,|n</v>
      </c>
      <c r="F2082" s="5"/>
    </row>
    <row r="2083" spans="2:6" x14ac:dyDescent="0.25">
      <c r="B2083" t="str">
        <v>2082,Suzuki,Reno,2007,regular unleaded,MANUAL,127,14099,|n</v>
      </c>
      <c r="F2083" s="5"/>
    </row>
    <row r="2084" spans="2:6" x14ac:dyDescent="0.25">
      <c r="B2084" t="str">
        <v>2083,Suzuki,Reno,2008,regular unleaded,AUTOMATIC,127,15349,|n</v>
      </c>
      <c r="F2084" s="5"/>
    </row>
    <row r="2085" spans="2:6" x14ac:dyDescent="0.25">
      <c r="B2085" t="str">
        <v>2084,Suzuki,Reno,2008,regular unleaded,MANUAL,127,14339,|n</v>
      </c>
      <c r="F2085" s="5"/>
    </row>
    <row r="2086" spans="2:6" x14ac:dyDescent="0.25">
      <c r="B2086" t="str">
        <v>2085,Suzuki,SX4,2011,regular unleaded,AUTOMATIC,148,19349,|n</v>
      </c>
      <c r="F2086" s="5"/>
    </row>
    <row r="2087" spans="2:6" x14ac:dyDescent="0.25">
      <c r="B2087" t="str">
        <v>2086,Suzuki,SX4,2011,regular unleaded,MANUAL,150,18249,|n</v>
      </c>
      <c r="F2087" s="5"/>
    </row>
    <row r="2088" spans="2:6" x14ac:dyDescent="0.25">
      <c r="B2088" t="str">
        <v>2087,Suzuki,SX4,2012,regular unleaded,AUTOMATIC,148,19649,|n</v>
      </c>
      <c r="F2088" s="5"/>
    </row>
    <row r="2089" spans="2:6" x14ac:dyDescent="0.25">
      <c r="B2089" t="str">
        <v>2088,Suzuki,SX4,2012,regular unleaded,MANUAL,150,18549,|n</v>
      </c>
      <c r="F2089" s="5"/>
    </row>
    <row r="2090" spans="2:6" x14ac:dyDescent="0.25">
      <c r="B2090" t="str">
        <v>2089,Suzuki,SX4,2013,regular unleaded,AUTOMATIC,148,20449,|n</v>
      </c>
      <c r="F2090" s="5"/>
    </row>
    <row r="2091" spans="2:6" x14ac:dyDescent="0.25">
      <c r="B2091" t="str">
        <v>2090,Suzuki,SX4,2013,regular unleaded,MANUAL,150,19349,|n</v>
      </c>
      <c r="F2091" s="5"/>
    </row>
    <row r="2092" spans="2:6" x14ac:dyDescent="0.25">
      <c r="B2092" t="str">
        <v>2091,Suzuki,Verona,2005,regular unleaded,AUTOMATIC,155,21049,|n</v>
      </c>
      <c r="F2092" s="5"/>
    </row>
    <row r="2093" spans="2:6" x14ac:dyDescent="0.25">
      <c r="B2093" t="str">
        <v>2092,Suzuki,Verona,2006,regular unleaded,AUTOMATIC,155,20299,2091</v>
      </c>
      <c r="F2093" s="5"/>
    </row>
    <row r="2094" spans="2:6" x14ac:dyDescent="0.25">
      <c r="B2094" t="str">
        <v>2093,Suzuki,XL7,2007,regular unleaded,AUTOMATIC,252,31749,|n</v>
      </c>
      <c r="F2094" s="5"/>
    </row>
    <row r="2095" spans="2:6" x14ac:dyDescent="0.25">
      <c r="B2095" t="str">
        <v>2094,Suzuki,XL7,2008,regular unleaded,AUTOMATIC,252,29149,2093</v>
      </c>
      <c r="F2095" s="5"/>
    </row>
    <row r="2096" spans="2:6" x14ac:dyDescent="0.25">
      <c r="B2096" t="str">
        <v>2095,Suzuki,XL7,2009,regular unleaded,AUTOMATIC,252,30230,2094</v>
      </c>
      <c r="F2096" s="5"/>
    </row>
    <row r="2097" spans="2:6" x14ac:dyDescent="0.25">
      <c r="B2097" t="str">
        <v>2096,Suzuki,XL-7,2005,regular unleaded,AUTOMATIC,185,27799,|n</v>
      </c>
      <c r="F2097" s="5"/>
    </row>
    <row r="2098" spans="2:6" x14ac:dyDescent="0.25">
      <c r="B2098" t="str">
        <v>2097,Suzuki,XL-7,2005,regular unleaded,MANUAL,185,22299,|n</v>
      </c>
      <c r="F2098" s="5"/>
    </row>
    <row r="2099" spans="2:6" x14ac:dyDescent="0.25">
      <c r="B2099" t="str">
        <v>2098,Suzuki,XL-7,2006,regular unleaded,AUTOMATIC,185,26699,|n</v>
      </c>
      <c r="F2099" s="5"/>
    </row>
    <row r="2100" spans="2:6" x14ac:dyDescent="0.25">
      <c r="B2100" t="str">
        <v>2099,Tesla,Model S,2014,electric,DIRECT_DRIVE,613,104500,|n</v>
      </c>
      <c r="F2100" s="5"/>
    </row>
    <row r="2101" spans="2:6" x14ac:dyDescent="0.25">
      <c r="B2101" t="str">
        <v>2100,Tesla,Model S,2015,electric,DIRECT_DRIVE,613,105000,2099</v>
      </c>
      <c r="F2101" s="5"/>
    </row>
    <row r="2102" spans="2:6" x14ac:dyDescent="0.25">
      <c r="B2102" t="str">
        <v>2101,Tesla,Model S,2016,electric,DIRECT_DRIVE,613,134500,2100</v>
      </c>
      <c r="F2102" s="5"/>
    </row>
    <row r="2103" spans="2:6" x14ac:dyDescent="0.25">
      <c r="B2103" t="str">
        <v>2102,Toyota,86,2017,premium unleaded (recommended),AUTOMATIC,200,26975,|n</v>
      </c>
      <c r="F2103" s="5"/>
    </row>
    <row r="2104" spans="2:6" x14ac:dyDescent="0.25">
      <c r="B2104" t="str">
        <v>2103,Toyota,86,2017,premium unleaded (recommended),MANUAL,205,26255,|n</v>
      </c>
      <c r="F2104" s="5"/>
    </row>
    <row r="2105" spans="2:6" x14ac:dyDescent="0.25">
      <c r="B2105" t="str">
        <v>2104,Toyota,4Runner,2014,regular unleaded,AUTOMATIC,270,43400,|n</v>
      </c>
      <c r="F2105" s="5"/>
    </row>
    <row r="2106" spans="2:6" x14ac:dyDescent="0.25">
      <c r="B2106" t="str">
        <v>2105,Toyota,4Runner,2015,regular unleaded,AUTOMATIC,270,43620,2104</v>
      </c>
      <c r="F2106" s="5"/>
    </row>
    <row r="2107" spans="2:6" x14ac:dyDescent="0.25">
      <c r="B2107" t="str">
        <v>2106,Toyota,4Runner,2016,regular unleaded,AUTOMATIC,270,44360,2105</v>
      </c>
      <c r="F2107" s="5"/>
    </row>
    <row r="2108" spans="2:6" x14ac:dyDescent="0.25">
      <c r="B2108" t="str">
        <v>2107,Toyota,Avalon,2015,regular unleaded,AUTOMATIC,268,39980,|n</v>
      </c>
      <c r="F2108" s="5"/>
    </row>
    <row r="2109" spans="2:6" x14ac:dyDescent="0.25">
      <c r="B2109" t="str">
        <v>2108,Toyota,Avalon,2016,regular unleaded,AUTOMATIC,268,40450,2107</v>
      </c>
      <c r="F2109" s="5"/>
    </row>
    <row r="2110" spans="2:6" x14ac:dyDescent="0.25">
      <c r="B2110" t="str">
        <v>2109,Toyota,Avalon,2017,regular unleaded,AUTOMATIC,268,41050,2108</v>
      </c>
      <c r="F2110" s="5"/>
    </row>
    <row r="2111" spans="2:6" x14ac:dyDescent="0.25">
      <c r="B2111" t="str">
        <v>2110,Toyota,Avalon Hybrid,2015,regular unleaded,AUTOMATIC,200,41700,|n</v>
      </c>
      <c r="F2111" s="5"/>
    </row>
    <row r="2112" spans="2:6" x14ac:dyDescent="0.25">
      <c r="B2112" t="str">
        <v>2111,Toyota,Avalon Hybrid,2016,regular unleaded,AUTOMATIC,200,41950,2110</v>
      </c>
      <c r="F2112" s="5"/>
    </row>
    <row r="2113" spans="2:6" x14ac:dyDescent="0.25">
      <c r="B2113" t="str">
        <v>2112,Toyota,Avalon Hybrid,2017,regular unleaded,AUTOMATIC,200,42550,2111</v>
      </c>
      <c r="F2113" s="5"/>
    </row>
    <row r="2114" spans="2:6" x14ac:dyDescent="0.25">
      <c r="B2114" t="str">
        <v>2113,Toyota,Camry,2015,regular unleaded,AUTOMATIC,268,31370,|n</v>
      </c>
      <c r="F2114" s="5"/>
    </row>
    <row r="2115" spans="2:6" x14ac:dyDescent="0.25">
      <c r="B2115" t="str">
        <v>2114,Toyota,Camry,2016,regular unleaded,AUTOMATIC,268,31370,2113</v>
      </c>
      <c r="F2115" s="5"/>
    </row>
    <row r="2116" spans="2:6" x14ac:dyDescent="0.25">
      <c r="B2116" t="str">
        <v>2115,Toyota,Camry,2017,regular unleaded,AUTOMATIC,268,31370,2114</v>
      </c>
      <c r="F2116" s="5"/>
    </row>
    <row r="2117" spans="2:6" x14ac:dyDescent="0.25">
      <c r="B2117" t="str">
        <v>2116,Toyota,Camry Hybrid,2015,regular unleaded,AUTOMATIC,200,29980,|n</v>
      </c>
      <c r="F2117" s="5"/>
    </row>
    <row r="2118" spans="2:6" x14ac:dyDescent="0.25">
      <c r="B2118" t="str">
        <v>2117,Toyota,Camry Hybrid,2016,regular unleaded,AUTOMATIC,200,30140,2116</v>
      </c>
      <c r="F2118" s="5"/>
    </row>
    <row r="2119" spans="2:6" x14ac:dyDescent="0.25">
      <c r="B2119" t="str">
        <v>2118,Toyota,Camry Hybrid,2017,regular unleaded,AUTOMATIC,200,30140,2117</v>
      </c>
      <c r="F2119" s="5"/>
    </row>
    <row r="2120" spans="2:6" x14ac:dyDescent="0.25">
      <c r="B2120" t="str">
        <v>2119,Toyota,Camry Solara,2006,regular unleaded,AUTOMATIC,225,30210,|n</v>
      </c>
      <c r="F2120" s="5"/>
    </row>
    <row r="2121" spans="2:6" x14ac:dyDescent="0.25">
      <c r="B2121" t="str">
        <v>2120,Toyota,Camry Solara,2006,regular unleaded,MANUAL,157,21025,|n</v>
      </c>
      <c r="F2121" s="5"/>
    </row>
    <row r="2122" spans="2:6" x14ac:dyDescent="0.25">
      <c r="B2122" t="str">
        <v>2121,Toyota,Camry Solara,2007,regular unleaded,AUTOMATIC,210,30460,|n</v>
      </c>
      <c r="F2122" s="5"/>
    </row>
    <row r="2123" spans="2:6" x14ac:dyDescent="0.25">
      <c r="B2123" t="str">
        <v>2122,Toyota,Camry Solara,2007,regular unleaded,MANUAL,155,22200,|n</v>
      </c>
      <c r="F2123" s="5"/>
    </row>
    <row r="2124" spans="2:6" x14ac:dyDescent="0.25">
      <c r="B2124" t="str">
        <v>2123,Toyota,Camry Solara,2008,regular unleaded,AUTOMATIC,210,30710,|n</v>
      </c>
      <c r="F2124" s="5"/>
    </row>
    <row r="2125" spans="2:6" x14ac:dyDescent="0.25">
      <c r="B2125" t="str">
        <v>2124,Toyota,Camry Solara,2008,regular unleaded,MANUAL,155,22450,|n</v>
      </c>
      <c r="F2125" s="5"/>
    </row>
    <row r="2126" spans="2:6" x14ac:dyDescent="0.25">
      <c r="B2126" t="str">
        <v>2125,Toyota,Celica,2005,premium unleaded (required),AUTOMATIC,180,23035,|n</v>
      </c>
      <c r="F2126" s="5"/>
    </row>
    <row r="2127" spans="2:6" x14ac:dyDescent="0.25">
      <c r="B2127" t="str">
        <v>2126,Toyota,Celica,2005,premium unleaded (required),MANUAL,180,22335,|n</v>
      </c>
      <c r="F2127" s="5"/>
    </row>
    <row r="2128" spans="2:6" x14ac:dyDescent="0.25">
      <c r="B2128" t="str">
        <v>2127,Toyota,Celica,2005,regular unleaded,AUTOMATIC,140,18470,|n</v>
      </c>
      <c r="F2128" s="5"/>
    </row>
    <row r="2129" spans="2:6" x14ac:dyDescent="0.25">
      <c r="B2129" t="str">
        <v>2128,Toyota,Celica,2005,regular unleaded,MANUAL,140,17670,|n</v>
      </c>
      <c r="F2129" s="5"/>
    </row>
    <row r="2130" spans="2:6" x14ac:dyDescent="0.25">
      <c r="B2130" t="str">
        <v>2129,Toyota,Corolla,2015,regular unleaded,AUTOMATIC,132,22955,|n</v>
      </c>
      <c r="F2130" s="5"/>
    </row>
    <row r="2131" spans="2:6" x14ac:dyDescent="0.25">
      <c r="B2131" t="str">
        <v>2130,Toyota,Corolla,2015,regular unleaded,MANUAL,132,21495,|n</v>
      </c>
      <c r="F2131" s="5"/>
    </row>
    <row r="2132" spans="2:6" x14ac:dyDescent="0.25">
      <c r="B2132" t="str">
        <v>2131,Toyota,Corolla,2016,regular unleaded,AUTOMATIC,132,23125,|n</v>
      </c>
      <c r="F2132" s="5"/>
    </row>
    <row r="2133" spans="2:6" x14ac:dyDescent="0.25">
      <c r="B2133" t="str">
        <v>2132,Toyota,Corolla,2016,regular unleaded,MANUAL,132,21665,|n</v>
      </c>
      <c r="F2133" s="5"/>
    </row>
    <row r="2134" spans="2:6" x14ac:dyDescent="0.25">
      <c r="B2134" t="str">
        <v>2133,Toyota,Corolla,2017,regular unleaded,AUTOMATIC,132,22680,|n</v>
      </c>
      <c r="F2134" s="5"/>
    </row>
    <row r="2135" spans="2:6" x14ac:dyDescent="0.25">
      <c r="B2135" t="str">
        <v>2134,Toyota,Corolla,2017,regular unleaded,MANUAL,132,21665,|n</v>
      </c>
      <c r="F2135" s="5"/>
    </row>
    <row r="2136" spans="2:6" x14ac:dyDescent="0.25">
      <c r="B2136" t="str">
        <v>2135,Toyota,Corolla iM,2017,regular unleaded,AUTOMATIC,137,19490,|n</v>
      </c>
      <c r="F2136" s="5"/>
    </row>
    <row r="2137" spans="2:6" x14ac:dyDescent="0.25">
      <c r="B2137" t="str">
        <v>2136,Toyota,Corolla iM,2017,regular unleaded,MANUAL,137,18750,|n</v>
      </c>
      <c r="F2137" s="5"/>
    </row>
    <row r="2138" spans="2:6" x14ac:dyDescent="0.25">
      <c r="B2138" t="str">
        <v>2137,Toyota,ECHO,2005,regular unleaded,AUTOMATIC,108,11785,|n</v>
      </c>
      <c r="F2138" s="5"/>
    </row>
    <row r="2139" spans="2:6" x14ac:dyDescent="0.25">
      <c r="B2139" t="str">
        <v>2138,Toyota,ECHO,2005,regular unleaded,MANUAL,108,10985,|n</v>
      </c>
      <c r="F2139" s="5"/>
    </row>
    <row r="2140" spans="2:6" x14ac:dyDescent="0.25">
      <c r="B2140" t="str">
        <v>2139,Toyota,FJ Cruiser,2012,regular unleaded,AUTOMATIC,260,27705,|n</v>
      </c>
      <c r="F2140" s="5"/>
    </row>
    <row r="2141" spans="2:6" x14ac:dyDescent="0.25">
      <c r="B2141" t="str">
        <v>2140,Toyota,FJ Cruiser,2012,regular unleaded,MANUAL,260,27295,|n</v>
      </c>
      <c r="F2141" s="5"/>
    </row>
    <row r="2142" spans="2:6" x14ac:dyDescent="0.25">
      <c r="B2142" t="str">
        <v>2141,Toyota,FJ Cruiser,2013,regular unleaded,AUTOMATIC,260,28620,|n</v>
      </c>
      <c r="F2142" s="5"/>
    </row>
    <row r="2143" spans="2:6" x14ac:dyDescent="0.25">
      <c r="B2143" t="str">
        <v>2142,Toyota,FJ Cruiser,2013,regular unleaded,MANUAL,260,28210,|n</v>
      </c>
      <c r="F2143" s="5"/>
    </row>
    <row r="2144" spans="2:6" x14ac:dyDescent="0.25">
      <c r="B2144" t="str">
        <v>2143,Toyota,FJ Cruiser,2014,regular unleaded,AUTOMATIC,260,29270,|n</v>
      </c>
      <c r="F2144" s="5"/>
    </row>
    <row r="2145" spans="2:6" x14ac:dyDescent="0.25">
      <c r="B2145" t="str">
        <v>2144,Toyota,FJ Cruiser,2014,regular unleaded,MANUAL,260,28860,|n</v>
      </c>
      <c r="F2145" s="5"/>
    </row>
    <row r="2146" spans="2:6" x14ac:dyDescent="0.25">
      <c r="B2146" t="str">
        <v>2145,Toyota,Highlander,2015,regular unleaded,AUTOMATIC,270,44140,|n</v>
      </c>
      <c r="F2146" s="5"/>
    </row>
    <row r="2147" spans="2:6" x14ac:dyDescent="0.25">
      <c r="B2147" t="str">
        <v>2146,Toyota,Highlander,2016,regular unleaded,AUTOMATIC,270,44990,2145</v>
      </c>
      <c r="F2147" s="5"/>
    </row>
    <row r="2148" spans="2:6" x14ac:dyDescent="0.25">
      <c r="B2148" t="str">
        <v>2147,Toyota,Highlander Hybrid,2014,regular unleaded,AUTOMATIC,280,49790,|n</v>
      </c>
      <c r="F2148" s="5"/>
    </row>
    <row r="2149" spans="2:6" x14ac:dyDescent="0.25">
      <c r="B2149" t="str">
        <v>2148,Toyota,Highlander Hybrid,2015,regular unleaded,AUTOMATIC,280,50340,2147</v>
      </c>
      <c r="F2149" s="5"/>
    </row>
    <row r="2150" spans="2:6" x14ac:dyDescent="0.25">
      <c r="B2150" t="str">
        <v>2149,Toyota,Highlander Hybrid,2016,regular unleaded,AUTOMATIC,280,50485,2148</v>
      </c>
      <c r="F2150" s="5"/>
    </row>
    <row r="2151" spans="2:6" x14ac:dyDescent="0.25">
      <c r="B2151" t="str">
        <v>2150,Toyota,Land Cruiser,2015,regular unleaded,AUTOMATIC,381,80155,|n</v>
      </c>
      <c r="F2151" s="5"/>
    </row>
    <row r="2152" spans="2:6" x14ac:dyDescent="0.25">
      <c r="B2152" t="str">
        <v>2151,Toyota,Land Cruiser,2016,regular unleaded,AUTOMATIC,381,83825,2150</v>
      </c>
      <c r="F2152" s="5"/>
    </row>
    <row r="2153" spans="2:6" x14ac:dyDescent="0.25">
      <c r="B2153" t="str">
        <v>2152,Toyota,Land Cruiser,2017,regular unleaded,AUTOMATIC,381,84325,2151</v>
      </c>
      <c r="F2153" s="5"/>
    </row>
    <row r="2154" spans="2:6" x14ac:dyDescent="0.25">
      <c r="B2154" t="str">
        <v>2153,Toyota,Matrix,2011,regular unleaded,AUTOMATIC,158,21715,|n</v>
      </c>
      <c r="F2154" s="5"/>
    </row>
    <row r="2155" spans="2:6" x14ac:dyDescent="0.25">
      <c r="B2155" t="str">
        <v>2154,Toyota,Matrix,2011,regular unleaded,MANUAL,158,19565,|n</v>
      </c>
      <c r="F2155" s="5"/>
    </row>
    <row r="2156" spans="2:6" x14ac:dyDescent="0.25">
      <c r="B2156" t="str">
        <v>2155,Toyota,Matrix,2012,regular unleaded,AUTOMATIC,158,21715,|n</v>
      </c>
      <c r="F2156" s="5"/>
    </row>
    <row r="2157" spans="2:6" x14ac:dyDescent="0.25">
      <c r="B2157" t="str">
        <v>2156,Toyota,Matrix,2012,regular unleaded,MANUAL,158,19565,|n</v>
      </c>
      <c r="F2157" s="5"/>
    </row>
    <row r="2158" spans="2:6" x14ac:dyDescent="0.25">
      <c r="B2158" t="str">
        <v>2157,Toyota,Matrix,2013,regular unleaded,AUTOMATIC,158,22415,|n</v>
      </c>
      <c r="F2158" s="5"/>
    </row>
    <row r="2159" spans="2:6" x14ac:dyDescent="0.25">
      <c r="B2159" t="str">
        <v>2158,Toyota,Matrix,2013,regular unleaded,MANUAL,158,20265,|n</v>
      </c>
      <c r="F2159" s="5"/>
    </row>
    <row r="2160" spans="2:6" x14ac:dyDescent="0.25">
      <c r="B2160" t="str">
        <v>2159,Toyota,MR2 Spyder,2005,regular unleaded,AUTOMATED_MANUAL,138,26145,|n</v>
      </c>
      <c r="F2160" s="5"/>
    </row>
    <row r="2161" spans="2:6" x14ac:dyDescent="0.25">
      <c r="B2161" t="str">
        <v>2160,Toyota,MR2 Spyder,2005,regular unleaded,MANUAL,138,25145,|n</v>
      </c>
      <c r="F2161" s="5"/>
    </row>
    <row r="2162" spans="2:6" x14ac:dyDescent="0.25">
      <c r="B2162" t="str">
        <v>2161,Toyota,Prius,2015,regular unleaded,AUTOMATIC,134,30005,|n</v>
      </c>
      <c r="F2162" s="5"/>
    </row>
    <row r="2163" spans="2:6" x14ac:dyDescent="0.25">
      <c r="B2163" t="str">
        <v>2162,Toyota,Prius,2016,regular unleaded,AUTOMATIC,121,30000,2161</v>
      </c>
      <c r="F2163" s="5"/>
    </row>
    <row r="2164" spans="2:6" x14ac:dyDescent="0.25">
      <c r="B2164" t="str">
        <v>2163,Toyota,Prius,2017,regular unleaded,AUTOMATIC,121,30015,2162</v>
      </c>
      <c r="F2164" s="5"/>
    </row>
    <row r="2165" spans="2:6" x14ac:dyDescent="0.25">
      <c r="B2165" t="str">
        <v>2164,Toyota,Prius c,2014,regular unleaded,AUTOMATIC,99,23360,|n</v>
      </c>
      <c r="F2165" s="5"/>
    </row>
    <row r="2166" spans="2:6" x14ac:dyDescent="0.25">
      <c r="B2166" t="str">
        <v>2165,Toyota,Prius c,2015,regular unleaded,AUTOMATIC,99,24475,2164</v>
      </c>
      <c r="F2166" s="5"/>
    </row>
    <row r="2167" spans="2:6" x14ac:dyDescent="0.25">
      <c r="B2167" t="str">
        <v>2166,Toyota,Prius c,2016,regular unleaded,AUTOMATIC,99,24495,2165</v>
      </c>
      <c r="F2167" s="5"/>
    </row>
    <row r="2168" spans="2:6" x14ac:dyDescent="0.25">
      <c r="B2168" t="str">
        <v>2167,Toyota,Prius Prime,2017,regular unleaded,AUTOMATIC,121,33100,|n</v>
      </c>
      <c r="F2168" s="5"/>
    </row>
    <row r="2169" spans="2:6" x14ac:dyDescent="0.25">
      <c r="B2169" t="str">
        <v>2168,Toyota,Prius v,2015,regular unleaded,AUTOMATIC,134,30935,|n</v>
      </c>
      <c r="F2169" s="5"/>
    </row>
    <row r="2170" spans="2:6" x14ac:dyDescent="0.25">
      <c r="B2170" t="str">
        <v>2169,Toyota,Prius v,2016,regular unleaded,AUTOMATIC,134,30935,2168</v>
      </c>
      <c r="F2170" s="5"/>
    </row>
    <row r="2171" spans="2:6" x14ac:dyDescent="0.25">
      <c r="B2171" t="str">
        <v>2170,Toyota,Prius v,2017,regular unleaded,AUTOMATIC,134,30935,2169</v>
      </c>
      <c r="F2171" s="5"/>
    </row>
    <row r="2172" spans="2:6" x14ac:dyDescent="0.25">
      <c r="B2172" t="str">
        <v>2171,Toyota,RAV4,2015,regular unleaded,AUTOMATIC,176,29850,|n</v>
      </c>
      <c r="F2172" s="5"/>
    </row>
    <row r="2173" spans="2:6" x14ac:dyDescent="0.25">
      <c r="B2173" t="str">
        <v>2172,Toyota,RAV4,2016,regular unleaded,AUTOMATIC,176,32910,2171</v>
      </c>
      <c r="F2173" s="5"/>
    </row>
    <row r="2174" spans="2:6" x14ac:dyDescent="0.25">
      <c r="B2174" t="str">
        <v>2173,Toyota,RAV4,2017,regular unleaded,AUTOMATIC,176,36150,2172</v>
      </c>
      <c r="F2174" s="5"/>
    </row>
    <row r="2175" spans="2:6" x14ac:dyDescent="0.25">
      <c r="B2175" t="str">
        <v>2174,Toyota,RAV4 EV,2012,electric,DIRECT_DRIVE,154,49800,|n</v>
      </c>
      <c r="F2175" s="5"/>
    </row>
    <row r="2176" spans="2:6" x14ac:dyDescent="0.25">
      <c r="B2176" t="str">
        <v>2175,Toyota,RAV4 EV,2013,electric,DIRECT_DRIVE,136,49800,2174</v>
      </c>
      <c r="F2176" s="5"/>
    </row>
    <row r="2177" spans="2:6" x14ac:dyDescent="0.25">
      <c r="B2177" t="str">
        <v>2176,Toyota,RAV4 EV,2014,electric,DIRECT_DRIVE,136,49800,2175</v>
      </c>
      <c r="F2177" s="5"/>
    </row>
    <row r="2178" spans="2:6" x14ac:dyDescent="0.25">
      <c r="B2178" t="str">
        <v>2177,Toyota,RAV4 Hybrid,2016,regular unleaded,AUTOMATIC,194,33610,|n</v>
      </c>
      <c r="F2178" s="5"/>
    </row>
    <row r="2179" spans="2:6" x14ac:dyDescent="0.25">
      <c r="B2179" t="str">
        <v>2178,Toyota,RAV4 Hybrid,2017,regular unleaded,AUTOMATIC,194,34030,2177</v>
      </c>
      <c r="F2179" s="5"/>
    </row>
    <row r="2180" spans="2:6" x14ac:dyDescent="0.25">
      <c r="B2180" t="str">
        <v>2179,Toyota,Sequoia,2015,flex-fuel (unleaded/E85),AUTOMATIC,381,64320,|n</v>
      </c>
      <c r="F2180" s="5"/>
    </row>
    <row r="2181" spans="2:6" x14ac:dyDescent="0.25">
      <c r="B2181" t="str">
        <v>2180,Toyota,Sequoia,2015,regular unleaded,AUTOMATIC,381,64320,|n</v>
      </c>
      <c r="F2181" s="5"/>
    </row>
    <row r="2182" spans="2:6" x14ac:dyDescent="0.25">
      <c r="B2182" t="str">
        <v>2181,Toyota,Sequoia,2016,flex-fuel (unleaded/E85),AUTOMATIC,381,65080,|n</v>
      </c>
      <c r="F2182" s="5"/>
    </row>
    <row r="2183" spans="2:6" x14ac:dyDescent="0.25">
      <c r="B2183" t="str">
        <v>2182,Toyota,Sequoia,2016,regular unleaded,AUTOMATIC,381,65080,|n</v>
      </c>
      <c r="F2183" s="5"/>
    </row>
    <row r="2184" spans="2:6" x14ac:dyDescent="0.25">
      <c r="B2184" t="str">
        <v>2183,Toyota,Sequoia,2017,flex-fuel (unleaded/E85),AUTOMATIC,381,65215,|n</v>
      </c>
      <c r="F2184" s="5"/>
    </row>
    <row r="2185" spans="2:6" x14ac:dyDescent="0.25">
      <c r="B2185" t="str">
        <v>2184,Toyota,Sequoia,2017,regular unleaded,AUTOMATIC,381,65215,|n</v>
      </c>
      <c r="F2185" s="5"/>
    </row>
    <row r="2186" spans="2:6" x14ac:dyDescent="0.25">
      <c r="B2186" t="str">
        <v>2185,Toyota,Sienna,2015,regular unleaded,AUTOMATIC,266,46250,|n</v>
      </c>
      <c r="F2186" s="5"/>
    </row>
    <row r="2187" spans="2:6" x14ac:dyDescent="0.25">
      <c r="B2187" t="str">
        <v>2186,Toyota,Sienna,2016,regular unleaded,AUTOMATIC,266,46410,2185</v>
      </c>
      <c r="F2187" s="5"/>
    </row>
    <row r="2188" spans="2:6" x14ac:dyDescent="0.25">
      <c r="B2188" t="str">
        <v>2187,Toyota,Sienna,2017,regular unleaded,AUTOMATIC,296,47310,2186</v>
      </c>
      <c r="F2188" s="5"/>
    </row>
    <row r="2189" spans="2:6" x14ac:dyDescent="0.25">
      <c r="B2189" t="str">
        <v>2188,Toyota,Tacoma,2015,regular unleaded,AUTOMATIC,236,37615,|n</v>
      </c>
      <c r="F2189" s="5"/>
    </row>
    <row r="2190" spans="2:6" x14ac:dyDescent="0.25">
      <c r="B2190" t="str">
        <v>2189,Toyota,Tacoma,2015,regular unleaded,MANUAL,236,36635,|n</v>
      </c>
      <c r="F2190" s="5"/>
    </row>
    <row r="2191" spans="2:6" x14ac:dyDescent="0.25">
      <c r="B2191" t="str">
        <v>2190,Toyota,Tacoma,2016,regular unleaded,AUTOMATIC,278,38180,|n</v>
      </c>
      <c r="F2191" s="5"/>
    </row>
    <row r="2192" spans="2:6" x14ac:dyDescent="0.25">
      <c r="B2192" t="str">
        <v>2191,Toyota,Tacoma,2016,regular unleaded,MANUAL,278,32460,|n</v>
      </c>
      <c r="F2192" s="5"/>
    </row>
    <row r="2193" spans="2:6" x14ac:dyDescent="0.25">
      <c r="B2193" t="str">
        <v>2192,Toyota,Tacoma,2017,regular unleaded,AUTOMATIC,278,42760,|n</v>
      </c>
      <c r="F2193" s="5"/>
    </row>
    <row r="2194" spans="2:6" x14ac:dyDescent="0.25">
      <c r="B2194" t="str">
        <v>2193,Toyota,Tacoma,2017,regular unleaded,MANUAL,278,40760,|n</v>
      </c>
      <c r="F2194" s="5"/>
    </row>
    <row r="2195" spans="2:6" x14ac:dyDescent="0.25">
      <c r="B2195" t="str">
        <v>2194,Toyota,Tundra,2015,flex-fuel (unleaded/E85),AUTOMATIC,381,47975,|n</v>
      </c>
      <c r="F2195" s="5"/>
    </row>
    <row r="2196" spans="2:6" x14ac:dyDescent="0.25">
      <c r="B2196" t="str">
        <v>2195,Toyota,Tundra,2015,regular unleaded,AUTOMATIC,381,47975,|n</v>
      </c>
      <c r="F2196" s="5"/>
    </row>
    <row r="2197" spans="2:6" x14ac:dyDescent="0.25">
      <c r="B2197" t="str">
        <v>2196,Toyota,Tundra,2016,flex-fuel (unleaded/E85),AUTOMATIC,381,49580,|n</v>
      </c>
      <c r="F2197" s="5"/>
    </row>
    <row r="2198" spans="2:6" x14ac:dyDescent="0.25">
      <c r="B2198" t="str">
        <v>2197,Toyota,Tundra,2016,regular unleaded,AUTOMATIC,381,49580,|n</v>
      </c>
      <c r="F2198" s="5"/>
    </row>
    <row r="2199" spans="2:6" x14ac:dyDescent="0.25">
      <c r="B2199" t="str">
        <v>2198,Toyota,Tundra,2017,flex-fuel (unleaded/E85),AUTOMATIC,381,50030,|n</v>
      </c>
      <c r="F2199" s="5"/>
    </row>
    <row r="2200" spans="2:6" x14ac:dyDescent="0.25">
      <c r="B2200" t="str">
        <v>2199,Toyota,Tundra,2017,regular unleaded,AUTOMATIC,381,50030,|n</v>
      </c>
      <c r="F2200" s="5"/>
    </row>
    <row r="2201" spans="2:6" x14ac:dyDescent="0.25">
      <c r="B2201" t="str">
        <v>2200,Toyota,Venza,2013,regular unleaded,AUTOMATIC,268,39020,|n</v>
      </c>
      <c r="F2201" s="5"/>
    </row>
    <row r="2202" spans="2:6" x14ac:dyDescent="0.25">
      <c r="B2202" t="str">
        <v>2201,Toyota,Venza,2014,regular unleaded,AUTOMATIC,268,39570,2200</v>
      </c>
      <c r="F2202" s="5"/>
    </row>
    <row r="2203" spans="2:6" x14ac:dyDescent="0.25">
      <c r="B2203" t="str">
        <v>2202,Toyota,Venza,2015,regular unleaded,AUTOMATIC,268,39940,2201</v>
      </c>
      <c r="F2203" s="5"/>
    </row>
    <row r="2204" spans="2:6" x14ac:dyDescent="0.25">
      <c r="B2204" t="str">
        <v>2203,Toyota,Yaris,2015,regular unleaded,AUTOMATIC,106,17620,|n</v>
      </c>
      <c r="F2204" s="5"/>
    </row>
    <row r="2205" spans="2:6" x14ac:dyDescent="0.25">
      <c r="B2205" t="str">
        <v>2204,Toyota,Yaris,2015,regular unleaded,MANUAL,106,16820,|n</v>
      </c>
      <c r="F2205" s="5"/>
    </row>
    <row r="2206" spans="2:6" x14ac:dyDescent="0.25">
      <c r="B2206" t="str">
        <v>2205,Toyota,Yaris,2016,regular unleaded,AUTOMATIC,106,17670,|n</v>
      </c>
      <c r="F2206" s="5"/>
    </row>
    <row r="2207" spans="2:6" x14ac:dyDescent="0.25">
      <c r="B2207" t="str">
        <v>2206,Toyota,Yaris,2016,regular unleaded,MANUAL,106,16870,|n</v>
      </c>
      <c r="F2207" s="5"/>
    </row>
    <row r="2208" spans="2:6" x14ac:dyDescent="0.25">
      <c r="B2208" t="str">
        <v>2207,Toyota,Yaris,2017,regular unleaded,AUTOMATIC,106,18000,|n</v>
      </c>
      <c r="F2208" s="5"/>
    </row>
    <row r="2209" spans="2:6" x14ac:dyDescent="0.25">
      <c r="B2209" t="str">
        <v>2208,Toyota,Yaris,2017,regular unleaded,MANUAL,106,17200,|n</v>
      </c>
      <c r="F2209" s="5"/>
    </row>
    <row r="2210" spans="2:6" x14ac:dyDescent="0.25">
      <c r="B2210" t="str">
        <v>2209,Toyota,Yaris iA,2017,regular unleaded,AUTOMATIC,106,17050,|n</v>
      </c>
      <c r="F2210" s="5"/>
    </row>
    <row r="2211" spans="2:6" x14ac:dyDescent="0.25">
      <c r="B2211" t="str">
        <v>2210,Toyota,Yaris iA,2017,regular unleaded,MANUAL,106,15950,|n</v>
      </c>
      <c r="F2211" s="5"/>
    </row>
    <row r="2212" spans="2:6" x14ac:dyDescent="0.25">
      <c r="B2212" t="str">
        <v>2211,Volkswagen,Beetle,2015,diesel,AUTOMATED_MANUAL,150,29625,|n</v>
      </c>
      <c r="F2212" s="5"/>
    </row>
    <row r="2213" spans="2:6" x14ac:dyDescent="0.25">
      <c r="B2213" t="str">
        <v>2212,Volkswagen,Beetle,2015,diesel,MANUAL,150,28525,|n</v>
      </c>
      <c r="F2213" s="5"/>
    </row>
    <row r="2214" spans="2:6" x14ac:dyDescent="0.25">
      <c r="B2214" t="str">
        <v>2213,Volkswagen,Beetle,2015,premium unleaded (recommended),AUTOMATED_MANUAL,210,32475,|n</v>
      </c>
      <c r="F2214" s="5"/>
    </row>
    <row r="2215" spans="2:6" x14ac:dyDescent="0.25">
      <c r="B2215" t="str">
        <v>2214,Volkswagen,Beetle,2015,premium unleaded (recommended),MANUAL,210,31375,|n</v>
      </c>
      <c r="F2215" s="5"/>
    </row>
    <row r="2216" spans="2:6" x14ac:dyDescent="0.25">
      <c r="B2216" t="str">
        <v>2215,Volkswagen,Beetle,2015,regular unleaded,AUTOMATIC,170,26985,|n</v>
      </c>
      <c r="F2216" s="5"/>
    </row>
    <row r="2217" spans="2:6" x14ac:dyDescent="0.25">
      <c r="B2217" t="str">
        <v>2216,Volkswagen,Beetle,2015,regular unleaded,MANUAL,170,25885,|n</v>
      </c>
      <c r="F2217" s="5"/>
    </row>
    <row r="2218" spans="2:6" x14ac:dyDescent="0.25">
      <c r="B2218" t="str">
        <v>2217,Volkswagen,Beetle,2016,premium unleaded (recommended),AUTOMATED_MANUAL,210,32550,|n</v>
      </c>
      <c r="F2218" s="5"/>
    </row>
    <row r="2219" spans="2:6" x14ac:dyDescent="0.25">
      <c r="B2219" t="str">
        <v>2218,Volkswagen,Beetle,2016,premium unleaded (recommended),MANUAL,210,31450,|n</v>
      </c>
      <c r="F2219" s="5"/>
    </row>
    <row r="2220" spans="2:6" x14ac:dyDescent="0.25">
      <c r="B2220" t="str">
        <v>2219,Volkswagen,Beetle,2016,regular unleaded,AUTOMATIC,170,25975,|n</v>
      </c>
      <c r="F2220" s="5"/>
    </row>
    <row r="2221" spans="2:6" x14ac:dyDescent="0.25">
      <c r="B2221" t="str">
        <v>2220,Volkswagen,Beetle,2016,regular unleaded,MANUAL,170,21350,|n</v>
      </c>
      <c r="F2221" s="5"/>
    </row>
    <row r="2222" spans="2:6" x14ac:dyDescent="0.25">
      <c r="B2222" t="str">
        <v>2221,Volkswagen,Beetle,2017,premium unleaded (recommended),AUTOMATED_MANUAL,210,32550,|n</v>
      </c>
      <c r="F2222" s="5"/>
    </row>
    <row r="2223" spans="2:6" x14ac:dyDescent="0.25">
      <c r="B2223" t="str">
        <v>2222,Volkswagen,Beetle,2017,regular unleaded,AUTOMATIC,170,25975,|n</v>
      </c>
      <c r="F2223" s="5"/>
    </row>
    <row r="2224" spans="2:6" x14ac:dyDescent="0.25">
      <c r="B2224" t="str">
        <v>2223,Volkswagen,Beetle Convertible,2014,diesel,AUTOMATED_MANUAL,140,32755,|n</v>
      </c>
      <c r="F2224" s="5"/>
    </row>
    <row r="2225" spans="2:6" x14ac:dyDescent="0.25">
      <c r="B2225" t="str">
        <v>2224,Volkswagen,Beetle Convertible,2014,diesel,MANUAL,140,30095,|n</v>
      </c>
      <c r="F2225" s="5"/>
    </row>
    <row r="2226" spans="2:6" x14ac:dyDescent="0.25">
      <c r="B2226" t="str">
        <v>2225,Volkswagen,Beetle Convertible,2014,premium unleaded (recommended),AUTOMATED_MANUAL,210,34895,|n</v>
      </c>
      <c r="F2226" s="5"/>
    </row>
    <row r="2227" spans="2:6" x14ac:dyDescent="0.25">
      <c r="B2227" t="str">
        <v>2226,Volkswagen,Beetle Convertible,2014,premium unleaded (recommended),MANUAL,210,33795,|n</v>
      </c>
      <c r="F2227" s="5"/>
    </row>
    <row r="2228" spans="2:6" x14ac:dyDescent="0.25">
      <c r="B2228" t="str">
        <v>2227,Volkswagen,Beetle Convertible,2014,regular unleaded,AUTOMATIC,170,30755,|n</v>
      </c>
      <c r="F2228" s="5"/>
    </row>
    <row r="2229" spans="2:6" x14ac:dyDescent="0.25">
      <c r="B2229" t="str">
        <v>2228,Volkswagen,Beetle Convertible,2015,diesel,AUTOMATED_MANUAL,150,32225,|n</v>
      </c>
      <c r="F2229" s="5"/>
    </row>
    <row r="2230" spans="2:6" x14ac:dyDescent="0.25">
      <c r="B2230" t="str">
        <v>2229,Volkswagen,Beetle Convertible,2015,diesel,MANUAL,150,31125,|n</v>
      </c>
      <c r="F2230" s="5"/>
    </row>
    <row r="2231" spans="2:6" x14ac:dyDescent="0.25">
      <c r="B2231" t="str">
        <v>2230,Volkswagen,Beetle Convertible,2015,premium unleaded (recommended),AUTOMATED_MANUAL,210,35975,|n</v>
      </c>
      <c r="F2231" s="5"/>
    </row>
    <row r="2232" spans="2:6" x14ac:dyDescent="0.25">
      <c r="B2232" t="str">
        <v>2231,Volkswagen,Beetle Convertible,2015,premium unleaded (recommended),MANUAL,210,34875,|n</v>
      </c>
      <c r="F2232" s="5"/>
    </row>
    <row r="2233" spans="2:6" x14ac:dyDescent="0.25">
      <c r="B2233" t="str">
        <v>2232,Volkswagen,Beetle Convertible,2015,regular unleaded,AUTOMATIC,170,30425,|n</v>
      </c>
      <c r="F2233" s="5"/>
    </row>
    <row r="2234" spans="2:6" x14ac:dyDescent="0.25">
      <c r="B2234" t="str">
        <v>2233,Volkswagen,Beetle Convertible,2016,premium unleaded (recommended),AUTOMATED_MANUAL,210,36050,|n</v>
      </c>
      <c r="F2234" s="5"/>
    </row>
    <row r="2235" spans="2:6" x14ac:dyDescent="0.25">
      <c r="B2235" t="str">
        <v>2234,Volkswagen,Beetle Convertible,2016,premium unleaded (recommended),MANUAL,210,34950,|n</v>
      </c>
      <c r="F2235" s="5"/>
    </row>
    <row r="2236" spans="2:6" x14ac:dyDescent="0.25">
      <c r="B2236" t="str">
        <v>2235,Volkswagen,Beetle Convertible,2016,regular unleaded,AUTOMATIC,170,30500,|n</v>
      </c>
      <c r="F2236" s="5"/>
    </row>
    <row r="2237" spans="2:6" x14ac:dyDescent="0.25">
      <c r="B2237" t="str">
        <v>2236,Volkswagen,CC,2015,premium unleaded (recommended),AUTOMATED_MANUAL,280,43575,|n</v>
      </c>
      <c r="F2237" s="5"/>
    </row>
    <row r="2238" spans="2:6" x14ac:dyDescent="0.25">
      <c r="B2238" t="str">
        <v>2237,Volkswagen,CC,2015,premium unleaded (recommended),MANUAL,200,34275,|n</v>
      </c>
      <c r="F2238" s="5"/>
    </row>
    <row r="2239" spans="2:6" x14ac:dyDescent="0.25">
      <c r="B2239" t="str">
        <v>2238,Volkswagen,CC,2016,premium unleaded (recommended),AUTOMATED_MANUAL,280,44355,|n</v>
      </c>
      <c r="F2239" s="5"/>
    </row>
    <row r="2240" spans="2:6" x14ac:dyDescent="0.25">
      <c r="B2240" t="str">
        <v>2239,Volkswagen,CC,2016,premium unleaded (recommended),MANUAL,200,34655,|n</v>
      </c>
      <c r="F2240" s="5"/>
    </row>
    <row r="2241" spans="2:6" x14ac:dyDescent="0.25">
      <c r="B2241" t="str">
        <v>2240,Volkswagen,CC,2017,premium unleaded (recommended),AUTOMATED_MANUAL,200,37820,|n</v>
      </c>
      <c r="F2241" s="5"/>
    </row>
    <row r="2242" spans="2:6" x14ac:dyDescent="0.25">
      <c r="B2242" t="str">
        <v>2241,Volkswagen,e-Golf,2015,electric,DIRECT_DRIVE,115,35445,|n</v>
      </c>
      <c r="F2242" s="5"/>
    </row>
    <row r="2243" spans="2:6" x14ac:dyDescent="0.25">
      <c r="B2243" t="str">
        <v>2242,Volkswagen,e-Golf,2016,electric,DIRECT_DRIVE,115,35595,2241</v>
      </c>
      <c r="F2243" s="5"/>
    </row>
    <row r="2244" spans="2:6" x14ac:dyDescent="0.25">
      <c r="B2244" t="str">
        <v>2243,Volkswagen,Eos,2014,premium unleaded (recommended),AUTOMATED_MANUAL,200,42095,|n</v>
      </c>
      <c r="F2244" s="5"/>
    </row>
    <row r="2245" spans="2:6" x14ac:dyDescent="0.25">
      <c r="B2245" t="str">
        <v>2244,Volkswagen,Eos,2015,premium unleaded (recommended),AUTOMATED_MANUAL,200,42745,2243</v>
      </c>
      <c r="F2245" s="5"/>
    </row>
    <row r="2246" spans="2:6" x14ac:dyDescent="0.25">
      <c r="B2246" t="str">
        <v>2245,Volkswagen,Eos,2016,premium unleaded (recommended),AUTOMATED_MANUAL,200,31995,2244</v>
      </c>
      <c r="F2246" s="5"/>
    </row>
    <row r="2247" spans="2:6" x14ac:dyDescent="0.25">
      <c r="B2247" t="str">
        <v>2246,Volkswagen,GLI,2008,premium unleaded (required),AUTOMATED_MANUAL,200,25375,|n</v>
      </c>
      <c r="F2247" s="5"/>
    </row>
    <row r="2248" spans="2:6" x14ac:dyDescent="0.25">
      <c r="B2248" t="str">
        <v>2247,Volkswagen,GLI,2008,premium unleaded (required),MANUAL,200,24300,|n</v>
      </c>
      <c r="F2248" s="5"/>
    </row>
    <row r="2249" spans="2:6" x14ac:dyDescent="0.25">
      <c r="B2249" t="str">
        <v>2248,Volkswagen,GLI,2009,premium unleaded (recommended),AUTOMATED_MANUAL,200,25870,|n</v>
      </c>
      <c r="F2249" s="5"/>
    </row>
    <row r="2250" spans="2:6" x14ac:dyDescent="0.25">
      <c r="B2250" t="str">
        <v>2249,Volkswagen,GLI,2009,premium unleaded (recommended),MANUAL,200,24770,|n</v>
      </c>
      <c r="F2250" s="5"/>
    </row>
    <row r="2251" spans="2:6" x14ac:dyDescent="0.25">
      <c r="B2251" t="str">
        <v>2250,Volkswagen,GLI,2012,premium unleaded (recommended),AUTOMATED_MANUAL,200,27795,|n</v>
      </c>
      <c r="F2251" s="5"/>
    </row>
    <row r="2252" spans="2:6" x14ac:dyDescent="0.25">
      <c r="B2252" t="str">
        <v>2251,Volkswagen,GLI,2012,premium unleaded (recommended),MANUAL,200,26695,|n</v>
      </c>
      <c r="F2252" s="5"/>
    </row>
    <row r="2253" spans="2:6" x14ac:dyDescent="0.25">
      <c r="B2253" t="str">
        <v>2252,Volkswagen,Golf,2015,diesel,AUTOMATED_MANUAL,150,29495,|n</v>
      </c>
      <c r="F2253" s="5"/>
    </row>
    <row r="2254" spans="2:6" x14ac:dyDescent="0.25">
      <c r="B2254" t="str">
        <v>2253,Volkswagen,Golf,2015,diesel,MANUAL,150,28395,|n</v>
      </c>
      <c r="F2254" s="5"/>
    </row>
    <row r="2255" spans="2:6" x14ac:dyDescent="0.25">
      <c r="B2255" t="str">
        <v>2254,Volkswagen,Golf,2015,regular unleaded,AUTOMATIC,170,27395,|n</v>
      </c>
      <c r="F2255" s="5"/>
    </row>
    <row r="2256" spans="2:6" x14ac:dyDescent="0.25">
      <c r="B2256" t="str">
        <v>2255,Volkswagen,Golf,2015,regular unleaded,MANUAL,170,21295,|n</v>
      </c>
      <c r="F2256" s="5"/>
    </row>
    <row r="2257" spans="2:6" x14ac:dyDescent="0.25">
      <c r="B2257" t="str">
        <v>2256,Volkswagen,Golf,2016,regular unleaded,AUTOMATIC,170,27425,|n</v>
      </c>
      <c r="F2257" s="5"/>
    </row>
    <row r="2258" spans="2:6" x14ac:dyDescent="0.25">
      <c r="B2258" t="str">
        <v>2257,Volkswagen,Golf,2016,regular unleaded,MANUAL,170,20175,|n</v>
      </c>
      <c r="F2258" s="5"/>
    </row>
    <row r="2259" spans="2:6" x14ac:dyDescent="0.25">
      <c r="B2259" t="str">
        <v>2258,Volkswagen,Golf,2017,regular unleaded,AUTOMATIC,170,22695,|n</v>
      </c>
      <c r="F2259" s="5"/>
    </row>
    <row r="2260" spans="2:6" x14ac:dyDescent="0.25">
      <c r="B2260" t="str">
        <v>2259,Volkswagen,Golf,2017,regular unleaded,MANUAL,170,21595,|n</v>
      </c>
      <c r="F2260" s="5"/>
    </row>
    <row r="2261" spans="2:6" x14ac:dyDescent="0.25">
      <c r="B2261" t="str">
        <v>2260,Volkswagen,Golf Alltrack,2017,regular unleaded,AUTOMATED_MANUAL,170,32890,|n</v>
      </c>
      <c r="F2261" s="5"/>
    </row>
    <row r="2262" spans="2:6" x14ac:dyDescent="0.25">
      <c r="B2262" t="str">
        <v>2261,Volkswagen,Golf Alltrack,2017,regular unleaded,MANUAL,170,29430,|n</v>
      </c>
      <c r="F2262" s="5"/>
    </row>
    <row r="2263" spans="2:6" x14ac:dyDescent="0.25">
      <c r="B2263" t="str">
        <v>2262,Volkswagen,Golf GTI,2015,premium unleaded (recommended),AUTOMATED_MANUAL,220,32640,|n</v>
      </c>
      <c r="F2263" s="5"/>
    </row>
    <row r="2264" spans="2:6" x14ac:dyDescent="0.25">
      <c r="B2264" t="str">
        <v>2263,Volkswagen,Golf GTI,2015,premium unleaded (recommended),MANUAL,220,31540,|n</v>
      </c>
      <c r="F2264" s="5"/>
    </row>
    <row r="2265" spans="2:6" x14ac:dyDescent="0.25">
      <c r="B2265" t="str">
        <v>2264,Volkswagen,Golf GTI,2016,premium unleaded (recommended),AUTOMATED_MANUAL,220,32730,|n</v>
      </c>
      <c r="F2265" s="5"/>
    </row>
    <row r="2266" spans="2:6" x14ac:dyDescent="0.25">
      <c r="B2266" t="str">
        <v>2265,Volkswagen,Golf GTI,2016,premium unleaded (recommended),MANUAL,220,31630,|n</v>
      </c>
      <c r="F2266" s="5"/>
    </row>
    <row r="2267" spans="2:6" x14ac:dyDescent="0.25">
      <c r="B2267" t="str">
        <v>2266,Volkswagen,Golf GTI,2017,premium unleaded (recommended),AUTOMATED_MANUAL,220,35195,|n</v>
      </c>
      <c r="F2267" s="5"/>
    </row>
    <row r="2268" spans="2:6" x14ac:dyDescent="0.25">
      <c r="B2268" t="str">
        <v>2267,Volkswagen,Golf GTI,2017,premium unleaded (recommended),MANUAL,220,34095,|n</v>
      </c>
      <c r="F2268" s="5"/>
    </row>
    <row r="2269" spans="2:6" x14ac:dyDescent="0.25">
      <c r="B2269" t="str">
        <v>2268,Volkswagen,Golf R,2015,premium unleaded (recommended),AUTOMATED_MANUAL,292,39090,|n</v>
      </c>
      <c r="F2269" s="5"/>
    </row>
    <row r="2270" spans="2:6" x14ac:dyDescent="0.25">
      <c r="B2270" t="str">
        <v>2269,Volkswagen,Golf R,2016,premium unleaded (recommended),AUTOMATED_MANUAL,292,38995,2268</v>
      </c>
      <c r="F2270" s="5"/>
    </row>
    <row r="2271" spans="2:6" x14ac:dyDescent="0.25">
      <c r="B2271" t="str">
        <v>2270,Volkswagen,Golf R,2016,premium unleaded (recommended),MANUAL,292,37895,|n</v>
      </c>
      <c r="F2271" s="5"/>
    </row>
    <row r="2272" spans="2:6" x14ac:dyDescent="0.25">
      <c r="B2272" t="str">
        <v>2271,Volkswagen,Golf R,2017,premium unleaded (recommended),AUTOMATED_MANUAL,292,40475,|n</v>
      </c>
      <c r="F2272" s="5"/>
    </row>
    <row r="2273" spans="2:6" x14ac:dyDescent="0.25">
      <c r="B2273" t="str">
        <v>2272,Volkswagen,Golf R,2017,premium unleaded (recommended),MANUAL,292,39375,|n</v>
      </c>
      <c r="F2273" s="5"/>
    </row>
    <row r="2274" spans="2:6" x14ac:dyDescent="0.25">
      <c r="B2274" t="str">
        <v>2273,Volkswagen,Golf SportWagen,2015,diesel,AUTOMATED_MANUAL,150,31445,|n</v>
      </c>
      <c r="F2274" s="5"/>
    </row>
    <row r="2275" spans="2:6" x14ac:dyDescent="0.25">
      <c r="B2275" t="str">
        <v>2274,Volkswagen,Golf SportWagen,2015,diesel,MANUAL,150,30345,|n</v>
      </c>
      <c r="F2275" s="5"/>
    </row>
    <row r="2276" spans="2:6" x14ac:dyDescent="0.25">
      <c r="B2276" t="str">
        <v>2275,Volkswagen,Golf SportWagen,2015,regular unleaded,AUTOMATIC,170,29345,|n</v>
      </c>
      <c r="F2276" s="5"/>
    </row>
    <row r="2277" spans="2:6" x14ac:dyDescent="0.25">
      <c r="B2277" t="str">
        <v>2276,Volkswagen,Golf SportWagen,2015,regular unleaded,MANUAL,170,21395,|n</v>
      </c>
      <c r="F2277" s="5"/>
    </row>
    <row r="2278" spans="2:6" x14ac:dyDescent="0.25">
      <c r="B2278" t="str">
        <v>2277,Volkswagen,Golf SportWagen,2016,regular unleaded,AUTOMATIC,170,29385,|n</v>
      </c>
      <c r="F2278" s="5"/>
    </row>
    <row r="2279" spans="2:6" x14ac:dyDescent="0.25">
      <c r="B2279" t="str">
        <v>2278,Volkswagen,Golf SportWagen,2016,regular unleaded,MANUAL,170,21625,|n</v>
      </c>
      <c r="F2279" s="5"/>
    </row>
    <row r="2280" spans="2:6" x14ac:dyDescent="0.25">
      <c r="B2280" t="str">
        <v>2279,Volkswagen,Golf SportWagen,2017,regular unleaded,AUTOMATIC,170,29970,|n</v>
      </c>
      <c r="F2280" s="5"/>
    </row>
    <row r="2281" spans="2:6" x14ac:dyDescent="0.25">
      <c r="B2281" t="str">
        <v>2280,Volkswagen,Golf SportWagen,2017,regular unleaded,MANUAL,170,21580,|n</v>
      </c>
      <c r="F2281" s="5"/>
    </row>
    <row r="2282" spans="2:6" x14ac:dyDescent="0.25">
      <c r="B2282" t="str">
        <v>2281,Volkswagen,GTI,2012,premium unleaded (recommended),AUTOMATED_MANUAL,200,31695,|n</v>
      </c>
      <c r="F2282" s="5"/>
    </row>
    <row r="2283" spans="2:6" x14ac:dyDescent="0.25">
      <c r="B2283" t="str">
        <v>2282,Volkswagen,GTI,2012,premium unleaded (recommended),MANUAL,200,30595,|n</v>
      </c>
      <c r="F2283" s="5"/>
    </row>
    <row r="2284" spans="2:6" x14ac:dyDescent="0.25">
      <c r="B2284" t="str">
        <v>2283,Volkswagen,GTI,2013,premium unleaded (recommended),AUTOMATED_MANUAL,200,32095,|n</v>
      </c>
      <c r="F2284" s="5"/>
    </row>
    <row r="2285" spans="2:6" x14ac:dyDescent="0.25">
      <c r="B2285" t="str">
        <v>2284,Volkswagen,GTI,2013,premium unleaded (recommended),MANUAL,200,30995,|n</v>
      </c>
      <c r="F2285" s="5"/>
    </row>
    <row r="2286" spans="2:6" x14ac:dyDescent="0.25">
      <c r="B2286" t="str">
        <v>2285,Volkswagen,GTI,2014,premium unleaded (recommended),AUTOMATED_MANUAL,200,30795,|n</v>
      </c>
      <c r="F2286" s="5"/>
    </row>
    <row r="2287" spans="2:6" x14ac:dyDescent="0.25">
      <c r="B2287" t="str">
        <v>2286,Volkswagen,GTI,2014,premium unleaded (recommended),MANUAL,200,29695,|n</v>
      </c>
      <c r="F2287" s="5"/>
    </row>
    <row r="2288" spans="2:6" x14ac:dyDescent="0.25">
      <c r="B2288" t="str">
        <v>2287,Volkswagen,Jetta,2015,diesel,AUTOMATED_MANUAL,150,27510,|n</v>
      </c>
      <c r="F2288" s="5"/>
    </row>
    <row r="2289" spans="2:6" x14ac:dyDescent="0.25">
      <c r="B2289" t="str">
        <v>2288,Volkswagen,Jetta,2015,diesel,MANUAL,150,26410,|n</v>
      </c>
      <c r="F2289" s="5"/>
    </row>
    <row r="2290" spans="2:6" x14ac:dyDescent="0.25">
      <c r="B2290" t="str">
        <v>2289,Volkswagen,Jetta,2015,premium unleaded (recommended),AUTOMATIC,210,30380,|n</v>
      </c>
      <c r="F2290" s="5"/>
    </row>
    <row r="2291" spans="2:6" x14ac:dyDescent="0.25">
      <c r="B2291" t="str">
        <v>2290,Volkswagen,Jetta,2015,premium unleaded (recommended),MANUAL,210,29280,|n</v>
      </c>
      <c r="F2291" s="5"/>
    </row>
    <row r="2292" spans="2:6" x14ac:dyDescent="0.25">
      <c r="B2292" t="str">
        <v>2291,Volkswagen,Jetta,2015,premium unleaded (required),AUTOMATED_MANUAL,170,31670,|n</v>
      </c>
      <c r="F2292" s="5"/>
    </row>
    <row r="2293" spans="2:6" x14ac:dyDescent="0.25">
      <c r="B2293" t="str">
        <v>2292,Volkswagen,Jetta,2015,regular unleaded,AUTOMATIC,170,25380,|n</v>
      </c>
      <c r="F2293" s="5"/>
    </row>
    <row r="2294" spans="2:6" x14ac:dyDescent="0.25">
      <c r="B2294" t="str">
        <v>2293,Volkswagen,Jetta,2015,regular unleaded,MANUAL,170,20895,|n</v>
      </c>
      <c r="F2294" s="5"/>
    </row>
    <row r="2295" spans="2:6" x14ac:dyDescent="0.25">
      <c r="B2295" t="str">
        <v>2294,Volkswagen,Jetta,2016,premium unleaded (recommended),AUTOMATIC,210,30380,|n</v>
      </c>
      <c r="F2295" s="5"/>
    </row>
    <row r="2296" spans="2:6" x14ac:dyDescent="0.25">
      <c r="B2296" t="str">
        <v>2295,Volkswagen,Jetta,2016,premium unleaded (recommended),MANUAL,210,29280,|n</v>
      </c>
      <c r="F2296" s="5"/>
    </row>
    <row r="2297" spans="2:6" x14ac:dyDescent="0.25">
      <c r="B2297" t="str">
        <v>2296,Volkswagen,Jetta,2016,premium unleaded (required),AUTOMATED_MANUAL,170,31120,|n</v>
      </c>
      <c r="F2297" s="5"/>
    </row>
    <row r="2298" spans="2:6" x14ac:dyDescent="0.25">
      <c r="B2298" t="str">
        <v>2297,Volkswagen,Jetta,2016,regular unleaded,AUTOMATIC,170,25380,|n</v>
      </c>
      <c r="F2298" s="5"/>
    </row>
    <row r="2299" spans="2:6" x14ac:dyDescent="0.25">
      <c r="B2299" t="str">
        <v>2298,Volkswagen,Jetta,2016,regular unleaded,MANUAL,170,20895,|n</v>
      </c>
      <c r="F2299" s="5"/>
    </row>
    <row r="2300" spans="2:6" x14ac:dyDescent="0.25">
      <c r="B2300" t="str">
        <v>2299,Volkswagen,Jetta,2017,premium unleaded (recommended),AUTOMATED_MANUAL,210,28995,|n</v>
      </c>
      <c r="F2300" s="5"/>
    </row>
    <row r="2301" spans="2:6" x14ac:dyDescent="0.25">
      <c r="B2301" t="str">
        <v>2300,Volkswagen,Jetta,2017,premium unleaded (recommended),AUTOMATIC,170,24995,|n</v>
      </c>
      <c r="F2301" s="5"/>
    </row>
    <row r="2302" spans="2:6" x14ac:dyDescent="0.25">
      <c r="B2302" t="str">
        <v>2301,Volkswagen,Jetta,2017,premium unleaded (recommended),MANUAL,210,27895,|n</v>
      </c>
      <c r="F2302" s="5"/>
    </row>
    <row r="2303" spans="2:6" x14ac:dyDescent="0.25">
      <c r="B2303" t="str">
        <v>2302,Volkswagen,Jetta,2017,regular unleaded,AUTOMATIC,150,21995,|n</v>
      </c>
      <c r="F2303" s="5"/>
    </row>
    <row r="2304" spans="2:6" x14ac:dyDescent="0.25">
      <c r="B2304" t="str">
        <v>2303,Volkswagen,Jetta,2017,regular unleaded,MANUAL,150,20895,|n</v>
      </c>
      <c r="F2304" s="5"/>
    </row>
    <row r="2305" spans="2:6" x14ac:dyDescent="0.25">
      <c r="B2305" t="str">
        <v>2304,Volkswagen,Jetta GLI,2013,premium unleaded (recommended),AUTOMATED_MANUAL,210,29525,|n</v>
      </c>
      <c r="F2305" s="5"/>
    </row>
    <row r="2306" spans="2:6" x14ac:dyDescent="0.25">
      <c r="B2306" t="str">
        <v>2305,Volkswagen,Jetta GLI,2013,premium unleaded (recommended),MANUAL,210,28425,|n</v>
      </c>
      <c r="F2306" s="5"/>
    </row>
    <row r="2307" spans="2:6" x14ac:dyDescent="0.25">
      <c r="B2307" t="str">
        <v>2306,Volkswagen,Jetta GLI,2014,premium unleaded (recommended),AUTOMATED_MANUAL,210,30875,|n</v>
      </c>
      <c r="F2307" s="5"/>
    </row>
    <row r="2308" spans="2:6" x14ac:dyDescent="0.25">
      <c r="B2308" t="str">
        <v>2307,Volkswagen,Jetta GLI,2014,premium unleaded (recommended),MANUAL,210,29775,|n</v>
      </c>
      <c r="F2308" s="5"/>
    </row>
    <row r="2309" spans="2:6" x14ac:dyDescent="0.25">
      <c r="B2309" t="str">
        <v>2308,Volkswagen,Jetta Hybrid,2013,premium unleaded (required),AUTOMATED_MANUAL,170,31180,|n</v>
      </c>
      <c r="F2309" s="5"/>
    </row>
    <row r="2310" spans="2:6" x14ac:dyDescent="0.25">
      <c r="B2310" t="str">
        <v>2309,Volkswagen,Jetta Hybrid,2014,premium unleaded (required),AUTOMATED_MANUAL,170,31895,2308</v>
      </c>
      <c r="F2310" s="5"/>
    </row>
    <row r="2311" spans="2:6" x14ac:dyDescent="0.25">
      <c r="B2311" t="str">
        <v>2310,Volkswagen,Jetta SportWagen,2012,diesel,AUTOMATED_MANUAL,140,29220,|n</v>
      </c>
      <c r="F2311" s="5"/>
    </row>
    <row r="2312" spans="2:6" x14ac:dyDescent="0.25">
      <c r="B2312" t="str">
        <v>2311,Volkswagen,Jetta SportWagen,2012,diesel,MANUAL,140,28120,|n</v>
      </c>
      <c r="F2312" s="5"/>
    </row>
    <row r="2313" spans="2:6" x14ac:dyDescent="0.25">
      <c r="B2313" t="str">
        <v>2312,Volkswagen,Jetta SportWagen,2012,regular unleaded,AUTOMATIC,170,25960,|n</v>
      </c>
      <c r="F2313" s="5"/>
    </row>
    <row r="2314" spans="2:6" x14ac:dyDescent="0.25">
      <c r="B2314" t="str">
        <v>2313,Volkswagen,Jetta SportWagen,2012,regular unleaded,MANUAL,170,20195,|n</v>
      </c>
      <c r="F2314" s="5"/>
    </row>
    <row r="2315" spans="2:6" x14ac:dyDescent="0.25">
      <c r="B2315" t="str">
        <v>2314,Volkswagen,Jetta SportWagen,2013,diesel,AUTOMATED_MANUAL,140,29495,|n</v>
      </c>
      <c r="F2315" s="5"/>
    </row>
    <row r="2316" spans="2:6" x14ac:dyDescent="0.25">
      <c r="B2316" t="str">
        <v>2315,Volkswagen,Jetta SportWagen,2013,diesel,MANUAL,140,28395,|n</v>
      </c>
      <c r="F2316" s="5"/>
    </row>
    <row r="2317" spans="2:6" x14ac:dyDescent="0.25">
      <c r="B2317" t="str">
        <v>2316,Volkswagen,Jetta SportWagen,2013,regular unleaded,AUTOMATIC,170,26195,|n</v>
      </c>
      <c r="F2317" s="5"/>
    </row>
    <row r="2318" spans="2:6" x14ac:dyDescent="0.25">
      <c r="B2318" t="str">
        <v>2317,Volkswagen,Jetta SportWagen,2013,regular unleaded,MANUAL,170,20595,|n</v>
      </c>
      <c r="F2318" s="5"/>
    </row>
    <row r="2319" spans="2:6" x14ac:dyDescent="0.25">
      <c r="B2319" t="str">
        <v>2318,Volkswagen,Jetta SportWagen,2014,diesel,AUTOMATED_MANUAL,140,30265,|n</v>
      </c>
      <c r="F2319" s="5"/>
    </row>
    <row r="2320" spans="2:6" x14ac:dyDescent="0.25">
      <c r="B2320" t="str">
        <v>2319,Volkswagen,Jetta SportWagen,2014,diesel,MANUAL,140,29165,|n</v>
      </c>
      <c r="F2320" s="5"/>
    </row>
    <row r="2321" spans="2:6" x14ac:dyDescent="0.25">
      <c r="B2321" t="str">
        <v>2320,Volkswagen,Jetta SportWagen,2014,regular unleaded,AUTOMATIC,170,26685,|n</v>
      </c>
      <c r="F2321" s="5"/>
    </row>
    <row r="2322" spans="2:6" x14ac:dyDescent="0.25">
      <c r="B2322" t="str">
        <v>2321,Volkswagen,Jetta SportWagen,2014,regular unleaded,MANUAL,170,20995,|n</v>
      </c>
      <c r="F2322" s="5"/>
    </row>
    <row r="2323" spans="2:6" x14ac:dyDescent="0.25">
      <c r="B2323" t="str">
        <v>2322,Volkswagen,New Beetle,2008,regular unleaded,AUTOMATIC,150,25740,|n</v>
      </c>
      <c r="F2323" s="5"/>
    </row>
    <row r="2324" spans="2:6" x14ac:dyDescent="0.25">
      <c r="B2324" t="str">
        <v>2323,Volkswagen,New Beetle,2008,regular unleaded,MANUAL,150,23240,|n</v>
      </c>
      <c r="F2324" s="5"/>
    </row>
    <row r="2325" spans="2:6" x14ac:dyDescent="0.25">
      <c r="B2325" t="str">
        <v>2324,Volkswagen,New Beetle,2009,regular unleaded,AUTOMATIC,150,26990,|n</v>
      </c>
      <c r="F2325" s="5"/>
    </row>
    <row r="2326" spans="2:6" x14ac:dyDescent="0.25">
      <c r="B2326" t="str">
        <v>2325,Volkswagen,New Beetle,2009,regular unleaded,MANUAL,150,18290,|n</v>
      </c>
      <c r="F2326" s="5"/>
    </row>
    <row r="2327" spans="2:6" x14ac:dyDescent="0.25">
      <c r="B2327" t="str">
        <v>2326,Volkswagen,New Beetle,2010,regular unleaded,AUTOMATIC,150,27390,|n</v>
      </c>
      <c r="F2327" s="5"/>
    </row>
    <row r="2328" spans="2:6" x14ac:dyDescent="0.25">
      <c r="B2328" t="str">
        <v>2327,Volkswagen,New Beetle,2010,regular unleaded,MANUAL,150,18690,|n</v>
      </c>
      <c r="F2328" s="5"/>
    </row>
    <row r="2329" spans="2:6" x14ac:dyDescent="0.25">
      <c r="B2329" t="str">
        <v>2328,Volkswagen,Passat,2015,diesel,AUTOMATED_MANUAL,150,33925,|n</v>
      </c>
      <c r="F2329" s="5"/>
    </row>
    <row r="2330" spans="2:6" x14ac:dyDescent="0.25">
      <c r="B2330" t="str">
        <v>2329,Volkswagen,Passat,2015,diesel,MANUAL,150,27095,|n</v>
      </c>
      <c r="F2330" s="5"/>
    </row>
    <row r="2331" spans="2:6" x14ac:dyDescent="0.25">
      <c r="B2331" t="str">
        <v>2330,Volkswagen,Passat,2015,premium unleaded (required),AUTOMATIC,280,35995,|n</v>
      </c>
      <c r="F2331" s="5"/>
    </row>
    <row r="2332" spans="2:6" x14ac:dyDescent="0.25">
      <c r="B2332" t="str">
        <v>2331,Volkswagen,Passat,2015,regular unleaded,AUTOMATIC,170,31790,|n</v>
      </c>
      <c r="F2332" s="5"/>
    </row>
    <row r="2333" spans="2:6" x14ac:dyDescent="0.25">
      <c r="B2333" t="str">
        <v>2332,Volkswagen,Passat,2015,regular unleaded,MANUAL,170,26915,|n</v>
      </c>
      <c r="F2333" s="5"/>
    </row>
    <row r="2334" spans="2:6" x14ac:dyDescent="0.25">
      <c r="B2334" t="str">
        <v>2333,Volkswagen,Passat,2016,premium unleaded (required),AUTOMATED_MANUAL,280,36835,|n</v>
      </c>
      <c r="F2334" s="5"/>
    </row>
    <row r="2335" spans="2:6" x14ac:dyDescent="0.25">
      <c r="B2335" t="str">
        <v>2334,Volkswagen,Passat,2016,regular unleaded,AUTOMATIC,170,34270,|n</v>
      </c>
      <c r="F2335" s="5"/>
    </row>
    <row r="2336" spans="2:6" x14ac:dyDescent="0.25">
      <c r="B2336" t="str">
        <v>2335,Volkswagen,Passat,2017,premium unleaded (required),AUTOMATED_MANUAL,280,33995,|n</v>
      </c>
      <c r="F2336" s="5"/>
    </row>
    <row r="2337" spans="2:6" x14ac:dyDescent="0.25">
      <c r="B2337" t="str">
        <v>2336,Volkswagen,Passat,2017,regular unleaded,AUTOMATIC,170,30995,|n</v>
      </c>
      <c r="F2337" s="5"/>
    </row>
    <row r="2338" spans="2:6" x14ac:dyDescent="0.25">
      <c r="B2338" t="str">
        <v>2337,Volkswagen,Phaeton,2005,premium unleaded (recommended),AUTOMATIC,420,100800,|n</v>
      </c>
      <c r="F2338" s="5"/>
    </row>
    <row r="2339" spans="2:6" x14ac:dyDescent="0.25">
      <c r="B2339" t="str">
        <v>2338,Volkswagen,Phaeton,2006,premium unleaded (required),AUTOMATIC,444,101300,|n</v>
      </c>
      <c r="F2339" s="5"/>
    </row>
    <row r="2340" spans="2:6" x14ac:dyDescent="0.25">
      <c r="B2340" t="str">
        <v>2339,Volkswagen,R32,2008,premium unleaded (required),AUTOMATED_MANUAL,250,32990,|n</v>
      </c>
      <c r="F2340" s="5"/>
    </row>
    <row r="2341" spans="2:6" x14ac:dyDescent="0.25">
      <c r="B2341" t="str">
        <v>2340,Volkswagen,Rabbit,2007,regular unleaded,AUTOMATIC,150,18185,|n</v>
      </c>
      <c r="F2341" s="5"/>
    </row>
    <row r="2342" spans="2:6" x14ac:dyDescent="0.25">
      <c r="B2342" t="str">
        <v>2341,Volkswagen,Rabbit,2007,regular unleaded,MANUAL,150,17110,|n</v>
      </c>
      <c r="F2342" s="5"/>
    </row>
    <row r="2343" spans="2:6" x14ac:dyDescent="0.25">
      <c r="B2343" t="str">
        <v>2342,Volkswagen,Rabbit,2008,regular unleaded,AUTOMATIC,170,18650,|n</v>
      </c>
      <c r="F2343" s="5"/>
    </row>
    <row r="2344" spans="2:6" x14ac:dyDescent="0.25">
      <c r="B2344" t="str">
        <v>2343,Volkswagen,Rabbit,2008,regular unleaded,MANUAL,170,17575,|n</v>
      </c>
      <c r="F2344" s="5"/>
    </row>
    <row r="2345" spans="2:6" x14ac:dyDescent="0.25">
      <c r="B2345" t="str">
        <v>2344,Volkswagen,Rabbit,2009,regular unleaded,AUTOMATIC,170,19340,|n</v>
      </c>
      <c r="F2345" s="5"/>
    </row>
    <row r="2346" spans="2:6" x14ac:dyDescent="0.25">
      <c r="B2346" t="str">
        <v>2345,Volkswagen,Rabbit,2009,regular unleaded,MANUAL,170,16300,|n</v>
      </c>
      <c r="F2346" s="5"/>
    </row>
    <row r="2347" spans="2:6" x14ac:dyDescent="0.25">
      <c r="B2347" t="str">
        <v>2346,Volkswagen,Routan,2010,regular unleaded,AUTOMATIC,251,42500,|n</v>
      </c>
      <c r="F2347" s="5"/>
    </row>
    <row r="2348" spans="2:6" x14ac:dyDescent="0.25">
      <c r="B2348" t="str">
        <v>2347,Volkswagen,Routan,2011,regular unleaded,AUTOMATIC,283,43240,2346</v>
      </c>
      <c r="F2348" s="5"/>
    </row>
    <row r="2349" spans="2:6" x14ac:dyDescent="0.25">
      <c r="B2349" t="str">
        <v>2348,Volkswagen,Routan,2012,flex-fuel (unleaded/E85),AUTOMATIC,283,44280,|n</v>
      </c>
      <c r="F2349" s="5"/>
    </row>
    <row r="2350" spans="2:6" x14ac:dyDescent="0.25">
      <c r="B2350" t="str">
        <v>2349,Volkswagen,Tiguan,2015,premium unleaded (recommended),AUTOMATIC,200,39625,|n</v>
      </c>
      <c r="F2350" s="5"/>
    </row>
    <row r="2351" spans="2:6" x14ac:dyDescent="0.25">
      <c r="B2351" t="str">
        <v>2350,Volkswagen,Tiguan,2016,premium unleaded (recommended),AUTOMATIC,200,36420,2349</v>
      </c>
      <c r="F2351" s="5"/>
    </row>
    <row r="2352" spans="2:6" x14ac:dyDescent="0.25">
      <c r="B2352" t="str">
        <v>2351,Volkswagen,Tiguan,2017,premium unleaded (recommended),AUTOMATIC,200,36475,2350</v>
      </c>
      <c r="F2352" s="5"/>
    </row>
    <row r="2353" spans="2:6" x14ac:dyDescent="0.25">
      <c r="B2353" t="str">
        <v>2352,Volkswagen,Touareg,2015,diesel,AUTOMATIC,240,62200,|n</v>
      </c>
      <c r="F2353" s="5"/>
    </row>
    <row r="2354" spans="2:6" x14ac:dyDescent="0.25">
      <c r="B2354" t="str">
        <v>2353,Volkswagen,Touareg,2015,premium unleaded (recommended),AUTOMATIC,380,66995,|n</v>
      </c>
      <c r="F2354" s="5"/>
    </row>
    <row r="2355" spans="2:6" x14ac:dyDescent="0.25">
      <c r="B2355" t="str">
        <v>2354,Volkswagen,Touareg,2016,diesel,AUTOMATIC,240,63245,|n</v>
      </c>
      <c r="F2355" s="5"/>
    </row>
    <row r="2356" spans="2:6" x14ac:dyDescent="0.25">
      <c r="B2356" t="str">
        <v>2355,Volkswagen,Touareg,2016,premium unleaded (recommended),AUTOMATIC,280,59745,|n</v>
      </c>
      <c r="F2356" s="5"/>
    </row>
    <row r="2357" spans="2:6" x14ac:dyDescent="0.25">
      <c r="B2357" t="str">
        <v>2356,Volkswagen,Touareg,2017,premium unleaded (recommended),AUTOMATIC,280,60195,2355</v>
      </c>
      <c r="F2357" s="5"/>
    </row>
    <row r="2358" spans="2:6" x14ac:dyDescent="0.25">
      <c r="B2358" t="str">
        <v>2357,Volkswagen,Touareg 2,2008,diesel,AUTOMATIC,310,68340,|n</v>
      </c>
      <c r="F2358" s="5"/>
    </row>
    <row r="2359" spans="2:6" x14ac:dyDescent="0.25">
      <c r="B2359" t="str">
        <v>2358,Volkswagen,Touareg 2,2008,premium unleaded (required),AUTOMATIC,350,48390,|n</v>
      </c>
      <c r="F2359" s="5"/>
    </row>
    <row r="2360" spans="2:6" x14ac:dyDescent="0.25">
      <c r="B2360" t="str">
        <v>2359,Volkswagen,Touareg 2,2009,diesel,AUTOMATIC,221,42800,|n</v>
      </c>
      <c r="F2360" s="5"/>
    </row>
    <row r="2361" spans="2:6" x14ac:dyDescent="0.25">
      <c r="B2361" t="str">
        <v>2360,Volkswagen,Touareg 2,2009,premium unleaded (recommended),AUTOMATIC,350,48900,|n</v>
      </c>
      <c r="F2361" s="5"/>
    </row>
    <row r="2362" spans="2:6" x14ac:dyDescent="0.25">
      <c r="B2362" t="str">
        <v>2361,Volvo,C30,2011,premium unleaded (recommended),MANUAL,227,27100,|n</v>
      </c>
      <c r="F2362" s="5"/>
    </row>
    <row r="2363" spans="2:6" x14ac:dyDescent="0.25">
      <c r="B2363" t="str">
        <v>2362,Volvo,C30,2012,premium unleaded (recommended),MANUAL,227,27450,2361</v>
      </c>
      <c r="F2363" s="5"/>
    </row>
    <row r="2364" spans="2:6" x14ac:dyDescent="0.25">
      <c r="B2364" t="str">
        <v>2363,Volvo,C30,2013,regular unleaded,MANUAL,227,27850,|n</v>
      </c>
      <c r="F2364" s="5"/>
    </row>
    <row r="2365" spans="2:6" x14ac:dyDescent="0.25">
      <c r="B2365" t="str">
        <v>2364,Volvo,C70,2011,premium unleaded (recommended),AUTOMATIC,227,39950,|n</v>
      </c>
      <c r="F2365" s="5"/>
    </row>
    <row r="2366" spans="2:6" x14ac:dyDescent="0.25">
      <c r="B2366" t="str">
        <v>2365,Volvo,C70,2012,premium unleaded (recommended),AUTOMATIC,227,40450,2364</v>
      </c>
      <c r="F2366" s="5"/>
    </row>
    <row r="2367" spans="2:6" x14ac:dyDescent="0.25">
      <c r="B2367" t="str">
        <v>2366,Volvo,C70,2013,regular unleaded,AUTOMATIC,227,41200,|n</v>
      </c>
      <c r="F2367" s="5"/>
    </row>
    <row r="2368" spans="2:6" x14ac:dyDescent="0.25">
      <c r="B2368" t="str">
        <v>2367,Volvo,S40,2009,premium unleaded (recommended),AUTOMATIC,227,33800,|n</v>
      </c>
      <c r="F2368" s="5"/>
    </row>
    <row r="2369" spans="2:6" x14ac:dyDescent="0.25">
      <c r="B2369" t="str">
        <v>2368,Volvo,S40,2010,premium unleaded (recommended),AUTOMATIC,227,31150,2367</v>
      </c>
      <c r="F2369" s="5"/>
    </row>
    <row r="2370" spans="2:6" x14ac:dyDescent="0.25">
      <c r="B2370" t="str">
        <v>2369,Volvo,S40,2010,premium unleaded (recommended),MANUAL,227,31350,|n</v>
      </c>
      <c r="F2370" s="5"/>
    </row>
    <row r="2371" spans="2:6" x14ac:dyDescent="0.25">
      <c r="B2371" t="str">
        <v>2370,Volvo,S40,2011,regular unleaded,AUTOMATIC,227,31150,|n</v>
      </c>
      <c r="F2371" s="5"/>
    </row>
    <row r="2372" spans="2:6" x14ac:dyDescent="0.25">
      <c r="B2372" t="str">
        <v>2371,Volvo,S60,2015,regular unleaded,AUTOMATIC,325,43800,|n</v>
      </c>
      <c r="F2372" s="5"/>
    </row>
    <row r="2373" spans="2:6" x14ac:dyDescent="0.25">
      <c r="B2373" t="str">
        <v>2372,Volvo,S60,2016,regular unleaded,AUTOMATIC,345,59700,2371</v>
      </c>
      <c r="F2373" s="5"/>
    </row>
    <row r="2374" spans="2:6" x14ac:dyDescent="0.25">
      <c r="B2374" t="str">
        <v>2373,Volvo,S60,2017,regular unleaded,AUTOMATIC,302,47400,2372</v>
      </c>
      <c r="F2374" s="5"/>
    </row>
    <row r="2375" spans="2:6" x14ac:dyDescent="0.25">
      <c r="B2375" t="str">
        <v>2374,Volvo,S60 Cross Country,2017,regular unleaded,AUTOMATIC,240,44200,|n</v>
      </c>
      <c r="F2375" s="5"/>
    </row>
    <row r="2376" spans="2:6" x14ac:dyDescent="0.25">
      <c r="B2376" t="str">
        <v>2375,Volvo,S80,2014,regular unleaded,AUTOMATIC,300,43950,|n</v>
      </c>
      <c r="F2376" s="5"/>
    </row>
    <row r="2377" spans="2:6" x14ac:dyDescent="0.25">
      <c r="B2377" t="str">
        <v>2376,Volvo,S80,2015,regular unleaded,AUTOMATIC,300,45100,2375</v>
      </c>
      <c r="F2377" s="5"/>
    </row>
    <row r="2378" spans="2:6" x14ac:dyDescent="0.25">
      <c r="B2378" t="str">
        <v>2377,Volvo,S80,2016,regular unleaded,AUTOMATIC,240,48375,2376</v>
      </c>
      <c r="F2378" s="5"/>
    </row>
    <row r="2379" spans="2:6" x14ac:dyDescent="0.25">
      <c r="B2379" t="str">
        <v>2378,Volvo,S90,2017,premium unleaded (recommended),AUTOMATIC,316,56250,|n</v>
      </c>
      <c r="F2379" s="5"/>
    </row>
    <row r="2380" spans="2:6" x14ac:dyDescent="0.25">
      <c r="B2380" t="str">
        <v>2379,Volvo,V50,2009,premium unleaded (recommended),AUTOMATIC,227,35500,|n</v>
      </c>
      <c r="F2380" s="5"/>
    </row>
    <row r="2381" spans="2:6" x14ac:dyDescent="0.25">
      <c r="B2381" t="str">
        <v>2380,Volvo,V50,2010,premium unleaded (recommended),AUTOMATIC,168,28700,2379</v>
      </c>
      <c r="F2381" s="5"/>
    </row>
    <row r="2382" spans="2:6" x14ac:dyDescent="0.25">
      <c r="B2382" t="str">
        <v>2381,Volvo,V50,2010,premium unleaded (recommended),MANUAL,227,33050,|n</v>
      </c>
      <c r="F2382" s="5"/>
    </row>
    <row r="2383" spans="2:6" x14ac:dyDescent="0.25">
      <c r="B2383" t="str">
        <v>2382,Volvo,V50,2011,regular unleaded,AUTOMATIC,227,32850,|n</v>
      </c>
      <c r="F2383" s="5"/>
    </row>
    <row r="2384" spans="2:6" x14ac:dyDescent="0.25">
      <c r="B2384" t="str">
        <v>2383,Volvo,V60,2015,regular unleaded,AUTOMATIC,325,45400,|n</v>
      </c>
      <c r="F2384" s="5"/>
    </row>
    <row r="2385" spans="2:6" x14ac:dyDescent="0.25">
      <c r="B2385" t="str">
        <v>2384,Volvo,V60,2016,regular unleaded,AUTOMATIC,345,61300,2383</v>
      </c>
      <c r="F2385" s="5"/>
    </row>
    <row r="2386" spans="2:6" x14ac:dyDescent="0.25">
      <c r="B2386" t="str">
        <v>2385,Volvo,V60,2017,regular unleaded,AUTOMATIC,302,48950,2384</v>
      </c>
      <c r="F2386" s="5"/>
    </row>
    <row r="2387" spans="2:6" x14ac:dyDescent="0.25">
      <c r="B2387" t="str">
        <v>2386,Volvo,V60 Cross Country,2015,regular unleaded,AUTOMATIC,250,44650,|n</v>
      </c>
      <c r="F2387" s="5"/>
    </row>
    <row r="2388" spans="2:6" x14ac:dyDescent="0.25">
      <c r="B2388" t="str">
        <v>2387,Volvo,V60 Cross Country,2016,regular unleaded,AUTOMATIC,250,44850,2386</v>
      </c>
      <c r="F2388" s="5"/>
    </row>
    <row r="2389" spans="2:6" x14ac:dyDescent="0.25">
      <c r="B2389" t="str">
        <v>2388,Volvo,V60 Cross Country,2017,regular unleaded,AUTOMATIC,240,45350,2387</v>
      </c>
      <c r="F2389" s="5"/>
    </row>
    <row r="2390" spans="2:6" x14ac:dyDescent="0.25">
      <c r="B2390" t="str">
        <v>2389,Volvo,V70,2008,premium unleaded (recommended),AUTOMATIC,235,32465,|n</v>
      </c>
      <c r="F2390" s="5"/>
    </row>
    <row r="2391" spans="2:6" x14ac:dyDescent="0.25">
      <c r="B2391" t="str">
        <v>2390,Volvo,V70,2009,premium unleaded (recommended),AUTOMATIC,235,32900,2389</v>
      </c>
      <c r="F2391" s="5"/>
    </row>
    <row r="2392" spans="2:6" x14ac:dyDescent="0.25">
      <c r="B2392" t="str">
        <v>2391,Volvo,V70,2010,premium unleaded (recommended),AUTOMATIC,235,38000,2390</v>
      </c>
      <c r="F2392" s="5"/>
    </row>
    <row r="2393" spans="2:6" x14ac:dyDescent="0.25">
      <c r="B2393" t="str">
        <v>2392,Volvo,XC60,2015,regular unleaded,AUTOMATIC,325,51050,|n</v>
      </c>
      <c r="F2393" s="5"/>
    </row>
    <row r="2394" spans="2:6" x14ac:dyDescent="0.25">
      <c r="B2394" t="str">
        <v>2393,Volvo,XC60,2016,regular unleaded,AUTOMATIC,302,51300,2392</v>
      </c>
      <c r="F2394" s="5"/>
    </row>
    <row r="2395" spans="2:6" x14ac:dyDescent="0.25">
      <c r="B2395" t="str">
        <v>2394,Volvo,XC60,2017,regular unleaded,AUTOMATIC,302,51000,2393</v>
      </c>
      <c r="F2395" s="5"/>
    </row>
    <row r="2396" spans="2:6" x14ac:dyDescent="0.25">
      <c r="B2396" t="str">
        <v>2395,Volvo,XC70,2014,regular unleaded,AUTOMATIC,300,40950,|n</v>
      </c>
      <c r="F2396" s="5"/>
    </row>
    <row r="2397" spans="2:6" x14ac:dyDescent="0.25">
      <c r="B2397" t="str">
        <v>2396,Volvo,XC70,2015,regular unleaded,AUTOMATIC,300,42050,2395</v>
      </c>
      <c r="F2397" s="5"/>
    </row>
    <row r="2398" spans="2:6" x14ac:dyDescent="0.25">
      <c r="B2398" t="str">
        <v>2397,Volvo,XC70,2016,regular unleaded,AUTOMATIC,250,48175,2396</v>
      </c>
      <c r="F2398" s="5"/>
    </row>
    <row r="2399" spans="2:6" x14ac:dyDescent="0.25">
      <c r="B2399" t="str">
        <v>2398,Volvo,XC90,2014,regular unleaded,AUTOMATIC,240,42700,|n</v>
      </c>
      <c r="F2399" s="5"/>
    </row>
    <row r="2400" spans="2:6" x14ac:dyDescent="0.25">
      <c r="B2400" t="str">
        <v>2399,Volvo,XC90,2016,premium unleaded (recommended),AUTOMATIC,316,65700,|n</v>
      </c>
      <c r="F2400" s="5"/>
    </row>
    <row r="2401" spans="2:6" x14ac:dyDescent="0.25">
      <c r="B2401" t="str">
        <v>2400,Volvo,XC90,2017,premium unleaded (recommended),AUTOMATIC,316,57200,2399</v>
      </c>
      <c r="F240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tables</vt:lpstr>
      <vt:lpstr>data</vt:lpstr>
      <vt:lpstr>manufacturers</vt:lpstr>
      <vt:lpstr>models</vt:lpstr>
      <vt:lpstr>engines</vt:lpstr>
      <vt:lpstr>options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den oetelaar</dc:creator>
  <cp:lastModifiedBy>sander van den oetelaar</cp:lastModifiedBy>
  <dcterms:created xsi:type="dcterms:W3CDTF">2020-05-30T10:57:43Z</dcterms:created>
  <dcterms:modified xsi:type="dcterms:W3CDTF">2020-06-01T19:49:01Z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c48555d8-68ba-420a-8cb9-4d978251c0b3</vt:lpwstr>
  </property>
  <property fmtid="{D5CDD505-2E9C-101B-9397-08002B2CF9AE}" pid="3" name="ConnectionInfosStorage">
    <vt:lpwstr>UserSettingsFile</vt:lpwstr>
  </property>
</Properties>
</file>