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junq/workspace/02.konker/projects/mybusway/data/"/>
    </mc:Choice>
  </mc:AlternateContent>
  <xr:revisionPtr revIDLastSave="0" documentId="13_ncr:1_{6CA2AA81-7FBC-E444-AE66-D707DA6E6A63}" xr6:coauthVersionLast="45" xr6:coauthVersionMax="45" xr10:uidLastSave="{00000000-0000-0000-0000-000000000000}"/>
  <bookViews>
    <workbookView xWindow="0" yWindow="460" windowWidth="28280" windowHeight="17600" xr2:uid="{7CC9FE52-9B79-491F-A2B6-7231ECDDFD8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I66" i="1" l="1"/>
  <c r="AI65" i="1"/>
  <c r="AI64" i="1"/>
  <c r="AI63" i="1"/>
  <c r="AI62" i="1"/>
  <c r="AI61" i="1"/>
  <c r="AI60" i="1"/>
  <c r="AI59" i="1"/>
  <c r="AI58" i="1"/>
  <c r="AI57" i="1"/>
  <c r="AI56" i="1"/>
  <c r="AI55" i="1"/>
  <c r="AI54" i="1"/>
  <c r="AI53" i="1"/>
  <c r="AI52" i="1"/>
  <c r="AI51" i="1"/>
  <c r="AI50" i="1"/>
  <c r="AI49" i="1"/>
  <c r="AI48" i="1"/>
  <c r="AI47" i="1"/>
  <c r="AI46" i="1"/>
  <c r="AI45" i="1"/>
  <c r="AI44" i="1"/>
  <c r="AI43" i="1"/>
  <c r="AI42" i="1"/>
  <c r="AI41" i="1"/>
  <c r="AI40" i="1"/>
  <c r="AI39" i="1"/>
  <c r="AI38" i="1"/>
  <c r="AI37" i="1"/>
  <c r="AI36" i="1"/>
  <c r="AI35" i="1"/>
  <c r="AI34" i="1"/>
  <c r="AI33" i="1"/>
  <c r="AI32" i="1"/>
  <c r="AI31" i="1"/>
  <c r="AI30" i="1"/>
  <c r="AI29" i="1"/>
  <c r="AI28" i="1"/>
  <c r="AI27" i="1"/>
  <c r="AI26" i="1"/>
  <c r="AI25" i="1"/>
  <c r="AI24" i="1"/>
  <c r="AI23" i="1"/>
  <c r="AI22" i="1"/>
  <c r="AI21" i="1"/>
  <c r="AI20" i="1"/>
  <c r="AI19" i="1"/>
  <c r="AI18" i="1"/>
  <c r="AI17" i="1"/>
  <c r="AI16" i="1"/>
  <c r="AI15" i="1"/>
  <c r="AI14" i="1"/>
  <c r="AI13" i="1"/>
  <c r="AI12" i="1"/>
  <c r="AI11" i="1"/>
  <c r="AI10" i="1"/>
  <c r="AI9" i="1"/>
  <c r="AI8" i="1"/>
  <c r="AI7" i="1"/>
  <c r="AI6" i="1"/>
  <c r="AI5" i="1"/>
  <c r="AI4" i="1"/>
  <c r="AI3" i="1"/>
  <c r="AD66" i="1"/>
  <c r="AG66" i="1" s="1"/>
  <c r="AC66" i="1"/>
  <c r="AB66" i="1"/>
  <c r="AA66" i="1"/>
  <c r="Z66" i="1"/>
  <c r="AF66" i="1" s="1"/>
  <c r="Y66" i="1"/>
  <c r="X66" i="1"/>
  <c r="W66" i="1"/>
  <c r="AD65" i="1"/>
  <c r="AG65" i="1" s="1"/>
  <c r="AC65" i="1"/>
  <c r="AB65" i="1"/>
  <c r="AA65" i="1"/>
  <c r="Z65" i="1"/>
  <c r="Y65" i="1"/>
  <c r="X65" i="1"/>
  <c r="W65" i="1"/>
  <c r="AF65" i="1" s="1"/>
  <c r="AD64" i="1"/>
  <c r="AG64" i="1" s="1"/>
  <c r="AC64" i="1"/>
  <c r="AB64" i="1"/>
  <c r="AA64" i="1"/>
  <c r="Z64" i="1"/>
  <c r="AF64" i="1" s="1"/>
  <c r="Y64" i="1"/>
  <c r="X64" i="1"/>
  <c r="W64" i="1"/>
  <c r="AD63" i="1"/>
  <c r="AC63" i="1"/>
  <c r="AB63" i="1"/>
  <c r="AA63" i="1"/>
  <c r="AG63" i="1" s="1"/>
  <c r="Z63" i="1"/>
  <c r="Y63" i="1"/>
  <c r="X63" i="1"/>
  <c r="W63" i="1"/>
  <c r="AF63" i="1" s="1"/>
  <c r="AD62" i="1"/>
  <c r="AG62" i="1" s="1"/>
  <c r="AC62" i="1"/>
  <c r="AB62" i="1"/>
  <c r="AA62" i="1"/>
  <c r="Z62" i="1"/>
  <c r="AF62" i="1" s="1"/>
  <c r="Y62" i="1"/>
  <c r="X62" i="1"/>
  <c r="W62" i="1"/>
  <c r="AD61" i="1"/>
  <c r="AG61" i="1" s="1"/>
  <c r="AC61" i="1"/>
  <c r="AB61" i="1"/>
  <c r="AA61" i="1"/>
  <c r="Z61" i="1"/>
  <c r="Y61" i="1"/>
  <c r="X61" i="1"/>
  <c r="W61" i="1"/>
  <c r="AF61" i="1" s="1"/>
  <c r="AD60" i="1"/>
  <c r="AG60" i="1" s="1"/>
  <c r="AC60" i="1"/>
  <c r="AB60" i="1"/>
  <c r="AA60" i="1"/>
  <c r="Z60" i="1"/>
  <c r="AF60" i="1" s="1"/>
  <c r="Y60" i="1"/>
  <c r="X60" i="1"/>
  <c r="W60" i="1"/>
  <c r="AD59" i="1"/>
  <c r="AG59" i="1" s="1"/>
  <c r="AC59" i="1"/>
  <c r="AB59" i="1"/>
  <c r="AA59" i="1"/>
  <c r="Z59" i="1"/>
  <c r="Y59" i="1"/>
  <c r="X59" i="1"/>
  <c r="W59" i="1"/>
  <c r="AF59" i="1" s="1"/>
  <c r="AD58" i="1"/>
  <c r="AG58" i="1" s="1"/>
  <c r="AC58" i="1"/>
  <c r="AB58" i="1"/>
  <c r="AA58" i="1"/>
  <c r="Z58" i="1"/>
  <c r="AF58" i="1" s="1"/>
  <c r="Y58" i="1"/>
  <c r="X58" i="1"/>
  <c r="W58" i="1"/>
  <c r="AD57" i="1"/>
  <c r="AG57" i="1" s="1"/>
  <c r="AC57" i="1"/>
  <c r="AB57" i="1"/>
  <c r="AA57" i="1"/>
  <c r="Z57" i="1"/>
  <c r="Y57" i="1"/>
  <c r="X57" i="1"/>
  <c r="W57" i="1"/>
  <c r="AF57" i="1" s="1"/>
  <c r="AD56" i="1"/>
  <c r="AG56" i="1" s="1"/>
  <c r="AC56" i="1"/>
  <c r="AB56" i="1"/>
  <c r="AA56" i="1"/>
  <c r="Z56" i="1"/>
  <c r="AF56" i="1" s="1"/>
  <c r="Y56" i="1"/>
  <c r="X56" i="1"/>
  <c r="W56" i="1"/>
  <c r="AD55" i="1"/>
  <c r="AG55" i="1" s="1"/>
  <c r="AC55" i="1"/>
  <c r="AB55" i="1"/>
  <c r="AA55" i="1"/>
  <c r="Z55" i="1"/>
  <c r="Y55" i="1"/>
  <c r="X55" i="1"/>
  <c r="W55" i="1"/>
  <c r="AF55" i="1" s="1"/>
  <c r="AD54" i="1"/>
  <c r="AG54" i="1" s="1"/>
  <c r="AC54" i="1"/>
  <c r="AB54" i="1"/>
  <c r="AA54" i="1"/>
  <c r="Z54" i="1"/>
  <c r="Y54" i="1"/>
  <c r="X54" i="1"/>
  <c r="W54" i="1"/>
  <c r="AF54" i="1" s="1"/>
  <c r="AD53" i="1"/>
  <c r="AG53" i="1" s="1"/>
  <c r="AC53" i="1"/>
  <c r="AB53" i="1"/>
  <c r="AA53" i="1"/>
  <c r="Z53" i="1"/>
  <c r="Y53" i="1"/>
  <c r="X53" i="1"/>
  <c r="W53" i="1"/>
  <c r="AF53" i="1" s="1"/>
  <c r="AD52" i="1"/>
  <c r="AC52" i="1"/>
  <c r="AB52" i="1"/>
  <c r="AA52" i="1"/>
  <c r="AG52" i="1" s="1"/>
  <c r="Z52" i="1"/>
  <c r="Y52" i="1"/>
  <c r="X52" i="1"/>
  <c r="W52" i="1"/>
  <c r="AF52" i="1" s="1"/>
  <c r="AD51" i="1"/>
  <c r="AG51" i="1" s="1"/>
  <c r="AC51" i="1"/>
  <c r="AB51" i="1"/>
  <c r="AA51" i="1"/>
  <c r="Z51" i="1"/>
  <c r="Y51" i="1"/>
  <c r="X51" i="1"/>
  <c r="W51" i="1"/>
  <c r="AF51" i="1" s="1"/>
  <c r="AD50" i="1"/>
  <c r="AC50" i="1"/>
  <c r="AB50" i="1"/>
  <c r="AA50" i="1"/>
  <c r="AG50" i="1" s="1"/>
  <c r="Z50" i="1"/>
  <c r="Y50" i="1"/>
  <c r="X50" i="1"/>
  <c r="W50" i="1"/>
  <c r="AF50" i="1" s="1"/>
  <c r="AD49" i="1"/>
  <c r="AG49" i="1" s="1"/>
  <c r="AC49" i="1"/>
  <c r="AB49" i="1"/>
  <c r="AA49" i="1"/>
  <c r="Z49" i="1"/>
  <c r="Y49" i="1"/>
  <c r="X49" i="1"/>
  <c r="W49" i="1"/>
  <c r="AF49" i="1" s="1"/>
  <c r="AD48" i="1"/>
  <c r="AC48" i="1"/>
  <c r="AB48" i="1"/>
  <c r="AA48" i="1"/>
  <c r="Z48" i="1"/>
  <c r="Y48" i="1"/>
  <c r="X48" i="1"/>
  <c r="W48" i="1"/>
  <c r="AD47" i="1"/>
  <c r="AC47" i="1"/>
  <c r="AB47" i="1"/>
  <c r="AA47" i="1"/>
  <c r="Z47" i="1"/>
  <c r="Y47" i="1"/>
  <c r="X47" i="1"/>
  <c r="W47" i="1"/>
  <c r="AD46" i="1"/>
  <c r="AC46" i="1"/>
  <c r="AB46" i="1"/>
  <c r="AA46" i="1"/>
  <c r="AG46" i="1" s="1"/>
  <c r="Z46" i="1"/>
  <c r="Y46" i="1"/>
  <c r="X46" i="1"/>
  <c r="W46" i="1"/>
  <c r="AF46" i="1" s="1"/>
  <c r="AD45" i="1"/>
  <c r="AG45" i="1" s="1"/>
  <c r="AC45" i="1"/>
  <c r="AB45" i="1"/>
  <c r="AA45" i="1"/>
  <c r="Z45" i="1"/>
  <c r="Y45" i="1"/>
  <c r="X45" i="1"/>
  <c r="W45" i="1"/>
  <c r="AF45" i="1" s="1"/>
  <c r="AD44" i="1"/>
  <c r="AC44" i="1"/>
  <c r="AB44" i="1"/>
  <c r="AA44" i="1"/>
  <c r="AG44" i="1" s="1"/>
  <c r="Z44" i="1"/>
  <c r="Y44" i="1"/>
  <c r="X44" i="1"/>
  <c r="W44" i="1"/>
  <c r="AF44" i="1" s="1"/>
  <c r="AD43" i="1"/>
  <c r="AG43" i="1" s="1"/>
  <c r="AC43" i="1"/>
  <c r="AB43" i="1"/>
  <c r="AA43" i="1"/>
  <c r="Z43" i="1"/>
  <c r="Y43" i="1"/>
  <c r="X43" i="1"/>
  <c r="W43" i="1"/>
  <c r="AF43" i="1" s="1"/>
  <c r="AD42" i="1"/>
  <c r="AC42" i="1"/>
  <c r="AB42" i="1"/>
  <c r="AA42" i="1"/>
  <c r="AG42" i="1" s="1"/>
  <c r="Z42" i="1"/>
  <c r="Y42" i="1"/>
  <c r="X42" i="1"/>
  <c r="W42" i="1"/>
  <c r="AF42" i="1" s="1"/>
  <c r="AD41" i="1"/>
  <c r="AG41" i="1" s="1"/>
  <c r="AC41" i="1"/>
  <c r="AB41" i="1"/>
  <c r="AA41" i="1"/>
  <c r="Z41" i="1"/>
  <c r="Y41" i="1"/>
  <c r="X41" i="1"/>
  <c r="W41" i="1"/>
  <c r="AF41" i="1" s="1"/>
  <c r="AD40" i="1"/>
  <c r="AC40" i="1"/>
  <c r="AB40" i="1"/>
  <c r="AA40" i="1"/>
  <c r="AG40" i="1" s="1"/>
  <c r="Z40" i="1"/>
  <c r="Y40" i="1"/>
  <c r="X40" i="1"/>
  <c r="W40" i="1"/>
  <c r="AF40" i="1" s="1"/>
  <c r="AD39" i="1"/>
  <c r="AG39" i="1" s="1"/>
  <c r="AC39" i="1"/>
  <c r="AB39" i="1"/>
  <c r="AA39" i="1"/>
  <c r="Z39" i="1"/>
  <c r="Y39" i="1"/>
  <c r="X39" i="1"/>
  <c r="W39" i="1"/>
  <c r="AF39" i="1" s="1"/>
  <c r="AD38" i="1"/>
  <c r="AC38" i="1"/>
  <c r="AB38" i="1"/>
  <c r="AA38" i="1"/>
  <c r="AG38" i="1" s="1"/>
  <c r="Z38" i="1"/>
  <c r="Y38" i="1"/>
  <c r="X38" i="1"/>
  <c r="W38" i="1"/>
  <c r="AF38" i="1" s="1"/>
  <c r="AD37" i="1"/>
  <c r="AG37" i="1" s="1"/>
  <c r="AC37" i="1"/>
  <c r="AB37" i="1"/>
  <c r="AA37" i="1"/>
  <c r="Z37" i="1"/>
  <c r="Y37" i="1"/>
  <c r="X37" i="1"/>
  <c r="W37" i="1"/>
  <c r="AF37" i="1" s="1"/>
  <c r="AD36" i="1"/>
  <c r="AG36" i="1" s="1"/>
  <c r="AC36" i="1"/>
  <c r="AB36" i="1"/>
  <c r="AA36" i="1"/>
  <c r="Z36" i="1"/>
  <c r="AF36" i="1" s="1"/>
  <c r="Y36" i="1"/>
  <c r="X36" i="1"/>
  <c r="W36" i="1"/>
  <c r="AD35" i="1"/>
  <c r="AC35" i="1"/>
  <c r="AB35" i="1"/>
  <c r="AA35" i="1"/>
  <c r="AG35" i="1" s="1"/>
  <c r="Z35" i="1"/>
  <c r="Y35" i="1"/>
  <c r="X35" i="1"/>
  <c r="W35" i="1"/>
  <c r="AF35" i="1" s="1"/>
  <c r="AD34" i="1"/>
  <c r="AC34" i="1"/>
  <c r="AB34" i="1"/>
  <c r="AA34" i="1"/>
  <c r="Z34" i="1"/>
  <c r="Y34" i="1"/>
  <c r="X34" i="1"/>
  <c r="W34" i="1"/>
  <c r="AD33" i="1"/>
  <c r="AG33" i="1" s="1"/>
  <c r="AC33" i="1"/>
  <c r="AB33" i="1"/>
  <c r="AA33" i="1"/>
  <c r="Z33" i="1"/>
  <c r="AF33" i="1" s="1"/>
  <c r="Y33" i="1"/>
  <c r="X33" i="1"/>
  <c r="W33" i="1"/>
  <c r="AD32" i="1"/>
  <c r="AC32" i="1"/>
  <c r="AB32" i="1"/>
  <c r="AG32" i="1" s="1"/>
  <c r="AA32" i="1"/>
  <c r="Z32" i="1"/>
  <c r="AF32" i="1" s="1"/>
  <c r="Y32" i="1"/>
  <c r="X32" i="1"/>
  <c r="W32" i="1"/>
  <c r="AD31" i="1"/>
  <c r="AG31" i="1" s="1"/>
  <c r="AC31" i="1"/>
  <c r="AB31" i="1"/>
  <c r="AA31" i="1"/>
  <c r="Z31" i="1"/>
  <c r="AF31" i="1" s="1"/>
  <c r="Y31" i="1"/>
  <c r="X31" i="1"/>
  <c r="W31" i="1"/>
  <c r="AD30" i="1"/>
  <c r="AC30" i="1"/>
  <c r="AB30" i="1"/>
  <c r="AG30" i="1" s="1"/>
  <c r="AA30" i="1"/>
  <c r="Z30" i="1"/>
  <c r="AF30" i="1" s="1"/>
  <c r="Y30" i="1"/>
  <c r="X30" i="1"/>
  <c r="W30" i="1"/>
  <c r="AD29" i="1"/>
  <c r="AG29" i="1" s="1"/>
  <c r="AC29" i="1"/>
  <c r="AB29" i="1"/>
  <c r="AA29" i="1"/>
  <c r="Z29" i="1"/>
  <c r="AF29" i="1" s="1"/>
  <c r="Y29" i="1"/>
  <c r="X29" i="1"/>
  <c r="W29" i="1"/>
  <c r="AD28" i="1"/>
  <c r="AC28" i="1"/>
  <c r="AB28" i="1"/>
  <c r="AG28" i="1" s="1"/>
  <c r="AA28" i="1"/>
  <c r="Z28" i="1"/>
  <c r="Y28" i="1"/>
  <c r="X28" i="1"/>
  <c r="W28" i="1"/>
  <c r="AF28" i="1" s="1"/>
  <c r="AD27" i="1"/>
  <c r="AG27" i="1" s="1"/>
  <c r="AC27" i="1"/>
  <c r="AB27" i="1"/>
  <c r="AA27" i="1"/>
  <c r="Z27" i="1"/>
  <c r="AF27" i="1" s="1"/>
  <c r="Y27" i="1"/>
  <c r="X27" i="1"/>
  <c r="W27" i="1"/>
  <c r="AD26" i="1"/>
  <c r="AC26" i="1"/>
  <c r="AB26" i="1"/>
  <c r="AG26" i="1" s="1"/>
  <c r="AA26" i="1"/>
  <c r="Z26" i="1"/>
  <c r="Y26" i="1"/>
  <c r="X26" i="1"/>
  <c r="W26" i="1"/>
  <c r="AF26" i="1" s="1"/>
  <c r="AD25" i="1"/>
  <c r="AG25" i="1" s="1"/>
  <c r="AC25" i="1"/>
  <c r="AB25" i="1"/>
  <c r="AA25" i="1"/>
  <c r="Z25" i="1"/>
  <c r="AF25" i="1" s="1"/>
  <c r="Y25" i="1"/>
  <c r="X25" i="1"/>
  <c r="W25" i="1"/>
  <c r="AD24" i="1"/>
  <c r="AC24" i="1"/>
  <c r="AB24" i="1"/>
  <c r="AG24" i="1" s="1"/>
  <c r="AA24" i="1"/>
  <c r="Z24" i="1"/>
  <c r="Y24" i="1"/>
  <c r="X24" i="1"/>
  <c r="W24" i="1"/>
  <c r="AF24" i="1" s="1"/>
  <c r="AD23" i="1"/>
  <c r="AG23" i="1" s="1"/>
  <c r="AC23" i="1"/>
  <c r="AB23" i="1"/>
  <c r="AA23" i="1"/>
  <c r="Z23" i="1"/>
  <c r="AF23" i="1" s="1"/>
  <c r="Y23" i="1"/>
  <c r="X23" i="1"/>
  <c r="W23" i="1"/>
  <c r="AD22" i="1"/>
  <c r="AC22" i="1"/>
  <c r="AB22" i="1"/>
  <c r="AG22" i="1" s="1"/>
  <c r="AA22" i="1"/>
  <c r="Z22" i="1"/>
  <c r="Y22" i="1"/>
  <c r="X22" i="1"/>
  <c r="W22" i="1"/>
  <c r="AF22" i="1" s="1"/>
  <c r="AD21" i="1"/>
  <c r="AG21" i="1" s="1"/>
  <c r="AC21" i="1"/>
  <c r="AB21" i="1"/>
  <c r="AA21" i="1"/>
  <c r="Z21" i="1"/>
  <c r="AF21" i="1" s="1"/>
  <c r="Y21" i="1"/>
  <c r="X21" i="1"/>
  <c r="W21" i="1"/>
  <c r="AD20" i="1"/>
  <c r="AC20" i="1"/>
  <c r="AB20" i="1"/>
  <c r="AG20" i="1" s="1"/>
  <c r="AA20" i="1"/>
  <c r="Z20" i="1"/>
  <c r="Y20" i="1"/>
  <c r="X20" i="1"/>
  <c r="W20" i="1"/>
  <c r="AF20" i="1" s="1"/>
  <c r="AD19" i="1"/>
  <c r="AG19" i="1" s="1"/>
  <c r="AC19" i="1"/>
  <c r="AB19" i="1"/>
  <c r="AA19" i="1"/>
  <c r="Z19" i="1"/>
  <c r="AF19" i="1" s="1"/>
  <c r="Y19" i="1"/>
  <c r="X19" i="1"/>
  <c r="W19" i="1"/>
  <c r="AD18" i="1"/>
  <c r="AC18" i="1"/>
  <c r="AB18" i="1"/>
  <c r="AG18" i="1" s="1"/>
  <c r="AA18" i="1"/>
  <c r="Z18" i="1"/>
  <c r="Y18" i="1"/>
  <c r="X18" i="1"/>
  <c r="W18" i="1"/>
  <c r="AF18" i="1" s="1"/>
  <c r="AD17" i="1"/>
  <c r="AG17" i="1" s="1"/>
  <c r="AC17" i="1"/>
  <c r="AB17" i="1"/>
  <c r="AA17" i="1"/>
  <c r="Z17" i="1"/>
  <c r="AF17" i="1" s="1"/>
  <c r="Y17" i="1"/>
  <c r="X17" i="1"/>
  <c r="W17" i="1"/>
  <c r="AD16" i="1"/>
  <c r="AC16" i="1"/>
  <c r="AB16" i="1"/>
  <c r="AG16" i="1" s="1"/>
  <c r="AA16" i="1"/>
  <c r="Z16" i="1"/>
  <c r="Y16" i="1"/>
  <c r="X16" i="1"/>
  <c r="W16" i="1"/>
  <c r="AF16" i="1" s="1"/>
  <c r="AD15" i="1"/>
  <c r="AG15" i="1" s="1"/>
  <c r="AC15" i="1"/>
  <c r="AB15" i="1"/>
  <c r="AA15" i="1"/>
  <c r="Z15" i="1"/>
  <c r="AF15" i="1" s="1"/>
  <c r="Y15" i="1"/>
  <c r="X15" i="1"/>
  <c r="W15" i="1"/>
  <c r="AD14" i="1"/>
  <c r="AC14" i="1"/>
  <c r="AB14" i="1"/>
  <c r="AG14" i="1" s="1"/>
  <c r="AA14" i="1"/>
  <c r="Z14" i="1"/>
  <c r="Y14" i="1"/>
  <c r="X14" i="1"/>
  <c r="W14" i="1"/>
  <c r="AF14" i="1" s="1"/>
  <c r="AD13" i="1"/>
  <c r="AG13" i="1" s="1"/>
  <c r="AC13" i="1"/>
  <c r="AB13" i="1"/>
  <c r="AA13" i="1"/>
  <c r="Z13" i="1"/>
  <c r="AF13" i="1" s="1"/>
  <c r="Y13" i="1"/>
  <c r="X13" i="1"/>
  <c r="W13" i="1"/>
  <c r="AD12" i="1"/>
  <c r="AC12" i="1"/>
  <c r="AB12" i="1"/>
  <c r="AG12" i="1" s="1"/>
  <c r="AA12" i="1"/>
  <c r="Z12" i="1"/>
  <c r="Y12" i="1"/>
  <c r="X12" i="1"/>
  <c r="W12" i="1"/>
  <c r="AF12" i="1" s="1"/>
  <c r="AD11" i="1"/>
  <c r="AG11" i="1" s="1"/>
  <c r="AC11" i="1"/>
  <c r="AB11" i="1"/>
  <c r="AA11" i="1"/>
  <c r="Z11" i="1"/>
  <c r="AF11" i="1" s="1"/>
  <c r="Y11" i="1"/>
  <c r="X11" i="1"/>
  <c r="W11" i="1"/>
  <c r="AD10" i="1"/>
  <c r="AC10" i="1"/>
  <c r="AB10" i="1"/>
  <c r="AG10" i="1" s="1"/>
  <c r="AA10" i="1"/>
  <c r="Z10" i="1"/>
  <c r="Y10" i="1"/>
  <c r="X10" i="1"/>
  <c r="W10" i="1"/>
  <c r="AF10" i="1" s="1"/>
  <c r="AD9" i="1"/>
  <c r="AG9" i="1" s="1"/>
  <c r="AC9" i="1"/>
  <c r="AB9" i="1"/>
  <c r="AA9" i="1"/>
  <c r="Z9" i="1"/>
  <c r="AF9" i="1" s="1"/>
  <c r="Y9" i="1"/>
  <c r="X9" i="1"/>
  <c r="W9" i="1"/>
  <c r="AD8" i="1"/>
  <c r="AC8" i="1"/>
  <c r="AB8" i="1"/>
  <c r="AG8" i="1" s="1"/>
  <c r="AA8" i="1"/>
  <c r="Z8" i="1"/>
  <c r="Y8" i="1"/>
  <c r="X8" i="1"/>
  <c r="W8" i="1"/>
  <c r="AF8" i="1" s="1"/>
  <c r="AD7" i="1"/>
  <c r="AG7" i="1" s="1"/>
  <c r="AC7" i="1"/>
  <c r="AB7" i="1"/>
  <c r="AA7" i="1"/>
  <c r="Z7" i="1"/>
  <c r="AF7" i="1" s="1"/>
  <c r="Y7" i="1"/>
  <c r="X7" i="1"/>
  <c r="W7" i="1"/>
  <c r="AD6" i="1"/>
  <c r="AC6" i="1"/>
  <c r="AB6" i="1"/>
  <c r="AG6" i="1" s="1"/>
  <c r="AA6" i="1"/>
  <c r="Z6" i="1"/>
  <c r="Y6" i="1"/>
  <c r="X6" i="1"/>
  <c r="W6" i="1"/>
  <c r="AF6" i="1" s="1"/>
  <c r="AD5" i="1"/>
  <c r="AG5" i="1" s="1"/>
  <c r="AC5" i="1"/>
  <c r="AB5" i="1"/>
  <c r="AA5" i="1"/>
  <c r="Z5" i="1"/>
  <c r="AF5" i="1" s="1"/>
  <c r="Y5" i="1"/>
  <c r="X5" i="1"/>
  <c r="W5" i="1"/>
  <c r="AD4" i="1"/>
  <c r="AC4" i="1"/>
  <c r="AB4" i="1"/>
  <c r="AG4" i="1" s="1"/>
  <c r="AA4" i="1"/>
  <c r="Z4" i="1"/>
  <c r="Y4" i="1"/>
  <c r="X4" i="1"/>
  <c r="W4" i="1"/>
  <c r="AF4" i="1" s="1"/>
  <c r="AG3" i="1"/>
  <c r="AF3" i="1"/>
  <c r="AD3" i="1"/>
  <c r="Z3" i="1"/>
  <c r="AC3" i="1"/>
  <c r="AB3" i="1"/>
  <c r="AA3" i="1"/>
  <c r="W3" i="1"/>
  <c r="X3" i="1"/>
  <c r="Y3" i="1"/>
  <c r="U66" i="1"/>
  <c r="T66" i="1"/>
  <c r="U65" i="1"/>
  <c r="T65" i="1"/>
  <c r="U64" i="1"/>
  <c r="T64" i="1"/>
  <c r="U63" i="1"/>
  <c r="T63" i="1"/>
  <c r="U62" i="1"/>
  <c r="T62" i="1"/>
  <c r="U61" i="1"/>
  <c r="T61" i="1"/>
  <c r="U60" i="1"/>
  <c r="T60" i="1"/>
  <c r="U59" i="1"/>
  <c r="T59" i="1"/>
  <c r="U58" i="1"/>
  <c r="T58" i="1"/>
  <c r="U57" i="1"/>
  <c r="T57" i="1"/>
  <c r="U56" i="1"/>
  <c r="T56" i="1"/>
  <c r="U55" i="1"/>
  <c r="T55" i="1"/>
  <c r="U54" i="1"/>
  <c r="T54" i="1"/>
  <c r="U53" i="1"/>
  <c r="T53" i="1"/>
  <c r="U52" i="1"/>
  <c r="T52" i="1"/>
  <c r="U51" i="1"/>
  <c r="T51" i="1"/>
  <c r="U50" i="1"/>
  <c r="T50" i="1"/>
  <c r="U49" i="1"/>
  <c r="T49" i="1"/>
  <c r="U48" i="1"/>
  <c r="T48" i="1"/>
  <c r="U47" i="1"/>
  <c r="T47" i="1"/>
  <c r="U46" i="1"/>
  <c r="T46" i="1"/>
  <c r="U45" i="1"/>
  <c r="T45" i="1"/>
  <c r="U44" i="1"/>
  <c r="T44" i="1"/>
  <c r="U43" i="1"/>
  <c r="T43" i="1"/>
  <c r="U42" i="1"/>
  <c r="T42" i="1"/>
  <c r="U41" i="1"/>
  <c r="T41" i="1"/>
  <c r="U40" i="1"/>
  <c r="T40" i="1"/>
  <c r="U39" i="1"/>
  <c r="T39" i="1"/>
  <c r="U38" i="1"/>
  <c r="T38" i="1"/>
  <c r="U37" i="1"/>
  <c r="T37" i="1"/>
  <c r="U36" i="1"/>
  <c r="T36" i="1"/>
  <c r="U35" i="1"/>
  <c r="T35" i="1"/>
  <c r="U34" i="1"/>
  <c r="T34" i="1"/>
  <c r="U33" i="1"/>
  <c r="T33" i="1"/>
  <c r="U32" i="1"/>
  <c r="T32" i="1"/>
  <c r="U31" i="1"/>
  <c r="T31" i="1"/>
  <c r="U30" i="1"/>
  <c r="T30" i="1"/>
  <c r="U29" i="1"/>
  <c r="T29" i="1"/>
  <c r="U28" i="1"/>
  <c r="T28" i="1"/>
  <c r="U27" i="1"/>
  <c r="T27" i="1"/>
  <c r="U26" i="1"/>
  <c r="T26" i="1"/>
  <c r="U25" i="1"/>
  <c r="T25" i="1"/>
  <c r="U24" i="1"/>
  <c r="T24" i="1"/>
  <c r="U23" i="1"/>
  <c r="T23" i="1"/>
  <c r="U22" i="1"/>
  <c r="T22" i="1"/>
  <c r="U21" i="1"/>
  <c r="T21" i="1"/>
  <c r="U20" i="1"/>
  <c r="T20" i="1"/>
  <c r="U19" i="1"/>
  <c r="T19" i="1"/>
  <c r="U18" i="1"/>
  <c r="T18" i="1"/>
  <c r="U17" i="1"/>
  <c r="T17" i="1"/>
  <c r="U16" i="1"/>
  <c r="T16" i="1"/>
  <c r="U15" i="1"/>
  <c r="T15" i="1"/>
  <c r="U14" i="1"/>
  <c r="T14" i="1"/>
  <c r="U13" i="1"/>
  <c r="T13" i="1"/>
  <c r="U12" i="1"/>
  <c r="T12" i="1"/>
  <c r="U11" i="1"/>
  <c r="T11" i="1"/>
  <c r="U10" i="1"/>
  <c r="T10" i="1"/>
  <c r="U9" i="1"/>
  <c r="T9" i="1"/>
  <c r="U8" i="1"/>
  <c r="T8" i="1"/>
  <c r="U7" i="1"/>
  <c r="T7" i="1"/>
  <c r="U6" i="1"/>
  <c r="T6" i="1"/>
  <c r="U5" i="1"/>
  <c r="T5" i="1"/>
  <c r="U4" i="1"/>
  <c r="T4" i="1"/>
  <c r="U3" i="1"/>
  <c r="T3" i="1"/>
</calcChain>
</file>

<file path=xl/sharedStrings.xml><?xml version="1.0" encoding="utf-8"?>
<sst xmlns="http://schemas.openxmlformats.org/spreadsheetml/2006/main" count="205" uniqueCount="41">
  <si>
    <t>LINHA VERDE</t>
  </si>
  <si>
    <t>22°57'40.1"S 43°24'20.3"W</t>
  </si>
  <si>
    <t>22°57'38.9"S 43°24'26.4"W</t>
  </si>
  <si>
    <t>22°57'32.9"S 43°24'24.0"W</t>
  </si>
  <si>
    <t>22°57'33.4"S 43°24'22.3"W</t>
  </si>
  <si>
    <t>22°57'31.3"S 43°24'20.9"W</t>
  </si>
  <si>
    <t>22°57'26.6"S 43°24'18.5"W</t>
  </si>
  <si>
    <t>22°57'22.5"S 43°24'12.2"W</t>
  </si>
  <si>
    <t>22°57'23.3"S 43°24'09.2"W</t>
  </si>
  <si>
    <t>22°57'24.0"S 43°24'06.1"W</t>
  </si>
  <si>
    <t>22°57'25.3"S 43°24'06.7"W</t>
  </si>
  <si>
    <t>22°57'31.0"S 43°24'12.4"W</t>
  </si>
  <si>
    <t>22°57'31.3"S 43°24'15.7"W</t>
  </si>
  <si>
    <t>22°57'30.8"S 43°24'20.9"W</t>
  </si>
  <si>
    <t>22°57'34.6"S 43°24'21.1"W</t>
  </si>
  <si>
    <t>LINHA ROSA</t>
  </si>
  <si>
    <t>LINHA AMARELA</t>
  </si>
  <si>
    <t>LINHA AZUL</t>
  </si>
  <si>
    <t>22°57'26.8"S 43°24'17.6"W</t>
  </si>
  <si>
    <t>22°57'27.2"S 43°24'26.0"W</t>
  </si>
  <si>
    <t>22°57'29.1"S 43°24'23.9"W</t>
  </si>
  <si>
    <t>22°57'29.7"S 43°24'21.8"W</t>
  </si>
  <si>
    <t>22°57'25.7"S 43°24'23.2"W</t>
  </si>
  <si>
    <t>22°57'33.3"S 43°24'20.7"W</t>
  </si>
  <si>
    <t>22°57'44.2"S 43°24'22.8"W</t>
  </si>
  <si>
    <t>22°57'45.5"S 43°24'18.5"W</t>
  </si>
  <si>
    <t>22°57'46.2"S 43°24'16.8"W</t>
  </si>
  <si>
    <t>???</t>
  </si>
  <si>
    <t>22°57'25.1"S 43°24'27.5"W</t>
  </si>
  <si>
    <t>22°57'22.7"S 43°24'31.9"W</t>
  </si>
  <si>
    <t>VERDE</t>
  </si>
  <si>
    <t>ROSA</t>
  </si>
  <si>
    <t>AZUL</t>
  </si>
  <si>
    <t>AMARELA</t>
  </si>
  <si>
    <t>LAT</t>
  </si>
  <si>
    <t>LONG</t>
  </si>
  <si>
    <t>"LONG"</t>
  </si>
  <si>
    <t>"LAT"</t>
  </si>
  <si>
    <t>"LATLONG"</t>
  </si>
  <si>
    <t>"no"</t>
  </si>
  <si>
    <t>"LINHA"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</si>
</sst>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 applyAlignment="1">
      <alignment vertical="center"/>
    </xf>
    <xf numFmtId="0" fontId="1" fillId="0" borderId="0" xfId="0" applyFont="1"/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2" borderId="0" xfId="0" applyFont="1" applyFill="1" applyAlignment="1"/>
    <xf numFmtId="0" fontId="1" fillId="3" borderId="0" xfId="0" applyFont="1" applyFill="1" applyAlignment="1"/>
    <xf numFmtId="0" fontId="1" fillId="4" borderId="0" xfId="0" applyFont="1" applyFill="1" applyAlignment="1"/>
    <xf numFmtId="0" fontId="1" fillId="5" borderId="0" xfId="0" applyFont="1" applyFill="1" applyAlignmen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CD388-D39F-4E3D-8DA3-8CF7310E4B09}">
  <dimension ref="B1:AI66"/>
  <sheetViews>
    <sheetView tabSelected="1" topLeftCell="A14" zoomScale="177" workbookViewId="0">
      <selection activeCell="AI3" sqref="AI3:AI66"/>
    </sheetView>
  </sheetViews>
  <sheetFormatPr baseColWidth="10" defaultColWidth="8.83203125" defaultRowHeight="15" x14ac:dyDescent="0.2"/>
  <cols>
    <col min="1" max="1" width="3.6640625" customWidth="1"/>
    <col min="2" max="2" width="4.33203125" style="2" customWidth="1"/>
    <col min="3" max="3" width="26.33203125" bestFit="1" customWidth="1"/>
    <col min="4" max="4" width="3.33203125" customWidth="1"/>
    <col min="5" max="5" width="3.83203125" style="2" customWidth="1"/>
    <col min="6" max="6" width="23.1640625" bestFit="1" customWidth="1"/>
    <col min="7" max="7" width="3.6640625" customWidth="1"/>
    <col min="8" max="8" width="4.33203125" style="2" customWidth="1"/>
    <col min="9" max="9" width="23.1640625" bestFit="1" customWidth="1"/>
    <col min="10" max="10" width="3.1640625" customWidth="1"/>
    <col min="11" max="11" width="4.5" style="2" customWidth="1"/>
    <col min="12" max="12" width="23.1640625" bestFit="1" customWidth="1"/>
    <col min="19" max="19" width="32.83203125" customWidth="1"/>
    <col min="20" max="20" width="14.83203125" customWidth="1"/>
  </cols>
  <sheetData>
    <row r="1" spans="2:35" x14ac:dyDescent="0.2">
      <c r="T1" t="s">
        <v>34</v>
      </c>
      <c r="U1" t="s">
        <v>35</v>
      </c>
      <c r="W1" t="s">
        <v>35</v>
      </c>
      <c r="AA1" t="s">
        <v>34</v>
      </c>
    </row>
    <row r="2" spans="2:35" x14ac:dyDescent="0.2">
      <c r="Q2" s="11" t="s">
        <v>40</v>
      </c>
      <c r="R2" s="11" t="s">
        <v>39</v>
      </c>
      <c r="S2" s="11" t="s">
        <v>38</v>
      </c>
      <c r="AF2" s="11" t="s">
        <v>37</v>
      </c>
      <c r="AG2" s="11" t="s">
        <v>36</v>
      </c>
    </row>
    <row r="3" spans="2:35" s="2" customFormat="1" x14ac:dyDescent="0.2">
      <c r="B3" s="3" t="s">
        <v>0</v>
      </c>
      <c r="C3" s="3"/>
      <c r="E3" s="4" t="s">
        <v>15</v>
      </c>
      <c r="F3" s="4"/>
      <c r="H3" s="5" t="s">
        <v>17</v>
      </c>
      <c r="I3" s="5"/>
      <c r="K3" s="6" t="s">
        <v>16</v>
      </c>
      <c r="L3" s="6"/>
      <c r="Q3" s="7" t="s">
        <v>30</v>
      </c>
      <c r="R3" s="2">
        <v>1</v>
      </c>
      <c r="S3" s="1" t="s">
        <v>1</v>
      </c>
      <c r="T3" s="2" t="str">
        <f>MID(S3,1,12)</f>
        <v>22°57'40.1"S</v>
      </c>
      <c r="U3" s="2" t="str">
        <f>MID(S3,13,100)</f>
        <v xml:space="preserve"> 43°24'20.3"W</v>
      </c>
      <c r="W3" s="2">
        <f>VALUE(MID(T3,1,2))</f>
        <v>22</v>
      </c>
      <c r="X3" s="2">
        <f>VALUE(MID(T3,4,2))</f>
        <v>57</v>
      </c>
      <c r="Y3" s="2">
        <f>VALUE(MID(T3,7,4))</f>
        <v>40.1</v>
      </c>
      <c r="Z3" s="2">
        <f>IF(MID(T3,12,1)="S",-1,1)</f>
        <v>-1</v>
      </c>
      <c r="AA3" s="2">
        <f>VALUE(MID(U3,1,3))</f>
        <v>43</v>
      </c>
      <c r="AB3" s="2">
        <f>VALUE(MID(U3,5,2))</f>
        <v>24</v>
      </c>
      <c r="AC3" s="2">
        <f>VALUE(MID(U3,8,4))</f>
        <v>20.3</v>
      </c>
      <c r="AD3" s="2">
        <f>IF(MID(U3,13,1)="W",-1,1)</f>
        <v>-1</v>
      </c>
      <c r="AF3" s="2">
        <f>(Z3*W3+(Z3*X3/60)+(Z3*Y3/3600))</f>
        <v>-22.96113888888889</v>
      </c>
      <c r="AG3" s="2">
        <f>(AD3*AA3+(AD3*AB3/60)+(AD3*AC3/3600))</f>
        <v>-43.405638888888888</v>
      </c>
      <c r="AI3" s="2" t="str">
        <f>CONCATENATE("{",Q$2,":""",Q3,""", ",R$2,":",R3,", ",S$2,":""",S3,""", ",AF$2,":",AF3,", ",AG$2,":",AG3,"},")</f>
        <v>{"LINHA":"VERDE", "no":1, "LATLONG":"22°57'40.1"S 43°24'20.3"W", "LAT":-22.9611388888889, "LONG":-43.4056388888889},</v>
      </c>
    </row>
    <row r="4" spans="2:35" x14ac:dyDescent="0.2">
      <c r="B4" s="2">
        <v>1</v>
      </c>
      <c r="C4" s="1" t="s">
        <v>1</v>
      </c>
      <c r="E4" s="2">
        <v>1</v>
      </c>
      <c r="F4" s="1" t="s">
        <v>18</v>
      </c>
      <c r="H4" s="2">
        <v>1</v>
      </c>
      <c r="I4" s="1" t="s">
        <v>1</v>
      </c>
      <c r="K4" s="2">
        <v>1</v>
      </c>
      <c r="L4" s="1" t="s">
        <v>1</v>
      </c>
      <c r="Q4" s="7" t="s">
        <v>30</v>
      </c>
      <c r="R4" s="2">
        <v>2</v>
      </c>
      <c r="S4" s="1" t="s">
        <v>2</v>
      </c>
      <c r="T4" s="2" t="str">
        <f t="shared" ref="T4:T66" si="0">MID(S4,1,12)</f>
        <v>22°57'38.9"S</v>
      </c>
      <c r="U4" s="2" t="str">
        <f t="shared" ref="U4:U66" si="1">MID(S4,13,100)</f>
        <v xml:space="preserve"> 43°24'26.4"W</v>
      </c>
      <c r="W4" s="2">
        <f t="shared" ref="W4:W66" si="2">VALUE(MID(T4,1,2))</f>
        <v>22</v>
      </c>
      <c r="X4" s="2">
        <f t="shared" ref="X4:X66" si="3">VALUE(MID(T4,4,2))</f>
        <v>57</v>
      </c>
      <c r="Y4" s="2">
        <f t="shared" ref="Y4:Y66" si="4">VALUE(MID(T4,7,4))</f>
        <v>38.9</v>
      </c>
      <c r="Z4" s="2">
        <f t="shared" ref="Z4:Z66" si="5">IF(MID(T4,12,1)="S",-1,1)</f>
        <v>-1</v>
      </c>
      <c r="AA4" s="2">
        <f t="shared" ref="AA4:AA66" si="6">VALUE(MID(U4,1,3))</f>
        <v>43</v>
      </c>
      <c r="AB4" s="2">
        <f t="shared" ref="AB4:AB66" si="7">VALUE(MID(U4,5,2))</f>
        <v>24</v>
      </c>
      <c r="AC4" s="2">
        <f t="shared" ref="AC4:AC66" si="8">VALUE(MID(U4,8,4))</f>
        <v>26.4</v>
      </c>
      <c r="AD4" s="2">
        <f t="shared" ref="AD4:AD66" si="9">IF(MID(U4,13,1)="W",-1,1)</f>
        <v>-1</v>
      </c>
      <c r="AE4" s="2"/>
      <c r="AF4" s="2">
        <f t="shared" ref="AF4:AF66" si="10">(Z4*W4+(Z4*X4/60)+(Z4*Y4/3600))</f>
        <v>-22.960805555555556</v>
      </c>
      <c r="AG4" s="2">
        <f t="shared" ref="AG4:AG66" si="11">(AD4*AA4+(AD4*AB4/60)+(AD4*AC4/3600))</f>
        <v>-43.407333333333334</v>
      </c>
      <c r="AI4" s="2" t="str">
        <f t="shared" ref="AI4:AI66" si="12">CONCATENATE("{",Q$2,":""",Q4,""", ",R$2,":",R4,", ",S$2,":""",S4,""", ",AF$2,":",AF4,", ",AG$2,":",AG4,"},")</f>
        <v>{"LINHA":"VERDE", "no":2, "LATLONG":"22°57'38.9"S 43°24'26.4"W", "LAT":-22.9608055555556, "LONG":-43.4073333333333},</v>
      </c>
    </row>
    <row r="5" spans="2:35" x14ac:dyDescent="0.2">
      <c r="B5" s="2">
        <v>2</v>
      </c>
      <c r="C5" s="1" t="s">
        <v>2</v>
      </c>
      <c r="E5" s="2">
        <v>2</v>
      </c>
      <c r="F5" s="1" t="s">
        <v>22</v>
      </c>
      <c r="H5" s="2">
        <v>2</v>
      </c>
      <c r="I5" s="1" t="s">
        <v>23</v>
      </c>
      <c r="K5" s="2">
        <v>2</v>
      </c>
      <c r="L5" s="1" t="s">
        <v>2</v>
      </c>
      <c r="Q5" s="7" t="s">
        <v>30</v>
      </c>
      <c r="R5" s="2">
        <v>3</v>
      </c>
      <c r="S5" s="1" t="s">
        <v>3</v>
      </c>
      <c r="T5" s="2" t="str">
        <f t="shared" si="0"/>
        <v>22°57'32.9"S</v>
      </c>
      <c r="U5" s="2" t="str">
        <f t="shared" si="1"/>
        <v xml:space="preserve"> 43°24'24.0"W</v>
      </c>
      <c r="W5" s="2">
        <f t="shared" si="2"/>
        <v>22</v>
      </c>
      <c r="X5" s="2">
        <f t="shared" si="3"/>
        <v>57</v>
      </c>
      <c r="Y5" s="2">
        <f t="shared" si="4"/>
        <v>32.9</v>
      </c>
      <c r="Z5" s="2">
        <f t="shared" si="5"/>
        <v>-1</v>
      </c>
      <c r="AA5" s="2">
        <f t="shared" si="6"/>
        <v>43</v>
      </c>
      <c r="AB5" s="2">
        <f t="shared" si="7"/>
        <v>24</v>
      </c>
      <c r="AC5" s="2">
        <f t="shared" si="8"/>
        <v>24</v>
      </c>
      <c r="AD5" s="2">
        <f t="shared" si="9"/>
        <v>-1</v>
      </c>
      <c r="AE5" s="2"/>
      <c r="AF5" s="2">
        <f t="shared" si="10"/>
        <v>-22.959138888888887</v>
      </c>
      <c r="AG5" s="2">
        <f t="shared" si="11"/>
        <v>-43.406666666666666</v>
      </c>
      <c r="AI5" s="2" t="str">
        <f t="shared" si="12"/>
        <v>{"LINHA":"VERDE", "no":3, "LATLONG":"22°57'32.9"S 43°24'24.0"W", "LAT":-22.9591388888889, "LONG":-43.4066666666667},</v>
      </c>
    </row>
    <row r="6" spans="2:35" x14ac:dyDescent="0.2">
      <c r="B6" s="2">
        <v>3</v>
      </c>
      <c r="C6" s="1" t="s">
        <v>3</v>
      </c>
      <c r="E6" s="2">
        <v>3</v>
      </c>
      <c r="F6" s="1" t="s">
        <v>28</v>
      </c>
      <c r="H6" s="2">
        <v>3</v>
      </c>
      <c r="I6" s="1" t="s">
        <v>5</v>
      </c>
      <c r="K6" s="2">
        <v>3</v>
      </c>
      <c r="L6" s="1" t="s">
        <v>3</v>
      </c>
      <c r="Q6" s="7" t="s">
        <v>30</v>
      </c>
      <c r="R6" s="2">
        <v>4</v>
      </c>
      <c r="S6" s="1" t="s">
        <v>4</v>
      </c>
      <c r="T6" s="2" t="str">
        <f t="shared" si="0"/>
        <v>22°57'33.4"S</v>
      </c>
      <c r="U6" s="2" t="str">
        <f t="shared" si="1"/>
        <v xml:space="preserve"> 43°24'22.3"W</v>
      </c>
      <c r="W6" s="2">
        <f t="shared" si="2"/>
        <v>22</v>
      </c>
      <c r="X6" s="2">
        <f t="shared" si="3"/>
        <v>57</v>
      </c>
      <c r="Y6" s="2">
        <f t="shared" si="4"/>
        <v>33.4</v>
      </c>
      <c r="Z6" s="2">
        <f t="shared" si="5"/>
        <v>-1</v>
      </c>
      <c r="AA6" s="2">
        <f t="shared" si="6"/>
        <v>43</v>
      </c>
      <c r="AB6" s="2">
        <f t="shared" si="7"/>
        <v>24</v>
      </c>
      <c r="AC6" s="2">
        <f t="shared" si="8"/>
        <v>22.3</v>
      </c>
      <c r="AD6" s="2">
        <f t="shared" si="9"/>
        <v>-1</v>
      </c>
      <c r="AE6" s="2"/>
      <c r="AF6" s="2">
        <f t="shared" si="10"/>
        <v>-22.959277777777778</v>
      </c>
      <c r="AG6" s="2">
        <f t="shared" si="11"/>
        <v>-43.406194444444445</v>
      </c>
      <c r="AI6" s="2" t="str">
        <f t="shared" si="12"/>
        <v>{"LINHA":"VERDE", "no":4, "LATLONG":"22°57'33.4"S 43°24'22.3"W", "LAT":-22.9592777777778, "LONG":-43.4061944444444},</v>
      </c>
    </row>
    <row r="7" spans="2:35" x14ac:dyDescent="0.2">
      <c r="B7" s="2">
        <v>4</v>
      </c>
      <c r="C7" s="1" t="s">
        <v>4</v>
      </c>
      <c r="E7" s="2">
        <v>4</v>
      </c>
      <c r="F7" s="1" t="s">
        <v>29</v>
      </c>
      <c r="H7" s="2">
        <v>4</v>
      </c>
      <c r="I7" s="1" t="s">
        <v>18</v>
      </c>
      <c r="K7" s="2">
        <v>4</v>
      </c>
      <c r="L7" s="1" t="s">
        <v>4</v>
      </c>
      <c r="Q7" s="7" t="s">
        <v>30</v>
      </c>
      <c r="R7" s="2">
        <v>5</v>
      </c>
      <c r="S7" s="1" t="s">
        <v>5</v>
      </c>
      <c r="T7" s="2" t="str">
        <f t="shared" si="0"/>
        <v>22°57'31.3"S</v>
      </c>
      <c r="U7" s="2" t="str">
        <f t="shared" si="1"/>
        <v xml:space="preserve"> 43°24'20.9"W</v>
      </c>
      <c r="W7" s="2">
        <f t="shared" si="2"/>
        <v>22</v>
      </c>
      <c r="X7" s="2">
        <f t="shared" si="3"/>
        <v>57</v>
      </c>
      <c r="Y7" s="2">
        <f t="shared" si="4"/>
        <v>31.3</v>
      </c>
      <c r="Z7" s="2">
        <f t="shared" si="5"/>
        <v>-1</v>
      </c>
      <c r="AA7" s="2">
        <f t="shared" si="6"/>
        <v>43</v>
      </c>
      <c r="AB7" s="2">
        <f t="shared" si="7"/>
        <v>24</v>
      </c>
      <c r="AC7" s="2">
        <f t="shared" si="8"/>
        <v>20.9</v>
      </c>
      <c r="AD7" s="2">
        <f t="shared" si="9"/>
        <v>-1</v>
      </c>
      <c r="AE7" s="2"/>
      <c r="AF7" s="2">
        <f t="shared" si="10"/>
        <v>-22.958694444444443</v>
      </c>
      <c r="AG7" s="2">
        <f t="shared" si="11"/>
        <v>-43.405805555555553</v>
      </c>
      <c r="AI7" s="2" t="str">
        <f t="shared" si="12"/>
        <v>{"LINHA":"VERDE", "no":5, "LATLONG":"22°57'31.3"S 43°24'20.9"W", "LAT":-22.9586944444444, "LONG":-43.4058055555556},</v>
      </c>
    </row>
    <row r="8" spans="2:35" x14ac:dyDescent="0.2">
      <c r="B8" s="2">
        <v>5</v>
      </c>
      <c r="C8" s="1" t="s">
        <v>5</v>
      </c>
      <c r="E8" s="2">
        <v>5</v>
      </c>
      <c r="F8" s="1" t="s">
        <v>19</v>
      </c>
      <c r="H8" s="2">
        <v>5</v>
      </c>
      <c r="I8" s="1" t="s">
        <v>27</v>
      </c>
      <c r="K8" s="2">
        <v>5</v>
      </c>
      <c r="L8" s="1" t="s">
        <v>5</v>
      </c>
      <c r="Q8" s="7" t="s">
        <v>30</v>
      </c>
      <c r="R8" s="2">
        <v>6</v>
      </c>
      <c r="S8" s="1" t="s">
        <v>6</v>
      </c>
      <c r="T8" s="2" t="str">
        <f t="shared" si="0"/>
        <v>22°57'26.6"S</v>
      </c>
      <c r="U8" s="2" t="str">
        <f t="shared" si="1"/>
        <v xml:space="preserve"> 43°24'18.5"W</v>
      </c>
      <c r="W8" s="2">
        <f t="shared" si="2"/>
        <v>22</v>
      </c>
      <c r="X8" s="2">
        <f t="shared" si="3"/>
        <v>57</v>
      </c>
      <c r="Y8" s="2">
        <f t="shared" si="4"/>
        <v>26.6</v>
      </c>
      <c r="Z8" s="2">
        <f t="shared" si="5"/>
        <v>-1</v>
      </c>
      <c r="AA8" s="2">
        <f t="shared" si="6"/>
        <v>43</v>
      </c>
      <c r="AB8" s="2">
        <f t="shared" si="7"/>
        <v>24</v>
      </c>
      <c r="AC8" s="2">
        <f t="shared" si="8"/>
        <v>18.5</v>
      </c>
      <c r="AD8" s="2">
        <f t="shared" si="9"/>
        <v>-1</v>
      </c>
      <c r="AE8" s="2"/>
      <c r="AF8" s="2">
        <f t="shared" si="10"/>
        <v>-22.95738888888889</v>
      </c>
      <c r="AG8" s="2">
        <f t="shared" si="11"/>
        <v>-43.405138888888885</v>
      </c>
      <c r="AI8" s="2" t="str">
        <f t="shared" si="12"/>
        <v>{"LINHA":"VERDE", "no":6, "LATLONG":"22°57'26.6"S 43°24'18.5"W", "LAT":-22.9573888888889, "LONG":-43.4051388888889},</v>
      </c>
    </row>
    <row r="9" spans="2:35" x14ac:dyDescent="0.2">
      <c r="B9" s="2">
        <v>6</v>
      </c>
      <c r="C9" s="1" t="s">
        <v>6</v>
      </c>
      <c r="E9" s="2">
        <v>6</v>
      </c>
      <c r="F9" s="1" t="s">
        <v>20</v>
      </c>
      <c r="H9" s="2">
        <v>6</v>
      </c>
      <c r="I9" s="1" t="s">
        <v>22</v>
      </c>
      <c r="K9" s="2">
        <v>6</v>
      </c>
      <c r="L9" s="1" t="s">
        <v>18</v>
      </c>
      <c r="Q9" s="7" t="s">
        <v>30</v>
      </c>
      <c r="R9" s="2">
        <v>7</v>
      </c>
      <c r="S9" s="1" t="s">
        <v>7</v>
      </c>
      <c r="T9" s="2" t="str">
        <f t="shared" si="0"/>
        <v>22°57'22.5"S</v>
      </c>
      <c r="U9" s="2" t="str">
        <f t="shared" si="1"/>
        <v xml:space="preserve"> 43°24'12.2"W</v>
      </c>
      <c r="W9" s="2">
        <f t="shared" si="2"/>
        <v>22</v>
      </c>
      <c r="X9" s="2">
        <f t="shared" si="3"/>
        <v>57</v>
      </c>
      <c r="Y9" s="2">
        <f t="shared" si="4"/>
        <v>22.5</v>
      </c>
      <c r="Z9" s="2">
        <f t="shared" si="5"/>
        <v>-1</v>
      </c>
      <c r="AA9" s="2">
        <f t="shared" si="6"/>
        <v>43</v>
      </c>
      <c r="AB9" s="2">
        <f t="shared" si="7"/>
        <v>24</v>
      </c>
      <c r="AC9" s="2">
        <f t="shared" si="8"/>
        <v>12.2</v>
      </c>
      <c r="AD9" s="2">
        <f t="shared" si="9"/>
        <v>-1</v>
      </c>
      <c r="AE9" s="2"/>
      <c r="AF9" s="2">
        <f t="shared" si="10"/>
        <v>-22.956250000000001</v>
      </c>
      <c r="AG9" s="2">
        <f t="shared" si="11"/>
        <v>-43.403388888888891</v>
      </c>
      <c r="AI9" s="2" t="str">
        <f t="shared" si="12"/>
        <v>{"LINHA":"VERDE", "no":7, "LATLONG":"22°57'22.5"S 43°24'12.2"W", "LAT":-22.95625, "LONG":-43.4033888888889},</v>
      </c>
    </row>
    <row r="10" spans="2:35" x14ac:dyDescent="0.2">
      <c r="B10" s="2">
        <v>7</v>
      </c>
      <c r="C10" s="1" t="s">
        <v>7</v>
      </c>
      <c r="E10" s="2">
        <v>7</v>
      </c>
      <c r="F10" s="1" t="s">
        <v>21</v>
      </c>
      <c r="H10" s="2">
        <v>7</v>
      </c>
      <c r="I10" s="1" t="s">
        <v>19</v>
      </c>
      <c r="K10" s="2">
        <v>7</v>
      </c>
      <c r="L10" s="1" t="s">
        <v>22</v>
      </c>
      <c r="Q10" s="7" t="s">
        <v>30</v>
      </c>
      <c r="R10" s="2">
        <v>8</v>
      </c>
      <c r="S10" s="1" t="s">
        <v>8</v>
      </c>
      <c r="T10" s="2" t="str">
        <f t="shared" si="0"/>
        <v>22°57'23.3"S</v>
      </c>
      <c r="U10" s="2" t="str">
        <f t="shared" si="1"/>
        <v xml:space="preserve"> 43°24'09.2"W</v>
      </c>
      <c r="W10" s="2">
        <f t="shared" si="2"/>
        <v>22</v>
      </c>
      <c r="X10" s="2">
        <f t="shared" si="3"/>
        <v>57</v>
      </c>
      <c r="Y10" s="2">
        <f t="shared" si="4"/>
        <v>23.3</v>
      </c>
      <c r="Z10" s="2">
        <f t="shared" si="5"/>
        <v>-1</v>
      </c>
      <c r="AA10" s="2">
        <f t="shared" si="6"/>
        <v>43</v>
      </c>
      <c r="AB10" s="2">
        <f t="shared" si="7"/>
        <v>24</v>
      </c>
      <c r="AC10" s="2">
        <f t="shared" si="8"/>
        <v>9.1999999999999993</v>
      </c>
      <c r="AD10" s="2">
        <f t="shared" si="9"/>
        <v>-1</v>
      </c>
      <c r="AE10" s="2"/>
      <c r="AF10" s="2">
        <f t="shared" si="10"/>
        <v>-22.956472222222221</v>
      </c>
      <c r="AG10" s="2">
        <f t="shared" si="11"/>
        <v>-43.402555555555551</v>
      </c>
      <c r="AI10" s="2" t="str">
        <f t="shared" si="12"/>
        <v>{"LINHA":"VERDE", "no":8, "LATLONG":"22°57'23.3"S 43°24'09.2"W", "LAT":-22.9564722222222, "LONG":-43.4025555555556},</v>
      </c>
    </row>
    <row r="11" spans="2:35" x14ac:dyDescent="0.2">
      <c r="B11" s="2">
        <v>8</v>
      </c>
      <c r="C11" s="1" t="s">
        <v>8</v>
      </c>
      <c r="E11" s="2">
        <v>8</v>
      </c>
      <c r="F11" s="1" t="s">
        <v>12</v>
      </c>
      <c r="H11" s="2">
        <v>8</v>
      </c>
      <c r="I11" s="1" t="s">
        <v>20</v>
      </c>
      <c r="K11" s="2">
        <v>8</v>
      </c>
      <c r="L11" s="1" t="s">
        <v>19</v>
      </c>
      <c r="Q11" s="7" t="s">
        <v>30</v>
      </c>
      <c r="R11" s="2">
        <v>9</v>
      </c>
      <c r="S11" s="1" t="s">
        <v>9</v>
      </c>
      <c r="T11" s="2" t="str">
        <f t="shared" si="0"/>
        <v>22°57'24.0"S</v>
      </c>
      <c r="U11" s="2" t="str">
        <f t="shared" si="1"/>
        <v xml:space="preserve"> 43°24'06.1"W</v>
      </c>
      <c r="W11" s="2">
        <f t="shared" si="2"/>
        <v>22</v>
      </c>
      <c r="X11" s="2">
        <f t="shared" si="3"/>
        <v>57</v>
      </c>
      <c r="Y11" s="2">
        <f t="shared" si="4"/>
        <v>24</v>
      </c>
      <c r="Z11" s="2">
        <f t="shared" si="5"/>
        <v>-1</v>
      </c>
      <c r="AA11" s="2">
        <f t="shared" si="6"/>
        <v>43</v>
      </c>
      <c r="AB11" s="2">
        <f t="shared" si="7"/>
        <v>24</v>
      </c>
      <c r="AC11" s="2">
        <f t="shared" si="8"/>
        <v>6.1</v>
      </c>
      <c r="AD11" s="2">
        <f t="shared" si="9"/>
        <v>-1</v>
      </c>
      <c r="AE11" s="2"/>
      <c r="AF11" s="2">
        <f t="shared" si="10"/>
        <v>-22.956666666666667</v>
      </c>
      <c r="AG11" s="2">
        <f t="shared" si="11"/>
        <v>-43.401694444444445</v>
      </c>
      <c r="AI11" s="2" t="str">
        <f t="shared" si="12"/>
        <v>{"LINHA":"VERDE", "no":9, "LATLONG":"22°57'24.0"S 43°24'06.1"W", "LAT":-22.9566666666667, "LONG":-43.4016944444444},</v>
      </c>
    </row>
    <row r="12" spans="2:35" x14ac:dyDescent="0.2">
      <c r="B12" s="2">
        <v>9</v>
      </c>
      <c r="C12" s="1" t="s">
        <v>9</v>
      </c>
      <c r="E12" s="2">
        <v>9</v>
      </c>
      <c r="F12" s="1" t="s">
        <v>11</v>
      </c>
      <c r="H12" s="2">
        <v>9</v>
      </c>
      <c r="I12" s="1" t="s">
        <v>21</v>
      </c>
      <c r="K12" s="2">
        <v>9</v>
      </c>
      <c r="L12" s="1" t="s">
        <v>20</v>
      </c>
      <c r="Q12" s="7" t="s">
        <v>30</v>
      </c>
      <c r="R12" s="2">
        <v>10</v>
      </c>
      <c r="S12" s="1" t="s">
        <v>10</v>
      </c>
      <c r="T12" s="2" t="str">
        <f t="shared" si="0"/>
        <v>22°57'25.3"S</v>
      </c>
      <c r="U12" s="2" t="str">
        <f t="shared" si="1"/>
        <v xml:space="preserve"> 43°24'06.7"W</v>
      </c>
      <c r="W12" s="2">
        <f t="shared" si="2"/>
        <v>22</v>
      </c>
      <c r="X12" s="2">
        <f t="shared" si="3"/>
        <v>57</v>
      </c>
      <c r="Y12" s="2">
        <f t="shared" si="4"/>
        <v>25.3</v>
      </c>
      <c r="Z12" s="2">
        <f t="shared" si="5"/>
        <v>-1</v>
      </c>
      <c r="AA12" s="2">
        <f t="shared" si="6"/>
        <v>43</v>
      </c>
      <c r="AB12" s="2">
        <f t="shared" si="7"/>
        <v>24</v>
      </c>
      <c r="AC12" s="2">
        <f t="shared" si="8"/>
        <v>6.7</v>
      </c>
      <c r="AD12" s="2">
        <f t="shared" si="9"/>
        <v>-1</v>
      </c>
      <c r="AE12" s="2"/>
      <c r="AF12" s="2">
        <f t="shared" si="10"/>
        <v>-22.957027777777778</v>
      </c>
      <c r="AG12" s="2">
        <f t="shared" si="11"/>
        <v>-43.40186111111111</v>
      </c>
      <c r="AI12" s="2" t="str">
        <f t="shared" si="12"/>
        <v>{"LINHA":"VERDE", "no":10, "LATLONG":"22°57'25.3"S 43°24'06.7"W", "LAT":-22.9570277777778, "LONG":-43.4018611111111},</v>
      </c>
    </row>
    <row r="13" spans="2:35" x14ac:dyDescent="0.2">
      <c r="B13" s="2">
        <v>10</v>
      </c>
      <c r="C13" s="1" t="s">
        <v>10</v>
      </c>
      <c r="E13" s="2">
        <v>10</v>
      </c>
      <c r="F13" s="1" t="s">
        <v>10</v>
      </c>
      <c r="H13" s="2">
        <v>10</v>
      </c>
      <c r="I13" s="1" t="s">
        <v>12</v>
      </c>
      <c r="K13" s="2">
        <v>10</v>
      </c>
      <c r="L13" s="1" t="s">
        <v>21</v>
      </c>
      <c r="Q13" s="7" t="s">
        <v>30</v>
      </c>
      <c r="R13" s="2">
        <v>11</v>
      </c>
      <c r="S13" s="1" t="s">
        <v>11</v>
      </c>
      <c r="T13" s="2" t="str">
        <f t="shared" si="0"/>
        <v>22°57'31.0"S</v>
      </c>
      <c r="U13" s="2" t="str">
        <f t="shared" si="1"/>
        <v xml:space="preserve"> 43°24'12.4"W</v>
      </c>
      <c r="W13" s="2">
        <f t="shared" si="2"/>
        <v>22</v>
      </c>
      <c r="X13" s="2">
        <f t="shared" si="3"/>
        <v>57</v>
      </c>
      <c r="Y13" s="2">
        <f t="shared" si="4"/>
        <v>31</v>
      </c>
      <c r="Z13" s="2">
        <f t="shared" si="5"/>
        <v>-1</v>
      </c>
      <c r="AA13" s="2">
        <f t="shared" si="6"/>
        <v>43</v>
      </c>
      <c r="AB13" s="2">
        <f t="shared" si="7"/>
        <v>24</v>
      </c>
      <c r="AC13" s="2">
        <f t="shared" si="8"/>
        <v>12.4</v>
      </c>
      <c r="AD13" s="2">
        <f t="shared" si="9"/>
        <v>-1</v>
      </c>
      <c r="AE13" s="2"/>
      <c r="AF13" s="2">
        <f t="shared" si="10"/>
        <v>-22.958611111111111</v>
      </c>
      <c r="AG13" s="2">
        <f t="shared" si="11"/>
        <v>-43.403444444444446</v>
      </c>
      <c r="AI13" s="2" t="str">
        <f t="shared" si="12"/>
        <v>{"LINHA":"VERDE", "no":11, "LATLONG":"22°57'31.0"S 43°24'12.4"W", "LAT":-22.9586111111111, "LONG":-43.4034444444444},</v>
      </c>
    </row>
    <row r="14" spans="2:35" x14ac:dyDescent="0.2">
      <c r="B14" s="2">
        <v>11</v>
      </c>
      <c r="C14" s="1" t="s">
        <v>11</v>
      </c>
      <c r="E14" s="2">
        <v>11</v>
      </c>
      <c r="F14" s="1" t="s">
        <v>9</v>
      </c>
      <c r="H14" s="2">
        <v>11</v>
      </c>
      <c r="I14" s="1" t="s">
        <v>11</v>
      </c>
      <c r="K14" s="2">
        <v>11</v>
      </c>
      <c r="L14" s="1" t="s">
        <v>13</v>
      </c>
      <c r="Q14" s="7" t="s">
        <v>30</v>
      </c>
      <c r="R14" s="2">
        <v>12</v>
      </c>
      <c r="S14" s="1" t="s">
        <v>12</v>
      </c>
      <c r="T14" s="2" t="str">
        <f t="shared" si="0"/>
        <v>22°57'31.3"S</v>
      </c>
      <c r="U14" s="2" t="str">
        <f t="shared" si="1"/>
        <v xml:space="preserve"> 43°24'15.7"W</v>
      </c>
      <c r="W14" s="2">
        <f t="shared" si="2"/>
        <v>22</v>
      </c>
      <c r="X14" s="2">
        <f t="shared" si="3"/>
        <v>57</v>
      </c>
      <c r="Y14" s="2">
        <f t="shared" si="4"/>
        <v>31.3</v>
      </c>
      <c r="Z14" s="2">
        <f t="shared" si="5"/>
        <v>-1</v>
      </c>
      <c r="AA14" s="2">
        <f t="shared" si="6"/>
        <v>43</v>
      </c>
      <c r="AB14" s="2">
        <f t="shared" si="7"/>
        <v>24</v>
      </c>
      <c r="AC14" s="2">
        <f t="shared" si="8"/>
        <v>15.7</v>
      </c>
      <c r="AD14" s="2">
        <f t="shared" si="9"/>
        <v>-1</v>
      </c>
      <c r="AE14" s="2"/>
      <c r="AF14" s="2">
        <f t="shared" si="10"/>
        <v>-22.958694444444443</v>
      </c>
      <c r="AG14" s="2">
        <f t="shared" si="11"/>
        <v>-43.404361111111108</v>
      </c>
      <c r="AI14" s="2" t="str">
        <f t="shared" si="12"/>
        <v>{"LINHA":"VERDE", "no":12, "LATLONG":"22°57'31.3"S 43°24'15.7"W", "LAT":-22.9586944444444, "LONG":-43.4043611111111},</v>
      </c>
    </row>
    <row r="15" spans="2:35" x14ac:dyDescent="0.2">
      <c r="B15" s="2">
        <v>12</v>
      </c>
      <c r="C15" s="1" t="s">
        <v>12</v>
      </c>
      <c r="E15" s="2">
        <v>12</v>
      </c>
      <c r="F15" s="1" t="s">
        <v>8</v>
      </c>
      <c r="H15" s="2">
        <v>12</v>
      </c>
      <c r="I15" s="1" t="s">
        <v>10</v>
      </c>
      <c r="K15" s="2">
        <v>12</v>
      </c>
      <c r="L15" s="1" t="s">
        <v>14</v>
      </c>
      <c r="Q15" s="7" t="s">
        <v>30</v>
      </c>
      <c r="R15" s="2">
        <v>13</v>
      </c>
      <c r="S15" s="1" t="s">
        <v>13</v>
      </c>
      <c r="T15" s="2" t="str">
        <f t="shared" si="0"/>
        <v>22°57'30.8"S</v>
      </c>
      <c r="U15" s="2" t="str">
        <f t="shared" si="1"/>
        <v xml:space="preserve"> 43°24'20.9"W</v>
      </c>
      <c r="W15" s="2">
        <f t="shared" si="2"/>
        <v>22</v>
      </c>
      <c r="X15" s="2">
        <f t="shared" si="3"/>
        <v>57</v>
      </c>
      <c r="Y15" s="2">
        <f t="shared" si="4"/>
        <v>30.8</v>
      </c>
      <c r="Z15" s="2">
        <f t="shared" si="5"/>
        <v>-1</v>
      </c>
      <c r="AA15" s="2">
        <f t="shared" si="6"/>
        <v>43</v>
      </c>
      <c r="AB15" s="2">
        <f t="shared" si="7"/>
        <v>24</v>
      </c>
      <c r="AC15" s="2">
        <f t="shared" si="8"/>
        <v>20.9</v>
      </c>
      <c r="AD15" s="2">
        <f t="shared" si="9"/>
        <v>-1</v>
      </c>
      <c r="AE15" s="2"/>
      <c r="AF15" s="2">
        <f t="shared" si="10"/>
        <v>-22.958555555555556</v>
      </c>
      <c r="AG15" s="2">
        <f t="shared" si="11"/>
        <v>-43.405805555555553</v>
      </c>
      <c r="AI15" s="2" t="str">
        <f t="shared" si="12"/>
        <v>{"LINHA":"VERDE", "no":13, "LATLONG":"22°57'30.8"S 43°24'20.9"W", "LAT":-22.9585555555556, "LONG":-43.4058055555556},</v>
      </c>
    </row>
    <row r="16" spans="2:35" x14ac:dyDescent="0.2">
      <c r="B16" s="2">
        <v>13</v>
      </c>
      <c r="C16" s="1" t="s">
        <v>13</v>
      </c>
      <c r="E16" s="2">
        <v>13</v>
      </c>
      <c r="F16" s="1" t="s">
        <v>7</v>
      </c>
      <c r="H16" s="2">
        <v>13</v>
      </c>
      <c r="I16" s="1" t="s">
        <v>9</v>
      </c>
      <c r="L16" s="1"/>
      <c r="Q16" s="7" t="s">
        <v>30</v>
      </c>
      <c r="R16" s="2">
        <v>14</v>
      </c>
      <c r="S16" s="1" t="s">
        <v>14</v>
      </c>
      <c r="T16" s="2" t="str">
        <f t="shared" si="0"/>
        <v>22°57'34.6"S</v>
      </c>
      <c r="U16" s="2" t="str">
        <f t="shared" si="1"/>
        <v xml:space="preserve"> 43°24'21.1"W</v>
      </c>
      <c r="W16" s="2">
        <f t="shared" si="2"/>
        <v>22</v>
      </c>
      <c r="X16" s="2">
        <f t="shared" si="3"/>
        <v>57</v>
      </c>
      <c r="Y16" s="2">
        <f t="shared" si="4"/>
        <v>34.6</v>
      </c>
      <c r="Z16" s="2">
        <f t="shared" si="5"/>
        <v>-1</v>
      </c>
      <c r="AA16" s="2">
        <f t="shared" si="6"/>
        <v>43</v>
      </c>
      <c r="AB16" s="2">
        <f t="shared" si="7"/>
        <v>24</v>
      </c>
      <c r="AC16" s="2">
        <f t="shared" si="8"/>
        <v>21.1</v>
      </c>
      <c r="AD16" s="2">
        <f t="shared" si="9"/>
        <v>-1</v>
      </c>
      <c r="AE16" s="2"/>
      <c r="AF16" s="2">
        <f t="shared" si="10"/>
        <v>-22.959611111111112</v>
      </c>
      <c r="AG16" s="2">
        <f t="shared" si="11"/>
        <v>-43.405861111111108</v>
      </c>
      <c r="AI16" s="2" t="str">
        <f t="shared" si="12"/>
        <v>{"LINHA":"VERDE", "no":14, "LATLONG":"22°57'34.6"S 43°24'21.1"W", "LAT":-22.9596111111111, "LONG":-43.4058611111111},</v>
      </c>
    </row>
    <row r="17" spans="2:35" x14ac:dyDescent="0.2">
      <c r="B17" s="2">
        <v>14</v>
      </c>
      <c r="C17" s="1" t="s">
        <v>14</v>
      </c>
      <c r="F17" s="1"/>
      <c r="H17" s="2">
        <v>14</v>
      </c>
      <c r="I17" s="1" t="s">
        <v>8</v>
      </c>
      <c r="L17" s="1"/>
      <c r="Q17" s="8" t="s">
        <v>31</v>
      </c>
      <c r="R17" s="2">
        <v>1</v>
      </c>
      <c r="S17" s="1" t="s">
        <v>18</v>
      </c>
      <c r="T17" s="2" t="str">
        <f t="shared" si="0"/>
        <v>22°57'26.8"S</v>
      </c>
      <c r="U17" s="2" t="str">
        <f t="shared" si="1"/>
        <v xml:space="preserve"> 43°24'17.6"W</v>
      </c>
      <c r="W17" s="2">
        <f t="shared" si="2"/>
        <v>22</v>
      </c>
      <c r="X17" s="2">
        <f t="shared" si="3"/>
        <v>57</v>
      </c>
      <c r="Y17" s="2">
        <f t="shared" si="4"/>
        <v>26.8</v>
      </c>
      <c r="Z17" s="2">
        <f t="shared" si="5"/>
        <v>-1</v>
      </c>
      <c r="AA17" s="2">
        <f t="shared" si="6"/>
        <v>43</v>
      </c>
      <c r="AB17" s="2">
        <f t="shared" si="7"/>
        <v>24</v>
      </c>
      <c r="AC17" s="2">
        <f t="shared" si="8"/>
        <v>17.600000000000001</v>
      </c>
      <c r="AD17" s="2">
        <f t="shared" si="9"/>
        <v>-1</v>
      </c>
      <c r="AE17" s="2"/>
      <c r="AF17" s="2">
        <f t="shared" si="10"/>
        <v>-22.957444444444445</v>
      </c>
      <c r="AG17" s="2">
        <f t="shared" si="11"/>
        <v>-43.404888888888884</v>
      </c>
      <c r="AI17" s="2" t="str">
        <f t="shared" si="12"/>
        <v>{"LINHA":"ROSA", "no":1, "LATLONG":"22°57'26.8"S 43°24'17.6"W", "LAT":-22.9574444444444, "LONG":-43.4048888888889},</v>
      </c>
    </row>
    <row r="18" spans="2:35" x14ac:dyDescent="0.2">
      <c r="H18" s="2">
        <v>15</v>
      </c>
      <c r="I18" s="1" t="s">
        <v>7</v>
      </c>
      <c r="Q18" s="8" t="s">
        <v>31</v>
      </c>
      <c r="R18" s="2">
        <v>2</v>
      </c>
      <c r="S18" s="1" t="s">
        <v>22</v>
      </c>
      <c r="T18" s="2" t="str">
        <f t="shared" si="0"/>
        <v>22°57'25.7"S</v>
      </c>
      <c r="U18" s="2" t="str">
        <f t="shared" si="1"/>
        <v xml:space="preserve"> 43°24'23.2"W</v>
      </c>
      <c r="W18" s="2">
        <f t="shared" si="2"/>
        <v>22</v>
      </c>
      <c r="X18" s="2">
        <f t="shared" si="3"/>
        <v>57</v>
      </c>
      <c r="Y18" s="2">
        <f t="shared" si="4"/>
        <v>25.7</v>
      </c>
      <c r="Z18" s="2">
        <f t="shared" si="5"/>
        <v>-1</v>
      </c>
      <c r="AA18" s="2">
        <f t="shared" si="6"/>
        <v>43</v>
      </c>
      <c r="AB18" s="2">
        <f t="shared" si="7"/>
        <v>24</v>
      </c>
      <c r="AC18" s="2">
        <f t="shared" si="8"/>
        <v>23.2</v>
      </c>
      <c r="AD18" s="2">
        <f t="shared" si="9"/>
        <v>-1</v>
      </c>
      <c r="AE18" s="2"/>
      <c r="AF18" s="2">
        <f t="shared" si="10"/>
        <v>-22.957138888888888</v>
      </c>
      <c r="AG18" s="2">
        <f t="shared" si="11"/>
        <v>-43.406444444444446</v>
      </c>
      <c r="AI18" s="2" t="str">
        <f t="shared" si="12"/>
        <v>{"LINHA":"ROSA", "no":2, "LATLONG":"22°57'25.7"S 43°24'23.2"W", "LAT":-22.9571388888889, "LONG":-43.4064444444444},</v>
      </c>
    </row>
    <row r="19" spans="2:35" x14ac:dyDescent="0.2">
      <c r="H19" s="2">
        <v>16</v>
      </c>
      <c r="I19" s="1" t="s">
        <v>6</v>
      </c>
      <c r="Q19" s="8" t="s">
        <v>31</v>
      </c>
      <c r="R19" s="2">
        <v>3</v>
      </c>
      <c r="S19" s="1" t="s">
        <v>28</v>
      </c>
      <c r="T19" s="2" t="str">
        <f t="shared" si="0"/>
        <v>22°57'25.1"S</v>
      </c>
      <c r="U19" s="2" t="str">
        <f t="shared" si="1"/>
        <v xml:space="preserve"> 43°24'27.5"W</v>
      </c>
      <c r="W19" s="2">
        <f t="shared" si="2"/>
        <v>22</v>
      </c>
      <c r="X19" s="2">
        <f t="shared" si="3"/>
        <v>57</v>
      </c>
      <c r="Y19" s="2">
        <f t="shared" si="4"/>
        <v>25.1</v>
      </c>
      <c r="Z19" s="2">
        <f t="shared" si="5"/>
        <v>-1</v>
      </c>
      <c r="AA19" s="2">
        <f t="shared" si="6"/>
        <v>43</v>
      </c>
      <c r="AB19" s="2">
        <f t="shared" si="7"/>
        <v>24</v>
      </c>
      <c r="AC19" s="2">
        <f t="shared" si="8"/>
        <v>27.5</v>
      </c>
      <c r="AD19" s="2">
        <f t="shared" si="9"/>
        <v>-1</v>
      </c>
      <c r="AE19" s="2"/>
      <c r="AF19" s="2">
        <f t="shared" si="10"/>
        <v>-22.956972222222223</v>
      </c>
      <c r="AG19" s="2">
        <f t="shared" si="11"/>
        <v>-43.40763888888889</v>
      </c>
      <c r="AI19" s="2" t="str">
        <f t="shared" si="12"/>
        <v>{"LINHA":"ROSA", "no":3, "LATLONG":"22°57'25.1"S 43°24'27.5"W", "LAT":-22.9569722222222, "LONG":-43.4076388888889},</v>
      </c>
    </row>
    <row r="20" spans="2:35" x14ac:dyDescent="0.2">
      <c r="H20" s="2">
        <v>17</v>
      </c>
      <c r="I20" s="1" t="s">
        <v>13</v>
      </c>
      <c r="Q20" s="8" t="s">
        <v>31</v>
      </c>
      <c r="R20" s="2">
        <v>4</v>
      </c>
      <c r="S20" s="1" t="s">
        <v>29</v>
      </c>
      <c r="T20" s="2" t="str">
        <f t="shared" si="0"/>
        <v>22°57'22.7"S</v>
      </c>
      <c r="U20" s="2" t="str">
        <f t="shared" si="1"/>
        <v xml:space="preserve"> 43°24'31.9"W</v>
      </c>
      <c r="W20" s="2">
        <f t="shared" si="2"/>
        <v>22</v>
      </c>
      <c r="X20" s="2">
        <f t="shared" si="3"/>
        <v>57</v>
      </c>
      <c r="Y20" s="2">
        <f t="shared" si="4"/>
        <v>22.7</v>
      </c>
      <c r="Z20" s="2">
        <f t="shared" si="5"/>
        <v>-1</v>
      </c>
      <c r="AA20" s="2">
        <f t="shared" si="6"/>
        <v>43</v>
      </c>
      <c r="AB20" s="2">
        <f t="shared" si="7"/>
        <v>24</v>
      </c>
      <c r="AC20" s="2">
        <f t="shared" si="8"/>
        <v>31.9</v>
      </c>
      <c r="AD20" s="2">
        <f t="shared" si="9"/>
        <v>-1</v>
      </c>
      <c r="AE20" s="2"/>
      <c r="AF20" s="2">
        <f t="shared" si="10"/>
        <v>-22.956305555555556</v>
      </c>
      <c r="AG20" s="2">
        <f t="shared" si="11"/>
        <v>-43.408861111111108</v>
      </c>
      <c r="AI20" s="2" t="str">
        <f t="shared" si="12"/>
        <v>{"LINHA":"ROSA", "no":4, "LATLONG":"22°57'22.7"S 43°24'31.9"W", "LAT":-22.9563055555556, "LONG":-43.4088611111111},</v>
      </c>
    </row>
    <row r="21" spans="2:35" x14ac:dyDescent="0.2">
      <c r="H21" s="2">
        <v>18</v>
      </c>
      <c r="I21" s="1" t="s">
        <v>27</v>
      </c>
      <c r="Q21" s="8" t="s">
        <v>31</v>
      </c>
      <c r="R21" s="2">
        <v>5</v>
      </c>
      <c r="S21" s="1" t="s">
        <v>19</v>
      </c>
      <c r="T21" s="2" t="str">
        <f t="shared" si="0"/>
        <v>22°57'27.2"S</v>
      </c>
      <c r="U21" s="2" t="str">
        <f t="shared" si="1"/>
        <v xml:space="preserve"> 43°24'26.0"W</v>
      </c>
      <c r="W21" s="2">
        <f t="shared" si="2"/>
        <v>22</v>
      </c>
      <c r="X21" s="2">
        <f t="shared" si="3"/>
        <v>57</v>
      </c>
      <c r="Y21" s="2">
        <f t="shared" si="4"/>
        <v>27.2</v>
      </c>
      <c r="Z21" s="2">
        <f t="shared" si="5"/>
        <v>-1</v>
      </c>
      <c r="AA21" s="2">
        <f t="shared" si="6"/>
        <v>43</v>
      </c>
      <c r="AB21" s="2">
        <f t="shared" si="7"/>
        <v>24</v>
      </c>
      <c r="AC21" s="2">
        <f t="shared" si="8"/>
        <v>26</v>
      </c>
      <c r="AD21" s="2">
        <f t="shared" si="9"/>
        <v>-1</v>
      </c>
      <c r="AE21" s="2"/>
      <c r="AF21" s="2">
        <f t="shared" si="10"/>
        <v>-22.957555555555555</v>
      </c>
      <c r="AG21" s="2">
        <f t="shared" si="11"/>
        <v>-43.407222222222224</v>
      </c>
      <c r="AI21" s="2" t="str">
        <f t="shared" si="12"/>
        <v>{"LINHA":"ROSA", "no":5, "LATLONG":"22°57'27.2"S 43°24'26.0"W", "LAT":-22.9575555555556, "LONG":-43.4072222222222},</v>
      </c>
    </row>
    <row r="22" spans="2:35" x14ac:dyDescent="0.2">
      <c r="H22" s="2">
        <v>19</v>
      </c>
      <c r="I22" s="1" t="s">
        <v>27</v>
      </c>
      <c r="Q22" s="8" t="s">
        <v>31</v>
      </c>
      <c r="R22" s="2">
        <v>6</v>
      </c>
      <c r="S22" s="1" t="s">
        <v>20</v>
      </c>
      <c r="T22" s="2" t="str">
        <f t="shared" si="0"/>
        <v>22°57'29.1"S</v>
      </c>
      <c r="U22" s="2" t="str">
        <f t="shared" si="1"/>
        <v xml:space="preserve"> 43°24'23.9"W</v>
      </c>
      <c r="W22" s="2">
        <f t="shared" si="2"/>
        <v>22</v>
      </c>
      <c r="X22" s="2">
        <f t="shared" si="3"/>
        <v>57</v>
      </c>
      <c r="Y22" s="2">
        <f t="shared" si="4"/>
        <v>29.1</v>
      </c>
      <c r="Z22" s="2">
        <f t="shared" si="5"/>
        <v>-1</v>
      </c>
      <c r="AA22" s="2">
        <f t="shared" si="6"/>
        <v>43</v>
      </c>
      <c r="AB22" s="2">
        <f t="shared" si="7"/>
        <v>24</v>
      </c>
      <c r="AC22" s="2">
        <f t="shared" si="8"/>
        <v>23.9</v>
      </c>
      <c r="AD22" s="2">
        <f t="shared" si="9"/>
        <v>-1</v>
      </c>
      <c r="AE22" s="2"/>
      <c r="AF22" s="2">
        <f t="shared" si="10"/>
        <v>-22.958083333333331</v>
      </c>
      <c r="AG22" s="2">
        <f t="shared" si="11"/>
        <v>-43.406638888888885</v>
      </c>
      <c r="AI22" s="2" t="str">
        <f t="shared" si="12"/>
        <v>{"LINHA":"ROSA", "no":6, "LATLONG":"22°57'29.1"S 43°24'23.9"W", "LAT":-22.9580833333333, "LONG":-43.4066388888889},</v>
      </c>
    </row>
    <row r="23" spans="2:35" x14ac:dyDescent="0.2">
      <c r="H23" s="2">
        <v>20</v>
      </c>
      <c r="I23" s="1" t="s">
        <v>4</v>
      </c>
      <c r="Q23" s="8" t="s">
        <v>31</v>
      </c>
      <c r="R23" s="2">
        <v>7</v>
      </c>
      <c r="S23" s="1" t="s">
        <v>21</v>
      </c>
      <c r="T23" s="2" t="str">
        <f t="shared" si="0"/>
        <v>22°57'29.7"S</v>
      </c>
      <c r="U23" s="2" t="str">
        <f t="shared" si="1"/>
        <v xml:space="preserve"> 43°24'21.8"W</v>
      </c>
      <c r="W23" s="2">
        <f t="shared" si="2"/>
        <v>22</v>
      </c>
      <c r="X23" s="2">
        <f t="shared" si="3"/>
        <v>57</v>
      </c>
      <c r="Y23" s="2">
        <f t="shared" si="4"/>
        <v>29.7</v>
      </c>
      <c r="Z23" s="2">
        <f t="shared" si="5"/>
        <v>-1</v>
      </c>
      <c r="AA23" s="2">
        <f t="shared" si="6"/>
        <v>43</v>
      </c>
      <c r="AB23" s="2">
        <f t="shared" si="7"/>
        <v>24</v>
      </c>
      <c r="AC23" s="2">
        <f t="shared" si="8"/>
        <v>21.8</v>
      </c>
      <c r="AD23" s="2">
        <f t="shared" si="9"/>
        <v>-1</v>
      </c>
      <c r="AE23" s="2"/>
      <c r="AF23" s="2">
        <f t="shared" si="10"/>
        <v>-22.95825</v>
      </c>
      <c r="AG23" s="2">
        <f t="shared" si="11"/>
        <v>-43.406055555555554</v>
      </c>
      <c r="AI23" s="2" t="str">
        <f t="shared" si="12"/>
        <v>{"LINHA":"ROSA", "no":7, "LATLONG":"22°57'29.7"S 43°24'21.8"W", "LAT":-22.95825, "LONG":-43.4060555555556},</v>
      </c>
    </row>
    <row r="24" spans="2:35" x14ac:dyDescent="0.2">
      <c r="H24" s="2">
        <v>21</v>
      </c>
      <c r="I24" s="1" t="s">
        <v>3</v>
      </c>
      <c r="Q24" s="8" t="s">
        <v>31</v>
      </c>
      <c r="R24" s="2">
        <v>8</v>
      </c>
      <c r="S24" s="1" t="s">
        <v>12</v>
      </c>
      <c r="T24" s="2" t="str">
        <f t="shared" si="0"/>
        <v>22°57'31.3"S</v>
      </c>
      <c r="U24" s="2" t="str">
        <f t="shared" si="1"/>
        <v xml:space="preserve"> 43°24'15.7"W</v>
      </c>
      <c r="W24" s="2">
        <f t="shared" si="2"/>
        <v>22</v>
      </c>
      <c r="X24" s="2">
        <f t="shared" si="3"/>
        <v>57</v>
      </c>
      <c r="Y24" s="2">
        <f t="shared" si="4"/>
        <v>31.3</v>
      </c>
      <c r="Z24" s="2">
        <f t="shared" si="5"/>
        <v>-1</v>
      </c>
      <c r="AA24" s="2">
        <f t="shared" si="6"/>
        <v>43</v>
      </c>
      <c r="AB24" s="2">
        <f t="shared" si="7"/>
        <v>24</v>
      </c>
      <c r="AC24" s="2">
        <f t="shared" si="8"/>
        <v>15.7</v>
      </c>
      <c r="AD24" s="2">
        <f t="shared" si="9"/>
        <v>-1</v>
      </c>
      <c r="AE24" s="2"/>
      <c r="AF24" s="2">
        <f t="shared" si="10"/>
        <v>-22.958694444444443</v>
      </c>
      <c r="AG24" s="2">
        <f t="shared" si="11"/>
        <v>-43.404361111111108</v>
      </c>
      <c r="AI24" s="2" t="str">
        <f t="shared" si="12"/>
        <v>{"LINHA":"ROSA", "no":8, "LATLONG":"22°57'31.3"S 43°24'15.7"W", "LAT":-22.9586944444444, "LONG":-43.4043611111111},</v>
      </c>
    </row>
    <row r="25" spans="2:35" x14ac:dyDescent="0.2">
      <c r="H25" s="2">
        <v>22</v>
      </c>
      <c r="I25" s="1" t="s">
        <v>2</v>
      </c>
      <c r="Q25" s="8" t="s">
        <v>31</v>
      </c>
      <c r="R25" s="2">
        <v>9</v>
      </c>
      <c r="S25" s="1" t="s">
        <v>11</v>
      </c>
      <c r="T25" s="2" t="str">
        <f t="shared" si="0"/>
        <v>22°57'31.0"S</v>
      </c>
      <c r="U25" s="2" t="str">
        <f t="shared" si="1"/>
        <v xml:space="preserve"> 43°24'12.4"W</v>
      </c>
      <c r="W25" s="2">
        <f t="shared" si="2"/>
        <v>22</v>
      </c>
      <c r="X25" s="2">
        <f t="shared" si="3"/>
        <v>57</v>
      </c>
      <c r="Y25" s="2">
        <f t="shared" si="4"/>
        <v>31</v>
      </c>
      <c r="Z25" s="2">
        <f t="shared" si="5"/>
        <v>-1</v>
      </c>
      <c r="AA25" s="2">
        <f t="shared" si="6"/>
        <v>43</v>
      </c>
      <c r="AB25" s="2">
        <f t="shared" si="7"/>
        <v>24</v>
      </c>
      <c r="AC25" s="2">
        <f t="shared" si="8"/>
        <v>12.4</v>
      </c>
      <c r="AD25" s="2">
        <f t="shared" si="9"/>
        <v>-1</v>
      </c>
      <c r="AE25" s="2"/>
      <c r="AF25" s="2">
        <f t="shared" si="10"/>
        <v>-22.958611111111111</v>
      </c>
      <c r="AG25" s="2">
        <f t="shared" si="11"/>
        <v>-43.403444444444446</v>
      </c>
      <c r="AI25" s="2" t="str">
        <f t="shared" si="12"/>
        <v>{"LINHA":"ROSA", "no":9, "LATLONG":"22°57'31.0"S 43°24'12.4"W", "LAT":-22.9586111111111, "LONG":-43.4034444444444},</v>
      </c>
    </row>
    <row r="26" spans="2:35" x14ac:dyDescent="0.2">
      <c r="H26" s="2">
        <v>23</v>
      </c>
      <c r="I26" s="1" t="s">
        <v>24</v>
      </c>
      <c r="Q26" s="8" t="s">
        <v>31</v>
      </c>
      <c r="R26" s="2">
        <v>10</v>
      </c>
      <c r="S26" s="1" t="s">
        <v>10</v>
      </c>
      <c r="T26" s="2" t="str">
        <f t="shared" si="0"/>
        <v>22°57'25.3"S</v>
      </c>
      <c r="U26" s="2" t="str">
        <f t="shared" si="1"/>
        <v xml:space="preserve"> 43°24'06.7"W</v>
      </c>
      <c r="W26" s="2">
        <f t="shared" si="2"/>
        <v>22</v>
      </c>
      <c r="X26" s="2">
        <f t="shared" si="3"/>
        <v>57</v>
      </c>
      <c r="Y26" s="2">
        <f t="shared" si="4"/>
        <v>25.3</v>
      </c>
      <c r="Z26" s="2">
        <f t="shared" si="5"/>
        <v>-1</v>
      </c>
      <c r="AA26" s="2">
        <f t="shared" si="6"/>
        <v>43</v>
      </c>
      <c r="AB26" s="2">
        <f t="shared" si="7"/>
        <v>24</v>
      </c>
      <c r="AC26" s="2">
        <f t="shared" si="8"/>
        <v>6.7</v>
      </c>
      <c r="AD26" s="2">
        <f t="shared" si="9"/>
        <v>-1</v>
      </c>
      <c r="AE26" s="2"/>
      <c r="AF26" s="2">
        <f t="shared" si="10"/>
        <v>-22.957027777777778</v>
      </c>
      <c r="AG26" s="2">
        <f t="shared" si="11"/>
        <v>-43.40186111111111</v>
      </c>
      <c r="AI26" s="2" t="str">
        <f t="shared" si="12"/>
        <v>{"LINHA":"ROSA", "no":10, "LATLONG":"22°57'25.3"S 43°24'06.7"W", "LAT":-22.9570277777778, "LONG":-43.4018611111111},</v>
      </c>
    </row>
    <row r="27" spans="2:35" x14ac:dyDescent="0.2">
      <c r="H27" s="2">
        <v>24</v>
      </c>
      <c r="I27" s="1" t="s">
        <v>25</v>
      </c>
      <c r="Q27" s="8" t="s">
        <v>31</v>
      </c>
      <c r="R27" s="2">
        <v>11</v>
      </c>
      <c r="S27" s="1" t="s">
        <v>9</v>
      </c>
      <c r="T27" s="2" t="str">
        <f t="shared" si="0"/>
        <v>22°57'24.0"S</v>
      </c>
      <c r="U27" s="2" t="str">
        <f t="shared" si="1"/>
        <v xml:space="preserve"> 43°24'06.1"W</v>
      </c>
      <c r="W27" s="2">
        <f t="shared" si="2"/>
        <v>22</v>
      </c>
      <c r="X27" s="2">
        <f t="shared" si="3"/>
        <v>57</v>
      </c>
      <c r="Y27" s="2">
        <f t="shared" si="4"/>
        <v>24</v>
      </c>
      <c r="Z27" s="2">
        <f t="shared" si="5"/>
        <v>-1</v>
      </c>
      <c r="AA27" s="2">
        <f t="shared" si="6"/>
        <v>43</v>
      </c>
      <c r="AB27" s="2">
        <f t="shared" si="7"/>
        <v>24</v>
      </c>
      <c r="AC27" s="2">
        <f t="shared" si="8"/>
        <v>6.1</v>
      </c>
      <c r="AD27" s="2">
        <f t="shared" si="9"/>
        <v>-1</v>
      </c>
      <c r="AE27" s="2"/>
      <c r="AF27" s="2">
        <f t="shared" si="10"/>
        <v>-22.956666666666667</v>
      </c>
      <c r="AG27" s="2">
        <f t="shared" si="11"/>
        <v>-43.401694444444445</v>
      </c>
      <c r="AI27" s="2" t="str">
        <f t="shared" si="12"/>
        <v>{"LINHA":"ROSA", "no":11, "LATLONG":"22°57'24.0"S 43°24'06.1"W", "LAT":-22.9566666666667, "LONG":-43.4016944444444},</v>
      </c>
    </row>
    <row r="28" spans="2:35" x14ac:dyDescent="0.2">
      <c r="H28" s="2">
        <v>25</v>
      </c>
      <c r="I28" s="1" t="s">
        <v>26</v>
      </c>
      <c r="Q28" s="8" t="s">
        <v>31</v>
      </c>
      <c r="R28" s="2">
        <v>12</v>
      </c>
      <c r="S28" s="1" t="s">
        <v>8</v>
      </c>
      <c r="T28" s="2" t="str">
        <f t="shared" si="0"/>
        <v>22°57'23.3"S</v>
      </c>
      <c r="U28" s="2" t="str">
        <f t="shared" si="1"/>
        <v xml:space="preserve"> 43°24'09.2"W</v>
      </c>
      <c r="W28" s="2">
        <f t="shared" si="2"/>
        <v>22</v>
      </c>
      <c r="X28" s="2">
        <f t="shared" si="3"/>
        <v>57</v>
      </c>
      <c r="Y28" s="2">
        <f t="shared" si="4"/>
        <v>23.3</v>
      </c>
      <c r="Z28" s="2">
        <f t="shared" si="5"/>
        <v>-1</v>
      </c>
      <c r="AA28" s="2">
        <f t="shared" si="6"/>
        <v>43</v>
      </c>
      <c r="AB28" s="2">
        <f t="shared" si="7"/>
        <v>24</v>
      </c>
      <c r="AC28" s="2">
        <f t="shared" si="8"/>
        <v>9.1999999999999993</v>
      </c>
      <c r="AD28" s="2">
        <f t="shared" si="9"/>
        <v>-1</v>
      </c>
      <c r="AE28" s="2"/>
      <c r="AF28" s="2">
        <f t="shared" si="10"/>
        <v>-22.956472222222221</v>
      </c>
      <c r="AG28" s="2">
        <f t="shared" si="11"/>
        <v>-43.402555555555551</v>
      </c>
      <c r="AI28" s="2" t="str">
        <f t="shared" si="12"/>
        <v>{"LINHA":"ROSA", "no":12, "LATLONG":"22°57'23.3"S 43°24'09.2"W", "LAT":-22.9564722222222, "LONG":-43.4025555555556},</v>
      </c>
    </row>
    <row r="29" spans="2:35" x14ac:dyDescent="0.2">
      <c r="Q29" s="8" t="s">
        <v>31</v>
      </c>
      <c r="R29" s="2">
        <v>13</v>
      </c>
      <c r="S29" s="1" t="s">
        <v>7</v>
      </c>
      <c r="T29" s="2" t="str">
        <f t="shared" si="0"/>
        <v>22°57'22.5"S</v>
      </c>
      <c r="U29" s="2" t="str">
        <f t="shared" si="1"/>
        <v xml:space="preserve"> 43°24'12.2"W</v>
      </c>
      <c r="W29" s="2">
        <f t="shared" si="2"/>
        <v>22</v>
      </c>
      <c r="X29" s="2">
        <f t="shared" si="3"/>
        <v>57</v>
      </c>
      <c r="Y29" s="2">
        <f t="shared" si="4"/>
        <v>22.5</v>
      </c>
      <c r="Z29" s="2">
        <f t="shared" si="5"/>
        <v>-1</v>
      </c>
      <c r="AA29" s="2">
        <f t="shared" si="6"/>
        <v>43</v>
      </c>
      <c r="AB29" s="2">
        <f t="shared" si="7"/>
        <v>24</v>
      </c>
      <c r="AC29" s="2">
        <f t="shared" si="8"/>
        <v>12.2</v>
      </c>
      <c r="AD29" s="2">
        <f t="shared" si="9"/>
        <v>-1</v>
      </c>
      <c r="AE29" s="2"/>
      <c r="AF29" s="2">
        <f t="shared" si="10"/>
        <v>-22.956250000000001</v>
      </c>
      <c r="AG29" s="2">
        <f t="shared" si="11"/>
        <v>-43.403388888888891</v>
      </c>
      <c r="AI29" s="2" t="str">
        <f t="shared" si="12"/>
        <v>{"LINHA":"ROSA", "no":13, "LATLONG":"22°57'22.5"S 43°24'12.2"W", "LAT":-22.95625, "LONG":-43.4033888888889},</v>
      </c>
    </row>
    <row r="30" spans="2:35" x14ac:dyDescent="0.2">
      <c r="P30" s="9"/>
      <c r="Q30" s="9" t="s">
        <v>32</v>
      </c>
      <c r="R30" s="2">
        <v>1</v>
      </c>
      <c r="S30" s="1" t="s">
        <v>1</v>
      </c>
      <c r="T30" s="2" t="str">
        <f t="shared" si="0"/>
        <v>22°57'40.1"S</v>
      </c>
      <c r="U30" s="2" t="str">
        <f t="shared" si="1"/>
        <v xml:space="preserve"> 43°24'20.3"W</v>
      </c>
      <c r="W30" s="2">
        <f t="shared" si="2"/>
        <v>22</v>
      </c>
      <c r="X30" s="2">
        <f t="shared" si="3"/>
        <v>57</v>
      </c>
      <c r="Y30" s="2">
        <f t="shared" si="4"/>
        <v>40.1</v>
      </c>
      <c r="Z30" s="2">
        <f t="shared" si="5"/>
        <v>-1</v>
      </c>
      <c r="AA30" s="2">
        <f t="shared" si="6"/>
        <v>43</v>
      </c>
      <c r="AB30" s="2">
        <f t="shared" si="7"/>
        <v>24</v>
      </c>
      <c r="AC30" s="2">
        <f t="shared" si="8"/>
        <v>20.3</v>
      </c>
      <c r="AD30" s="2">
        <f t="shared" si="9"/>
        <v>-1</v>
      </c>
      <c r="AE30" s="2"/>
      <c r="AF30" s="2">
        <f t="shared" si="10"/>
        <v>-22.96113888888889</v>
      </c>
      <c r="AG30" s="2">
        <f t="shared" si="11"/>
        <v>-43.405638888888888</v>
      </c>
      <c r="AI30" s="2" t="str">
        <f t="shared" si="12"/>
        <v>{"LINHA":"AZUL", "no":1, "LATLONG":"22°57'40.1"S 43°24'20.3"W", "LAT":-22.9611388888889, "LONG":-43.4056388888889},</v>
      </c>
    </row>
    <row r="31" spans="2:35" x14ac:dyDescent="0.2">
      <c r="Q31" s="9" t="s">
        <v>32</v>
      </c>
      <c r="R31" s="2">
        <v>2</v>
      </c>
      <c r="S31" s="1" t="s">
        <v>23</v>
      </c>
      <c r="T31" s="2" t="str">
        <f t="shared" si="0"/>
        <v>22°57'33.3"S</v>
      </c>
      <c r="U31" s="2" t="str">
        <f t="shared" si="1"/>
        <v xml:space="preserve"> 43°24'20.7"W</v>
      </c>
      <c r="W31" s="2">
        <f t="shared" si="2"/>
        <v>22</v>
      </c>
      <c r="X31" s="2">
        <f t="shared" si="3"/>
        <v>57</v>
      </c>
      <c r="Y31" s="2">
        <f t="shared" si="4"/>
        <v>33.299999999999997</v>
      </c>
      <c r="Z31" s="2">
        <f t="shared" si="5"/>
        <v>-1</v>
      </c>
      <c r="AA31" s="2">
        <f t="shared" si="6"/>
        <v>43</v>
      </c>
      <c r="AB31" s="2">
        <f t="shared" si="7"/>
        <v>24</v>
      </c>
      <c r="AC31" s="2">
        <f t="shared" si="8"/>
        <v>20.7</v>
      </c>
      <c r="AD31" s="2">
        <f t="shared" si="9"/>
        <v>-1</v>
      </c>
      <c r="AE31" s="2"/>
      <c r="AF31" s="2">
        <f t="shared" si="10"/>
        <v>-22.959250000000001</v>
      </c>
      <c r="AG31" s="2">
        <f t="shared" si="11"/>
        <v>-43.405749999999998</v>
      </c>
      <c r="AI31" s="2" t="str">
        <f t="shared" si="12"/>
        <v>{"LINHA":"AZUL", "no":2, "LATLONG":"22°57'33.3"S 43°24'20.7"W", "LAT":-22.95925, "LONG":-43.40575},</v>
      </c>
    </row>
    <row r="32" spans="2:35" x14ac:dyDescent="0.2">
      <c r="Q32" s="9" t="s">
        <v>32</v>
      </c>
      <c r="R32" s="2">
        <v>3</v>
      </c>
      <c r="S32" s="1" t="s">
        <v>5</v>
      </c>
      <c r="T32" s="2" t="str">
        <f t="shared" si="0"/>
        <v>22°57'31.3"S</v>
      </c>
      <c r="U32" s="2" t="str">
        <f t="shared" si="1"/>
        <v xml:space="preserve"> 43°24'20.9"W</v>
      </c>
      <c r="W32" s="2">
        <f t="shared" si="2"/>
        <v>22</v>
      </c>
      <c r="X32" s="2">
        <f t="shared" si="3"/>
        <v>57</v>
      </c>
      <c r="Y32" s="2">
        <f t="shared" si="4"/>
        <v>31.3</v>
      </c>
      <c r="Z32" s="2">
        <f t="shared" si="5"/>
        <v>-1</v>
      </c>
      <c r="AA32" s="2">
        <f t="shared" si="6"/>
        <v>43</v>
      </c>
      <c r="AB32" s="2">
        <f t="shared" si="7"/>
        <v>24</v>
      </c>
      <c r="AC32" s="2">
        <f t="shared" si="8"/>
        <v>20.9</v>
      </c>
      <c r="AD32" s="2">
        <f t="shared" si="9"/>
        <v>-1</v>
      </c>
      <c r="AE32" s="2"/>
      <c r="AF32" s="2">
        <f t="shared" si="10"/>
        <v>-22.958694444444443</v>
      </c>
      <c r="AG32" s="2">
        <f t="shared" si="11"/>
        <v>-43.405805555555553</v>
      </c>
      <c r="AI32" s="2" t="str">
        <f t="shared" si="12"/>
        <v>{"LINHA":"AZUL", "no":3, "LATLONG":"22°57'31.3"S 43°24'20.9"W", "LAT":-22.9586944444444, "LONG":-43.4058055555556},</v>
      </c>
    </row>
    <row r="33" spans="17:35" x14ac:dyDescent="0.2">
      <c r="Q33" s="9" t="s">
        <v>32</v>
      </c>
      <c r="R33" s="2">
        <v>4</v>
      </c>
      <c r="S33" s="1" t="s">
        <v>18</v>
      </c>
      <c r="T33" s="2" t="str">
        <f t="shared" si="0"/>
        <v>22°57'26.8"S</v>
      </c>
      <c r="U33" s="2" t="str">
        <f t="shared" si="1"/>
        <v xml:space="preserve"> 43°24'17.6"W</v>
      </c>
      <c r="W33" s="2">
        <f t="shared" si="2"/>
        <v>22</v>
      </c>
      <c r="X33" s="2">
        <f t="shared" si="3"/>
        <v>57</v>
      </c>
      <c r="Y33" s="2">
        <f t="shared" si="4"/>
        <v>26.8</v>
      </c>
      <c r="Z33" s="2">
        <f t="shared" si="5"/>
        <v>-1</v>
      </c>
      <c r="AA33" s="2">
        <f t="shared" si="6"/>
        <v>43</v>
      </c>
      <c r="AB33" s="2">
        <f t="shared" si="7"/>
        <v>24</v>
      </c>
      <c r="AC33" s="2">
        <f t="shared" si="8"/>
        <v>17.600000000000001</v>
      </c>
      <c r="AD33" s="2">
        <f t="shared" si="9"/>
        <v>-1</v>
      </c>
      <c r="AE33" s="2"/>
      <c r="AF33" s="2">
        <f t="shared" si="10"/>
        <v>-22.957444444444445</v>
      </c>
      <c r="AG33" s="2">
        <f t="shared" si="11"/>
        <v>-43.404888888888884</v>
      </c>
      <c r="AI33" s="2" t="str">
        <f t="shared" si="12"/>
        <v>{"LINHA":"AZUL", "no":4, "LATLONG":"22°57'26.8"S 43°24'17.6"W", "LAT":-22.9574444444444, "LONG":-43.4048888888889},</v>
      </c>
    </row>
    <row r="34" spans="17:35" x14ac:dyDescent="0.2">
      <c r="Q34" s="9" t="s">
        <v>32</v>
      </c>
      <c r="R34" s="2">
        <v>5</v>
      </c>
      <c r="S34" s="1" t="s">
        <v>27</v>
      </c>
      <c r="T34" s="2" t="str">
        <f t="shared" si="0"/>
        <v>???</v>
      </c>
      <c r="U34" s="2" t="str">
        <f t="shared" si="1"/>
        <v/>
      </c>
      <c r="W34" s="2" t="e">
        <f t="shared" si="2"/>
        <v>#VALUE!</v>
      </c>
      <c r="X34" s="2" t="e">
        <f t="shared" si="3"/>
        <v>#VALUE!</v>
      </c>
      <c r="Y34" s="2" t="e">
        <f t="shared" si="4"/>
        <v>#VALUE!</v>
      </c>
      <c r="Z34" s="2">
        <f t="shared" si="5"/>
        <v>1</v>
      </c>
      <c r="AA34" s="2" t="e">
        <f t="shared" si="6"/>
        <v>#VALUE!</v>
      </c>
      <c r="AB34" s="2" t="e">
        <f t="shared" si="7"/>
        <v>#VALUE!</v>
      </c>
      <c r="AC34" s="2" t="e">
        <f t="shared" si="8"/>
        <v>#VALUE!</v>
      </c>
      <c r="AD34" s="2">
        <f t="shared" si="9"/>
        <v>1</v>
      </c>
      <c r="AE34" s="2"/>
      <c r="AF34" s="2"/>
      <c r="AG34" s="2"/>
      <c r="AI34" s="2" t="str">
        <f t="shared" si="12"/>
        <v>{"LINHA":"AZUL", "no":5, "LATLONG":"???", "LAT":, "LONG":},</v>
      </c>
    </row>
    <row r="35" spans="17:35" x14ac:dyDescent="0.2">
      <c r="Q35" s="9" t="s">
        <v>32</v>
      </c>
      <c r="R35" s="2">
        <v>6</v>
      </c>
      <c r="S35" s="1" t="s">
        <v>22</v>
      </c>
      <c r="T35" s="2" t="str">
        <f t="shared" si="0"/>
        <v>22°57'25.7"S</v>
      </c>
      <c r="U35" s="2" t="str">
        <f t="shared" si="1"/>
        <v xml:space="preserve"> 43°24'23.2"W</v>
      </c>
      <c r="W35" s="2">
        <f t="shared" si="2"/>
        <v>22</v>
      </c>
      <c r="X35" s="2">
        <f t="shared" si="3"/>
        <v>57</v>
      </c>
      <c r="Y35" s="2">
        <f t="shared" si="4"/>
        <v>25.7</v>
      </c>
      <c r="Z35" s="2">
        <f t="shared" si="5"/>
        <v>-1</v>
      </c>
      <c r="AA35" s="2">
        <f t="shared" si="6"/>
        <v>43</v>
      </c>
      <c r="AB35" s="2">
        <f t="shared" si="7"/>
        <v>24</v>
      </c>
      <c r="AC35" s="2">
        <f t="shared" si="8"/>
        <v>23.2</v>
      </c>
      <c r="AD35" s="2">
        <f t="shared" si="9"/>
        <v>-1</v>
      </c>
      <c r="AE35" s="2"/>
      <c r="AF35" s="2">
        <f t="shared" si="10"/>
        <v>-22.957138888888888</v>
      </c>
      <c r="AG35" s="2">
        <f t="shared" si="11"/>
        <v>-43.406444444444446</v>
      </c>
      <c r="AI35" s="2" t="str">
        <f t="shared" si="12"/>
        <v>{"LINHA":"AZUL", "no":6, "LATLONG":"22°57'25.7"S 43°24'23.2"W", "LAT":-22.9571388888889, "LONG":-43.4064444444444},</v>
      </c>
    </row>
    <row r="36" spans="17:35" x14ac:dyDescent="0.2">
      <c r="Q36" s="9" t="s">
        <v>32</v>
      </c>
      <c r="R36" s="2">
        <v>7</v>
      </c>
      <c r="S36" s="1" t="s">
        <v>19</v>
      </c>
      <c r="T36" s="2" t="str">
        <f t="shared" si="0"/>
        <v>22°57'27.2"S</v>
      </c>
      <c r="U36" s="2" t="str">
        <f t="shared" si="1"/>
        <v xml:space="preserve"> 43°24'26.0"W</v>
      </c>
      <c r="W36" s="2">
        <f t="shared" si="2"/>
        <v>22</v>
      </c>
      <c r="X36" s="2">
        <f t="shared" si="3"/>
        <v>57</v>
      </c>
      <c r="Y36" s="2">
        <f t="shared" si="4"/>
        <v>27.2</v>
      </c>
      <c r="Z36" s="2">
        <f t="shared" si="5"/>
        <v>-1</v>
      </c>
      <c r="AA36" s="2">
        <f t="shared" si="6"/>
        <v>43</v>
      </c>
      <c r="AB36" s="2">
        <f t="shared" si="7"/>
        <v>24</v>
      </c>
      <c r="AC36" s="2">
        <f t="shared" si="8"/>
        <v>26</v>
      </c>
      <c r="AD36" s="2">
        <f t="shared" si="9"/>
        <v>-1</v>
      </c>
      <c r="AE36" s="2"/>
      <c r="AF36" s="2">
        <f t="shared" si="10"/>
        <v>-22.957555555555555</v>
      </c>
      <c r="AG36" s="2">
        <f t="shared" si="11"/>
        <v>-43.407222222222224</v>
      </c>
      <c r="AI36" s="2" t="str">
        <f t="shared" si="12"/>
        <v>{"LINHA":"AZUL", "no":7, "LATLONG":"22°57'27.2"S 43°24'26.0"W", "LAT":-22.9575555555556, "LONG":-43.4072222222222},</v>
      </c>
    </row>
    <row r="37" spans="17:35" x14ac:dyDescent="0.2">
      <c r="Q37" s="9" t="s">
        <v>32</v>
      </c>
      <c r="R37" s="2">
        <v>8</v>
      </c>
      <c r="S37" s="1" t="s">
        <v>20</v>
      </c>
      <c r="T37" s="2" t="str">
        <f t="shared" si="0"/>
        <v>22°57'29.1"S</v>
      </c>
      <c r="U37" s="2" t="str">
        <f t="shared" si="1"/>
        <v xml:space="preserve"> 43°24'23.9"W</v>
      </c>
      <c r="W37" s="2">
        <f t="shared" si="2"/>
        <v>22</v>
      </c>
      <c r="X37" s="2">
        <f t="shared" si="3"/>
        <v>57</v>
      </c>
      <c r="Y37" s="2">
        <f t="shared" si="4"/>
        <v>29.1</v>
      </c>
      <c r="Z37" s="2">
        <f t="shared" si="5"/>
        <v>-1</v>
      </c>
      <c r="AA37" s="2">
        <f t="shared" si="6"/>
        <v>43</v>
      </c>
      <c r="AB37" s="2">
        <f t="shared" si="7"/>
        <v>24</v>
      </c>
      <c r="AC37" s="2">
        <f t="shared" si="8"/>
        <v>23.9</v>
      </c>
      <c r="AD37" s="2">
        <f t="shared" si="9"/>
        <v>-1</v>
      </c>
      <c r="AE37" s="2"/>
      <c r="AF37" s="2">
        <f t="shared" si="10"/>
        <v>-22.958083333333331</v>
      </c>
      <c r="AG37" s="2">
        <f t="shared" si="11"/>
        <v>-43.406638888888885</v>
      </c>
      <c r="AI37" s="2" t="str">
        <f t="shared" si="12"/>
        <v>{"LINHA":"AZUL", "no":8, "LATLONG":"22°57'29.1"S 43°24'23.9"W", "LAT":-22.9580833333333, "LONG":-43.4066388888889},</v>
      </c>
    </row>
    <row r="38" spans="17:35" x14ac:dyDescent="0.2">
      <c r="Q38" s="9" t="s">
        <v>32</v>
      </c>
      <c r="R38" s="2">
        <v>9</v>
      </c>
      <c r="S38" s="1" t="s">
        <v>21</v>
      </c>
      <c r="T38" s="2" t="str">
        <f t="shared" si="0"/>
        <v>22°57'29.7"S</v>
      </c>
      <c r="U38" s="2" t="str">
        <f t="shared" si="1"/>
        <v xml:space="preserve"> 43°24'21.8"W</v>
      </c>
      <c r="W38" s="2">
        <f t="shared" si="2"/>
        <v>22</v>
      </c>
      <c r="X38" s="2">
        <f t="shared" si="3"/>
        <v>57</v>
      </c>
      <c r="Y38" s="2">
        <f t="shared" si="4"/>
        <v>29.7</v>
      </c>
      <c r="Z38" s="2">
        <f t="shared" si="5"/>
        <v>-1</v>
      </c>
      <c r="AA38" s="2">
        <f t="shared" si="6"/>
        <v>43</v>
      </c>
      <c r="AB38" s="2">
        <f t="shared" si="7"/>
        <v>24</v>
      </c>
      <c r="AC38" s="2">
        <f t="shared" si="8"/>
        <v>21.8</v>
      </c>
      <c r="AD38" s="2">
        <f t="shared" si="9"/>
        <v>-1</v>
      </c>
      <c r="AE38" s="2"/>
      <c r="AF38" s="2">
        <f t="shared" si="10"/>
        <v>-22.95825</v>
      </c>
      <c r="AG38" s="2">
        <f t="shared" si="11"/>
        <v>-43.406055555555554</v>
      </c>
      <c r="AI38" s="2" t="str">
        <f t="shared" si="12"/>
        <v>{"LINHA":"AZUL", "no":9, "LATLONG":"22°57'29.7"S 43°24'21.8"W", "LAT":-22.95825, "LONG":-43.4060555555556},</v>
      </c>
    </row>
    <row r="39" spans="17:35" x14ac:dyDescent="0.2">
      <c r="Q39" s="9" t="s">
        <v>32</v>
      </c>
      <c r="R39" s="2">
        <v>10</v>
      </c>
      <c r="S39" s="1" t="s">
        <v>12</v>
      </c>
      <c r="T39" s="2" t="str">
        <f t="shared" si="0"/>
        <v>22°57'31.3"S</v>
      </c>
      <c r="U39" s="2" t="str">
        <f t="shared" si="1"/>
        <v xml:space="preserve"> 43°24'15.7"W</v>
      </c>
      <c r="W39" s="2">
        <f t="shared" si="2"/>
        <v>22</v>
      </c>
      <c r="X39" s="2">
        <f t="shared" si="3"/>
        <v>57</v>
      </c>
      <c r="Y39" s="2">
        <f t="shared" si="4"/>
        <v>31.3</v>
      </c>
      <c r="Z39" s="2">
        <f t="shared" si="5"/>
        <v>-1</v>
      </c>
      <c r="AA39" s="2">
        <f t="shared" si="6"/>
        <v>43</v>
      </c>
      <c r="AB39" s="2">
        <f t="shared" si="7"/>
        <v>24</v>
      </c>
      <c r="AC39" s="2">
        <f t="shared" si="8"/>
        <v>15.7</v>
      </c>
      <c r="AD39" s="2">
        <f t="shared" si="9"/>
        <v>-1</v>
      </c>
      <c r="AE39" s="2"/>
      <c r="AF39" s="2">
        <f t="shared" si="10"/>
        <v>-22.958694444444443</v>
      </c>
      <c r="AG39" s="2">
        <f t="shared" si="11"/>
        <v>-43.404361111111108</v>
      </c>
      <c r="AI39" s="2" t="str">
        <f t="shared" si="12"/>
        <v>{"LINHA":"AZUL", "no":10, "LATLONG":"22°57'31.3"S 43°24'15.7"W", "LAT":-22.9586944444444, "LONG":-43.4043611111111},</v>
      </c>
    </row>
    <row r="40" spans="17:35" x14ac:dyDescent="0.2">
      <c r="Q40" s="9" t="s">
        <v>32</v>
      </c>
      <c r="R40" s="2">
        <v>11</v>
      </c>
      <c r="S40" s="1" t="s">
        <v>11</v>
      </c>
      <c r="T40" s="2" t="str">
        <f t="shared" si="0"/>
        <v>22°57'31.0"S</v>
      </c>
      <c r="U40" s="2" t="str">
        <f t="shared" si="1"/>
        <v xml:space="preserve"> 43°24'12.4"W</v>
      </c>
      <c r="W40" s="2">
        <f t="shared" si="2"/>
        <v>22</v>
      </c>
      <c r="X40" s="2">
        <f t="shared" si="3"/>
        <v>57</v>
      </c>
      <c r="Y40" s="2">
        <f t="shared" si="4"/>
        <v>31</v>
      </c>
      <c r="Z40" s="2">
        <f t="shared" si="5"/>
        <v>-1</v>
      </c>
      <c r="AA40" s="2">
        <f t="shared" si="6"/>
        <v>43</v>
      </c>
      <c r="AB40" s="2">
        <f t="shared" si="7"/>
        <v>24</v>
      </c>
      <c r="AC40" s="2">
        <f t="shared" si="8"/>
        <v>12.4</v>
      </c>
      <c r="AD40" s="2">
        <f t="shared" si="9"/>
        <v>-1</v>
      </c>
      <c r="AE40" s="2"/>
      <c r="AF40" s="2">
        <f t="shared" si="10"/>
        <v>-22.958611111111111</v>
      </c>
      <c r="AG40" s="2">
        <f t="shared" si="11"/>
        <v>-43.403444444444446</v>
      </c>
      <c r="AI40" s="2" t="str">
        <f t="shared" si="12"/>
        <v>{"LINHA":"AZUL", "no":11, "LATLONG":"22°57'31.0"S 43°24'12.4"W", "LAT":-22.9586111111111, "LONG":-43.4034444444444},</v>
      </c>
    </row>
    <row r="41" spans="17:35" x14ac:dyDescent="0.2">
      <c r="Q41" s="9" t="s">
        <v>32</v>
      </c>
      <c r="R41" s="2">
        <v>12</v>
      </c>
      <c r="S41" s="1" t="s">
        <v>10</v>
      </c>
      <c r="T41" s="2" t="str">
        <f t="shared" si="0"/>
        <v>22°57'25.3"S</v>
      </c>
      <c r="U41" s="2" t="str">
        <f t="shared" si="1"/>
        <v xml:space="preserve"> 43°24'06.7"W</v>
      </c>
      <c r="W41" s="2">
        <f t="shared" si="2"/>
        <v>22</v>
      </c>
      <c r="X41" s="2">
        <f t="shared" si="3"/>
        <v>57</v>
      </c>
      <c r="Y41" s="2">
        <f t="shared" si="4"/>
        <v>25.3</v>
      </c>
      <c r="Z41" s="2">
        <f t="shared" si="5"/>
        <v>-1</v>
      </c>
      <c r="AA41" s="2">
        <f t="shared" si="6"/>
        <v>43</v>
      </c>
      <c r="AB41" s="2">
        <f t="shared" si="7"/>
        <v>24</v>
      </c>
      <c r="AC41" s="2">
        <f t="shared" si="8"/>
        <v>6.7</v>
      </c>
      <c r="AD41" s="2">
        <f t="shared" si="9"/>
        <v>-1</v>
      </c>
      <c r="AE41" s="2"/>
      <c r="AF41" s="2">
        <f t="shared" si="10"/>
        <v>-22.957027777777778</v>
      </c>
      <c r="AG41" s="2">
        <f t="shared" si="11"/>
        <v>-43.40186111111111</v>
      </c>
      <c r="AI41" s="2" t="str">
        <f t="shared" si="12"/>
        <v>{"LINHA":"AZUL", "no":12, "LATLONG":"22°57'25.3"S 43°24'06.7"W", "LAT":-22.9570277777778, "LONG":-43.4018611111111},</v>
      </c>
    </row>
    <row r="42" spans="17:35" x14ac:dyDescent="0.2">
      <c r="Q42" s="9" t="s">
        <v>32</v>
      </c>
      <c r="R42" s="2">
        <v>13</v>
      </c>
      <c r="S42" s="1" t="s">
        <v>9</v>
      </c>
      <c r="T42" s="2" t="str">
        <f t="shared" si="0"/>
        <v>22°57'24.0"S</v>
      </c>
      <c r="U42" s="2" t="str">
        <f t="shared" si="1"/>
        <v xml:space="preserve"> 43°24'06.1"W</v>
      </c>
      <c r="W42" s="2">
        <f t="shared" si="2"/>
        <v>22</v>
      </c>
      <c r="X42" s="2">
        <f t="shared" si="3"/>
        <v>57</v>
      </c>
      <c r="Y42" s="2">
        <f t="shared" si="4"/>
        <v>24</v>
      </c>
      <c r="Z42" s="2">
        <f t="shared" si="5"/>
        <v>-1</v>
      </c>
      <c r="AA42" s="2">
        <f t="shared" si="6"/>
        <v>43</v>
      </c>
      <c r="AB42" s="2">
        <f t="shared" si="7"/>
        <v>24</v>
      </c>
      <c r="AC42" s="2">
        <f t="shared" si="8"/>
        <v>6.1</v>
      </c>
      <c r="AD42" s="2">
        <f t="shared" si="9"/>
        <v>-1</v>
      </c>
      <c r="AE42" s="2"/>
      <c r="AF42" s="2">
        <f t="shared" si="10"/>
        <v>-22.956666666666667</v>
      </c>
      <c r="AG42" s="2">
        <f t="shared" si="11"/>
        <v>-43.401694444444445</v>
      </c>
      <c r="AI42" s="2" t="str">
        <f t="shared" si="12"/>
        <v>{"LINHA":"AZUL", "no":13, "LATLONG":"22°57'24.0"S 43°24'06.1"W", "LAT":-22.9566666666667, "LONG":-43.4016944444444},</v>
      </c>
    </row>
    <row r="43" spans="17:35" x14ac:dyDescent="0.2">
      <c r="Q43" s="9" t="s">
        <v>32</v>
      </c>
      <c r="R43" s="2">
        <v>14</v>
      </c>
      <c r="S43" s="1" t="s">
        <v>8</v>
      </c>
      <c r="T43" s="2" t="str">
        <f t="shared" si="0"/>
        <v>22°57'23.3"S</v>
      </c>
      <c r="U43" s="2" t="str">
        <f t="shared" si="1"/>
        <v xml:space="preserve"> 43°24'09.2"W</v>
      </c>
      <c r="W43" s="2">
        <f t="shared" si="2"/>
        <v>22</v>
      </c>
      <c r="X43" s="2">
        <f t="shared" si="3"/>
        <v>57</v>
      </c>
      <c r="Y43" s="2">
        <f t="shared" si="4"/>
        <v>23.3</v>
      </c>
      <c r="Z43" s="2">
        <f t="shared" si="5"/>
        <v>-1</v>
      </c>
      <c r="AA43" s="2">
        <f t="shared" si="6"/>
        <v>43</v>
      </c>
      <c r="AB43" s="2">
        <f t="shared" si="7"/>
        <v>24</v>
      </c>
      <c r="AC43" s="2">
        <f t="shared" si="8"/>
        <v>9.1999999999999993</v>
      </c>
      <c r="AD43" s="2">
        <f t="shared" si="9"/>
        <v>-1</v>
      </c>
      <c r="AE43" s="2"/>
      <c r="AF43" s="2">
        <f t="shared" si="10"/>
        <v>-22.956472222222221</v>
      </c>
      <c r="AG43" s="2">
        <f t="shared" si="11"/>
        <v>-43.402555555555551</v>
      </c>
      <c r="AI43" s="2" t="str">
        <f t="shared" si="12"/>
        <v>{"LINHA":"AZUL", "no":14, "LATLONG":"22°57'23.3"S 43°24'09.2"W", "LAT":-22.9564722222222, "LONG":-43.4025555555556},</v>
      </c>
    </row>
    <row r="44" spans="17:35" x14ac:dyDescent="0.2">
      <c r="Q44" s="9" t="s">
        <v>32</v>
      </c>
      <c r="R44" s="2">
        <v>15</v>
      </c>
      <c r="S44" s="1" t="s">
        <v>7</v>
      </c>
      <c r="T44" s="2" t="str">
        <f t="shared" si="0"/>
        <v>22°57'22.5"S</v>
      </c>
      <c r="U44" s="2" t="str">
        <f t="shared" si="1"/>
        <v xml:space="preserve"> 43°24'12.2"W</v>
      </c>
      <c r="W44" s="2">
        <f t="shared" si="2"/>
        <v>22</v>
      </c>
      <c r="X44" s="2">
        <f t="shared" si="3"/>
        <v>57</v>
      </c>
      <c r="Y44" s="2">
        <f t="shared" si="4"/>
        <v>22.5</v>
      </c>
      <c r="Z44" s="2">
        <f t="shared" si="5"/>
        <v>-1</v>
      </c>
      <c r="AA44" s="2">
        <f t="shared" si="6"/>
        <v>43</v>
      </c>
      <c r="AB44" s="2">
        <f t="shared" si="7"/>
        <v>24</v>
      </c>
      <c r="AC44" s="2">
        <f t="shared" si="8"/>
        <v>12.2</v>
      </c>
      <c r="AD44" s="2">
        <f t="shared" si="9"/>
        <v>-1</v>
      </c>
      <c r="AE44" s="2"/>
      <c r="AF44" s="2">
        <f t="shared" si="10"/>
        <v>-22.956250000000001</v>
      </c>
      <c r="AG44" s="2">
        <f t="shared" si="11"/>
        <v>-43.403388888888891</v>
      </c>
      <c r="AI44" s="2" t="str">
        <f t="shared" si="12"/>
        <v>{"LINHA":"AZUL", "no":15, "LATLONG":"22°57'22.5"S 43°24'12.2"W", "LAT":-22.95625, "LONG":-43.4033888888889},</v>
      </c>
    </row>
    <row r="45" spans="17:35" x14ac:dyDescent="0.2">
      <c r="Q45" s="9" t="s">
        <v>32</v>
      </c>
      <c r="R45" s="2">
        <v>16</v>
      </c>
      <c r="S45" s="1" t="s">
        <v>6</v>
      </c>
      <c r="T45" s="2" t="str">
        <f t="shared" si="0"/>
        <v>22°57'26.6"S</v>
      </c>
      <c r="U45" s="2" t="str">
        <f t="shared" si="1"/>
        <v xml:space="preserve"> 43°24'18.5"W</v>
      </c>
      <c r="W45" s="2">
        <f t="shared" si="2"/>
        <v>22</v>
      </c>
      <c r="X45" s="2">
        <f t="shared" si="3"/>
        <v>57</v>
      </c>
      <c r="Y45" s="2">
        <f t="shared" si="4"/>
        <v>26.6</v>
      </c>
      <c r="Z45" s="2">
        <f t="shared" si="5"/>
        <v>-1</v>
      </c>
      <c r="AA45" s="2">
        <f t="shared" si="6"/>
        <v>43</v>
      </c>
      <c r="AB45" s="2">
        <f t="shared" si="7"/>
        <v>24</v>
      </c>
      <c r="AC45" s="2">
        <f t="shared" si="8"/>
        <v>18.5</v>
      </c>
      <c r="AD45" s="2">
        <f t="shared" si="9"/>
        <v>-1</v>
      </c>
      <c r="AE45" s="2"/>
      <c r="AF45" s="2">
        <f t="shared" si="10"/>
        <v>-22.95738888888889</v>
      </c>
      <c r="AG45" s="2">
        <f t="shared" si="11"/>
        <v>-43.405138888888885</v>
      </c>
      <c r="AI45" s="2" t="str">
        <f t="shared" si="12"/>
        <v>{"LINHA":"AZUL", "no":16, "LATLONG":"22°57'26.6"S 43°24'18.5"W", "LAT":-22.9573888888889, "LONG":-43.4051388888889},</v>
      </c>
    </row>
    <row r="46" spans="17:35" x14ac:dyDescent="0.2">
      <c r="Q46" s="9" t="s">
        <v>32</v>
      </c>
      <c r="R46" s="2">
        <v>17</v>
      </c>
      <c r="S46" s="1" t="s">
        <v>13</v>
      </c>
      <c r="T46" s="2" t="str">
        <f t="shared" si="0"/>
        <v>22°57'30.8"S</v>
      </c>
      <c r="U46" s="2" t="str">
        <f t="shared" si="1"/>
        <v xml:space="preserve"> 43°24'20.9"W</v>
      </c>
      <c r="W46" s="2">
        <f t="shared" si="2"/>
        <v>22</v>
      </c>
      <c r="X46" s="2">
        <f t="shared" si="3"/>
        <v>57</v>
      </c>
      <c r="Y46" s="2">
        <f t="shared" si="4"/>
        <v>30.8</v>
      </c>
      <c r="Z46" s="2">
        <f t="shared" si="5"/>
        <v>-1</v>
      </c>
      <c r="AA46" s="2">
        <f t="shared" si="6"/>
        <v>43</v>
      </c>
      <c r="AB46" s="2">
        <f t="shared" si="7"/>
        <v>24</v>
      </c>
      <c r="AC46" s="2">
        <f t="shared" si="8"/>
        <v>20.9</v>
      </c>
      <c r="AD46" s="2">
        <f t="shared" si="9"/>
        <v>-1</v>
      </c>
      <c r="AE46" s="2"/>
      <c r="AF46" s="2">
        <f t="shared" si="10"/>
        <v>-22.958555555555556</v>
      </c>
      <c r="AG46" s="2">
        <f t="shared" si="11"/>
        <v>-43.405805555555553</v>
      </c>
      <c r="AI46" s="2" t="str">
        <f t="shared" si="12"/>
        <v>{"LINHA":"AZUL", "no":17, "LATLONG":"22°57'30.8"S 43°24'20.9"W", "LAT":-22.9585555555556, "LONG":-43.4058055555556},</v>
      </c>
    </row>
    <row r="47" spans="17:35" x14ac:dyDescent="0.2">
      <c r="Q47" s="9" t="s">
        <v>32</v>
      </c>
      <c r="R47" s="2">
        <v>18</v>
      </c>
      <c r="S47" s="1" t="s">
        <v>27</v>
      </c>
      <c r="T47" s="2" t="str">
        <f t="shared" si="0"/>
        <v>???</v>
      </c>
      <c r="U47" s="2" t="str">
        <f t="shared" si="1"/>
        <v/>
      </c>
      <c r="W47" s="2" t="e">
        <f t="shared" si="2"/>
        <v>#VALUE!</v>
      </c>
      <c r="X47" s="2" t="e">
        <f t="shared" si="3"/>
        <v>#VALUE!</v>
      </c>
      <c r="Y47" s="2" t="e">
        <f t="shared" si="4"/>
        <v>#VALUE!</v>
      </c>
      <c r="Z47" s="2">
        <f t="shared" si="5"/>
        <v>1</v>
      </c>
      <c r="AA47" s="2" t="e">
        <f t="shared" si="6"/>
        <v>#VALUE!</v>
      </c>
      <c r="AB47" s="2" t="e">
        <f t="shared" si="7"/>
        <v>#VALUE!</v>
      </c>
      <c r="AC47" s="2" t="e">
        <f t="shared" si="8"/>
        <v>#VALUE!</v>
      </c>
      <c r="AD47" s="2">
        <f t="shared" si="9"/>
        <v>1</v>
      </c>
      <c r="AE47" s="2"/>
      <c r="AF47" s="2"/>
      <c r="AG47" s="2"/>
      <c r="AI47" s="2" t="str">
        <f t="shared" si="12"/>
        <v>{"LINHA":"AZUL", "no":18, "LATLONG":"???", "LAT":, "LONG":},</v>
      </c>
    </row>
    <row r="48" spans="17:35" x14ac:dyDescent="0.2">
      <c r="Q48" s="9" t="s">
        <v>32</v>
      </c>
      <c r="R48" s="2">
        <v>19</v>
      </c>
      <c r="S48" s="1" t="s">
        <v>27</v>
      </c>
      <c r="T48" s="2" t="str">
        <f t="shared" si="0"/>
        <v>???</v>
      </c>
      <c r="U48" s="2" t="str">
        <f t="shared" si="1"/>
        <v/>
      </c>
      <c r="W48" s="2" t="e">
        <f t="shared" si="2"/>
        <v>#VALUE!</v>
      </c>
      <c r="X48" s="2" t="e">
        <f t="shared" si="3"/>
        <v>#VALUE!</v>
      </c>
      <c r="Y48" s="2" t="e">
        <f t="shared" si="4"/>
        <v>#VALUE!</v>
      </c>
      <c r="Z48" s="2">
        <f t="shared" si="5"/>
        <v>1</v>
      </c>
      <c r="AA48" s="2" t="e">
        <f t="shared" si="6"/>
        <v>#VALUE!</v>
      </c>
      <c r="AB48" s="2" t="e">
        <f t="shared" si="7"/>
        <v>#VALUE!</v>
      </c>
      <c r="AC48" s="2" t="e">
        <f t="shared" si="8"/>
        <v>#VALUE!</v>
      </c>
      <c r="AD48" s="2">
        <f t="shared" si="9"/>
        <v>1</v>
      </c>
      <c r="AE48" s="2"/>
      <c r="AF48" s="2"/>
      <c r="AG48" s="2"/>
      <c r="AI48" s="2" t="str">
        <f t="shared" si="12"/>
        <v>{"LINHA":"AZUL", "no":19, "LATLONG":"???", "LAT":, "LONG":},</v>
      </c>
    </row>
    <row r="49" spans="15:35" x14ac:dyDescent="0.2">
      <c r="Q49" s="9" t="s">
        <v>32</v>
      </c>
      <c r="R49" s="2">
        <v>20</v>
      </c>
      <c r="S49" s="1" t="s">
        <v>4</v>
      </c>
      <c r="T49" s="2" t="str">
        <f t="shared" si="0"/>
        <v>22°57'33.4"S</v>
      </c>
      <c r="U49" s="2" t="str">
        <f t="shared" si="1"/>
        <v xml:space="preserve"> 43°24'22.3"W</v>
      </c>
      <c r="W49" s="2">
        <f t="shared" si="2"/>
        <v>22</v>
      </c>
      <c r="X49" s="2">
        <f t="shared" si="3"/>
        <v>57</v>
      </c>
      <c r="Y49" s="2">
        <f t="shared" si="4"/>
        <v>33.4</v>
      </c>
      <c r="Z49" s="2">
        <f t="shared" si="5"/>
        <v>-1</v>
      </c>
      <c r="AA49" s="2">
        <f t="shared" si="6"/>
        <v>43</v>
      </c>
      <c r="AB49" s="2">
        <f t="shared" si="7"/>
        <v>24</v>
      </c>
      <c r="AC49" s="2">
        <f t="shared" si="8"/>
        <v>22.3</v>
      </c>
      <c r="AD49" s="2">
        <f t="shared" si="9"/>
        <v>-1</v>
      </c>
      <c r="AE49" s="2"/>
      <c r="AF49" s="2">
        <f t="shared" si="10"/>
        <v>-22.959277777777778</v>
      </c>
      <c r="AG49" s="2">
        <f t="shared" si="11"/>
        <v>-43.406194444444445</v>
      </c>
      <c r="AI49" s="2" t="str">
        <f t="shared" si="12"/>
        <v>{"LINHA":"AZUL", "no":20, "LATLONG":"22°57'33.4"S 43°24'22.3"W", "LAT":-22.9592777777778, "LONG":-43.4061944444444},</v>
      </c>
    </row>
    <row r="50" spans="15:35" x14ac:dyDescent="0.2">
      <c r="Q50" s="9" t="s">
        <v>32</v>
      </c>
      <c r="R50" s="2">
        <v>21</v>
      </c>
      <c r="S50" s="1" t="s">
        <v>3</v>
      </c>
      <c r="T50" s="2" t="str">
        <f t="shared" si="0"/>
        <v>22°57'32.9"S</v>
      </c>
      <c r="U50" s="2" t="str">
        <f t="shared" si="1"/>
        <v xml:space="preserve"> 43°24'24.0"W</v>
      </c>
      <c r="W50" s="2">
        <f t="shared" si="2"/>
        <v>22</v>
      </c>
      <c r="X50" s="2">
        <f t="shared" si="3"/>
        <v>57</v>
      </c>
      <c r="Y50" s="2">
        <f t="shared" si="4"/>
        <v>32.9</v>
      </c>
      <c r="Z50" s="2">
        <f t="shared" si="5"/>
        <v>-1</v>
      </c>
      <c r="AA50" s="2">
        <f t="shared" si="6"/>
        <v>43</v>
      </c>
      <c r="AB50" s="2">
        <f t="shared" si="7"/>
        <v>24</v>
      </c>
      <c r="AC50" s="2">
        <f t="shared" si="8"/>
        <v>24</v>
      </c>
      <c r="AD50" s="2">
        <f t="shared" si="9"/>
        <v>-1</v>
      </c>
      <c r="AE50" s="2"/>
      <c r="AF50" s="2">
        <f t="shared" si="10"/>
        <v>-22.959138888888887</v>
      </c>
      <c r="AG50" s="2">
        <f t="shared" si="11"/>
        <v>-43.406666666666666</v>
      </c>
      <c r="AI50" s="2" t="str">
        <f t="shared" si="12"/>
        <v>{"LINHA":"AZUL", "no":21, "LATLONG":"22°57'32.9"S 43°24'24.0"W", "LAT":-22.9591388888889, "LONG":-43.4066666666667},</v>
      </c>
    </row>
    <row r="51" spans="15:35" x14ac:dyDescent="0.2">
      <c r="Q51" s="9" t="s">
        <v>32</v>
      </c>
      <c r="R51" s="2">
        <v>22</v>
      </c>
      <c r="S51" s="1" t="s">
        <v>2</v>
      </c>
      <c r="T51" s="2" t="str">
        <f t="shared" si="0"/>
        <v>22°57'38.9"S</v>
      </c>
      <c r="U51" s="2" t="str">
        <f t="shared" si="1"/>
        <v xml:space="preserve"> 43°24'26.4"W</v>
      </c>
      <c r="W51" s="2">
        <f t="shared" si="2"/>
        <v>22</v>
      </c>
      <c r="X51" s="2">
        <f t="shared" si="3"/>
        <v>57</v>
      </c>
      <c r="Y51" s="2">
        <f t="shared" si="4"/>
        <v>38.9</v>
      </c>
      <c r="Z51" s="2">
        <f t="shared" si="5"/>
        <v>-1</v>
      </c>
      <c r="AA51" s="2">
        <f t="shared" si="6"/>
        <v>43</v>
      </c>
      <c r="AB51" s="2">
        <f t="shared" si="7"/>
        <v>24</v>
      </c>
      <c r="AC51" s="2">
        <f t="shared" si="8"/>
        <v>26.4</v>
      </c>
      <c r="AD51" s="2">
        <f t="shared" si="9"/>
        <v>-1</v>
      </c>
      <c r="AE51" s="2"/>
      <c r="AF51" s="2">
        <f t="shared" si="10"/>
        <v>-22.960805555555556</v>
      </c>
      <c r="AG51" s="2">
        <f t="shared" si="11"/>
        <v>-43.407333333333334</v>
      </c>
      <c r="AI51" s="2" t="str">
        <f t="shared" si="12"/>
        <v>{"LINHA":"AZUL", "no":22, "LATLONG":"22°57'38.9"S 43°24'26.4"W", "LAT":-22.9608055555556, "LONG":-43.4073333333333},</v>
      </c>
    </row>
    <row r="52" spans="15:35" x14ac:dyDescent="0.2">
      <c r="Q52" s="9" t="s">
        <v>32</v>
      </c>
      <c r="R52" s="2">
        <v>23</v>
      </c>
      <c r="S52" s="1" t="s">
        <v>24</v>
      </c>
      <c r="T52" s="2" t="str">
        <f t="shared" si="0"/>
        <v>22°57'44.2"S</v>
      </c>
      <c r="U52" s="2" t="str">
        <f t="shared" si="1"/>
        <v xml:space="preserve"> 43°24'22.8"W</v>
      </c>
      <c r="W52" s="2">
        <f t="shared" si="2"/>
        <v>22</v>
      </c>
      <c r="X52" s="2">
        <f t="shared" si="3"/>
        <v>57</v>
      </c>
      <c r="Y52" s="2">
        <f t="shared" si="4"/>
        <v>44.2</v>
      </c>
      <c r="Z52" s="2">
        <f t="shared" si="5"/>
        <v>-1</v>
      </c>
      <c r="AA52" s="2">
        <f t="shared" si="6"/>
        <v>43</v>
      </c>
      <c r="AB52" s="2">
        <f t="shared" si="7"/>
        <v>24</v>
      </c>
      <c r="AC52" s="2">
        <f t="shared" si="8"/>
        <v>22.8</v>
      </c>
      <c r="AD52" s="2">
        <f t="shared" si="9"/>
        <v>-1</v>
      </c>
      <c r="AE52" s="2"/>
      <c r="AF52" s="2">
        <f t="shared" si="10"/>
        <v>-22.962277777777778</v>
      </c>
      <c r="AG52" s="2">
        <f t="shared" si="11"/>
        <v>-43.406333333333329</v>
      </c>
      <c r="AI52" s="2" t="str">
        <f t="shared" si="12"/>
        <v>{"LINHA":"AZUL", "no":23, "LATLONG":"22°57'44.2"S 43°24'22.8"W", "LAT":-22.9622777777778, "LONG":-43.4063333333333},</v>
      </c>
    </row>
    <row r="53" spans="15:35" x14ac:dyDescent="0.2">
      <c r="Q53" s="9" t="s">
        <v>32</v>
      </c>
      <c r="R53" s="2">
        <v>24</v>
      </c>
      <c r="S53" s="1" t="s">
        <v>25</v>
      </c>
      <c r="T53" s="2" t="str">
        <f t="shared" si="0"/>
        <v>22°57'45.5"S</v>
      </c>
      <c r="U53" s="2" t="str">
        <f t="shared" si="1"/>
        <v xml:space="preserve"> 43°24'18.5"W</v>
      </c>
      <c r="W53" s="2">
        <f t="shared" si="2"/>
        <v>22</v>
      </c>
      <c r="X53" s="2">
        <f t="shared" si="3"/>
        <v>57</v>
      </c>
      <c r="Y53" s="2">
        <f t="shared" si="4"/>
        <v>45.5</v>
      </c>
      <c r="Z53" s="2">
        <f t="shared" si="5"/>
        <v>-1</v>
      </c>
      <c r="AA53" s="2">
        <f t="shared" si="6"/>
        <v>43</v>
      </c>
      <c r="AB53" s="2">
        <f t="shared" si="7"/>
        <v>24</v>
      </c>
      <c r="AC53" s="2">
        <f t="shared" si="8"/>
        <v>18.5</v>
      </c>
      <c r="AD53" s="2">
        <f t="shared" si="9"/>
        <v>-1</v>
      </c>
      <c r="AE53" s="2"/>
      <c r="AF53" s="2">
        <f t="shared" si="10"/>
        <v>-22.96263888888889</v>
      </c>
      <c r="AG53" s="2">
        <f t="shared" si="11"/>
        <v>-43.405138888888885</v>
      </c>
      <c r="AI53" s="2" t="str">
        <f t="shared" si="12"/>
        <v>{"LINHA":"AZUL", "no":24, "LATLONG":"22°57'45.5"S 43°24'18.5"W", "LAT":-22.9626388888889, "LONG":-43.4051388888889},</v>
      </c>
    </row>
    <row r="54" spans="15:35" x14ac:dyDescent="0.2">
      <c r="Q54" s="9" t="s">
        <v>32</v>
      </c>
      <c r="R54" s="2">
        <v>25</v>
      </c>
      <c r="S54" s="1" t="s">
        <v>26</v>
      </c>
      <c r="T54" s="2" t="str">
        <f t="shared" si="0"/>
        <v>22°57'46.2"S</v>
      </c>
      <c r="U54" s="2" t="str">
        <f t="shared" si="1"/>
        <v xml:space="preserve"> 43°24'16.8"W</v>
      </c>
      <c r="W54" s="2">
        <f t="shared" si="2"/>
        <v>22</v>
      </c>
      <c r="X54" s="2">
        <f t="shared" si="3"/>
        <v>57</v>
      </c>
      <c r="Y54" s="2">
        <f t="shared" si="4"/>
        <v>46.2</v>
      </c>
      <c r="Z54" s="2">
        <f t="shared" si="5"/>
        <v>-1</v>
      </c>
      <c r="AA54" s="2">
        <f t="shared" si="6"/>
        <v>43</v>
      </c>
      <c r="AB54" s="2">
        <f t="shared" si="7"/>
        <v>24</v>
      </c>
      <c r="AC54" s="2">
        <f t="shared" si="8"/>
        <v>16.8</v>
      </c>
      <c r="AD54" s="2">
        <f t="shared" si="9"/>
        <v>-1</v>
      </c>
      <c r="AE54" s="2"/>
      <c r="AF54" s="2">
        <f t="shared" si="10"/>
        <v>-22.962833333333332</v>
      </c>
      <c r="AG54" s="2">
        <f t="shared" si="11"/>
        <v>-43.404666666666664</v>
      </c>
      <c r="AI54" s="2" t="str">
        <f t="shared" si="12"/>
        <v>{"LINHA":"AZUL", "no":25, "LATLONG":"22°57'46.2"S 43°24'16.8"W", "LAT":-22.9628333333333, "LONG":-43.4046666666667},</v>
      </c>
    </row>
    <row r="55" spans="15:35" x14ac:dyDescent="0.2">
      <c r="Q55" s="10" t="s">
        <v>33</v>
      </c>
      <c r="R55" s="2">
        <v>1</v>
      </c>
      <c r="S55" s="1" t="s">
        <v>1</v>
      </c>
      <c r="T55" s="2" t="str">
        <f t="shared" si="0"/>
        <v>22°57'40.1"S</v>
      </c>
      <c r="U55" s="2" t="str">
        <f t="shared" si="1"/>
        <v xml:space="preserve"> 43°24'20.3"W</v>
      </c>
      <c r="W55" s="2">
        <f t="shared" si="2"/>
        <v>22</v>
      </c>
      <c r="X55" s="2">
        <f t="shared" si="3"/>
        <v>57</v>
      </c>
      <c r="Y55" s="2">
        <f t="shared" si="4"/>
        <v>40.1</v>
      </c>
      <c r="Z55" s="2">
        <f t="shared" si="5"/>
        <v>-1</v>
      </c>
      <c r="AA55" s="2">
        <f t="shared" si="6"/>
        <v>43</v>
      </c>
      <c r="AB55" s="2">
        <f t="shared" si="7"/>
        <v>24</v>
      </c>
      <c r="AC55" s="2">
        <f t="shared" si="8"/>
        <v>20.3</v>
      </c>
      <c r="AD55" s="2">
        <f t="shared" si="9"/>
        <v>-1</v>
      </c>
      <c r="AE55" s="2"/>
      <c r="AF55" s="2">
        <f t="shared" si="10"/>
        <v>-22.96113888888889</v>
      </c>
      <c r="AG55" s="2">
        <f t="shared" si="11"/>
        <v>-43.405638888888888</v>
      </c>
      <c r="AI55" s="2" t="str">
        <f t="shared" si="12"/>
        <v>{"LINHA":"AMARELA", "no":1, "LATLONG":"22°57'40.1"S 43°24'20.3"W", "LAT":-22.9611388888889, "LONG":-43.4056388888889},</v>
      </c>
    </row>
    <row r="56" spans="15:35" x14ac:dyDescent="0.2">
      <c r="O56" s="10"/>
      <c r="P56" s="10"/>
      <c r="Q56" s="10" t="s">
        <v>33</v>
      </c>
      <c r="R56" s="2">
        <v>2</v>
      </c>
      <c r="S56" s="1" t="s">
        <v>2</v>
      </c>
      <c r="T56" s="2" t="str">
        <f t="shared" si="0"/>
        <v>22°57'38.9"S</v>
      </c>
      <c r="U56" s="2" t="str">
        <f t="shared" si="1"/>
        <v xml:space="preserve"> 43°24'26.4"W</v>
      </c>
      <c r="W56" s="2">
        <f t="shared" si="2"/>
        <v>22</v>
      </c>
      <c r="X56" s="2">
        <f t="shared" si="3"/>
        <v>57</v>
      </c>
      <c r="Y56" s="2">
        <f t="shared" si="4"/>
        <v>38.9</v>
      </c>
      <c r="Z56" s="2">
        <f t="shared" si="5"/>
        <v>-1</v>
      </c>
      <c r="AA56" s="2">
        <f t="shared" si="6"/>
        <v>43</v>
      </c>
      <c r="AB56" s="2">
        <f t="shared" si="7"/>
        <v>24</v>
      </c>
      <c r="AC56" s="2">
        <f t="shared" si="8"/>
        <v>26.4</v>
      </c>
      <c r="AD56" s="2">
        <f t="shared" si="9"/>
        <v>-1</v>
      </c>
      <c r="AE56" s="2"/>
      <c r="AF56" s="2">
        <f t="shared" si="10"/>
        <v>-22.960805555555556</v>
      </c>
      <c r="AG56" s="2">
        <f t="shared" si="11"/>
        <v>-43.407333333333334</v>
      </c>
      <c r="AI56" s="2" t="str">
        <f t="shared" si="12"/>
        <v>{"LINHA":"AMARELA", "no":2, "LATLONG":"22°57'38.9"S 43°24'26.4"W", "LAT":-22.9608055555556, "LONG":-43.4073333333333},</v>
      </c>
    </row>
    <row r="57" spans="15:35" x14ac:dyDescent="0.2">
      <c r="Q57" s="10" t="s">
        <v>33</v>
      </c>
      <c r="R57" s="2">
        <v>3</v>
      </c>
      <c r="S57" s="1" t="s">
        <v>3</v>
      </c>
      <c r="T57" s="2" t="str">
        <f t="shared" si="0"/>
        <v>22°57'32.9"S</v>
      </c>
      <c r="U57" s="2" t="str">
        <f t="shared" si="1"/>
        <v xml:space="preserve"> 43°24'24.0"W</v>
      </c>
      <c r="W57" s="2">
        <f t="shared" si="2"/>
        <v>22</v>
      </c>
      <c r="X57" s="2">
        <f t="shared" si="3"/>
        <v>57</v>
      </c>
      <c r="Y57" s="2">
        <f t="shared" si="4"/>
        <v>32.9</v>
      </c>
      <c r="Z57" s="2">
        <f t="shared" si="5"/>
        <v>-1</v>
      </c>
      <c r="AA57" s="2">
        <f t="shared" si="6"/>
        <v>43</v>
      </c>
      <c r="AB57" s="2">
        <f t="shared" si="7"/>
        <v>24</v>
      </c>
      <c r="AC57" s="2">
        <f t="shared" si="8"/>
        <v>24</v>
      </c>
      <c r="AD57" s="2">
        <f t="shared" si="9"/>
        <v>-1</v>
      </c>
      <c r="AE57" s="2"/>
      <c r="AF57" s="2">
        <f t="shared" si="10"/>
        <v>-22.959138888888887</v>
      </c>
      <c r="AG57" s="2">
        <f t="shared" si="11"/>
        <v>-43.406666666666666</v>
      </c>
      <c r="AI57" s="2" t="str">
        <f t="shared" si="12"/>
        <v>{"LINHA":"AMARELA", "no":3, "LATLONG":"22°57'32.9"S 43°24'24.0"W", "LAT":-22.9591388888889, "LONG":-43.4066666666667},</v>
      </c>
    </row>
    <row r="58" spans="15:35" x14ac:dyDescent="0.2">
      <c r="Q58" s="10" t="s">
        <v>33</v>
      </c>
      <c r="R58" s="2">
        <v>4</v>
      </c>
      <c r="S58" s="1" t="s">
        <v>4</v>
      </c>
      <c r="T58" s="2" t="str">
        <f t="shared" si="0"/>
        <v>22°57'33.4"S</v>
      </c>
      <c r="U58" s="2" t="str">
        <f t="shared" si="1"/>
        <v xml:space="preserve"> 43°24'22.3"W</v>
      </c>
      <c r="W58" s="2">
        <f t="shared" si="2"/>
        <v>22</v>
      </c>
      <c r="X58" s="2">
        <f t="shared" si="3"/>
        <v>57</v>
      </c>
      <c r="Y58" s="2">
        <f t="shared" si="4"/>
        <v>33.4</v>
      </c>
      <c r="Z58" s="2">
        <f t="shared" si="5"/>
        <v>-1</v>
      </c>
      <c r="AA58" s="2">
        <f t="shared" si="6"/>
        <v>43</v>
      </c>
      <c r="AB58" s="2">
        <f t="shared" si="7"/>
        <v>24</v>
      </c>
      <c r="AC58" s="2">
        <f t="shared" si="8"/>
        <v>22.3</v>
      </c>
      <c r="AD58" s="2">
        <f t="shared" si="9"/>
        <v>-1</v>
      </c>
      <c r="AE58" s="2"/>
      <c r="AF58" s="2">
        <f t="shared" si="10"/>
        <v>-22.959277777777778</v>
      </c>
      <c r="AG58" s="2">
        <f t="shared" si="11"/>
        <v>-43.406194444444445</v>
      </c>
      <c r="AI58" s="2" t="str">
        <f t="shared" si="12"/>
        <v>{"LINHA":"AMARELA", "no":4, "LATLONG":"22°57'33.4"S 43°24'22.3"W", "LAT":-22.9592777777778, "LONG":-43.4061944444444},</v>
      </c>
    </row>
    <row r="59" spans="15:35" x14ac:dyDescent="0.2">
      <c r="Q59" s="10" t="s">
        <v>33</v>
      </c>
      <c r="R59" s="2">
        <v>5</v>
      </c>
      <c r="S59" s="1" t="s">
        <v>5</v>
      </c>
      <c r="T59" s="2" t="str">
        <f t="shared" si="0"/>
        <v>22°57'31.3"S</v>
      </c>
      <c r="U59" s="2" t="str">
        <f t="shared" si="1"/>
        <v xml:space="preserve"> 43°24'20.9"W</v>
      </c>
      <c r="W59" s="2">
        <f t="shared" si="2"/>
        <v>22</v>
      </c>
      <c r="X59" s="2">
        <f t="shared" si="3"/>
        <v>57</v>
      </c>
      <c r="Y59" s="2">
        <f t="shared" si="4"/>
        <v>31.3</v>
      </c>
      <c r="Z59" s="2">
        <f t="shared" si="5"/>
        <v>-1</v>
      </c>
      <c r="AA59" s="2">
        <f t="shared" si="6"/>
        <v>43</v>
      </c>
      <c r="AB59" s="2">
        <f t="shared" si="7"/>
        <v>24</v>
      </c>
      <c r="AC59" s="2">
        <f t="shared" si="8"/>
        <v>20.9</v>
      </c>
      <c r="AD59" s="2">
        <f t="shared" si="9"/>
        <v>-1</v>
      </c>
      <c r="AE59" s="2"/>
      <c r="AF59" s="2">
        <f t="shared" si="10"/>
        <v>-22.958694444444443</v>
      </c>
      <c r="AG59" s="2">
        <f t="shared" si="11"/>
        <v>-43.405805555555553</v>
      </c>
      <c r="AI59" s="2" t="str">
        <f t="shared" si="12"/>
        <v>{"LINHA":"AMARELA", "no":5, "LATLONG":"22°57'31.3"S 43°24'20.9"W", "LAT":-22.9586944444444, "LONG":-43.4058055555556},</v>
      </c>
    </row>
    <row r="60" spans="15:35" x14ac:dyDescent="0.2">
      <c r="Q60" s="10" t="s">
        <v>33</v>
      </c>
      <c r="R60" s="2">
        <v>6</v>
      </c>
      <c r="S60" s="1" t="s">
        <v>18</v>
      </c>
      <c r="T60" s="2" t="str">
        <f t="shared" si="0"/>
        <v>22°57'26.8"S</v>
      </c>
      <c r="U60" s="2" t="str">
        <f t="shared" si="1"/>
        <v xml:space="preserve"> 43°24'17.6"W</v>
      </c>
      <c r="W60" s="2">
        <f t="shared" si="2"/>
        <v>22</v>
      </c>
      <c r="X60" s="2">
        <f t="shared" si="3"/>
        <v>57</v>
      </c>
      <c r="Y60" s="2">
        <f t="shared" si="4"/>
        <v>26.8</v>
      </c>
      <c r="Z60" s="2">
        <f t="shared" si="5"/>
        <v>-1</v>
      </c>
      <c r="AA60" s="2">
        <f t="shared" si="6"/>
        <v>43</v>
      </c>
      <c r="AB60" s="2">
        <f t="shared" si="7"/>
        <v>24</v>
      </c>
      <c r="AC60" s="2">
        <f t="shared" si="8"/>
        <v>17.600000000000001</v>
      </c>
      <c r="AD60" s="2">
        <f t="shared" si="9"/>
        <v>-1</v>
      </c>
      <c r="AE60" s="2"/>
      <c r="AF60" s="2">
        <f t="shared" si="10"/>
        <v>-22.957444444444445</v>
      </c>
      <c r="AG60" s="2">
        <f t="shared" si="11"/>
        <v>-43.404888888888884</v>
      </c>
      <c r="AI60" s="2" t="str">
        <f t="shared" si="12"/>
        <v>{"LINHA":"AMARELA", "no":6, "LATLONG":"22°57'26.8"S 43°24'17.6"W", "LAT":-22.9574444444444, "LONG":-43.4048888888889},</v>
      </c>
    </row>
    <row r="61" spans="15:35" x14ac:dyDescent="0.2">
      <c r="Q61" s="10" t="s">
        <v>33</v>
      </c>
      <c r="R61" s="2">
        <v>7</v>
      </c>
      <c r="S61" s="1" t="s">
        <v>22</v>
      </c>
      <c r="T61" s="2" t="str">
        <f t="shared" si="0"/>
        <v>22°57'25.7"S</v>
      </c>
      <c r="U61" s="2" t="str">
        <f t="shared" si="1"/>
        <v xml:space="preserve"> 43°24'23.2"W</v>
      </c>
      <c r="W61" s="2">
        <f t="shared" si="2"/>
        <v>22</v>
      </c>
      <c r="X61" s="2">
        <f t="shared" si="3"/>
        <v>57</v>
      </c>
      <c r="Y61" s="2">
        <f t="shared" si="4"/>
        <v>25.7</v>
      </c>
      <c r="Z61" s="2">
        <f t="shared" si="5"/>
        <v>-1</v>
      </c>
      <c r="AA61" s="2">
        <f t="shared" si="6"/>
        <v>43</v>
      </c>
      <c r="AB61" s="2">
        <f t="shared" si="7"/>
        <v>24</v>
      </c>
      <c r="AC61" s="2">
        <f t="shared" si="8"/>
        <v>23.2</v>
      </c>
      <c r="AD61" s="2">
        <f t="shared" si="9"/>
        <v>-1</v>
      </c>
      <c r="AE61" s="2"/>
      <c r="AF61" s="2">
        <f t="shared" si="10"/>
        <v>-22.957138888888888</v>
      </c>
      <c r="AG61" s="2">
        <f t="shared" si="11"/>
        <v>-43.406444444444446</v>
      </c>
      <c r="AI61" s="2" t="str">
        <f t="shared" si="12"/>
        <v>{"LINHA":"AMARELA", "no":7, "LATLONG":"22°57'25.7"S 43°24'23.2"W", "LAT":-22.9571388888889, "LONG":-43.4064444444444},</v>
      </c>
    </row>
    <row r="62" spans="15:35" x14ac:dyDescent="0.2">
      <c r="Q62" s="10" t="s">
        <v>33</v>
      </c>
      <c r="R62" s="2">
        <v>8</v>
      </c>
      <c r="S62" s="1" t="s">
        <v>19</v>
      </c>
      <c r="T62" s="2" t="str">
        <f t="shared" si="0"/>
        <v>22°57'27.2"S</v>
      </c>
      <c r="U62" s="2" t="str">
        <f t="shared" si="1"/>
        <v xml:space="preserve"> 43°24'26.0"W</v>
      </c>
      <c r="W62" s="2">
        <f t="shared" si="2"/>
        <v>22</v>
      </c>
      <c r="X62" s="2">
        <f t="shared" si="3"/>
        <v>57</v>
      </c>
      <c r="Y62" s="2">
        <f t="shared" si="4"/>
        <v>27.2</v>
      </c>
      <c r="Z62" s="2">
        <f t="shared" si="5"/>
        <v>-1</v>
      </c>
      <c r="AA62" s="2">
        <f t="shared" si="6"/>
        <v>43</v>
      </c>
      <c r="AB62" s="2">
        <f t="shared" si="7"/>
        <v>24</v>
      </c>
      <c r="AC62" s="2">
        <f t="shared" si="8"/>
        <v>26</v>
      </c>
      <c r="AD62" s="2">
        <f t="shared" si="9"/>
        <v>-1</v>
      </c>
      <c r="AE62" s="2"/>
      <c r="AF62" s="2">
        <f t="shared" si="10"/>
        <v>-22.957555555555555</v>
      </c>
      <c r="AG62" s="2">
        <f t="shared" si="11"/>
        <v>-43.407222222222224</v>
      </c>
      <c r="AI62" s="2" t="str">
        <f t="shared" si="12"/>
        <v>{"LINHA":"AMARELA", "no":8, "LATLONG":"22°57'27.2"S 43°24'26.0"W", "LAT":-22.9575555555556, "LONG":-43.4072222222222},</v>
      </c>
    </row>
    <row r="63" spans="15:35" x14ac:dyDescent="0.2">
      <c r="Q63" s="10" t="s">
        <v>33</v>
      </c>
      <c r="R63" s="2">
        <v>9</v>
      </c>
      <c r="S63" s="1" t="s">
        <v>20</v>
      </c>
      <c r="T63" s="2" t="str">
        <f t="shared" si="0"/>
        <v>22°57'29.1"S</v>
      </c>
      <c r="U63" s="2" t="str">
        <f t="shared" si="1"/>
        <v xml:space="preserve"> 43°24'23.9"W</v>
      </c>
      <c r="W63" s="2">
        <f t="shared" si="2"/>
        <v>22</v>
      </c>
      <c r="X63" s="2">
        <f t="shared" si="3"/>
        <v>57</v>
      </c>
      <c r="Y63" s="2">
        <f t="shared" si="4"/>
        <v>29.1</v>
      </c>
      <c r="Z63" s="2">
        <f t="shared" si="5"/>
        <v>-1</v>
      </c>
      <c r="AA63" s="2">
        <f t="shared" si="6"/>
        <v>43</v>
      </c>
      <c r="AB63" s="2">
        <f t="shared" si="7"/>
        <v>24</v>
      </c>
      <c r="AC63" s="2">
        <f t="shared" si="8"/>
        <v>23.9</v>
      </c>
      <c r="AD63" s="2">
        <f t="shared" si="9"/>
        <v>-1</v>
      </c>
      <c r="AE63" s="2"/>
      <c r="AF63" s="2">
        <f t="shared" si="10"/>
        <v>-22.958083333333331</v>
      </c>
      <c r="AG63" s="2">
        <f t="shared" si="11"/>
        <v>-43.406638888888885</v>
      </c>
      <c r="AI63" s="2" t="str">
        <f t="shared" si="12"/>
        <v>{"LINHA":"AMARELA", "no":9, "LATLONG":"22°57'29.1"S 43°24'23.9"W", "LAT":-22.9580833333333, "LONG":-43.4066388888889},</v>
      </c>
    </row>
    <row r="64" spans="15:35" x14ac:dyDescent="0.2">
      <c r="Q64" s="10" t="s">
        <v>33</v>
      </c>
      <c r="R64" s="2">
        <v>10</v>
      </c>
      <c r="S64" s="1" t="s">
        <v>21</v>
      </c>
      <c r="T64" s="2" t="str">
        <f t="shared" si="0"/>
        <v>22°57'29.7"S</v>
      </c>
      <c r="U64" s="2" t="str">
        <f t="shared" si="1"/>
        <v xml:space="preserve"> 43°24'21.8"W</v>
      </c>
      <c r="W64" s="2">
        <f t="shared" si="2"/>
        <v>22</v>
      </c>
      <c r="X64" s="2">
        <f t="shared" si="3"/>
        <v>57</v>
      </c>
      <c r="Y64" s="2">
        <f t="shared" si="4"/>
        <v>29.7</v>
      </c>
      <c r="Z64" s="2">
        <f t="shared" si="5"/>
        <v>-1</v>
      </c>
      <c r="AA64" s="2">
        <f t="shared" si="6"/>
        <v>43</v>
      </c>
      <c r="AB64" s="2">
        <f t="shared" si="7"/>
        <v>24</v>
      </c>
      <c r="AC64" s="2">
        <f t="shared" si="8"/>
        <v>21.8</v>
      </c>
      <c r="AD64" s="2">
        <f t="shared" si="9"/>
        <v>-1</v>
      </c>
      <c r="AE64" s="2"/>
      <c r="AF64" s="2">
        <f t="shared" si="10"/>
        <v>-22.95825</v>
      </c>
      <c r="AG64" s="2">
        <f t="shared" si="11"/>
        <v>-43.406055555555554</v>
      </c>
      <c r="AI64" s="2" t="str">
        <f t="shared" si="12"/>
        <v>{"LINHA":"AMARELA", "no":10, "LATLONG":"22°57'29.7"S 43°24'21.8"W", "LAT":-22.95825, "LONG":-43.4060555555556},</v>
      </c>
    </row>
    <row r="65" spans="17:35" x14ac:dyDescent="0.2">
      <c r="Q65" s="10" t="s">
        <v>33</v>
      </c>
      <c r="R65" s="2">
        <v>11</v>
      </c>
      <c r="S65" s="1" t="s">
        <v>13</v>
      </c>
      <c r="T65" s="2" t="str">
        <f t="shared" si="0"/>
        <v>22°57'30.8"S</v>
      </c>
      <c r="U65" s="2" t="str">
        <f t="shared" si="1"/>
        <v xml:space="preserve"> 43°24'20.9"W</v>
      </c>
      <c r="W65" s="2">
        <f t="shared" si="2"/>
        <v>22</v>
      </c>
      <c r="X65" s="2">
        <f t="shared" si="3"/>
        <v>57</v>
      </c>
      <c r="Y65" s="2">
        <f t="shared" si="4"/>
        <v>30.8</v>
      </c>
      <c r="Z65" s="2">
        <f t="shared" si="5"/>
        <v>-1</v>
      </c>
      <c r="AA65" s="2">
        <f t="shared" si="6"/>
        <v>43</v>
      </c>
      <c r="AB65" s="2">
        <f t="shared" si="7"/>
        <v>24</v>
      </c>
      <c r="AC65" s="2">
        <f t="shared" si="8"/>
        <v>20.9</v>
      </c>
      <c r="AD65" s="2">
        <f t="shared" si="9"/>
        <v>-1</v>
      </c>
      <c r="AE65" s="2"/>
      <c r="AF65" s="2">
        <f t="shared" si="10"/>
        <v>-22.958555555555556</v>
      </c>
      <c r="AG65" s="2">
        <f t="shared" si="11"/>
        <v>-43.405805555555553</v>
      </c>
      <c r="AI65" s="2" t="str">
        <f t="shared" si="12"/>
        <v>{"LINHA":"AMARELA", "no":11, "LATLONG":"22°57'30.8"S 43°24'20.9"W", "LAT":-22.9585555555556, "LONG":-43.4058055555556},</v>
      </c>
    </row>
    <row r="66" spans="17:35" x14ac:dyDescent="0.2">
      <c r="Q66" s="10" t="s">
        <v>33</v>
      </c>
      <c r="R66" s="2">
        <v>12</v>
      </c>
      <c r="S66" s="1" t="s">
        <v>14</v>
      </c>
      <c r="T66" s="2" t="str">
        <f t="shared" si="0"/>
        <v>22°57'34.6"S</v>
      </c>
      <c r="U66" s="2" t="str">
        <f t="shared" si="1"/>
        <v xml:space="preserve"> 43°24'21.1"W</v>
      </c>
      <c r="W66" s="2">
        <f t="shared" si="2"/>
        <v>22</v>
      </c>
      <c r="X66" s="2">
        <f t="shared" si="3"/>
        <v>57</v>
      </c>
      <c r="Y66" s="2">
        <f t="shared" si="4"/>
        <v>34.6</v>
      </c>
      <c r="Z66" s="2">
        <f t="shared" si="5"/>
        <v>-1</v>
      </c>
      <c r="AA66" s="2">
        <f t="shared" si="6"/>
        <v>43</v>
      </c>
      <c r="AB66" s="2">
        <f t="shared" si="7"/>
        <v>24</v>
      </c>
      <c r="AC66" s="2">
        <f t="shared" si="8"/>
        <v>21.1</v>
      </c>
      <c r="AD66" s="2">
        <f t="shared" si="9"/>
        <v>-1</v>
      </c>
      <c r="AE66" s="2"/>
      <c r="AF66" s="2">
        <f t="shared" si="10"/>
        <v>-22.959611111111112</v>
      </c>
      <c r="AG66" s="2">
        <f t="shared" si="11"/>
        <v>-43.405861111111108</v>
      </c>
      <c r="AI66" s="2" t="str">
        <f t="shared" si="12"/>
        <v>{"LINHA":"AMARELA", "no":12, "LATLONG":"22°57'34.6"S 43°24'21.1"W", "LAT":-22.9596111111111, "LONG":-43.4058611111111},</v>
      </c>
    </row>
  </sheetData>
  <mergeCells count="4">
    <mergeCell ref="B3:C3"/>
    <mergeCell ref="E3:F3"/>
    <mergeCell ref="H3:I3"/>
    <mergeCell ref="K3:L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Boog</dc:creator>
  <cp:lastModifiedBy>Alexandre Junqueira</cp:lastModifiedBy>
  <dcterms:created xsi:type="dcterms:W3CDTF">2020-08-05T18:00:59Z</dcterms:created>
  <dcterms:modified xsi:type="dcterms:W3CDTF">2020-09-19T05:47:13Z</dcterms:modified>
</cp:coreProperties>
</file>