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ze\github\L4Symulator\"/>
    </mc:Choice>
  </mc:AlternateContent>
  <xr:revisionPtr revIDLastSave="0" documentId="13_ncr:1_{5E911840-F74F-49BF-937E-9CD12A426DD1}" xr6:coauthVersionLast="47" xr6:coauthVersionMax="47" xr10:uidLastSave="{00000000-0000-0000-0000-000000000000}"/>
  <bookViews>
    <workbookView xWindow="-108" yWindow="-108" windowWidth="23256" windowHeight="13176" xr2:uid="{C4EC1365-1924-41BC-8051-2AE977EC3C8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L12" i="1"/>
  <c r="L14" i="1" s="1"/>
  <c r="F35" i="1"/>
  <c r="F36" i="1" s="1"/>
  <c r="K13" i="1"/>
  <c r="M13" i="1" s="1"/>
  <c r="K12" i="1"/>
  <c r="F29" i="1"/>
  <c r="F22" i="1"/>
  <c r="Q1" i="1"/>
  <c r="E28" i="1" s="1"/>
  <c r="E29" i="1" s="1"/>
  <c r="K14" i="1" l="1"/>
  <c r="E13" i="1"/>
  <c r="E15" i="1" s="1"/>
  <c r="E21" i="1"/>
  <c r="E22" i="1" s="1"/>
  <c r="E23" i="1" s="1"/>
  <c r="E24" i="1" s="1"/>
  <c r="F13" i="1"/>
  <c r="F15" i="1" s="1"/>
  <c r="F30" i="1"/>
  <c r="F31" i="1" s="1"/>
  <c r="F23" i="1"/>
  <c r="F24" i="1" s="1"/>
  <c r="F17" i="1"/>
  <c r="F16" i="1"/>
  <c r="E30" i="1"/>
  <c r="E31" i="1" s="1"/>
  <c r="E17" i="1"/>
  <c r="E16" i="1"/>
  <c r="F18" i="1" l="1"/>
  <c r="E18" i="1"/>
</calcChain>
</file>

<file path=xl/sharedStrings.xml><?xml version="1.0" encoding="utf-8"?>
<sst xmlns="http://schemas.openxmlformats.org/spreadsheetml/2006/main" count="27" uniqueCount="17">
  <si>
    <t xml:space="preserve"> </t>
  </si>
  <si>
    <t>Kwota składki na ubezpieczenie zdrowotne (9%)</t>
  </si>
  <si>
    <t>Kwota zaliczki na podatek dochodowy</t>
  </si>
  <si>
    <t xml:space="preserve">Uposażenie miesięczne brutto </t>
  </si>
  <si>
    <t>Ilośc dni L4</t>
  </si>
  <si>
    <t>Kwota Zabrana za L4 Brutto</t>
  </si>
  <si>
    <t>Kwota do wypłaty Brutto</t>
  </si>
  <si>
    <t>Pensja - kwota do wypłaty</t>
  </si>
  <si>
    <t>Dotatek Motywacyjny (1500 lub 2500) Brutto</t>
  </si>
  <si>
    <t>Potrącenia Brutto</t>
  </si>
  <si>
    <t>Dotatek Cyber Brutto</t>
  </si>
  <si>
    <t>L4 uwzględnione</t>
  </si>
  <si>
    <t>Bez L4</t>
  </si>
  <si>
    <t>Odpisy</t>
  </si>
  <si>
    <t>UZ 9%</t>
  </si>
  <si>
    <t>Podatek</t>
  </si>
  <si>
    <t>Dochód 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</si>
</sst>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zł&quot;;[Red]\-#,##0\ &quot;zł&quot;"/>
    <numFmt numFmtId="164" formatCode="#,##0.00\ &quot;zł&quot;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.5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color rgb="FF00206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362967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3" fillId="0" borderId="0" xfId="0" applyNumberFormat="1" applyFont="1" applyProtection="1">
      <protection hidden="1"/>
    </xf>
    <xf numFmtId="164" fontId="3" fillId="0" borderId="0" xfId="0" applyNumberFormat="1" applyFont="1" applyProtection="1">
      <protection hidden="1"/>
    </xf>
    <xf numFmtId="0" fontId="4" fillId="2" borderId="1" xfId="0" applyFont="1" applyFill="1" applyBorder="1" applyAlignment="1" applyProtection="1">
      <alignment horizontal="left" vertical="center" wrapText="1"/>
      <protection hidden="1"/>
    </xf>
    <xf numFmtId="0" fontId="4" fillId="2" borderId="2" xfId="0" applyFont="1" applyFill="1" applyBorder="1" applyAlignment="1" applyProtection="1">
      <alignment horizontal="left" vertical="center" wrapText="1"/>
      <protection hidden="1"/>
    </xf>
    <xf numFmtId="0" fontId="4" fillId="2" borderId="3" xfId="0" applyFont="1" applyFill="1" applyBorder="1" applyAlignment="1" applyProtection="1">
      <alignment horizontal="left" vertical="center" wrapText="1"/>
      <protection hidden="1"/>
    </xf>
    <xf numFmtId="0" fontId="2" fillId="2" borderId="1" xfId="0" applyFont="1" applyFill="1" applyBorder="1" applyAlignment="1" applyProtection="1">
      <alignment horizontal="left" vertical="center" wrapText="1"/>
      <protection hidden="1"/>
    </xf>
    <xf numFmtId="0" fontId="2" fillId="2" borderId="2" xfId="0" applyFont="1" applyFill="1" applyBorder="1" applyAlignment="1" applyProtection="1">
      <alignment horizontal="left" vertical="center" wrapText="1"/>
      <protection hidden="1"/>
    </xf>
    <xf numFmtId="0" fontId="2" fillId="2" borderId="3" xfId="0" applyFont="1" applyFill="1" applyBorder="1" applyAlignment="1" applyProtection="1">
      <alignment horizontal="left" vertical="center" wrapText="1"/>
      <protection hidden="1"/>
    </xf>
    <xf numFmtId="0" fontId="4" fillId="3" borderId="1" xfId="0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 applyProtection="1">
      <alignment horizontal="left" vertical="center"/>
      <protection hidden="1"/>
    </xf>
    <xf numFmtId="0" fontId="4" fillId="3" borderId="3" xfId="0" applyFont="1" applyFill="1" applyBorder="1" applyAlignment="1" applyProtection="1">
      <alignment horizontal="left" vertical="center"/>
      <protection hidden="1"/>
    </xf>
    <xf numFmtId="0" fontId="5" fillId="4" borderId="1" xfId="0" applyFont="1" applyFill="1" applyBorder="1" applyAlignment="1" applyProtection="1">
      <alignment horizontal="left" vertical="center"/>
      <protection hidden="1"/>
    </xf>
    <xf numFmtId="0" fontId="5" fillId="4" borderId="2" xfId="0" applyFont="1" applyFill="1" applyBorder="1" applyAlignment="1" applyProtection="1">
      <alignment horizontal="left" vertical="center"/>
      <protection hidden="1"/>
    </xf>
    <xf numFmtId="0" fontId="5" fillId="4" borderId="3" xfId="0" applyFont="1" applyFill="1" applyBorder="1" applyAlignment="1" applyProtection="1">
      <alignment horizontal="left" vertical="center"/>
      <protection hidden="1"/>
    </xf>
    <xf numFmtId="0" fontId="6" fillId="5" borderId="4" xfId="0" applyFont="1" applyFill="1" applyBorder="1" applyAlignment="1" applyProtection="1">
      <alignment horizontal="left" vertical="center"/>
      <protection hidden="1"/>
    </xf>
    <xf numFmtId="0" fontId="6" fillId="5" borderId="5" xfId="0" applyFont="1" applyFill="1" applyBorder="1" applyAlignment="1" applyProtection="1">
      <alignment horizontal="left" vertical="center"/>
      <protection hidden="1"/>
    </xf>
    <xf numFmtId="0" fontId="6" fillId="5" borderId="6" xfId="0" applyFont="1" applyFill="1" applyBorder="1" applyAlignment="1" applyProtection="1">
      <alignment horizontal="left" vertical="center"/>
      <protection hidden="1"/>
    </xf>
    <xf numFmtId="0" fontId="6" fillId="5" borderId="7" xfId="0" applyFont="1" applyFill="1" applyBorder="1" applyAlignment="1" applyProtection="1">
      <alignment horizontal="left" vertical="center"/>
      <protection hidden="1"/>
    </xf>
    <xf numFmtId="0" fontId="6" fillId="5" borderId="8" xfId="0" applyFont="1" applyFill="1" applyBorder="1" applyAlignment="1" applyProtection="1">
      <alignment horizontal="left" vertical="center"/>
      <protection hidden="1"/>
    </xf>
    <xf numFmtId="0" fontId="6" fillId="5" borderId="9" xfId="0" applyFont="1" applyFill="1" applyBorder="1" applyAlignment="1" applyProtection="1">
      <alignment horizontal="left" vertical="center"/>
      <protection hidden="1"/>
    </xf>
    <xf numFmtId="0" fontId="7" fillId="6" borderId="1" xfId="0" applyFont="1" applyFill="1" applyBorder="1" applyAlignment="1" applyProtection="1">
      <alignment horizontal="left" vertical="center"/>
      <protection hidden="1"/>
    </xf>
    <xf numFmtId="0" fontId="7" fillId="6" borderId="2" xfId="0" applyFont="1" applyFill="1" applyBorder="1" applyAlignment="1" applyProtection="1">
      <alignment horizontal="left" vertical="center"/>
      <protection hidden="1"/>
    </xf>
    <xf numFmtId="0" fontId="7" fillId="6" borderId="3" xfId="0" applyFont="1" applyFill="1" applyBorder="1" applyAlignment="1" applyProtection="1">
      <alignment horizontal="left" vertical="center"/>
      <protection hidden="1"/>
    </xf>
    <xf numFmtId="164" fontId="2" fillId="7" borderId="10" xfId="0" applyNumberFormat="1" applyFont="1" applyFill="1" applyBorder="1" applyAlignment="1" applyProtection="1">
      <alignment horizontal="right" vertical="center"/>
      <protection locked="0"/>
    </xf>
    <xf numFmtId="164" fontId="8" fillId="4" borderId="10" xfId="0" applyNumberFormat="1" applyFont="1" applyFill="1" applyBorder="1" applyAlignment="1" applyProtection="1">
      <alignment horizontal="right" vertical="center"/>
      <protection hidden="1"/>
    </xf>
    <xf numFmtId="164" fontId="6" fillId="5" borderId="11" xfId="0" applyNumberFormat="1" applyFont="1" applyFill="1" applyBorder="1" applyAlignment="1" applyProtection="1">
      <alignment horizontal="right" vertical="center"/>
      <protection hidden="1"/>
    </xf>
    <xf numFmtId="164" fontId="6" fillId="5" borderId="12" xfId="0" applyNumberFormat="1" applyFont="1" applyFill="1" applyBorder="1" applyAlignment="1" applyProtection="1">
      <alignment horizontal="right" vertical="center"/>
      <protection hidden="1"/>
    </xf>
    <xf numFmtId="164" fontId="8" fillId="6" borderId="10" xfId="0" applyNumberFormat="1" applyFont="1" applyFill="1" applyBorder="1" applyAlignment="1" applyProtection="1">
      <alignment horizontal="right" vertical="center"/>
      <protection hidden="1"/>
    </xf>
    <xf numFmtId="4" fontId="2" fillId="7" borderId="10" xfId="0" applyNumberFormat="1" applyFont="1" applyFill="1" applyBorder="1" applyAlignment="1" applyProtection="1">
      <alignment horizontal="right" vertical="center"/>
      <protection locked="0"/>
    </xf>
    <xf numFmtId="2" fontId="2" fillId="3" borderId="10" xfId="1" applyNumberFormat="1" applyFont="1" applyFill="1" applyBorder="1" applyAlignment="1" applyProtection="1">
      <alignment horizontal="right" vertical="center"/>
      <protection hidden="1"/>
    </xf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 applyProtection="1">
      <alignment horizontal="left" vertical="center"/>
      <protection hidden="1"/>
    </xf>
    <xf numFmtId="0" fontId="4" fillId="3" borderId="3" xfId="0" applyFont="1" applyFill="1" applyBorder="1" applyAlignment="1" applyProtection="1">
      <alignment horizontal="left" vertical="center"/>
      <protection hidden="1"/>
    </xf>
    <xf numFmtId="164" fontId="2" fillId="3" borderId="10" xfId="1" applyNumberFormat="1" applyFont="1" applyFill="1" applyBorder="1" applyAlignment="1" applyProtection="1">
      <alignment horizontal="right" vertical="center"/>
      <protection hidden="1"/>
    </xf>
    <xf numFmtId="9" fontId="0" fillId="0" borderId="0" xfId="0" applyNumberFormat="1"/>
    <xf numFmtId="6" fontId="9" fillId="0" borderId="0" xfId="0" applyNumberFormat="1" applyFont="1"/>
    <xf numFmtId="6" fontId="6" fillId="0" borderId="0" xfId="0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494E-1214-4001-B2CB-B78F1A436749}">
  <dimension ref="A1:R36"/>
  <sheetViews>
    <sheetView tabSelected="1" workbookViewId="0">
      <selection activeCell="E35" sqref="E35:E36"/>
    </sheetView>
  </sheetViews>
  <sheetFormatPr defaultRowHeight="14.4" x14ac:dyDescent="0.3"/>
  <cols>
    <col min="1" max="1" width="33.6640625" customWidth="1"/>
    <col min="2" max="2" width="21.44140625" customWidth="1"/>
    <col min="3" max="3" width="20.21875" customWidth="1"/>
    <col min="4" max="4" width="18.5546875" customWidth="1"/>
    <col min="5" max="5" width="17.33203125" customWidth="1"/>
    <col min="6" max="6" width="12.77734375" customWidth="1"/>
    <col min="10" max="10" width="12.44140625" customWidth="1"/>
    <col min="11" max="13" width="11.5546875" bestFit="1" customWidth="1"/>
  </cols>
  <sheetData>
    <row r="1" spans="1:18" x14ac:dyDescent="0.3">
      <c r="A1" t="s">
        <v>0</v>
      </c>
      <c r="N1" s="1">
        <v>0.09</v>
      </c>
      <c r="O1" s="1">
        <v>0.12</v>
      </c>
      <c r="P1" s="2">
        <v>300</v>
      </c>
      <c r="Q1">
        <f>1/30</f>
        <v>3.3333333333333333E-2</v>
      </c>
      <c r="R1">
        <v>0.2</v>
      </c>
    </row>
    <row r="3" spans="1:18" x14ac:dyDescent="0.3">
      <c r="M3" s="31">
        <v>120000</v>
      </c>
      <c r="N3" s="39">
        <v>10800</v>
      </c>
      <c r="O3" s="38">
        <v>0.32</v>
      </c>
    </row>
    <row r="10" spans="1:18" ht="15" thickBot="1" x14ac:dyDescent="0.35">
      <c r="E10" s="32" t="s">
        <v>11</v>
      </c>
      <c r="F10" s="33" t="s">
        <v>12</v>
      </c>
    </row>
    <row r="11" spans="1:18" ht="15" thickBot="1" x14ac:dyDescent="0.35">
      <c r="A11" s="3" t="s">
        <v>3</v>
      </c>
      <c r="B11" s="4"/>
      <c r="C11" s="4"/>
      <c r="D11" s="5"/>
      <c r="E11" s="24">
        <v>9750</v>
      </c>
      <c r="F11" s="24">
        <v>9750</v>
      </c>
      <c r="J11" s="32" t="s">
        <v>16</v>
      </c>
      <c r="K11" s="24">
        <v>196489.75</v>
      </c>
      <c r="L11" s="24">
        <v>196489.75</v>
      </c>
    </row>
    <row r="12" spans="1:18" ht="15" thickBot="1" x14ac:dyDescent="0.35">
      <c r="A12" s="6" t="s">
        <v>4</v>
      </c>
      <c r="B12" s="7"/>
      <c r="C12" s="7"/>
      <c r="D12" s="8"/>
      <c r="E12" s="29">
        <v>28</v>
      </c>
      <c r="F12" s="29"/>
      <c r="J12" s="26" t="s">
        <v>14</v>
      </c>
      <c r="K12" s="26">
        <f>MAX(ROUND(K11*$O$1,2),0)</f>
        <v>23578.77</v>
      </c>
      <c r="L12" s="26">
        <f>MAX(ROUND(L11*$O$1,2),0)</f>
        <v>23578.77</v>
      </c>
    </row>
    <row r="13" spans="1:18" ht="15" thickBot="1" x14ac:dyDescent="0.35">
      <c r="A13" s="9" t="s">
        <v>5</v>
      </c>
      <c r="B13" s="10"/>
      <c r="C13" s="10"/>
      <c r="D13" s="11"/>
      <c r="E13" s="37">
        <f>(E11*$Q$1)*E12*$R$1</f>
        <v>1820</v>
      </c>
      <c r="F13" s="37">
        <f>(F11*$Q$1)*F12*$R$1</f>
        <v>0</v>
      </c>
      <c r="J13" s="26" t="s">
        <v>15</v>
      </c>
      <c r="K13" s="27">
        <f>MAX(ROUND(ROUND(K11,0)*$O$1-($P$1*12),0),0)</f>
        <v>19979</v>
      </c>
      <c r="L13" s="40">
        <f>$N$3+(L11-$M$3)*$O$3</f>
        <v>35276.720000000001</v>
      </c>
      <c r="M13" s="24">
        <f>L13-K13</f>
        <v>15297.720000000001</v>
      </c>
    </row>
    <row r="14" spans="1:18" ht="16.2" thickBot="1" x14ac:dyDescent="0.35">
      <c r="A14" s="34" t="s">
        <v>13</v>
      </c>
      <c r="B14" s="35"/>
      <c r="C14" s="35"/>
      <c r="D14" s="36"/>
      <c r="E14" s="37">
        <v>120</v>
      </c>
      <c r="F14" s="37">
        <v>120</v>
      </c>
      <c r="J14" s="28"/>
      <c r="K14" s="24">
        <f>K11-K12-K13</f>
        <v>152931.98000000001</v>
      </c>
      <c r="L14" s="24">
        <f>L11-L12-L13</f>
        <v>137634.26</v>
      </c>
    </row>
    <row r="15" spans="1:18" ht="16.2" thickBot="1" x14ac:dyDescent="0.35">
      <c r="A15" s="12" t="s">
        <v>6</v>
      </c>
      <c r="B15" s="13"/>
      <c r="C15" s="13"/>
      <c r="D15" s="14"/>
      <c r="E15" s="25">
        <f>ROUND(E11-E13,2)</f>
        <v>7930</v>
      </c>
      <c r="F15" s="25">
        <f>ROUND(F11-F13,2)</f>
        <v>9750</v>
      </c>
    </row>
    <row r="16" spans="1:18" x14ac:dyDescent="0.3">
      <c r="A16" s="15" t="s">
        <v>1</v>
      </c>
      <c r="B16" s="16"/>
      <c r="C16" s="16"/>
      <c r="D16" s="17"/>
      <c r="E16" s="26">
        <f>MAX(ROUND(E15*N1,2),0)</f>
        <v>713.7</v>
      </c>
      <c r="F16" s="26">
        <f>MAX(ROUND(F15*O1,2),0)</f>
        <v>1170</v>
      </c>
    </row>
    <row r="17" spans="1:6" ht="15" thickBot="1" x14ac:dyDescent="0.35">
      <c r="A17" s="18" t="s">
        <v>2</v>
      </c>
      <c r="B17" s="19"/>
      <c r="C17" s="19"/>
      <c r="D17" s="20"/>
      <c r="E17" s="27">
        <f>MAX(ROUND(ROUND(E15,0)*$O$1-$P$1,0),0)</f>
        <v>652</v>
      </c>
      <c r="F17" s="27">
        <f>MAX(ROUND(ROUND(F15,0)*$O$1-$P$1,0),0)</f>
        <v>870</v>
      </c>
    </row>
    <row r="18" spans="1:6" ht="16.2" thickBot="1" x14ac:dyDescent="0.35">
      <c r="A18" s="21" t="s">
        <v>7</v>
      </c>
      <c r="B18" s="22"/>
      <c r="C18" s="22"/>
      <c r="D18" s="23"/>
      <c r="E18" s="28">
        <f>E15-E16-E17-E14</f>
        <v>6444.3</v>
      </c>
      <c r="F18" s="28">
        <f>F15-F16-F17-F14</f>
        <v>7590</v>
      </c>
    </row>
    <row r="19" spans="1:6" ht="15" thickBot="1" x14ac:dyDescent="0.35"/>
    <row r="20" spans="1:6" ht="15" thickBot="1" x14ac:dyDescent="0.35">
      <c r="A20" s="3" t="s">
        <v>8</v>
      </c>
      <c r="B20" s="4"/>
      <c r="C20" s="4"/>
      <c r="D20" s="5"/>
      <c r="E20" s="24">
        <v>2500</v>
      </c>
      <c r="F20" s="24">
        <v>2500</v>
      </c>
    </row>
    <row r="21" spans="1:6" ht="15.6" thickBot="1" x14ac:dyDescent="0.35">
      <c r="A21" s="12" t="s">
        <v>9</v>
      </c>
      <c r="B21" s="13"/>
      <c r="C21" s="13"/>
      <c r="D21" s="14"/>
      <c r="E21" s="30">
        <f>(E20*$Q$1)*$E$12</f>
        <v>2333.333333333333</v>
      </c>
      <c r="F21" s="30"/>
    </row>
    <row r="22" spans="1:6" ht="16.2" thickBot="1" x14ac:dyDescent="0.35">
      <c r="A22" s="12" t="s">
        <v>6</v>
      </c>
      <c r="B22" s="13"/>
      <c r="C22" s="13"/>
      <c r="D22" s="14"/>
      <c r="E22" s="25">
        <f>ROUND(E20-E21,2)</f>
        <v>166.67</v>
      </c>
      <c r="F22" s="25">
        <f>ROUND(F20-F21,2)</f>
        <v>2500</v>
      </c>
    </row>
    <row r="23" spans="1:6" ht="15" thickBot="1" x14ac:dyDescent="0.35">
      <c r="A23" s="18" t="s">
        <v>2</v>
      </c>
      <c r="B23" s="19"/>
      <c r="C23" s="19"/>
      <c r="D23" s="20"/>
      <c r="E23" s="27">
        <f>MAX(ROUND(ROUND(E22,0)*$O$1,0),0)</f>
        <v>20</v>
      </c>
      <c r="F23" s="27">
        <f>MAX(ROUND(ROUND(F22,0)*$O$1,0),0)</f>
        <v>300</v>
      </c>
    </row>
    <row r="24" spans="1:6" ht="16.2" thickBot="1" x14ac:dyDescent="0.35">
      <c r="A24" s="21" t="s">
        <v>7</v>
      </c>
      <c r="B24" s="22"/>
      <c r="C24" s="22"/>
      <c r="D24" s="23"/>
      <c r="E24" s="28">
        <f>E22-E23</f>
        <v>146.66999999999999</v>
      </c>
      <c r="F24" s="28">
        <f>F22-F23</f>
        <v>2200</v>
      </c>
    </row>
    <row r="26" spans="1:6" ht="15" thickBot="1" x14ac:dyDescent="0.35"/>
    <row r="27" spans="1:6" ht="15" thickBot="1" x14ac:dyDescent="0.35">
      <c r="A27" s="3" t="s">
        <v>10</v>
      </c>
      <c r="B27" s="4"/>
      <c r="C27" s="4"/>
      <c r="D27" s="5"/>
      <c r="E27" s="24">
        <v>4000</v>
      </c>
      <c r="F27" s="24">
        <v>4000</v>
      </c>
    </row>
    <row r="28" spans="1:6" ht="16.2" thickBot="1" x14ac:dyDescent="0.35">
      <c r="A28" s="12" t="s">
        <v>9</v>
      </c>
      <c r="B28" s="13"/>
      <c r="C28" s="13"/>
      <c r="D28" s="14"/>
      <c r="E28" s="25">
        <f>(E27*$Q$1)*$E$12</f>
        <v>3733.3333333333335</v>
      </c>
      <c r="F28" s="31"/>
    </row>
    <row r="29" spans="1:6" ht="16.2" thickBot="1" x14ac:dyDescent="0.35">
      <c r="A29" s="12" t="s">
        <v>6</v>
      </c>
      <c r="B29" s="13"/>
      <c r="C29" s="13"/>
      <c r="D29" s="14"/>
      <c r="E29" s="25">
        <f>ROUND(E27-E28,2)</f>
        <v>266.67</v>
      </c>
      <c r="F29" s="25">
        <f>ROUND(F27-F28,2)</f>
        <v>4000</v>
      </c>
    </row>
    <row r="30" spans="1:6" ht="15" thickBot="1" x14ac:dyDescent="0.35">
      <c r="A30" s="18" t="s">
        <v>2</v>
      </c>
      <c r="B30" s="19"/>
      <c r="C30" s="19"/>
      <c r="D30" s="20"/>
      <c r="E30" s="27">
        <f>MAX(ROUND(ROUND(E29,0)*$O$1,0),0)</f>
        <v>32</v>
      </c>
      <c r="F30" s="27">
        <f>MAX(ROUND(ROUND(F29,0)*$O$1,0),0)</f>
        <v>480</v>
      </c>
    </row>
    <row r="31" spans="1:6" ht="16.2" thickBot="1" x14ac:dyDescent="0.35">
      <c r="A31" s="21" t="s">
        <v>7</v>
      </c>
      <c r="B31" s="22"/>
      <c r="C31" s="22"/>
      <c r="D31" s="23"/>
      <c r="E31" s="28">
        <f>E29-E30</f>
        <v>234.67000000000002</v>
      </c>
      <c r="F31" s="28">
        <f>F29-F30</f>
        <v>3520</v>
      </c>
    </row>
    <row r="33" spans="1:6" ht="15" thickBot="1" x14ac:dyDescent="0.35"/>
    <row r="34" spans="1:6" ht="15" thickBot="1" x14ac:dyDescent="0.35">
      <c r="A34" s="3" t="s">
        <v>8</v>
      </c>
      <c r="B34" s="4"/>
      <c r="C34" s="4"/>
      <c r="D34" s="5"/>
      <c r="E34" s="31"/>
      <c r="F34" s="24">
        <v>921.6</v>
      </c>
    </row>
    <row r="35" spans="1:6" ht="15" thickBot="1" x14ac:dyDescent="0.35">
      <c r="A35" s="18" t="s">
        <v>2</v>
      </c>
      <c r="B35" s="19"/>
      <c r="C35" s="19"/>
      <c r="D35" s="20"/>
      <c r="E35" s="27"/>
      <c r="F35" s="27">
        <f>MAX(ROUND(ROUND(F34,0)*$O$1,0),0)</f>
        <v>111</v>
      </c>
    </row>
    <row r="36" spans="1:6" ht="16.2" thickBot="1" x14ac:dyDescent="0.35">
      <c r="A36" s="21" t="s">
        <v>7</v>
      </c>
      <c r="B36" s="22"/>
      <c r="C36" s="22"/>
      <c r="D36" s="23"/>
      <c r="E36" s="28"/>
      <c r="F36" s="28">
        <f>F34-F35</f>
        <v>810.6</v>
      </c>
    </row>
  </sheetData>
  <mergeCells count="20">
    <mergeCell ref="A34:D34"/>
    <mergeCell ref="A35:D35"/>
    <mergeCell ref="A36:D36"/>
    <mergeCell ref="A24:D24"/>
    <mergeCell ref="A27:D27"/>
    <mergeCell ref="A28:D28"/>
    <mergeCell ref="A29:D29"/>
    <mergeCell ref="A30:D30"/>
    <mergeCell ref="A31:D31"/>
    <mergeCell ref="A17:D17"/>
    <mergeCell ref="A18:D18"/>
    <mergeCell ref="A20:D20"/>
    <mergeCell ref="A21:D21"/>
    <mergeCell ref="A23:D23"/>
    <mergeCell ref="A22:D22"/>
    <mergeCell ref="A11:D11"/>
    <mergeCell ref="A12:D12"/>
    <mergeCell ref="A13:D13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Zdziechowicz</dc:creator>
  <cp:lastModifiedBy>Konrad Zdziechowicz</cp:lastModifiedBy>
  <dcterms:created xsi:type="dcterms:W3CDTF">2024-12-09T20:07:51Z</dcterms:created>
  <dcterms:modified xsi:type="dcterms:W3CDTF">2024-12-09T21:41:29Z</dcterms:modified>
</cp:coreProperties>
</file>