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gut\Jahr 2\Wirtschaft\2 Angebote\"/>
    </mc:Choice>
  </mc:AlternateContent>
  <xr:revisionPtr revIDLastSave="0" documentId="13_ncr:1_{1C7FE99D-D09D-4B14-81CA-E5AD94E119B2}" xr6:coauthVersionLast="47" xr6:coauthVersionMax="47" xr10:uidLastSave="{00000000-0000-0000-0000-000000000000}"/>
  <bookViews>
    <workbookView xWindow="-108" yWindow="-108" windowWidth="23256" windowHeight="12576" activeTab="1" xr2:uid="{185FB739-70C3-4EDB-8916-74AF1FCA5556}"/>
  </bookViews>
  <sheets>
    <sheet name="Angebotsvergleich Laptops" sheetId="2" r:id="rId1"/>
    <sheet name="Nutzwertanaly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3" l="1"/>
  <c r="G26" i="3"/>
  <c r="G30" i="3"/>
  <c r="H30" i="3" s="1"/>
  <c r="E30" i="3"/>
  <c r="C30" i="3"/>
  <c r="G29" i="3"/>
  <c r="H29" i="3" s="1"/>
  <c r="E29" i="3"/>
  <c r="C29" i="3"/>
  <c r="G28" i="3"/>
  <c r="E28" i="3"/>
  <c r="C28" i="3"/>
  <c r="C32" i="3"/>
  <c r="D32" i="3" s="1"/>
  <c r="E32" i="3"/>
  <c r="F32" i="3" s="1"/>
  <c r="G32" i="3"/>
  <c r="H32" i="3" s="1"/>
  <c r="G31" i="3"/>
  <c r="H31" i="3" s="1"/>
  <c r="E31" i="3"/>
  <c r="F31" i="3" s="1"/>
  <c r="F33" i="3" s="1"/>
  <c r="C31" i="3"/>
  <c r="D31" i="3" s="1"/>
  <c r="F30" i="3"/>
  <c r="D30" i="3"/>
  <c r="D33" i="3" s="1"/>
  <c r="F29" i="3"/>
  <c r="E26" i="3"/>
  <c r="C26" i="3"/>
  <c r="G16" i="3"/>
  <c r="E16" i="3"/>
  <c r="C16" i="3"/>
  <c r="H11" i="3"/>
  <c r="F11" i="3"/>
  <c r="D11" i="3"/>
  <c r="H6" i="3"/>
  <c r="G6" i="3"/>
  <c r="E6" i="3"/>
  <c r="C6" i="3"/>
  <c r="D6" i="3" s="1"/>
  <c r="H5" i="3"/>
  <c r="F5" i="3"/>
  <c r="F6" i="3" s="1"/>
  <c r="D5" i="3"/>
  <c r="O16" i="2"/>
  <c r="N16" i="2"/>
  <c r="M16" i="2"/>
  <c r="G16" i="2"/>
  <c r="E16" i="2"/>
  <c r="C16" i="2"/>
  <c r="G24" i="2"/>
  <c r="E24" i="2"/>
  <c r="C24" i="2"/>
  <c r="C6" i="2"/>
  <c r="G29" i="2"/>
  <c r="H29" i="2" s="1"/>
  <c r="G28" i="2"/>
  <c r="H28" i="2" s="1"/>
  <c r="G27" i="2"/>
  <c r="H27" i="2" s="1"/>
  <c r="E29" i="2"/>
  <c r="F29" i="2" s="1"/>
  <c r="E28" i="2"/>
  <c r="F28" i="2" s="1"/>
  <c r="E27" i="2"/>
  <c r="F27" i="2" s="1"/>
  <c r="C28" i="2"/>
  <c r="D28" i="2" s="1"/>
  <c r="C29" i="2"/>
  <c r="D29" i="2" s="1"/>
  <c r="C27" i="2"/>
  <c r="D27" i="2" s="1"/>
  <c r="H11" i="2"/>
  <c r="F11" i="2"/>
  <c r="D11" i="2"/>
  <c r="G6" i="2"/>
  <c r="E6" i="2"/>
  <c r="H5" i="2"/>
  <c r="F5" i="2"/>
  <c r="D5" i="2"/>
  <c r="H33" i="3" l="1"/>
  <c r="D7" i="3"/>
  <c r="D8" i="3" s="1"/>
  <c r="F7" i="3"/>
  <c r="F8" i="3" s="1"/>
  <c r="H7" i="3"/>
  <c r="H8" i="3" s="1"/>
  <c r="D6" i="2"/>
  <c r="D7" i="2" s="1"/>
  <c r="D8" i="2" s="1"/>
  <c r="H6" i="2"/>
  <c r="H7" i="2" s="1"/>
  <c r="H8" i="2" s="1"/>
  <c r="F6" i="2"/>
  <c r="F7" i="2" s="1"/>
  <c r="F8" i="2" s="1"/>
  <c r="F9" i="3" l="1"/>
  <c r="F10" i="3" s="1"/>
  <c r="F13" i="3" s="1"/>
  <c r="H9" i="3"/>
  <c r="H10" i="3"/>
  <c r="H13" i="3" s="1"/>
  <c r="D9" i="3"/>
  <c r="D10" i="3"/>
  <c r="D13" i="3" s="1"/>
  <c r="F9" i="2"/>
  <c r="F10" i="2" s="1"/>
  <c r="F13" i="2" s="1"/>
  <c r="D9" i="2"/>
  <c r="D10" i="2" s="1"/>
  <c r="D13" i="2" s="1"/>
  <c r="H9" i="2"/>
  <c r="H10" i="2" s="1"/>
  <c r="H13" i="2" s="1"/>
  <c r="O17" i="2" s="1"/>
  <c r="F12" i="3" l="1"/>
  <c r="E14" i="3"/>
  <c r="F14" i="3" s="1"/>
  <c r="G14" i="3"/>
  <c r="H14" i="3" s="1"/>
  <c r="D12" i="3"/>
  <c r="H12" i="3"/>
  <c r="N17" i="2"/>
  <c r="F12" i="2"/>
  <c r="H12" i="2"/>
  <c r="H28" i="3" l="1"/>
  <c r="D28" i="3"/>
  <c r="F28" i="3"/>
  <c r="D12" i="2"/>
  <c r="M17" i="2"/>
  <c r="L17" i="2"/>
  <c r="G14" i="2"/>
  <c r="H14" i="2" s="1"/>
  <c r="E14" i="2"/>
  <c r="F14" i="2" s="1"/>
  <c r="N18" i="2" l="1"/>
  <c r="N19" i="2" s="1"/>
  <c r="E26" i="2" s="1"/>
  <c r="F26" i="2" s="1"/>
  <c r="F30" i="2" s="1"/>
  <c r="O18" i="2"/>
  <c r="O19" i="2" s="1"/>
  <c r="G26" i="2" s="1"/>
  <c r="H26" i="2" s="1"/>
  <c r="H30" i="2" s="1"/>
  <c r="M18" i="2"/>
  <c r="M19" i="2" s="1"/>
  <c r="C26" i="2" s="1"/>
  <c r="D26" i="2" s="1"/>
  <c r="D30" i="2" s="1"/>
</calcChain>
</file>

<file path=xl/sharedStrings.xml><?xml version="1.0" encoding="utf-8"?>
<sst xmlns="http://schemas.openxmlformats.org/spreadsheetml/2006/main" count="97" uniqueCount="46">
  <si>
    <t>Angebotsvergleich</t>
  </si>
  <si>
    <t>Kalkulation</t>
  </si>
  <si>
    <t>WorkstationBeschaffung</t>
  </si>
  <si>
    <t>Lieferrabatt</t>
  </si>
  <si>
    <t>Zieleinkaufspreis</t>
  </si>
  <si>
    <t>Lieferskonto</t>
  </si>
  <si>
    <t>Bareinkauspreis</t>
  </si>
  <si>
    <t>Bezugskosten</t>
  </si>
  <si>
    <t xml:space="preserve">Bezugspreis </t>
  </si>
  <si>
    <t>Eingabe</t>
  </si>
  <si>
    <t>Ausgabe</t>
  </si>
  <si>
    <t>Ausbage</t>
  </si>
  <si>
    <t>Differenz</t>
  </si>
  <si>
    <t>Listeneinkaufspreis pro Stück</t>
  </si>
  <si>
    <t>Listeneinkauspreis aller</t>
  </si>
  <si>
    <t>Stückzahl hier eingeben:</t>
  </si>
  <si>
    <t>Lieferantenbewertung</t>
  </si>
  <si>
    <t>Leistung,Qualität</t>
  </si>
  <si>
    <t>Ökologie</t>
  </si>
  <si>
    <t>Kulanz</t>
  </si>
  <si>
    <t>Vorgabekriterien</t>
  </si>
  <si>
    <t>schlecht = 1, mittel = 2, besser = 3, bester = 4</t>
  </si>
  <si>
    <t>Nutzwerttabelle</t>
  </si>
  <si>
    <t>Bewertung: quantitativer/qualitativer Vergleich</t>
  </si>
  <si>
    <t xml:space="preserve">Gewichtung </t>
  </si>
  <si>
    <t xml:space="preserve">Punkte </t>
  </si>
  <si>
    <t>Gewichtete Punkte</t>
  </si>
  <si>
    <t>Preis</t>
  </si>
  <si>
    <t xml:space="preserve">Summe </t>
  </si>
  <si>
    <t>Entscheidungskriterien:</t>
  </si>
  <si>
    <t>Preisbewertung</t>
  </si>
  <si>
    <t>Prozentualer Unterschied</t>
  </si>
  <si>
    <t>Günstigster</t>
  </si>
  <si>
    <t>Bezugspreis</t>
  </si>
  <si>
    <t>-</t>
  </si>
  <si>
    <t>Bezugspreis pro Stück</t>
  </si>
  <si>
    <t>Rentmeister</t>
  </si>
  <si>
    <t>Segeweiß</t>
  </si>
  <si>
    <t>Spieto</t>
  </si>
  <si>
    <t>schlecht = 1, mittel = 2, besser = 3</t>
  </si>
  <si>
    <t>Zuverlässigkeit</t>
  </si>
  <si>
    <t>Servie</t>
  </si>
  <si>
    <t>Ökoligische Aspekte</t>
  </si>
  <si>
    <t>Lieferfristen</t>
  </si>
  <si>
    <t>Kosten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</si>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</sst>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/>
    <xf numFmtId="0" fontId="0" fillId="0" borderId="1" xfId="0" applyBorder="1"/>
    <xf numFmtId="9" fontId="0" fillId="0" borderId="1" xfId="0" applyNumberFormat="1" applyBorder="1"/>
    <xf numFmtId="0" fontId="0" fillId="0" borderId="3" xfId="0" applyBorder="1"/>
    <xf numFmtId="9" fontId="0" fillId="0" borderId="5" xfId="0" applyNumberFormat="1" applyBorder="1"/>
    <xf numFmtId="44" fontId="0" fillId="0" borderId="6" xfId="1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0" xfId="0" applyNumberFormat="1"/>
    <xf numFmtId="10" fontId="0" fillId="0" borderId="0" xfId="2" applyNumberFormat="1" applyFont="1"/>
    <xf numFmtId="0" fontId="0" fillId="3" borderId="8" xfId="0" applyFill="1" applyBorder="1"/>
    <xf numFmtId="44" fontId="0" fillId="0" borderId="5" xfId="1" applyFont="1" applyBorder="1"/>
    <xf numFmtId="44" fontId="0" fillId="0" borderId="1" xfId="1" applyFont="1" applyBorder="1"/>
    <xf numFmtId="44" fontId="0" fillId="0" borderId="2" xfId="1" applyFont="1" applyBorder="1"/>
    <xf numFmtId="44" fontId="0" fillId="0" borderId="4" xfId="1" applyFont="1" applyBorder="1"/>
    <xf numFmtId="44" fontId="0" fillId="0" borderId="0" xfId="1" applyFont="1"/>
    <xf numFmtId="0" fontId="0" fillId="0" borderId="10" xfId="0" applyBorder="1"/>
    <xf numFmtId="0" fontId="3" fillId="0" borderId="25" xfId="0" applyFont="1" applyBorder="1"/>
    <xf numFmtId="44" fontId="0" fillId="0" borderId="16" xfId="1" applyFont="1" applyBorder="1"/>
    <xf numFmtId="44" fontId="0" fillId="0" borderId="25" xfId="1" applyFont="1" applyBorder="1"/>
    <xf numFmtId="44" fontId="0" fillId="0" borderId="26" xfId="1" applyFont="1" applyBorder="1"/>
    <xf numFmtId="0" fontId="0" fillId="0" borderId="27" xfId="0" applyBorder="1"/>
    <xf numFmtId="44" fontId="2" fillId="0" borderId="18" xfId="1" applyFont="1" applyBorder="1"/>
    <xf numFmtId="44" fontId="2" fillId="0" borderId="19" xfId="1" applyFont="1" applyBorder="1"/>
    <xf numFmtId="0" fontId="0" fillId="0" borderId="0" xfId="0" applyAlignment="1">
      <alignment horizontal="left"/>
    </xf>
    <xf numFmtId="0" fontId="0" fillId="0" borderId="9" xfId="0" applyBorder="1"/>
    <xf numFmtId="0" fontId="0" fillId="0" borderId="9" xfId="0" applyBorder="1" applyAlignment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4" fontId="0" fillId="0" borderId="0" xfId="0" applyNumberFormat="1" applyBorder="1"/>
    <xf numFmtId="0" fontId="0" fillId="0" borderId="0" xfId="0" applyBorder="1"/>
    <xf numFmtId="10" fontId="0" fillId="0" borderId="0" xfId="2" applyNumberFormat="1" applyFont="1" applyBorder="1"/>
    <xf numFmtId="164" fontId="0" fillId="0" borderId="9" xfId="3" applyNumberFormat="1" applyFont="1" applyBorder="1"/>
    <xf numFmtId="0" fontId="0" fillId="0" borderId="0" xfId="0" applyBorder="1" applyAlignment="1"/>
    <xf numFmtId="44" fontId="0" fillId="0" borderId="2" xfId="0" applyNumberFormat="1" applyBorder="1" applyAlignment="1"/>
    <xf numFmtId="44" fontId="0" fillId="0" borderId="16" xfId="0" applyNumberFormat="1" applyBorder="1" applyAlignment="1"/>
    <xf numFmtId="0" fontId="0" fillId="0" borderId="33" xfId="0" applyBorder="1"/>
    <xf numFmtId="0" fontId="2" fillId="0" borderId="34" xfId="0" applyFont="1" applyBorder="1" applyAlignment="1">
      <alignment horizontal="center" vertical="center" wrapText="1"/>
    </xf>
    <xf numFmtId="0" fontId="2" fillId="0" borderId="33" xfId="0" applyFont="1" applyBorder="1"/>
    <xf numFmtId="0" fontId="0" fillId="0" borderId="34" xfId="0" applyBorder="1"/>
    <xf numFmtId="0" fontId="2" fillId="0" borderId="33" xfId="0" applyFont="1" applyBorder="1" applyAlignment="1"/>
    <xf numFmtId="0" fontId="0" fillId="0" borderId="35" xfId="0" applyFill="1" applyBorder="1" applyAlignment="1"/>
    <xf numFmtId="0" fontId="0" fillId="0" borderId="36" xfId="0" applyFill="1" applyBorder="1" applyAlignmen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44" fontId="0" fillId="0" borderId="16" xfId="0" applyNumberFormat="1" applyBorder="1"/>
    <xf numFmtId="0" fontId="0" fillId="0" borderId="41" xfId="0" applyBorder="1"/>
    <xf numFmtId="10" fontId="0" fillId="0" borderId="16" xfId="2" applyNumberFormat="1" applyFont="1" applyBorder="1"/>
    <xf numFmtId="0" fontId="0" fillId="0" borderId="42" xfId="0" applyBorder="1"/>
    <xf numFmtId="164" fontId="0" fillId="0" borderId="17" xfId="3" applyNumberFormat="1" applyFont="1" applyBorder="1"/>
    <xf numFmtId="164" fontId="0" fillId="0" borderId="19" xfId="3" applyNumberFormat="1" applyFont="1" applyBorder="1"/>
    <xf numFmtId="44" fontId="0" fillId="0" borderId="43" xfId="0" applyNumberFormat="1" applyBorder="1"/>
    <xf numFmtId="0" fontId="0" fillId="0" borderId="44" xfId="0" applyBorder="1" applyAlignment="1">
      <alignment horizontal="right"/>
    </xf>
    <xf numFmtId="164" fontId="0" fillId="0" borderId="45" xfId="3" applyNumberFormat="1" applyFont="1" applyBorder="1"/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  <xf numFmtId="164" fontId="0" fillId="0" borderId="0" xfId="3" applyNumberFormat="1" applyFont="1" applyBorder="1"/>
    <xf numFmtId="0" fontId="0" fillId="0" borderId="46" xfId="0" applyBorder="1"/>
    <xf numFmtId="164" fontId="0" fillId="0" borderId="43" xfId="3" applyNumberFormat="1" applyFont="1" applyBorder="1"/>
    <xf numFmtId="0" fontId="0" fillId="0" borderId="43" xfId="0" applyBorder="1"/>
    <xf numFmtId="0" fontId="0" fillId="0" borderId="47" xfId="0" applyBorder="1"/>
    <xf numFmtId="0" fontId="0" fillId="0" borderId="48" xfId="0" applyFill="1" applyBorder="1" applyAlignment="1"/>
    <xf numFmtId="0" fontId="0" fillId="0" borderId="49" xfId="0" applyBorder="1"/>
    <xf numFmtId="0" fontId="0" fillId="0" borderId="50" xfId="0" applyBorder="1"/>
    <xf numFmtId="0" fontId="2" fillId="0" borderId="51" xfId="0" applyFont="1" applyBorder="1" applyAlignment="1">
      <alignment horizontal="left"/>
    </xf>
    <xf numFmtId="0" fontId="2" fillId="0" borderId="51" xfId="0" applyFont="1" applyBorder="1" applyAlignment="1"/>
    <xf numFmtId="0" fontId="0" fillId="0" borderId="52" xfId="0" applyFill="1" applyBorder="1" applyAlignment="1"/>
    <xf numFmtId="0" fontId="0" fillId="0" borderId="8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9" xfId="0" applyNumberFormat="1" applyBorder="1" applyAlignment="1">
      <alignment horizontal="right"/>
    </xf>
    <xf numFmtId="0" fontId="0" fillId="0" borderId="43" xfId="0" applyNumberFormat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30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3" fillId="2" borderId="53" xfId="0" applyFont="1" applyFill="1" applyBorder="1" applyAlignment="1">
      <alignment horizontal="center"/>
    </xf>
    <xf numFmtId="0" fontId="3" fillId="2" borderId="54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</cellXfs>
  <cellStyles count="4">
    <cellStyle name="Komma" xfId="3" builtinId="3"/>
    <cellStyle name="Prozent" xfId="2" builtinId="5"/>
    <cellStyle name="Standard" xfId="0" builtinId="0"/>
    <cellStyle name="Währung" xfId="1" builtinId="4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03C4-4552-463F-BB31-440C26C06163}">
  <dimension ref="A1:O30"/>
  <sheetViews>
    <sheetView topLeftCell="A7" workbookViewId="0">
      <selection activeCell="E37" sqref="E37"/>
    </sheetView>
  </sheetViews>
  <sheetFormatPr baseColWidth="10" defaultRowHeight="14.4" x14ac:dyDescent="0.3"/>
  <cols>
    <col min="1" max="1" width="21.21875" customWidth="1"/>
    <col min="2" max="2" width="11.5546875" customWidth="1"/>
    <col min="4" max="4" width="11.44140625" customWidth="1"/>
    <col min="9" max="9" width="20.77734375" customWidth="1"/>
    <col min="10" max="10" width="8.6640625" customWidth="1"/>
    <col min="11" max="11" width="21.77734375" bestFit="1" customWidth="1"/>
  </cols>
  <sheetData>
    <row r="1" spans="1:15" x14ac:dyDescent="0.3">
      <c r="I1" s="1"/>
    </row>
    <row r="2" spans="1:15" ht="16.2" thickBot="1" x14ac:dyDescent="0.35">
      <c r="A2" s="90" t="s">
        <v>0</v>
      </c>
      <c r="B2" s="90"/>
      <c r="C2" s="90"/>
      <c r="D2" s="90"/>
      <c r="E2" s="90"/>
      <c r="F2" s="90"/>
      <c r="G2" s="90"/>
      <c r="H2" s="90"/>
      <c r="I2" s="1"/>
    </row>
    <row r="3" spans="1:15" ht="15.6" x14ac:dyDescent="0.3">
      <c r="A3" s="97" t="s">
        <v>2</v>
      </c>
      <c r="B3" s="92"/>
      <c r="C3" s="91" t="s">
        <v>36</v>
      </c>
      <c r="D3" s="92"/>
      <c r="E3" s="91" t="s">
        <v>37</v>
      </c>
      <c r="F3" s="92"/>
      <c r="G3" s="91" t="s">
        <v>38</v>
      </c>
      <c r="H3" s="93"/>
      <c r="I3" s="1"/>
    </row>
    <row r="4" spans="1:15" ht="15.6" x14ac:dyDescent="0.3">
      <c r="A4" s="98" t="s">
        <v>1</v>
      </c>
      <c r="B4" s="99"/>
      <c r="C4" s="7" t="s">
        <v>9</v>
      </c>
      <c r="D4" s="8" t="s">
        <v>10</v>
      </c>
      <c r="E4" s="7" t="s">
        <v>9</v>
      </c>
      <c r="F4" s="8" t="s">
        <v>11</v>
      </c>
      <c r="G4" s="7" t="s">
        <v>9</v>
      </c>
      <c r="H4" s="18" t="s">
        <v>10</v>
      </c>
    </row>
    <row r="5" spans="1:15" ht="14.4" customHeight="1" x14ac:dyDescent="0.3">
      <c r="A5" s="76" t="s">
        <v>13</v>
      </c>
      <c r="B5" s="77"/>
      <c r="C5" s="13">
        <v>499.99</v>
      </c>
      <c r="D5" s="14">
        <f>C5</f>
        <v>499.99</v>
      </c>
      <c r="E5" s="13">
        <v>527.99</v>
      </c>
      <c r="F5" s="14">
        <f>E5</f>
        <v>527.99</v>
      </c>
      <c r="G5" s="13">
        <v>699.99</v>
      </c>
      <c r="H5" s="19">
        <f>G5</f>
        <v>699.99</v>
      </c>
    </row>
    <row r="6" spans="1:15" ht="14.4" customHeight="1" x14ac:dyDescent="0.3">
      <c r="A6" s="76" t="s">
        <v>14</v>
      </c>
      <c r="B6" s="77"/>
      <c r="C6" s="2">
        <f>J6</f>
        <v>4</v>
      </c>
      <c r="D6" s="14">
        <f>C6*D5</f>
        <v>1999.96</v>
      </c>
      <c r="E6" s="2">
        <f>J6</f>
        <v>4</v>
      </c>
      <c r="F6" s="14">
        <f>E6*F5</f>
        <v>2111.96</v>
      </c>
      <c r="G6" s="2">
        <f>J6</f>
        <v>4</v>
      </c>
      <c r="H6" s="19">
        <f>G6*H5</f>
        <v>2799.96</v>
      </c>
      <c r="I6" s="17" t="s">
        <v>15</v>
      </c>
      <c r="J6" s="11">
        <v>4</v>
      </c>
    </row>
    <row r="7" spans="1:15" ht="14.4" customHeight="1" x14ac:dyDescent="0.3">
      <c r="A7" s="76" t="s">
        <v>3</v>
      </c>
      <c r="B7" s="77"/>
      <c r="C7" s="3">
        <v>0.05</v>
      </c>
      <c r="D7" s="14">
        <f>C7*D6</f>
        <v>99.998000000000005</v>
      </c>
      <c r="E7" s="3">
        <v>0.1</v>
      </c>
      <c r="F7" s="14">
        <f>E7*F6</f>
        <v>211.19600000000003</v>
      </c>
      <c r="G7" s="3">
        <v>0.28000000000000003</v>
      </c>
      <c r="H7" s="19">
        <f>G7*H6</f>
        <v>783.98880000000008</v>
      </c>
    </row>
    <row r="8" spans="1:15" ht="14.4" customHeight="1" x14ac:dyDescent="0.3">
      <c r="A8" s="76" t="s">
        <v>4</v>
      </c>
      <c r="B8" s="77"/>
      <c r="C8" s="4"/>
      <c r="D8" s="15">
        <f>D6-D7</f>
        <v>1899.962</v>
      </c>
      <c r="E8" s="4"/>
      <c r="F8" s="15">
        <f>F6-F7</f>
        <v>1900.7640000000001</v>
      </c>
      <c r="G8" s="4"/>
      <c r="H8" s="20">
        <f>H6-H7</f>
        <v>2015.9712</v>
      </c>
    </row>
    <row r="9" spans="1:15" ht="14.4" customHeight="1" x14ac:dyDescent="0.3">
      <c r="A9" s="76" t="s">
        <v>5</v>
      </c>
      <c r="B9" s="77"/>
      <c r="C9" s="5">
        <v>0</v>
      </c>
      <c r="D9" s="6">
        <f>D8*C9</f>
        <v>0</v>
      </c>
      <c r="E9" s="5">
        <v>0.02</v>
      </c>
      <c r="F9" s="6">
        <f>F8*E9</f>
        <v>38.015280000000004</v>
      </c>
      <c r="G9" s="5">
        <v>0.03</v>
      </c>
      <c r="H9" s="21">
        <f>H8*G9</f>
        <v>60.479135999999997</v>
      </c>
    </row>
    <row r="10" spans="1:15" ht="14.4" customHeight="1" x14ac:dyDescent="0.3">
      <c r="A10" s="76" t="s">
        <v>6</v>
      </c>
      <c r="B10" s="77"/>
      <c r="C10" s="4"/>
      <c r="D10" s="15">
        <f>D8-D9</f>
        <v>1899.962</v>
      </c>
      <c r="E10" s="4"/>
      <c r="F10" s="15">
        <f>F8-F9</f>
        <v>1862.74872</v>
      </c>
      <c r="G10" s="4"/>
      <c r="H10" s="20">
        <f>H8-H9</f>
        <v>1955.492064</v>
      </c>
    </row>
    <row r="11" spans="1:15" ht="14.4" customHeight="1" x14ac:dyDescent="0.3">
      <c r="A11" s="76" t="s">
        <v>7</v>
      </c>
      <c r="B11" s="77"/>
      <c r="C11" s="12">
        <v>14</v>
      </c>
      <c r="D11" s="6">
        <f>C11</f>
        <v>14</v>
      </c>
      <c r="E11" s="12">
        <v>0</v>
      </c>
      <c r="F11" s="6">
        <f>E11</f>
        <v>0</v>
      </c>
      <c r="G11" s="12">
        <v>50</v>
      </c>
      <c r="H11" s="21">
        <f>G11</f>
        <v>50</v>
      </c>
    </row>
    <row r="12" spans="1:15" ht="14.4" customHeight="1" x14ac:dyDescent="0.3">
      <c r="A12" s="76" t="s">
        <v>35</v>
      </c>
      <c r="B12" s="77"/>
      <c r="C12" s="34"/>
      <c r="D12" s="35">
        <f>D13/C6</f>
        <v>478.4905</v>
      </c>
      <c r="E12" s="31"/>
      <c r="F12" s="35">
        <f>F13/E6</f>
        <v>465.68718000000001</v>
      </c>
      <c r="G12" s="31"/>
      <c r="H12" s="36">
        <f>H13/G6</f>
        <v>501.37301600000001</v>
      </c>
    </row>
    <row r="13" spans="1:15" ht="15" customHeight="1" thickBot="1" x14ac:dyDescent="0.35">
      <c r="A13" s="100" t="s">
        <v>8</v>
      </c>
      <c r="B13" s="101"/>
      <c r="C13" s="22"/>
      <c r="D13" s="23">
        <f>D10+D11</f>
        <v>1913.962</v>
      </c>
      <c r="E13" s="22"/>
      <c r="F13" s="23">
        <f>F10+F11</f>
        <v>1862.74872</v>
      </c>
      <c r="G13" s="22"/>
      <c r="H13" s="24">
        <f>H10+H11</f>
        <v>2005.492064</v>
      </c>
    </row>
    <row r="14" spans="1:15" x14ac:dyDescent="0.3">
      <c r="A14" s="83" t="s">
        <v>12</v>
      </c>
      <c r="B14" s="83"/>
      <c r="E14" s="16">
        <f>D13-F13</f>
        <v>51.213279999999941</v>
      </c>
      <c r="F14" s="9">
        <f>E14/D13</f>
        <v>2.6757730822242001E-2</v>
      </c>
      <c r="G14" s="16">
        <f>D13-H13</f>
        <v>-91.530064000000039</v>
      </c>
      <c r="H14" s="10">
        <f>G14/D13</f>
        <v>-4.7822299502288987E-2</v>
      </c>
    </row>
    <row r="15" spans="1:15" ht="15" thickBot="1" x14ac:dyDescent="0.35">
      <c r="A15" s="25"/>
      <c r="B15" s="25"/>
    </row>
    <row r="16" spans="1:15" ht="15.6" x14ac:dyDescent="0.3">
      <c r="A16" s="84" t="s">
        <v>16</v>
      </c>
      <c r="B16" s="85"/>
      <c r="C16" s="94" t="str">
        <f>C3</f>
        <v>Rentmeister</v>
      </c>
      <c r="D16" s="95"/>
      <c r="E16" s="94" t="str">
        <f>E3</f>
        <v>Segeweiß</v>
      </c>
      <c r="F16" s="95"/>
      <c r="G16" s="94" t="str">
        <f>G3</f>
        <v>Spieto</v>
      </c>
      <c r="H16" s="96"/>
      <c r="K16" s="46" t="s">
        <v>30</v>
      </c>
      <c r="L16" s="47" t="s">
        <v>32</v>
      </c>
      <c r="M16" s="47" t="str">
        <f>C3</f>
        <v>Rentmeister</v>
      </c>
      <c r="N16" s="47" t="str">
        <f>E3</f>
        <v>Segeweiß</v>
      </c>
      <c r="O16" s="48" t="str">
        <f>G3</f>
        <v>Spieto</v>
      </c>
    </row>
    <row r="17" spans="1:15" x14ac:dyDescent="0.3">
      <c r="A17" s="86" t="s">
        <v>20</v>
      </c>
      <c r="B17" s="87"/>
      <c r="C17" s="78" t="s">
        <v>21</v>
      </c>
      <c r="D17" s="79"/>
      <c r="E17" s="79"/>
      <c r="F17" s="79"/>
      <c r="G17" s="79"/>
      <c r="H17" s="80"/>
      <c r="K17" s="37" t="s">
        <v>33</v>
      </c>
      <c r="L17" s="55">
        <f>MIN(D13,F13,H13)</f>
        <v>1862.74872</v>
      </c>
      <c r="M17" s="30">
        <f>D13</f>
        <v>1913.962</v>
      </c>
      <c r="N17" s="30">
        <f>F13</f>
        <v>1862.74872</v>
      </c>
      <c r="O17" s="49">
        <f>H13</f>
        <v>2005.492064</v>
      </c>
    </row>
    <row r="18" spans="1:15" x14ac:dyDescent="0.3">
      <c r="A18" s="104" t="s">
        <v>17</v>
      </c>
      <c r="B18" s="105"/>
      <c r="C18" s="81">
        <v>3</v>
      </c>
      <c r="D18" s="115"/>
      <c r="E18" s="81">
        <v>2</v>
      </c>
      <c r="F18" s="115"/>
      <c r="G18" s="81">
        <v>4</v>
      </c>
      <c r="H18" s="82"/>
      <c r="K18" s="50" t="s">
        <v>31</v>
      </c>
      <c r="L18" s="56" t="s">
        <v>34</v>
      </c>
      <c r="M18" s="32">
        <f>((M17/$L$17)-1)</f>
        <v>2.7493391593902183E-2</v>
      </c>
      <c r="N18" s="32">
        <f t="shared" ref="N18:O18" si="0">((N17/$L$17)-1)</f>
        <v>0</v>
      </c>
      <c r="O18" s="51">
        <f t="shared" si="0"/>
        <v>7.6630488303328415E-2</v>
      </c>
    </row>
    <row r="19" spans="1:15" ht="15" thickBot="1" x14ac:dyDescent="0.35">
      <c r="A19" s="106" t="s">
        <v>18</v>
      </c>
      <c r="B19" s="107"/>
      <c r="C19" s="81">
        <v>1</v>
      </c>
      <c r="D19" s="115"/>
      <c r="E19" s="81">
        <v>4</v>
      </c>
      <c r="F19" s="115"/>
      <c r="G19" s="81">
        <v>2</v>
      </c>
      <c r="H19" s="82"/>
      <c r="K19" s="52" t="s">
        <v>25</v>
      </c>
      <c r="L19" s="57">
        <v>4</v>
      </c>
      <c r="M19" s="53">
        <f>IF(M$18=0,4,IF(M$18&lt;5%,3,IF(M$18&lt;10%,2,IF(M$18&lt;15%,1))))</f>
        <v>3</v>
      </c>
      <c r="N19" s="53">
        <f t="shared" ref="N19:O19" si="1">IF(N$18=0,4,IF(N$18&lt;5%,3,IF(N$18&lt;10%,2,IF(N$18&lt;15%,1))))</f>
        <v>4</v>
      </c>
      <c r="O19" s="54">
        <f t="shared" si="1"/>
        <v>2</v>
      </c>
    </row>
    <row r="20" spans="1:15" ht="15" thickBot="1" x14ac:dyDescent="0.35">
      <c r="A20" s="108" t="s">
        <v>19</v>
      </c>
      <c r="B20" s="109"/>
      <c r="C20" s="88">
        <v>3</v>
      </c>
      <c r="D20" s="116"/>
      <c r="E20" s="88">
        <v>2</v>
      </c>
      <c r="F20" s="116"/>
      <c r="G20" s="88">
        <v>4</v>
      </c>
      <c r="H20" s="89"/>
    </row>
    <row r="22" spans="1:15" ht="16.2" thickBot="1" x14ac:dyDescent="0.35">
      <c r="A22" s="90" t="s">
        <v>22</v>
      </c>
      <c r="B22" s="90"/>
      <c r="C22" s="90"/>
      <c r="D22" s="90"/>
      <c r="E22" s="90"/>
      <c r="F22" s="90"/>
      <c r="G22" s="90"/>
      <c r="H22" s="90"/>
    </row>
    <row r="23" spans="1:15" x14ac:dyDescent="0.3">
      <c r="A23" s="110" t="s">
        <v>23</v>
      </c>
      <c r="B23" s="111"/>
      <c r="C23" s="111"/>
      <c r="D23" s="111"/>
      <c r="E23" s="111"/>
      <c r="F23" s="111"/>
      <c r="G23" s="111"/>
      <c r="H23" s="112"/>
    </row>
    <row r="24" spans="1:15" ht="15.6" x14ac:dyDescent="0.3">
      <c r="A24" s="102"/>
      <c r="B24" s="103"/>
      <c r="C24" s="113" t="str">
        <f>C3</f>
        <v>Rentmeister</v>
      </c>
      <c r="D24" s="99"/>
      <c r="E24" s="113" t="str">
        <f>E3</f>
        <v>Segeweiß</v>
      </c>
      <c r="F24" s="99"/>
      <c r="G24" s="113" t="str">
        <f>G3</f>
        <v>Spieto</v>
      </c>
      <c r="H24" s="114"/>
    </row>
    <row r="25" spans="1:15" ht="30" customHeight="1" x14ac:dyDescent="0.3">
      <c r="A25" s="37" t="s">
        <v>29</v>
      </c>
      <c r="B25" s="28" t="s">
        <v>24</v>
      </c>
      <c r="C25" s="28" t="s">
        <v>25</v>
      </c>
      <c r="D25" s="29" t="s">
        <v>26</v>
      </c>
      <c r="E25" s="28" t="s">
        <v>25</v>
      </c>
      <c r="F25" s="29" t="s">
        <v>26</v>
      </c>
      <c r="G25" s="28" t="s">
        <v>25</v>
      </c>
      <c r="H25" s="38" t="s">
        <v>26</v>
      </c>
    </row>
    <row r="26" spans="1:15" x14ac:dyDescent="0.3">
      <c r="A26" s="39" t="s">
        <v>27</v>
      </c>
      <c r="B26" s="26">
        <v>40</v>
      </c>
      <c r="C26" s="33">
        <f>M19</f>
        <v>3</v>
      </c>
      <c r="D26" s="26">
        <f>C26 *$B26</f>
        <v>120</v>
      </c>
      <c r="E26" s="33">
        <f>N19</f>
        <v>4</v>
      </c>
      <c r="F26" s="26">
        <f>E26 *$B26</f>
        <v>160</v>
      </c>
      <c r="G26" s="33">
        <f>O19</f>
        <v>2</v>
      </c>
      <c r="H26" s="40">
        <f>G26 *$B26</f>
        <v>80</v>
      </c>
    </row>
    <row r="27" spans="1:15" x14ac:dyDescent="0.3">
      <c r="A27" s="41" t="s">
        <v>17</v>
      </c>
      <c r="B27" s="27">
        <v>30</v>
      </c>
      <c r="C27" s="33">
        <f>C18</f>
        <v>3</v>
      </c>
      <c r="D27" s="26">
        <f>C27 *$B27</f>
        <v>90</v>
      </c>
      <c r="E27" s="33">
        <f>E18</f>
        <v>2</v>
      </c>
      <c r="F27" s="26">
        <f>E27 *$B27</f>
        <v>60</v>
      </c>
      <c r="G27" s="33">
        <f>G18</f>
        <v>4</v>
      </c>
      <c r="H27" s="40">
        <f>G27 *$B27</f>
        <v>120</v>
      </c>
    </row>
    <row r="28" spans="1:15" x14ac:dyDescent="0.3">
      <c r="A28" s="41" t="s">
        <v>18</v>
      </c>
      <c r="B28" s="27">
        <v>20</v>
      </c>
      <c r="C28" s="33">
        <f t="shared" ref="C28:E29" si="2">C19</f>
        <v>1</v>
      </c>
      <c r="D28" s="26">
        <f t="shared" ref="D28:F29" si="3">C28 *$B28</f>
        <v>20</v>
      </c>
      <c r="E28" s="33">
        <f t="shared" si="2"/>
        <v>4</v>
      </c>
      <c r="F28" s="26">
        <f t="shared" si="3"/>
        <v>80</v>
      </c>
      <c r="G28" s="33">
        <f t="shared" ref="G28" si="4">G19</f>
        <v>2</v>
      </c>
      <c r="H28" s="40">
        <f t="shared" ref="H28" si="5">G28 *$B28</f>
        <v>40</v>
      </c>
    </row>
    <row r="29" spans="1:15" x14ac:dyDescent="0.3">
      <c r="A29" s="41" t="s">
        <v>19</v>
      </c>
      <c r="B29" s="27">
        <v>10</v>
      </c>
      <c r="C29" s="33">
        <f t="shared" si="2"/>
        <v>3</v>
      </c>
      <c r="D29" s="26">
        <f t="shared" si="3"/>
        <v>30</v>
      </c>
      <c r="E29" s="33">
        <f t="shared" si="2"/>
        <v>2</v>
      </c>
      <c r="F29" s="26">
        <f t="shared" si="3"/>
        <v>20</v>
      </c>
      <c r="G29" s="33">
        <f t="shared" ref="G29" si="6">G20</f>
        <v>4</v>
      </c>
      <c r="H29" s="40">
        <f t="shared" ref="H29" si="7">G29 *$B29</f>
        <v>40</v>
      </c>
    </row>
    <row r="30" spans="1:15" ht="15" thickBot="1" x14ac:dyDescent="0.35">
      <c r="A30" s="42" t="s">
        <v>28</v>
      </c>
      <c r="B30" s="43">
        <v>100</v>
      </c>
      <c r="C30" s="44"/>
      <c r="D30" s="44">
        <f>SUM(D26:D29)</f>
        <v>260</v>
      </c>
      <c r="E30" s="44"/>
      <c r="F30" s="44">
        <f>SUM(F26:F29)</f>
        <v>320</v>
      </c>
      <c r="G30" s="44"/>
      <c r="H30" s="45">
        <f>SUM(H26:H29)</f>
        <v>280</v>
      </c>
    </row>
  </sheetData>
  <mergeCells count="40">
    <mergeCell ref="A24:B24"/>
    <mergeCell ref="A18:B18"/>
    <mergeCell ref="A19:B19"/>
    <mergeCell ref="A20:B20"/>
    <mergeCell ref="A22:H22"/>
    <mergeCell ref="A23:H23"/>
    <mergeCell ref="C24:D24"/>
    <mergeCell ref="E24:F24"/>
    <mergeCell ref="G24:H24"/>
    <mergeCell ref="C18:D18"/>
    <mergeCell ref="C19:D19"/>
    <mergeCell ref="C20:D20"/>
    <mergeCell ref="E20:F20"/>
    <mergeCell ref="E19:F19"/>
    <mergeCell ref="E18:F18"/>
    <mergeCell ref="G19:H19"/>
    <mergeCell ref="G20:H20"/>
    <mergeCell ref="A2:H2"/>
    <mergeCell ref="C3:D3"/>
    <mergeCell ref="E3:F3"/>
    <mergeCell ref="G3:H3"/>
    <mergeCell ref="C16:D16"/>
    <mergeCell ref="E16:F16"/>
    <mergeCell ref="G16:H16"/>
    <mergeCell ref="A3:B3"/>
    <mergeCell ref="A4:B4"/>
    <mergeCell ref="A5:B5"/>
    <mergeCell ref="A6:B6"/>
    <mergeCell ref="A7:B7"/>
    <mergeCell ref="A11:B11"/>
    <mergeCell ref="A13:B13"/>
    <mergeCell ref="A8:B8"/>
    <mergeCell ref="A9:B9"/>
    <mergeCell ref="A10:B10"/>
    <mergeCell ref="C17:H17"/>
    <mergeCell ref="G18:H18"/>
    <mergeCell ref="A14:B14"/>
    <mergeCell ref="A16:B16"/>
    <mergeCell ref="A17:B17"/>
    <mergeCell ref="A12:B12"/>
  </mergeCells>
  <conditionalFormatting sqref="E14:F14">
    <cfRule type="cellIs" dxfId="15" priority="9" operator="lessThan">
      <formula>0</formula>
    </cfRule>
    <cfRule type="cellIs" dxfId="14" priority="10" operator="greaterThan">
      <formula>0</formula>
    </cfRule>
  </conditionalFormatting>
  <conditionalFormatting sqref="G14:H14">
    <cfRule type="cellIs" dxfId="13" priority="7" operator="lessThan">
      <formula>0</formula>
    </cfRule>
    <cfRule type="cellIs" dxfId="12" priority="8" operator="greaterThan">
      <formula>0</formula>
    </cfRule>
  </conditionalFormatting>
  <conditionalFormatting sqref="D13:H13">
    <cfRule type="top10" dxfId="11" priority="5" stopIfTrue="1" bottom="1" rank="1"/>
    <cfRule type="top10" dxfId="10" priority="6" stopIfTrue="1" rank="1"/>
  </conditionalFormatting>
  <conditionalFormatting sqref="D30:H30">
    <cfRule type="top10" dxfId="9" priority="3" bottom="1" rank="1"/>
    <cfRule type="top10" dxfId="8" priority="4" rank="1"/>
  </conditionalFormatting>
  <conditionalFormatting sqref="D13 F13 H13">
    <cfRule type="colorScale" priority="2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D30 F30 H30">
    <cfRule type="colorScale" priority="1">
      <colorScale>
        <cfvo type="min"/>
        <cfvo type="percentile" val="50"/>
        <cfvo type="max"/>
        <color theme="9" tint="0.39997558519241921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  <ignoredErrors>
    <ignoredError sqref="F27:G27 G26 D27:D29 F28:F29 D9 F9 H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B839-A540-4A51-87B4-FEBBF3E3F5C0}">
  <dimension ref="A1:O33"/>
  <sheetViews>
    <sheetView tabSelected="1" topLeftCell="A12" workbookViewId="0">
      <selection activeCell="E30" sqref="E30"/>
    </sheetView>
  </sheetViews>
  <sheetFormatPr baseColWidth="10" defaultRowHeight="14.4" x14ac:dyDescent="0.3"/>
  <cols>
    <col min="1" max="1" width="21.21875" customWidth="1"/>
    <col min="4" max="4" width="11.44140625" customWidth="1"/>
    <col min="9" max="9" width="20.77734375" customWidth="1"/>
    <col min="10" max="10" width="8.6640625" customWidth="1"/>
    <col min="11" max="11" width="21.77734375" bestFit="1" customWidth="1"/>
  </cols>
  <sheetData>
    <row r="1" spans="1:15" ht="15" thickBot="1" x14ac:dyDescent="0.35">
      <c r="I1" s="1"/>
    </row>
    <row r="2" spans="1:15" ht="16.2" thickBot="1" x14ac:dyDescent="0.35">
      <c r="A2" s="126" t="s">
        <v>0</v>
      </c>
      <c r="B2" s="127"/>
      <c r="C2" s="127"/>
      <c r="D2" s="127"/>
      <c r="E2" s="127"/>
      <c r="F2" s="127"/>
      <c r="G2" s="127"/>
      <c r="H2" s="128"/>
      <c r="I2" s="1"/>
    </row>
    <row r="3" spans="1:15" ht="15.6" x14ac:dyDescent="0.3">
      <c r="A3" s="97" t="s">
        <v>2</v>
      </c>
      <c r="B3" s="92"/>
      <c r="C3" s="91" t="s">
        <v>36</v>
      </c>
      <c r="D3" s="92"/>
      <c r="E3" s="91" t="s">
        <v>37</v>
      </c>
      <c r="F3" s="92"/>
      <c r="G3" s="91" t="s">
        <v>38</v>
      </c>
      <c r="H3" s="93"/>
      <c r="I3" s="1"/>
    </row>
    <row r="4" spans="1:15" ht="15.6" x14ac:dyDescent="0.3">
      <c r="A4" s="98" t="s">
        <v>1</v>
      </c>
      <c r="B4" s="99"/>
      <c r="C4" s="7" t="s">
        <v>9</v>
      </c>
      <c r="D4" s="8" t="s">
        <v>10</v>
      </c>
      <c r="E4" s="7" t="s">
        <v>9</v>
      </c>
      <c r="F4" s="8" t="s">
        <v>11</v>
      </c>
      <c r="G4" s="7" t="s">
        <v>9</v>
      </c>
      <c r="H4" s="18" t="s">
        <v>10</v>
      </c>
    </row>
    <row r="5" spans="1:15" ht="14.4" customHeight="1" x14ac:dyDescent="0.3">
      <c r="A5" s="76" t="s">
        <v>13</v>
      </c>
      <c r="B5" s="77"/>
      <c r="C5" s="13">
        <v>499.99</v>
      </c>
      <c r="D5" s="14">
        <f>C5</f>
        <v>499.99</v>
      </c>
      <c r="E5" s="13">
        <v>527.99</v>
      </c>
      <c r="F5" s="14">
        <f>E5</f>
        <v>527.99</v>
      </c>
      <c r="G5" s="13">
        <v>699.99</v>
      </c>
      <c r="H5" s="19">
        <f>G5</f>
        <v>699.99</v>
      </c>
    </row>
    <row r="6" spans="1:15" ht="14.4" customHeight="1" x14ac:dyDescent="0.3">
      <c r="A6" s="76" t="s">
        <v>14</v>
      </c>
      <c r="B6" s="77"/>
      <c r="C6" s="2">
        <f>J6</f>
        <v>4</v>
      </c>
      <c r="D6" s="14">
        <f>C6*D5</f>
        <v>1999.96</v>
      </c>
      <c r="E6" s="2">
        <f>J6</f>
        <v>4</v>
      </c>
      <c r="F6" s="14">
        <f>E6*F5</f>
        <v>2111.96</v>
      </c>
      <c r="G6" s="2">
        <f>J6</f>
        <v>4</v>
      </c>
      <c r="H6" s="19">
        <f>G6*H5</f>
        <v>2799.96</v>
      </c>
      <c r="I6" s="17" t="s">
        <v>15</v>
      </c>
      <c r="J6" s="11">
        <v>4</v>
      </c>
    </row>
    <row r="7" spans="1:15" ht="14.4" customHeight="1" x14ac:dyDescent="0.3">
      <c r="A7" s="76" t="s">
        <v>3</v>
      </c>
      <c r="B7" s="77"/>
      <c r="C7" s="3">
        <v>0.05</v>
      </c>
      <c r="D7" s="14">
        <f>C7*D6</f>
        <v>99.998000000000005</v>
      </c>
      <c r="E7" s="3">
        <v>0.1</v>
      </c>
      <c r="F7" s="14">
        <f>E7*F6</f>
        <v>211.19600000000003</v>
      </c>
      <c r="G7" s="3">
        <v>0.28000000000000003</v>
      </c>
      <c r="H7" s="19">
        <f>G7*H6</f>
        <v>783.98880000000008</v>
      </c>
    </row>
    <row r="8" spans="1:15" ht="14.4" customHeight="1" x14ac:dyDescent="0.3">
      <c r="A8" s="76" t="s">
        <v>4</v>
      </c>
      <c r="B8" s="77"/>
      <c r="C8" s="4"/>
      <c r="D8" s="15">
        <f>D6-D7</f>
        <v>1899.962</v>
      </c>
      <c r="E8" s="4"/>
      <c r="F8" s="15">
        <f>F6-F7</f>
        <v>1900.7640000000001</v>
      </c>
      <c r="G8" s="4"/>
      <c r="H8" s="20">
        <f>H6-H7</f>
        <v>2015.9712</v>
      </c>
    </row>
    <row r="9" spans="1:15" ht="14.4" customHeight="1" x14ac:dyDescent="0.3">
      <c r="A9" s="76" t="s">
        <v>5</v>
      </c>
      <c r="B9" s="77"/>
      <c r="C9" s="5">
        <v>0</v>
      </c>
      <c r="D9" s="6">
        <f>D8*C9</f>
        <v>0</v>
      </c>
      <c r="E9" s="5">
        <v>0.02</v>
      </c>
      <c r="F9" s="6">
        <f>F8*E9</f>
        <v>38.015280000000004</v>
      </c>
      <c r="G9" s="5">
        <v>0.03</v>
      </c>
      <c r="H9" s="21">
        <f>H8*G9</f>
        <v>60.479135999999997</v>
      </c>
    </row>
    <row r="10" spans="1:15" ht="14.4" customHeight="1" x14ac:dyDescent="0.3">
      <c r="A10" s="76" t="s">
        <v>6</v>
      </c>
      <c r="B10" s="77"/>
      <c r="C10" s="4"/>
      <c r="D10" s="15">
        <f>D8-D9</f>
        <v>1899.962</v>
      </c>
      <c r="E10" s="4"/>
      <c r="F10" s="15">
        <f>F8-F9</f>
        <v>1862.74872</v>
      </c>
      <c r="G10" s="4"/>
      <c r="H10" s="20">
        <f>H8-H9</f>
        <v>1955.492064</v>
      </c>
    </row>
    <row r="11" spans="1:15" ht="14.4" customHeight="1" x14ac:dyDescent="0.3">
      <c r="A11" s="76" t="s">
        <v>7</v>
      </c>
      <c r="B11" s="77"/>
      <c r="C11" s="12">
        <v>14</v>
      </c>
      <c r="D11" s="6">
        <f>C11</f>
        <v>14</v>
      </c>
      <c r="E11" s="12">
        <v>0</v>
      </c>
      <c r="F11" s="6">
        <f>E11</f>
        <v>0</v>
      </c>
      <c r="G11" s="12">
        <v>50</v>
      </c>
      <c r="H11" s="21">
        <f>G11</f>
        <v>50</v>
      </c>
    </row>
    <row r="12" spans="1:15" ht="14.4" customHeight="1" x14ac:dyDescent="0.3">
      <c r="A12" s="76" t="s">
        <v>35</v>
      </c>
      <c r="B12" s="77"/>
      <c r="C12" s="34"/>
      <c r="D12" s="35">
        <f>D13/C6</f>
        <v>478.4905</v>
      </c>
      <c r="E12" s="31"/>
      <c r="F12" s="35">
        <f>F13/E6</f>
        <v>465.68718000000001</v>
      </c>
      <c r="G12" s="31"/>
      <c r="H12" s="36">
        <f>H13/G6</f>
        <v>501.37301600000001</v>
      </c>
    </row>
    <row r="13" spans="1:15" ht="15" customHeight="1" thickBot="1" x14ac:dyDescent="0.35">
      <c r="A13" s="100" t="s">
        <v>8</v>
      </c>
      <c r="B13" s="101"/>
      <c r="C13" s="22"/>
      <c r="D13" s="23">
        <f>D10+D11</f>
        <v>1913.962</v>
      </c>
      <c r="E13" s="22"/>
      <c r="F13" s="23">
        <f>F10+F11</f>
        <v>1862.74872</v>
      </c>
      <c r="G13" s="22"/>
      <c r="H13" s="24">
        <f>H10+H11</f>
        <v>2005.492064</v>
      </c>
    </row>
    <row r="14" spans="1:15" x14ac:dyDescent="0.3">
      <c r="A14" s="83" t="s">
        <v>12</v>
      </c>
      <c r="B14" s="83"/>
      <c r="E14" s="16">
        <f>D13-F13</f>
        <v>51.213279999999941</v>
      </c>
      <c r="F14" s="9">
        <f>E14/D13</f>
        <v>2.6757730822242001E-2</v>
      </c>
      <c r="G14" s="16">
        <f>D13-H13</f>
        <v>-91.530064000000039</v>
      </c>
      <c r="H14" s="10">
        <f>G14/D13</f>
        <v>-4.7822299502288987E-2</v>
      </c>
    </row>
    <row r="15" spans="1:15" ht="15" thickBot="1" x14ac:dyDescent="0.35">
      <c r="A15" s="25"/>
      <c r="B15" s="25"/>
      <c r="K15" s="31"/>
      <c r="L15" s="31"/>
      <c r="M15" s="31"/>
      <c r="N15" s="31"/>
      <c r="O15" s="31"/>
    </row>
    <row r="16" spans="1:15" ht="15.6" x14ac:dyDescent="0.3">
      <c r="A16" s="124" t="s">
        <v>16</v>
      </c>
      <c r="B16" s="125"/>
      <c r="C16" s="94" t="str">
        <f>C3</f>
        <v>Rentmeister</v>
      </c>
      <c r="D16" s="95"/>
      <c r="E16" s="94" t="str">
        <f>E3</f>
        <v>Segeweiß</v>
      </c>
      <c r="F16" s="95"/>
      <c r="G16" s="94" t="str">
        <f>G3</f>
        <v>Spieto</v>
      </c>
      <c r="H16" s="96"/>
      <c r="K16" s="31"/>
      <c r="L16" s="31"/>
      <c r="M16" s="31"/>
      <c r="N16" s="31"/>
      <c r="O16" s="31"/>
    </row>
    <row r="17" spans="1:15" x14ac:dyDescent="0.3">
      <c r="A17" s="122" t="s">
        <v>20</v>
      </c>
      <c r="B17" s="123"/>
      <c r="C17" s="78" t="s">
        <v>39</v>
      </c>
      <c r="D17" s="79"/>
      <c r="E17" s="79"/>
      <c r="F17" s="79"/>
      <c r="G17" s="79"/>
      <c r="H17" s="80"/>
      <c r="K17" s="31"/>
      <c r="L17" s="30"/>
      <c r="M17" s="30"/>
      <c r="N17" s="30"/>
      <c r="O17" s="30"/>
    </row>
    <row r="18" spans="1:15" x14ac:dyDescent="0.3">
      <c r="A18" s="104" t="s">
        <v>40</v>
      </c>
      <c r="B18" s="105"/>
      <c r="C18" s="81">
        <v>2</v>
      </c>
      <c r="D18" s="115"/>
      <c r="E18" s="81">
        <v>3</v>
      </c>
      <c r="F18" s="115"/>
      <c r="G18" s="81">
        <v>1</v>
      </c>
      <c r="H18" s="82"/>
      <c r="K18" s="31"/>
      <c r="L18" s="60"/>
      <c r="M18" s="32"/>
      <c r="N18" s="32"/>
      <c r="O18" s="32"/>
    </row>
    <row r="19" spans="1:15" x14ac:dyDescent="0.3">
      <c r="A19" s="106" t="s">
        <v>41</v>
      </c>
      <c r="B19" s="107"/>
      <c r="C19" s="81">
        <v>3</v>
      </c>
      <c r="D19" s="115"/>
      <c r="E19" s="81">
        <v>2</v>
      </c>
      <c r="F19" s="115"/>
      <c r="G19" s="81">
        <v>3</v>
      </c>
      <c r="H19" s="82"/>
      <c r="K19" s="31"/>
      <c r="L19" s="61"/>
      <c r="M19" s="61"/>
      <c r="N19" s="61"/>
      <c r="O19" s="61"/>
    </row>
    <row r="20" spans="1:15" x14ac:dyDescent="0.3">
      <c r="A20" s="106" t="s">
        <v>42</v>
      </c>
      <c r="B20" s="120"/>
      <c r="C20" s="121">
        <v>3</v>
      </c>
      <c r="D20" s="115"/>
      <c r="E20" s="121">
        <v>2</v>
      </c>
      <c r="F20" s="81"/>
      <c r="G20" s="121">
        <v>1</v>
      </c>
      <c r="H20" s="82"/>
    </row>
    <row r="21" spans="1:15" x14ac:dyDescent="0.3">
      <c r="A21" s="106" t="s">
        <v>43</v>
      </c>
      <c r="B21" s="120"/>
      <c r="C21" s="121">
        <v>3</v>
      </c>
      <c r="D21" s="115"/>
      <c r="E21" s="121">
        <v>1</v>
      </c>
      <c r="F21" s="115"/>
      <c r="G21" s="121">
        <v>2</v>
      </c>
      <c r="H21" s="82"/>
    </row>
    <row r="22" spans="1:15" ht="15" thickBot="1" x14ac:dyDescent="0.35">
      <c r="A22" s="108" t="s">
        <v>44</v>
      </c>
      <c r="B22" s="109"/>
      <c r="C22" s="88">
        <v>2</v>
      </c>
      <c r="D22" s="116"/>
      <c r="E22" s="88">
        <v>3</v>
      </c>
      <c r="F22" s="116"/>
      <c r="G22" s="88">
        <v>1</v>
      </c>
      <c r="H22" s="89"/>
    </row>
    <row r="23" spans="1:15" ht="15" thickBot="1" x14ac:dyDescent="0.35"/>
    <row r="24" spans="1:15" ht="16.2" thickBot="1" x14ac:dyDescent="0.35">
      <c r="A24" s="129" t="s">
        <v>22</v>
      </c>
      <c r="B24" s="130"/>
      <c r="C24" s="130"/>
      <c r="D24" s="130"/>
      <c r="E24" s="130"/>
      <c r="F24" s="130"/>
      <c r="G24" s="130"/>
      <c r="H24" s="131"/>
    </row>
    <row r="25" spans="1:15" ht="30" customHeight="1" x14ac:dyDescent="0.3">
      <c r="A25" s="110" t="s">
        <v>23</v>
      </c>
      <c r="B25" s="111"/>
      <c r="C25" s="111"/>
      <c r="D25" s="111"/>
      <c r="E25" s="111"/>
      <c r="F25" s="111"/>
      <c r="G25" s="111"/>
      <c r="H25" s="112"/>
    </row>
    <row r="26" spans="1:15" ht="15.6" x14ac:dyDescent="0.3">
      <c r="A26" s="58"/>
      <c r="B26" s="59"/>
      <c r="C26" s="117" t="str">
        <f>C3</f>
        <v>Rentmeister</v>
      </c>
      <c r="D26" s="118"/>
      <c r="E26" s="117" t="str">
        <f>E3</f>
        <v>Segeweiß</v>
      </c>
      <c r="F26" s="118"/>
      <c r="G26" s="117" t="str">
        <f>G3</f>
        <v>Spieto</v>
      </c>
      <c r="H26" s="119"/>
    </row>
    <row r="27" spans="1:15" ht="28.8" x14ac:dyDescent="0.3">
      <c r="A27" s="62" t="s">
        <v>29</v>
      </c>
      <c r="B27" s="28" t="s">
        <v>24</v>
      </c>
      <c r="C27" s="28" t="s">
        <v>25</v>
      </c>
      <c r="D27" s="29" t="s">
        <v>26</v>
      </c>
      <c r="E27" s="28" t="s">
        <v>25</v>
      </c>
      <c r="F27" s="29" t="s">
        <v>26</v>
      </c>
      <c r="G27" s="28" t="s">
        <v>25</v>
      </c>
      <c r="H27" s="38" t="s">
        <v>26</v>
      </c>
    </row>
    <row r="28" spans="1:15" x14ac:dyDescent="0.3">
      <c r="A28" s="69" t="s">
        <v>40</v>
      </c>
      <c r="B28" s="72">
        <v>20</v>
      </c>
      <c r="C28" s="33">
        <f>C18</f>
        <v>2</v>
      </c>
      <c r="D28" s="74">
        <f>C28 *$B28</f>
        <v>40</v>
      </c>
      <c r="E28" s="33">
        <f>E18</f>
        <v>3</v>
      </c>
      <c r="F28" s="26">
        <f>E28 *$B28</f>
        <v>60</v>
      </c>
      <c r="G28" s="33">
        <f>G18</f>
        <v>1</v>
      </c>
      <c r="H28" s="40">
        <f>G28 *$B28</f>
        <v>20</v>
      </c>
    </row>
    <row r="29" spans="1:15" x14ac:dyDescent="0.3">
      <c r="A29" s="69" t="s">
        <v>45</v>
      </c>
      <c r="B29" s="72">
        <v>20</v>
      </c>
      <c r="C29" s="33">
        <f>C19</f>
        <v>3</v>
      </c>
      <c r="D29" s="74">
        <f>C29*B29</f>
        <v>60</v>
      </c>
      <c r="E29" s="33">
        <f>E19</f>
        <v>2</v>
      </c>
      <c r="F29" s="26">
        <f>E29 *$B29</f>
        <v>40</v>
      </c>
      <c r="G29" s="33">
        <f>G19</f>
        <v>3</v>
      </c>
      <c r="H29" s="40">
        <f>G29 *$B29</f>
        <v>60</v>
      </c>
    </row>
    <row r="30" spans="1:15" x14ac:dyDescent="0.3">
      <c r="A30" s="69" t="s">
        <v>42</v>
      </c>
      <c r="B30" s="72">
        <v>15</v>
      </c>
      <c r="C30" s="33">
        <f>C20</f>
        <v>3</v>
      </c>
      <c r="D30" s="74">
        <f>C30 *$B30</f>
        <v>45</v>
      </c>
      <c r="E30" s="33">
        <f>E20</f>
        <v>2</v>
      </c>
      <c r="F30" s="26">
        <f>E30 *$B30</f>
        <v>30</v>
      </c>
      <c r="G30" s="33">
        <f>G20</f>
        <v>1</v>
      </c>
      <c r="H30" s="40">
        <f>G30 *$B30</f>
        <v>15</v>
      </c>
    </row>
    <row r="31" spans="1:15" x14ac:dyDescent="0.3">
      <c r="A31" s="69" t="s">
        <v>43</v>
      </c>
      <c r="B31" s="72">
        <v>15</v>
      </c>
      <c r="C31" s="33">
        <f>C21</f>
        <v>3</v>
      </c>
      <c r="D31" s="74">
        <f>C31 *$B31</f>
        <v>45</v>
      </c>
      <c r="E31" s="33">
        <f>E21</f>
        <v>1</v>
      </c>
      <c r="F31" s="26">
        <f>E31 *$B31</f>
        <v>15</v>
      </c>
      <c r="G31" s="33">
        <f>G21</f>
        <v>2</v>
      </c>
      <c r="H31" s="40">
        <f>G31 *$B31</f>
        <v>30</v>
      </c>
    </row>
    <row r="32" spans="1:15" ht="15" thickBot="1" x14ac:dyDescent="0.35">
      <c r="A32" s="70" t="s">
        <v>44</v>
      </c>
      <c r="B32" s="73">
        <v>30</v>
      </c>
      <c r="C32" s="63">
        <f>C22</f>
        <v>2</v>
      </c>
      <c r="D32" s="75">
        <f>C32 *$B32</f>
        <v>60</v>
      </c>
      <c r="E32" s="63">
        <f>E22</f>
        <v>3</v>
      </c>
      <c r="F32" s="64">
        <f>E32 *$B32</f>
        <v>90</v>
      </c>
      <c r="G32" s="63">
        <f>G22</f>
        <v>1</v>
      </c>
      <c r="H32" s="65">
        <f>G32 *$B32</f>
        <v>30</v>
      </c>
    </row>
    <row r="33" spans="1:8" ht="15" thickBot="1" x14ac:dyDescent="0.35">
      <c r="A33" s="71" t="s">
        <v>28</v>
      </c>
      <c r="B33" s="66">
        <v>100</v>
      </c>
      <c r="C33" s="67"/>
      <c r="D33" s="67">
        <f>SUM(D28:D32)</f>
        <v>250</v>
      </c>
      <c r="E33" s="67"/>
      <c r="F33" s="67">
        <f>SUM(F28:F32)</f>
        <v>235</v>
      </c>
      <c r="G33" s="67"/>
      <c r="H33" s="68">
        <f>SUM(H28:H32)</f>
        <v>155</v>
      </c>
    </row>
  </sheetData>
  <mergeCells count="47">
    <mergeCell ref="A10:B10"/>
    <mergeCell ref="A2:H2"/>
    <mergeCell ref="A3:B3"/>
    <mergeCell ref="C3:D3"/>
    <mergeCell ref="E3:F3"/>
    <mergeCell ref="G3:H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6:B16"/>
    <mergeCell ref="E16:F16"/>
    <mergeCell ref="G16:H16"/>
    <mergeCell ref="A17:B17"/>
    <mergeCell ref="C17:H17"/>
    <mergeCell ref="A18:B18"/>
    <mergeCell ref="C18:D18"/>
    <mergeCell ref="E18:F18"/>
    <mergeCell ref="G18:H18"/>
    <mergeCell ref="C16:D16"/>
    <mergeCell ref="A22:B22"/>
    <mergeCell ref="A24:H24"/>
    <mergeCell ref="A25:H25"/>
    <mergeCell ref="A19:B19"/>
    <mergeCell ref="C19:D19"/>
    <mergeCell ref="E19:F19"/>
    <mergeCell ref="G19:H19"/>
    <mergeCell ref="A21:B21"/>
    <mergeCell ref="C21:D21"/>
    <mergeCell ref="E21:F21"/>
    <mergeCell ref="G21:H21"/>
    <mergeCell ref="C20:D20"/>
    <mergeCell ref="A20:B20"/>
    <mergeCell ref="E20:F20"/>
    <mergeCell ref="G20:H20"/>
    <mergeCell ref="C22:D22"/>
    <mergeCell ref="E22:F22"/>
    <mergeCell ref="G22:H22"/>
    <mergeCell ref="C26:D26"/>
    <mergeCell ref="E26:F26"/>
    <mergeCell ref="G26:H26"/>
  </mergeCells>
  <conditionalFormatting sqref="E14:F14">
    <cfRule type="cellIs" dxfId="7" priority="11" operator="lessThan">
      <formula>0</formula>
    </cfRule>
    <cfRule type="cellIs" dxfId="6" priority="12" operator="greaterThan">
      <formula>0</formula>
    </cfRule>
  </conditionalFormatting>
  <conditionalFormatting sqref="G14:H14">
    <cfRule type="cellIs" dxfId="5" priority="9" operator="lessThan">
      <formula>0</formula>
    </cfRule>
    <cfRule type="cellIs" dxfId="4" priority="10" operator="greaterThan">
      <formula>0</formula>
    </cfRule>
  </conditionalFormatting>
  <conditionalFormatting sqref="D13:H13">
    <cfRule type="top10" dxfId="3" priority="7" stopIfTrue="1" bottom="1" rank="1"/>
    <cfRule type="top10" dxfId="2" priority="8" stopIfTrue="1" rank="1"/>
  </conditionalFormatting>
  <conditionalFormatting sqref="D13 F13 H13">
    <cfRule type="colorScale" priority="4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D33:H33">
    <cfRule type="top10" dxfId="1" priority="1" stopIfTrue="1" bottom="1" rank="1"/>
    <cfRule type="top10" dxfId="0" priority="2" stopIfTrue="1" rank="1"/>
    <cfRule type="colorScale" priority="3">
      <colorScale>
        <cfvo type="min"/>
        <cfvo type="percentile" val="50"/>
        <cfvo type="max"/>
        <color theme="9" tint="0.39997558519241921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  <ignoredErrors>
    <ignoredError sqref="D28:D32 F28:F3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Angebotsvergleich Laptops</vt:lpstr>
      <vt:lpstr>Nutzwertanalyse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Gries</dc:creator>
  <cp:lastModifiedBy>Konrad Gries</cp:lastModifiedBy>
  <dcterms:created xsi:type="dcterms:W3CDTF">2022-05-09T10:42:42Z</dcterms:created>
  <dcterms:modified xsi:type="dcterms:W3CDTF">2022-09-21T08:53:20Z</dcterms:modified>
</cp:coreProperties>
</file>