
<file path=[Content_Types].xml><?xml version="1.0" encoding="utf-8"?>
<Types xmlns="http://schemas.openxmlformats.org/package/2006/content-types">
  <Default Extension="vml" ContentType="application/vnd.openxmlformats-officedocument.vmlDrawing"/>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sharedStrings.xml" ContentType="application/vnd.openxmlformats-officedocument.spreadsheetml.sharedStrings+xml"/>
  <Override PartName="/xl/worksheets/sheet5.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comments1.xml" ContentType="application/vnd.openxmlformats-officedocument.spreadsheetml.comments+xml"/>
  <Override PartName="/xl/worksheets/sheet3.xml" ContentType="application/vnd.openxmlformats-officedocument.spreadsheetml.worksheet+xml"/>
  <Override PartName="/xl/threadedComments/threadedComment1.xml" ContentType="application/vnd.ms-excel.threadedcomments+xml"/>
  <Override PartName="/xl/theme/theme1.xml" ContentType="application/vnd.openxmlformats-officedocument.theme+xml"/>
  <Override PartName="/xl/worksheets/sheet1.xml" ContentType="application/vnd.openxmlformats-officedocument.spreadsheetml.worksheet+xml"/>
  <Override PartName="/xl/persons/person.xml" ContentType="application/vnd.ms-excel.pers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2"/>
  </bookViews>
  <sheets>
    <sheet name="Diag360" sheetId="1" state="visible" r:id="rId2"/>
    <sheet name="Besoins_Infos" sheetId="2" state="visible" r:id="rId3"/>
    <sheet name="Indicateurs_Infos" sheetId="3" state="visible" r:id="rId4"/>
    <sheet name="Export" sheetId="4" state="visible" r:id="rId5"/>
    <sheet name="Informations" sheetId="5" state="visible" r:id="rId6"/>
  </sheets>
  <definedNames>
    <definedName name="_xlnm._FilterDatabase" localSheetId="0" hidden="1">Diag360!$A$2:$J$127</definedName>
    <definedName name="_xlnm._FilterDatabase" localSheetId="0" hidden="1">Diag360!$A$2:$P$127</definedName>
  </definedNames>
  <calcPr/>
  <extLst>
    <ext xmlns:x15="http://schemas.microsoft.com/office/spreadsheetml/2010/11/main" uri="{D0CA8CA8-9F24-4464-BF8E-62219DCF47F9}"/>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tc={4787EFC2-2302-9D5F-7579-B6E91DCE3D7B}</author>
    <author>tc={8E5E1CD7-4FD3-4649-0349-57EC6AC4A000}</author>
    <author>tc={DB1B61DC-499B-5A46-4B8E-7E3BB04BB1C9}</author>
    <author>tc={D962A6D5-6A08-4886-37F2-9ADFE8368F20}</author>
    <author>tc={F146F157-3ADE-6349-D0F3-EDAA90887DB6}</author>
  </authors>
  <commentList>
    <comment ref="I32" authorId="0" xr:uid="{4787EFC2-2302-9D5F-7579-B6E91DCE3D7B}">
      <text>
        <r>
          <rPr>
            <b/>
            <sz val="9"/>
            <rFont val="Tahoma"/>
          </rPr>
          <t>nicolasbremond:</t>
        </r>
        <r>
          <rPr>
            <sz val="9"/>
            <rFont val="Tahoma"/>
          </rPr>
          <t xml:space="preserve">
J'ai transformé "Oui" en "Oui, les deux"
</t>
        </r>
      </text>
    </comment>
    <comment ref="I61" authorId="1" xr:uid="{8E5E1CD7-4FD3-4649-0349-57EC6AC4A000}">
      <text>
        <r>
          <rPr>
            <b/>
            <sz val="9"/>
            <rFont val="Tahoma"/>
          </rPr>
          <t>nicolasbremond:</t>
        </r>
        <r>
          <rPr>
            <sz val="9"/>
            <rFont val="Tahoma"/>
          </rPr>
          <t xml:space="preserve">
sur une majorité du territoire
</t>
        </r>
      </text>
    </comment>
    <comment ref="M63" authorId="2" xr:uid="{DB1B61DC-499B-5A46-4B8E-7E3BB04BB1C9}">
      <text>
        <r>
          <rPr>
            <b/>
            <sz val="9"/>
            <rFont val="Tahoma"/>
          </rPr>
          <t>nicolasbremond:</t>
        </r>
        <r>
          <rPr>
            <sz val="9"/>
            <rFont val="Tahoma"/>
          </rPr>
          <t xml:space="preserve">
Valeur isèroise
</t>
        </r>
      </text>
    </comment>
    <comment ref="L64" authorId="3" xr:uid="{D962A6D5-6A08-4886-37F2-9ADFE8368F20}">
      <text>
        <r>
          <rPr>
            <b/>
            <sz val="9"/>
            <rFont val="Tahoma"/>
          </rPr>
          <t>nicolasbremond:</t>
        </r>
        <r>
          <rPr>
            <sz val="9"/>
            <rFont val="Tahoma"/>
          </rPr>
          <t xml:space="preserve">
Valeur arbitraire mais proche du nombre ATMO AURA
</t>
        </r>
      </text>
    </comment>
    <comment ref="I82" authorId="4" xr:uid="{F146F157-3ADE-6349-D0F3-EDAA90887DB6}">
      <text>
        <r>
          <rPr>
            <b/>
            <sz val="9"/>
            <rFont val="Tahoma"/>
          </rPr>
          <t>nicolasbremond:</t>
        </r>
        <r>
          <rPr>
            <sz val="9"/>
            <rFont val="Tahoma"/>
          </rPr>
          <t xml:space="preserve">
sur une partie du territoire
</t>
        </r>
      </text>
    </comment>
  </commentList>
</comments>
</file>

<file path=xl/sharedStrings.xml><?xml version="1.0" encoding="utf-8"?>
<sst xmlns="http://schemas.openxmlformats.org/spreadsheetml/2006/main" count="275" uniqueCount="275">
  <si>
    <t xml:space="preserve">Diag 360 - Indicateurs</t>
  </si>
  <si>
    <r>
      <rPr>
        <b/>
        <sz val="12"/>
        <color theme="1"/>
        <rFont val="Calibri"/>
        <scheme val="minor"/>
      </rPr>
      <t xml:space="preserve">Avancement </t>
    </r>
    <r>
      <rPr>
        <b/>
        <sz val="16"/>
        <color rgb="FF0D757B"/>
        <rFont val="Calibri"/>
        <scheme val="minor"/>
      </rPr>
      <t xml:space="preserve">➜ </t>
    </r>
  </si>
  <si>
    <t xml:space="preserve">ID - Besoin</t>
  </si>
  <si>
    <t xml:space="preserve">Type de besoins</t>
  </si>
  <si>
    <t>Besoins</t>
  </si>
  <si>
    <t xml:space="preserve">ID - Indicateurs</t>
  </si>
  <si>
    <t xml:space="preserve">Designation indicateur</t>
  </si>
  <si>
    <t xml:space="preserve">Source principale</t>
  </si>
  <si>
    <t xml:space="preserve">Source secondaire</t>
  </si>
  <si>
    <t>Unité</t>
  </si>
  <si>
    <t xml:space="preserve">Valeurs Lorient Agglo</t>
  </si>
  <si>
    <t xml:space="preserve">Commentaires - Focus</t>
  </si>
  <si>
    <t xml:space="preserve">Diag 360°</t>
  </si>
  <si>
    <t>-</t>
  </si>
  <si>
    <t>+</t>
  </si>
  <si>
    <t>Vitaux</t>
  </si>
  <si>
    <t xml:space="preserve">Avoir accès à l'eau potable</t>
  </si>
  <si>
    <t xml:space="preserve">Conformité des performances des équipements d'épuration au regard des prescriptions de l'acte individuel</t>
  </si>
  <si>
    <t xml:space="preserve">Eau France</t>
  </si>
  <si>
    <t>%</t>
  </si>
  <si>
    <t xml:space="preserve">Couverture effective du territoire par au moins un outil de planification et de gestion de l’eau (SAGE, PGRE, PTGE, contrat de milieu)</t>
  </si>
  <si>
    <t>Interne</t>
  </si>
  <si>
    <t>Gest'eau</t>
  </si>
  <si>
    <t>Oui</t>
  </si>
  <si>
    <t>Non</t>
  </si>
  <si>
    <t xml:space="preserve">En cours</t>
  </si>
  <si>
    <t xml:space="preserve">Durée d’autonomie du service d’eau</t>
  </si>
  <si>
    <t xml:space="preserve">heure / notation</t>
  </si>
  <si>
    <t xml:space="preserve">LA : dépend des secteurs considérés de 0 à 1</t>
  </si>
  <si>
    <t xml:space="preserve">Existence d'un schéma directeur de l'eau potable de moins de 10 ans</t>
  </si>
  <si>
    <t xml:space="preserve">Existence d’un diagnostic territorial sur les conditions d'accès à l'eau de consommation humaine</t>
  </si>
  <si>
    <t xml:space="preserve">La : prévu d'engager le recensement des situations en 2025</t>
  </si>
  <si>
    <t xml:space="preserve">Oui partiellement</t>
  </si>
  <si>
    <t xml:space="preserve">Existence d’une tarification progressive de l’eau</t>
  </si>
  <si>
    <t xml:space="preserve">Existence de dispositifs de protection sociale des abonnés pour l’accès à l’eau</t>
  </si>
  <si>
    <t xml:space="preserve">Existence de de ressources alternatives pour l’alimentation en eau potable (interconnexion, stocks stratégiques d’eau et/ou de moyens de potabilisation alternatifs d’urgence)</t>
  </si>
  <si>
    <t xml:space="preserve">LA : dépend des secteurs considérés de 0 à 2 </t>
  </si>
  <si>
    <t xml:space="preserve">Existence et mise en œuvre d’un Plan de gestion de la sécurité sanitaire des eaux (PGSSE)</t>
  </si>
  <si>
    <t xml:space="preserve">LA : PGSSE réalisé à titre expériemental sur la commune de BUBRY, stratégie en terme de poursuite des mises en œuvre définie ; donc EN COURS</t>
  </si>
  <si>
    <t xml:space="preserve">Fréquence des interruptions de service non programmées pour l’eau potable</t>
  </si>
  <si>
    <t xml:space="preserve">/ 1000 abonnés</t>
  </si>
  <si>
    <t xml:space="preserve">QC : Pour l'année 2023, 0 interruptions de service non-programmées ont été dénombrées, (rapport E&amp;A 2023)</t>
  </si>
  <si>
    <t xml:space="preserve">Identification d'un agent-référent</t>
  </si>
  <si>
    <t xml:space="preserve">compétence "eau" pour LA et QC seulement milieux aquatiques BBO</t>
  </si>
  <si>
    <t xml:space="preserve">Indice Linéaire des Volumes non comptés (ILVNC)</t>
  </si>
  <si>
    <t xml:space="preserve">m3 / km / jour</t>
  </si>
  <si>
    <t xml:space="preserve">2023 pour LA</t>
  </si>
  <si>
    <t xml:space="preserve">Mise en œuvre de mesures permettant de garantir l’accès à l’eau de consommation humaine (Art. L2224-7-3 CGCT)</t>
  </si>
  <si>
    <t xml:space="preserve">LA : à réaliser suite diagnostic ci-dessus</t>
  </si>
  <si>
    <t xml:space="preserve">Part du territoire en alerte sécheresse estivale pour les eaux superficielles</t>
  </si>
  <si>
    <t>CRATER</t>
  </si>
  <si>
    <t xml:space="preserve">Prélèvements d’eau à usage domestique par habitant et par an</t>
  </si>
  <si>
    <t>ODDetT</t>
  </si>
  <si>
    <t xml:space="preserve">m3 / hab / an</t>
  </si>
  <si>
    <t xml:space="preserve">a recalculer avec toutes les sommes </t>
  </si>
  <si>
    <t xml:space="preserve">Taux de conformité microbiologique de l’eau distribuée au robinet</t>
  </si>
  <si>
    <t xml:space="preserve">Taux de conformité physicochimique de l’eau distribuée au robinet</t>
  </si>
  <si>
    <t>Induits</t>
  </si>
  <si>
    <t xml:space="preserve">Avoir accès à l'énergie</t>
  </si>
  <si>
    <t xml:space="preserve">Consommation énergétique par habitant, hors secteur économique</t>
  </si>
  <si>
    <t>Terristory</t>
  </si>
  <si>
    <t>MWh/hab</t>
  </si>
  <si>
    <t xml:space="preserve">Émissions de gaz à effet de serre énergétiques territoriales par habitant</t>
  </si>
  <si>
    <t>teqCO2/hab</t>
  </si>
  <si>
    <t xml:space="preserve">Existence d'un schéma directeur des énergies (SDE)</t>
  </si>
  <si>
    <t xml:space="preserve">SDE SCOT</t>
  </si>
  <si>
    <t xml:space="preserve">Niveau d'ambition de la trajectoire de réduction des consommations d'énergie par habitant, par rapport à l'objectif national de -50% en 2050</t>
  </si>
  <si>
    <t xml:space="preserve">Egale à la moyenne</t>
  </si>
  <si>
    <t xml:space="preserve">Pas d'objectif ou inférieur</t>
  </si>
  <si>
    <t xml:space="preserve">Supérieur à la moyenne</t>
  </si>
  <si>
    <t xml:space="preserve">Nombre de postes-sources alimentant le territoire en électricité</t>
  </si>
  <si>
    <t xml:space="preserve">Agence Ore</t>
  </si>
  <si>
    <t xml:space="preserve">il faut plutôt sommer ici </t>
  </si>
  <si>
    <t xml:space="preserve">Taux d'enfouissement des réseaux électriques</t>
  </si>
  <si>
    <t xml:space="preserve">carto en opendata enedis _ à traiter</t>
  </si>
  <si>
    <t xml:space="preserve">Taux de couverture des besoins en chaleur, en électricité et en gaz par les productions énergétiques renouvelables locales</t>
  </si>
  <si>
    <t xml:space="preserve">2023 prod sur conso 2020</t>
  </si>
  <si>
    <t xml:space="preserve">Avoir un toit</t>
  </si>
  <si>
    <t xml:space="preserve">Capacité d’accueil des abris d’urgence pour 100.000 habitants</t>
  </si>
  <si>
    <t xml:space="preserve">/ 100 000 hab</t>
  </si>
  <si>
    <t xml:space="preserve">réponse QC si c'est logements d'urgence (violences intrafamiliales alors c'est 2 mais Chat GPT 6 insertion + 1 ;  LA : chiffres issus du diagnostic qui vient d’être réalisé dans le cadre du logement d’abord. Il s’agit de public souvent invisible donc la donnée est à prendre avec précaution : 101 + envirion 50 nuitées hôtelières</t>
  </si>
  <si>
    <t xml:space="preserve">Existence d'un document identifiant les zones de logement exposées aux risques climatiques</t>
  </si>
  <si>
    <t xml:space="preserve">Existence d'un Plan Local de l'Habitat (PLH)</t>
  </si>
  <si>
    <t xml:space="preserve">QC : Aurélie dit plutôt non dans le sens ou la compétence déléguée par les communes est uniquement sur : gestion de 6 logements d'insertion et 2 logements d'urgence…</t>
  </si>
  <si>
    <t xml:space="preserve">Mise en œuvre effective du service public de la rénovation de l’habitat, à travers une plateforme territoriale de la rénovation énergétique et un dispositif d’accompagnement technique et financier pour la rénovation des logements des ménages modestes</t>
  </si>
  <si>
    <t xml:space="preserve">Oui, les deux</t>
  </si>
  <si>
    <t xml:space="preserve">Oui, l'un des deux</t>
  </si>
  <si>
    <t xml:space="preserve">Nombre de personnes sans domicile fixe pour 100.000 habitants</t>
  </si>
  <si>
    <t xml:space="preserve">QC : on n'a pas le chiffre au niveau interco, chiffre à demander aux CCAS des communes. LA : chiffres issus du diagnostic qui vient d’être réalisé dans le cadre du logement d’abord. Il s’agit de public souvent invisible donc la donnée est à prendre avec précaution : 408 sans abris identifié en 2024</t>
  </si>
  <si>
    <t xml:space="preserve">Part des logements "passoires énergétiques" (étiquettes F ou G) dans le parc de logements</t>
  </si>
  <si>
    <t xml:space="preserve">Territoires au Futur</t>
  </si>
  <si>
    <t xml:space="preserve">Alternatives énergétiques</t>
  </si>
  <si>
    <t xml:space="preserve">Part des logements en situation de sur-occupation</t>
  </si>
  <si>
    <t xml:space="preserve">Observatoire des Territoires</t>
  </si>
  <si>
    <t xml:space="preserve">j'ai repris dossier complet insee</t>
  </si>
  <si>
    <t xml:space="preserve">Part des logements sociaux dans l'ensemble des logements</t>
  </si>
  <si>
    <t xml:space="preserve">Part des résidences principales chauffées au gaz ou au fioul</t>
  </si>
  <si>
    <t xml:space="preserve">2019, plus récent  avec fichier détail logement </t>
  </si>
  <si>
    <t xml:space="preserve">Taux de logements vacants</t>
  </si>
  <si>
    <t xml:space="preserve">Taux de précarité énergétique liée au logement</t>
  </si>
  <si>
    <t xml:space="preserve">Taux de résidences secondaires</t>
  </si>
  <si>
    <t>INSEE</t>
  </si>
  <si>
    <t xml:space="preserve">Être en capacité de se déplacer</t>
  </si>
  <si>
    <t xml:space="preserve">Existence d'un document-cadre en matière de mobilité durable (PDM, PDMs, schéma directeur..)</t>
  </si>
  <si>
    <t xml:space="preserve">Identification des principaux itinéraires de secours et d’évacuation</t>
  </si>
  <si>
    <t xml:space="preserve">Nombre de bornes de recharges de véhicules électriques pour 1000 habitants</t>
  </si>
  <si>
    <t xml:space="preserve">/ 1 000 hab</t>
  </si>
  <si>
    <t xml:space="preserve">2023 rapporté nb habitants 2021</t>
  </si>
  <si>
    <t xml:space="preserve">Nombre de kilomètres d'aménagements cyclables par km2 urbanisé</t>
  </si>
  <si>
    <t>Amenagements-cyclables.fr</t>
  </si>
  <si>
    <t xml:space="preserve">km/km2 urbanisé</t>
  </si>
  <si>
    <t xml:space="preserve">terristory 2023 ; surf artif 2018</t>
  </si>
  <si>
    <t xml:space="preserve">Part de la population éloignée des équipements de services de proximité (plus de 7 minutes)</t>
  </si>
  <si>
    <t xml:space="preserve">Statistiques-locales INSEE</t>
  </si>
  <si>
    <t xml:space="preserve">Part des communes présentant un ou plusieurs services résidentiels principaux (école, alimentation, pharmacie, médecin)</t>
  </si>
  <si>
    <t>Diagnostic-mobilite</t>
  </si>
  <si>
    <t xml:space="preserve">Part des déplacements domicile-travail en voiture</t>
  </si>
  <si>
    <t xml:space="preserve">Taux de précarité énergétique mobilité</t>
  </si>
  <si>
    <t xml:space="preserve">Être en capacité de se soigner</t>
  </si>
  <si>
    <t xml:space="preserve">Accessibilité potentielle localisée (APL) aux infirmiers de 65 ans et moins</t>
  </si>
  <si>
    <t>Cartosanté</t>
  </si>
  <si>
    <t xml:space="preserve">Accessibilité potentielle localisée (APL) aux médecins généralistes de 65 ans et moins</t>
  </si>
  <si>
    <t xml:space="preserve">/ an</t>
  </si>
  <si>
    <t xml:space="preserve">unité ?</t>
  </si>
  <si>
    <t xml:space="preserve">Accessibilité potentielle localisée (APL) aux sage-femmes de 65 ans et moins</t>
  </si>
  <si>
    <t xml:space="preserve">Accessibilité Potentielle Localisée aux Chirurgiens-Dentistes de 65 ans et moins</t>
  </si>
  <si>
    <t xml:space="preserve">Accessibilité Potentielle Localisée aux Masseurs-Kinésithérapeutes de 65 ans et moins</t>
  </si>
  <si>
    <t xml:space="preserve">Densité d’officines de Pharmacie</t>
  </si>
  <si>
    <t>Terravisu</t>
  </si>
  <si>
    <t xml:space="preserve">/ 10 000 hab</t>
  </si>
  <si>
    <t xml:space="preserve">2022 plusieurs bassin de vie pour chaque EPCI, j'ai retenue une valeur à peu près moyenne</t>
  </si>
  <si>
    <t xml:space="preserve">Existence d'un Contrat Local de Santé</t>
  </si>
  <si>
    <t xml:space="preserve">Part de la population éloignée des soins de proximité (pharmacie, médecin généraliste, kiné, infirmier, dentiste)</t>
  </si>
  <si>
    <t xml:space="preserve">Présence d’une structure de santé de type SU et SMUR</t>
  </si>
  <si>
    <t>SIRsé</t>
  </si>
  <si>
    <t xml:space="preserve">pour BBO SU + SMUR Lorient</t>
  </si>
  <si>
    <t xml:space="preserve">Taux d’équipement en Médecine-Chirurgie-Obstétrique (nombre de lits)</t>
  </si>
  <si>
    <t xml:space="preserve">2023 maille Pays de Lorient Quimperlé :)</t>
  </si>
  <si>
    <t>Essentiels</t>
  </si>
  <si>
    <t xml:space="preserve">Être en lien avec la nature</t>
  </si>
  <si>
    <t xml:space="preserve">Existence d’un coefficient de biotope dans le plan local d’urbanisme</t>
  </si>
  <si>
    <t xml:space="preserve">LA : OUI majorité du territoire (18 communes /25) :  Il s'agit soit d'un coef de pleine terre (pleine terre 1 /non pleine terre 0), soit d'un coef de biotope (talus 1,2 /pleine terre 1 /perméable et toiture végé 0,5 /imperméable 0)</t>
  </si>
  <si>
    <t xml:space="preserve">Nombre d'établissements dépassant les seuils de déclaration d'émission de polluants atmosphériques pour 10.000 habitants</t>
  </si>
  <si>
    <t xml:space="preserve">/ 10000 hab</t>
  </si>
  <si>
    <t xml:space="preserve">Nombre de jours d'épisode de pollution de l'air par an</t>
  </si>
  <si>
    <t>AASQA</t>
  </si>
  <si>
    <t xml:space="preserve">Part de la surface du territoire consommée entre 2009 et 2021</t>
  </si>
  <si>
    <t xml:space="preserve">Mon Diagnostic Artificialisation</t>
  </si>
  <si>
    <t xml:space="preserve">finalement donnée 2011_2022 ; on a MOS sur le territoire très précis pour ZAN</t>
  </si>
  <si>
    <t xml:space="preserve">Part des communes couvertes par un Atlas de la Biodiversité Communale (ABC)</t>
  </si>
  <si>
    <t xml:space="preserve">Nature France</t>
  </si>
  <si>
    <t xml:space="preserve">Part des forêts et milieux semi-naturels sur la surface totale du territoire</t>
  </si>
  <si>
    <t xml:space="preserve">Part du territoire en zone protégée</t>
  </si>
  <si>
    <t xml:space="preserve">Superficie moyenne d’espaces verts par habitant dans la ville-centre</t>
  </si>
  <si>
    <t xml:space="preserve">Observatoire des villes vertes </t>
  </si>
  <si>
    <t xml:space="preserve">m2 / hab</t>
  </si>
  <si>
    <t xml:space="preserve">surface arborée en m² par habitant sur nosvillesvertes.fr</t>
  </si>
  <si>
    <t xml:space="preserve">Produire et s'approvisionner localement</t>
  </si>
  <si>
    <t xml:space="preserve">Existence d'un dispositif de tarification incitative sur la collecte des déchets (taxe ou redevance)</t>
  </si>
  <si>
    <t>In</t>
  </si>
  <si>
    <t xml:space="preserve">QC : TEOMi pour les DMA des professionnels uniquement;  BBO : tarification pour les particuliers</t>
  </si>
  <si>
    <t xml:space="preserve">Existence d'un document-cadre en matière d'économie circulaire</t>
  </si>
  <si>
    <t xml:space="preserve">Indicateur de dépendance économique</t>
  </si>
  <si>
    <t xml:space="preserve">Nombre d’équipements total pour 1000 habitants</t>
  </si>
  <si>
    <t xml:space="preserve">bassin de vie découpage compliqué j'ai fait une moyenne des bassin de vie </t>
  </si>
  <si>
    <t xml:space="preserve">Part des achats publics intégrant au moins une considération environnementale</t>
  </si>
  <si>
    <t xml:space="preserve">QC : 80% des achats faisant l'objet de marchés ont au moins une caluse DD et #60% de nos achats passent par une procédure de marché</t>
  </si>
  <si>
    <t xml:space="preserve">Part des emplois dans l’économie sociale et solidaire dans l'ensemble de l'économie</t>
  </si>
  <si>
    <t xml:space="preserve">Part des emplois de la sphère présentielle</t>
  </si>
  <si>
    <t xml:space="preserve">Part des emplois jugés "à risque"</t>
  </si>
  <si>
    <t xml:space="preserve">Taux d’actifs et d’emplois</t>
  </si>
  <si>
    <t xml:space="preserve">DATAR Nouvelle-Aquitaine</t>
  </si>
  <si>
    <t xml:space="preserve">Taux de valorisation matière et organique des déchets ménagers et assimilés</t>
  </si>
  <si>
    <t xml:space="preserve">reprendre chiffres internes</t>
  </si>
  <si>
    <t xml:space="preserve">S'informer et s'instruire</t>
  </si>
  <si>
    <t xml:space="preserve">Distance moyenne aux bibliothèques</t>
  </si>
  <si>
    <t xml:space="preserve">fragilite-numerique.fr </t>
  </si>
  <si>
    <t xml:space="preserve">Existence d'un Projet Éducatif Territorial (PEDT)</t>
  </si>
  <si>
    <t xml:space="preserve">Existence d’un dispositif d’éco-conditionnalité des aides aux acteurs et projets associatifs</t>
  </si>
  <si>
    <t xml:space="preserve">Indice de fragilité numérique</t>
  </si>
  <si>
    <t xml:space="preserve">Nombre de médias locaux indépendants à l'échelle départementale</t>
  </si>
  <si>
    <t xml:space="preserve">LA  (qui peut compte BBO : 3 radios (dont radio balises), 2 quotidiens locaux , tébésud, îl(e)s (site web), sortie de secours; QC ouest France et télégramme, radio océane + BOA</t>
  </si>
  <si>
    <t xml:space="preserve">Part des communes du territoire de plus de 5000 habitants disposant d’une programmation événementielle en lien avec la transition écologique et la résilience territoriale</t>
  </si>
  <si>
    <t xml:space="preserve">QC : Moelan, Quimperlé, Bannalec, Scaer (+ Clohars mais un peu moins de 5000 habitants)</t>
  </si>
  <si>
    <t xml:space="preserve">Part des établissements scolaires engagés dans une démarche globale de développement durable (label E3D)</t>
  </si>
  <si>
    <t xml:space="preserve">Statistiques-locales, INSEE</t>
  </si>
  <si>
    <t xml:space="preserve">lien INSEE ne fonctionne plus… mais cartographoie des établissements labellisés sur le site de l'académie de Rennes : edd.ac-rennes.fr</t>
  </si>
  <si>
    <t xml:space="preserve">Part des établissements scolaires enseignant la préparation aux situations d’urgence et la réduction des risques</t>
  </si>
  <si>
    <t xml:space="preserve">diffile à avoir même auprès de la DSDEN</t>
  </si>
  <si>
    <t xml:space="preserve">Se nourrir</t>
  </si>
  <si>
    <t xml:space="preserve">Accessibilité théorique aux commerces alimentaires à vélo</t>
  </si>
  <si>
    <t xml:space="preserve">Adéquation théorique entre la production agricole et la consommation du territoire</t>
  </si>
  <si>
    <t xml:space="preserve">RPG 2017 et PARCEL 2019</t>
  </si>
  <si>
    <t xml:space="preserve">Densité d’outils de logistique ou de transformation alimentaire locaux</t>
  </si>
  <si>
    <t xml:space="preserve">Toile alimentaire</t>
  </si>
  <si>
    <t xml:space="preserve">/ 100 km2</t>
  </si>
  <si>
    <t xml:space="preserve">cf toile alimentaire, densité d'outils de transformation agroalimentaire par 100 km² en 2023 (sources MSA et ACOSS), pas possible pour la logistique (difficile de dissocier l'alimentaire du reste)</t>
  </si>
  <si>
    <t xml:space="preserve">Densité de supérettes et d’épiceries pour 1000 habitants</t>
  </si>
  <si>
    <t>Obso-Alim</t>
  </si>
  <si>
    <t xml:space="preserve">valeurs pour le risque</t>
  </si>
  <si>
    <t xml:space="preserve">Nous avons fait étude sur précarité alimentaire pour l'ensemble du pays de lorient avec carto </t>
  </si>
  <si>
    <t xml:space="preserve">Evolution de la Surface Agricole Utile entre 2010 et 2020</t>
  </si>
  <si>
    <t xml:space="preserve">total pour PLQ avec observatoire agri</t>
  </si>
  <si>
    <t xml:space="preserve">Évolution des actifs agricoles entre 2008 et 2019</t>
  </si>
  <si>
    <t xml:space="preserve">Existence d’un Projet Alimentaire Territorial</t>
  </si>
  <si>
    <t>Agriculture.gouv.fr</t>
  </si>
  <si>
    <t xml:space="preserve">Nombre de marchés de producteurs hebdomadaires pour 1000 habitants</t>
  </si>
  <si>
    <t xml:space="preserve">/ 1000 hab</t>
  </si>
  <si>
    <t xml:space="preserve">difficile de connaître la part significative de producteurs; Chat Gpt  LA :  3 hebdomadaire, +  1 à locmiquélic d'avril à octobre… QC : 2 +1pendant l'été à Clohars … BBO : nostang + événements </t>
  </si>
  <si>
    <t xml:space="preserve">Part de la restauration collective respectant les critères d'approvisionnement de la loi Egalim</t>
  </si>
  <si>
    <t>Ma-cantine</t>
  </si>
  <si>
    <t xml:space="preserve">données 2023</t>
  </si>
  <si>
    <t xml:space="preserve">Part de la surface agricole en agriculture Biologique sur la surface agricole utile</t>
  </si>
  <si>
    <t xml:space="preserve">Agence Bio</t>
  </si>
  <si>
    <t xml:space="preserve">Part de la Surface Agricole Utile sur la superficie totale du territoire</t>
  </si>
  <si>
    <t xml:space="preserve">Quantité annuelle d'achats de substances actives rapporté à la SAU du territoire</t>
  </si>
  <si>
    <t xml:space="preserve">Ministère de la Transition Ecologique</t>
  </si>
  <si>
    <t xml:space="preserve">kg / ha / an</t>
  </si>
  <si>
    <t xml:space="preserve">long à traiter, données 2022 sur la SAU 2020, totalité des substances prises en compte, quel que soit l'usage, agricole ou non, ou encore la dangerosité des substances</t>
  </si>
  <si>
    <t xml:space="preserve">Score « Haute Valeur Naturelle »</t>
  </si>
  <si>
    <t xml:space="preserve">Se sentir en sécurité</t>
  </si>
  <si>
    <t xml:space="preserve">Existence d'un recensement des sites et événements sensibles</t>
  </si>
  <si>
    <t xml:space="preserve">recensement indiqué dans Plan santé environnement</t>
  </si>
  <si>
    <t xml:space="preserve">Existence d'un schéma de résilience numérique</t>
  </si>
  <si>
    <t xml:space="preserve">Existence de relations de travail entre la collectivité et les associations agréées de sécurité civile sur le territoire départemental</t>
  </si>
  <si>
    <t xml:space="preserve">Préfecture de département</t>
  </si>
  <si>
    <t xml:space="preserve">Nombre de risques majeurs auxquels sont exposées les communes du territoire</t>
  </si>
  <si>
    <t xml:space="preserve">France Découverte</t>
  </si>
  <si>
    <t>/13</t>
  </si>
  <si>
    <t xml:space="preserve">Nombre de victimes de violences de type « coups et blessures volontaires » pour 1000 habitants</t>
  </si>
  <si>
    <t>SSMSI</t>
  </si>
  <si>
    <t xml:space="preserve">j'ai un peu recalculer pour LA car Lorient a le plus fort taux du département 1,2/1000</t>
  </si>
  <si>
    <t xml:space="preserve">Part des communes couvertes par un PCS ou un PiCS</t>
  </si>
  <si>
    <t xml:space="preserve">Chat GPT : 4 communes LA, 2  QC et 1 BBO ; PiCS en cours élaboration QC; </t>
  </si>
  <si>
    <t xml:space="preserve">Vivre ensemble et faire société</t>
  </si>
  <si>
    <t xml:space="preserve">Différence entre le taux d'emploi des femmes et des hommes</t>
  </si>
  <si>
    <t xml:space="preserve">Existence d'une Convention Territoriale Globale (CTG) comprenant une analyse des besoins sociaux</t>
  </si>
  <si>
    <t xml:space="preserve">Nombre d'associations pour 1000 habitants</t>
  </si>
  <si>
    <t>Data-asso.fr</t>
  </si>
  <si>
    <t xml:space="preserve">3644 LA ; 1416 QC; 443 BBO</t>
  </si>
  <si>
    <t xml:space="preserve">Nombre d'événements grand public festifs et fédérateurs organisés ou soutenus par la collectivité par an pour 100.000 habitants</t>
  </si>
  <si>
    <t xml:space="preserve">Nombre de lieux de sociabilité publics pour 1000 habitants</t>
  </si>
  <si>
    <t xml:space="preserve">effectivement beaucoup trop long à renseigner : recherche Chat GPT : LA : 562; QC : 189 ; BBO : 70</t>
  </si>
  <si>
    <t xml:space="preserve">Nombre de structures de l’animation de la vie sociale agréée par la CAF (Centre social ou Espace de vie sociale) à l'échelle intercommunale pour 100.000 habitants</t>
  </si>
  <si>
    <t xml:space="preserve">QC : (MJC la marelle à Scaer est un centre social et espace de vie social porté par ty pouce à quimperlé; BBO, rapport activité : création centre vie sociale</t>
  </si>
  <si>
    <t xml:space="preserve">Nombre de travailleurs sociaux / Nombre d'allocataires du RSA</t>
  </si>
  <si>
    <t>Data.caf</t>
  </si>
  <si>
    <t xml:space="preserve">/100 hab</t>
  </si>
  <si>
    <r>
      <t xml:space="preserve">2022 RSA et PA : 2550 LA, 485 QC, 100 BBO </t>
    </r>
    <r>
      <rPr>
        <sz val="11"/>
        <color indexed="2"/>
        <rFont val="Calibri"/>
        <scheme val="minor"/>
      </rPr>
      <t xml:space="preserve">a rechercher Nbre travailleurs sociaux</t>
    </r>
  </si>
  <si>
    <t xml:space="preserve">Part des communes de plus de 1000 habitants ayant totalement mis en oeuvre leur Plan de mise en accessibilité de la voirie et des aménagements des espaces publics (PAVE)</t>
  </si>
  <si>
    <t xml:space="preserve">QC : au niveau des communes, aucune  a mis totalement en œuvre. 2 communes Quimperlé et Moelan ont obligation de mettre en œuvre une commission communale d'accessibilité</t>
  </si>
  <si>
    <t xml:space="preserve">Part des femmes dans l'exécutif communautaire</t>
  </si>
  <si>
    <t xml:space="preserve">Part des jeunes (15-24 ans) non insérés</t>
  </si>
  <si>
    <t xml:space="preserve">Part des ménages d'une seule personne</t>
  </si>
  <si>
    <t xml:space="preserve">Rapport interdécile du niveau de vie (9e décile / 1er décile)</t>
  </si>
  <si>
    <t xml:space="preserve">Reconnaissance de l'engagement de l'Office de Tourisme dans la transition écologique</t>
  </si>
  <si>
    <t xml:space="preserve">plusieurs label sur tourisme pour l'ensemble du pays de Lorient-Quimperlé _point info tourisme intercommunal pour BBO</t>
  </si>
  <si>
    <t xml:space="preserve">Taux de couverture accueil jeune enfant pour 100 enfants de moins de 3 ans</t>
  </si>
  <si>
    <t xml:space="preserve">Taux de participation aux élections municipales 2020</t>
  </si>
  <si>
    <t xml:space="preserve">Taux de pauvreté</t>
  </si>
  <si>
    <t xml:space="preserve">2020 (millésime 2021 FILOSOFI INSEE)</t>
  </si>
  <si>
    <t>besoins</t>
  </si>
  <si>
    <t>description</t>
  </si>
  <si>
    <t>lien</t>
  </si>
  <si>
    <t>.</t>
  </si>
  <si>
    <t>#</t>
  </si>
  <si>
    <t>designation_indicateur</t>
  </si>
  <si>
    <t>type_besoins</t>
  </si>
  <si>
    <t>objectif</t>
  </si>
  <si>
    <t>valeur</t>
  </si>
  <si>
    <t>unite</t>
  </si>
  <si>
    <t>source</t>
  </si>
  <si>
    <t>valeur_indice</t>
  </si>
  <si>
    <t>Version</t>
  </si>
  <si>
    <t>1.3.2</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</si>
</sst>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2">
    <numFmt numFmtId="164" formatCode="0.0%"/>
    <numFmt numFmtId="165" formatCode="0.000"/>
  </numFmts>
  <fonts count="21">
    <font>
      <sz val="11.000000"/>
      <color theme="1"/>
      <name val="Calibri"/>
      <scheme val="minor"/>
    </font>
    <font>
      <b/>
      <sz val="24.000000"/>
      <color rgb="FF0D757B"/>
      <name val="Calibri"/>
      <scheme val="minor"/>
    </font>
    <font>
      <b/>
      <sz val="12.000000"/>
      <color theme="1"/>
      <name val="Calibri"/>
      <scheme val="minor"/>
    </font>
    <font>
      <b/>
      <sz val="11.000000"/>
      <color theme="1"/>
      <name val="Calibri"/>
      <scheme val="minor"/>
    </font>
    <font>
      <b/>
      <sz val="11.000000"/>
      <name val="Calibri"/>
      <scheme val="minor"/>
    </font>
    <font>
      <b/>
      <sz val="11.000000"/>
      <color theme="0"/>
      <name val="Calibri"/>
      <scheme val="minor"/>
    </font>
    <font>
      <b/>
      <sz val="18.000000"/>
      <color rgb="FFC00000"/>
      <name val="Calibri"/>
      <scheme val="minor"/>
    </font>
    <font>
      <b/>
      <sz val="18.000000"/>
      <color theme="7" tint="-0.249977111117893"/>
      <name val="Calibri"/>
      <scheme val="minor"/>
    </font>
    <font>
      <b/>
      <sz val="18.000000"/>
      <color theme="9" tint="0"/>
      <name val="Calibri"/>
      <scheme val="minor"/>
    </font>
    <font>
      <sz val="11.000000"/>
      <name val="Calibri"/>
    </font>
    <font>
      <sz val="10.000000"/>
      <color rgb="FFC00000"/>
      <name val="Calibri"/>
    </font>
    <font>
      <sz val="10.000000"/>
      <color theme="7" tint="-0.249977111117893"/>
      <name val="Calibri"/>
      <scheme val="minor"/>
    </font>
    <font>
      <sz val="10.000000"/>
      <color theme="9" tint="0"/>
      <name val="Calibri"/>
      <scheme val="minor"/>
    </font>
    <font>
      <b/>
      <sz val="10.000000"/>
      <color rgb="FFC00000"/>
      <name val="Calibri"/>
    </font>
    <font>
      <b/>
      <sz val="10.000000"/>
      <color theme="9" tint="0"/>
      <name val="Calibri"/>
      <scheme val="minor"/>
    </font>
    <font>
      <b/>
      <sz val="11.000000"/>
      <color indexed="2"/>
      <name val="Calibri"/>
      <scheme val="minor"/>
    </font>
    <font>
      <sz val="11.000000"/>
      <color theme="1"/>
      <name val="Calibri"/>
    </font>
    <font>
      <u/>
      <sz val="11.000000"/>
      <color theme="10"/>
      <name val="Calibri"/>
    </font>
    <font>
      <sz val="11.000000"/>
      <name val="Calibri"/>
      <scheme val="minor"/>
    </font>
    <font>
      <sz val="11.000000"/>
      <color indexed="2"/>
      <name val="Calibri"/>
      <scheme val="minor"/>
    </font>
    <font>
      <sz val="11.000000"/>
      <color indexed="2"/>
      <name val="Calibri"/>
    </font>
  </fonts>
  <fills count="11">
    <fill>
      <patternFill patternType="none"/>
    </fill>
    <fill>
      <patternFill patternType="gray125"/>
    </fill>
    <fill>
      <patternFill patternType="none"/>
    </fill>
    <fill>
      <patternFill patternType="solid">
        <fgColor theme="0"/>
        <bgColor theme="0"/>
      </patternFill>
    </fill>
    <fill>
      <patternFill patternType="solid">
        <fgColor rgb="FF0D757B"/>
        <bgColor rgb="FF0D757B"/>
      </patternFill>
    </fill>
    <fill>
      <patternFill patternType="solid">
        <fgColor theme="2" tint="0"/>
        <bgColor theme="2" tint="0"/>
      </patternFill>
    </fill>
    <fill>
      <patternFill patternType="solid">
        <fgColor rgb="FFFAAFB0"/>
        <bgColor rgb="FFFAAFB0"/>
      </patternFill>
    </fill>
    <fill>
      <patternFill patternType="solid">
        <fgColor theme="7" tint="0.79998168889431442"/>
        <bgColor theme="7" tint="0.79998168889431442"/>
      </patternFill>
    </fill>
    <fill>
      <patternFill patternType="solid">
        <fgColor theme="9" tint="0.79998168889431442"/>
        <bgColor theme="9" tint="0.79998168889431442"/>
      </patternFill>
    </fill>
    <fill>
      <patternFill patternType="solid">
        <fgColor theme="0" tint="-0.049989318521683403"/>
        <bgColor theme="0" tint="-0.049989318521683403"/>
      </patternFill>
    </fill>
    <fill>
      <patternFill patternType="solid">
        <fgColor indexed="5"/>
        <bgColor theme="0" tint="-0.049989318521683403"/>
      </patternFill>
    </fill>
  </fills>
  <borders count="36">
    <border>
      <left style="none"/>
      <right style="none"/>
      <top style="none"/>
      <bottom style="none"/>
      <diagonal style="none"/>
    </border>
    <border>
      <left style="thick">
        <color indexed="2"/>
      </left>
      <right style="thick">
        <color indexed="2"/>
      </right>
      <top style="thick">
        <color indexed="2"/>
      </top>
      <bottom style="none"/>
      <diagonal style="none"/>
    </border>
    <border>
      <left style="none"/>
      <right style="none"/>
      <top style="none"/>
      <bottom style="medium">
        <color auto="1"/>
      </bottom>
      <diagonal style="none"/>
    </border>
    <border>
      <left style="thin">
        <color theme="1"/>
      </left>
      <right style="thin">
        <color theme="1"/>
      </right>
      <top style="thin">
        <color theme="1"/>
      </top>
      <bottom style="thin">
        <color auto="1"/>
      </bottom>
      <diagonal style="none"/>
    </border>
    <border>
      <left style="none"/>
      <right style="none"/>
      <top style="thin">
        <color theme="1"/>
      </top>
      <bottom style="thin">
        <color auto="1"/>
      </bottom>
      <diagonal style="none"/>
    </border>
    <border>
      <left style="thick">
        <color indexed="2"/>
      </left>
      <right style="thick">
        <color indexed="2"/>
      </right>
      <top style="none"/>
      <bottom style="thin">
        <color auto="1"/>
      </bottom>
      <diagonal style="none"/>
    </border>
    <border>
      <left style="medium">
        <color auto="1"/>
      </left>
      <right style="thin">
        <color auto="1"/>
      </right>
      <top style="medium">
        <color auto="1"/>
      </top>
      <bottom style="thin">
        <color auto="1"/>
      </bottom>
      <diagonal style="none"/>
    </border>
    <border>
      <left style="thin">
        <color auto="1"/>
      </left>
      <right style="hair">
        <color theme="0" tint="-0.14999847407452621"/>
      </right>
      <top style="medium">
        <color auto="1"/>
      </top>
      <bottom style="thin">
        <color auto="1"/>
      </bottom>
      <diagonal style="none"/>
    </border>
    <border>
      <left style="hair">
        <color theme="0" tint="-0.14999847407452621"/>
      </left>
      <right style="hair">
        <color theme="0" tint="-0.14999847407452621"/>
      </right>
      <top style="medium">
        <color auto="1"/>
      </top>
      <bottom style="thin">
        <color auto="1"/>
      </bottom>
      <diagonal style="none"/>
    </border>
    <border>
      <left style="hair">
        <color theme="0" tint="-0.14999847407452621"/>
      </left>
      <right style="medium">
        <color auto="1"/>
      </right>
      <top style="medium">
        <color auto="1"/>
      </top>
      <bottom style="thin">
        <color auto="1"/>
      </bottom>
      <diagonal style="none"/>
    </border>
    <border>
      <left style="medium">
        <color auto="1"/>
      </left>
      <right style="hair">
        <color theme="0" tint="-0.14999847407452621"/>
      </right>
      <top style="medium">
        <color auto="1"/>
      </top>
      <bottom style="thin">
        <color auto="1"/>
      </bottom>
      <diagonal style="none"/>
    </border>
    <border>
      <left style="thin">
        <color theme="1"/>
      </left>
      <right style="thin">
        <color theme="1"/>
      </right>
      <top style="thin">
        <color auto="1"/>
      </top>
      <bottom style="thin">
        <color theme="0" tint="-0.14999847407452621"/>
      </bottom>
      <diagonal style="none"/>
    </border>
    <border>
      <left style="thin">
        <color theme="1"/>
      </left>
      <right style="thin">
        <color theme="1"/>
      </right>
      <top style="none"/>
      <bottom style="thin">
        <color theme="0" tint="-0.14999847407452621"/>
      </bottom>
      <diagonal style="none"/>
    </border>
    <border>
      <left style="none"/>
      <right style="none"/>
      <top style="none"/>
      <bottom style="thin">
        <color theme="0" tint="-0.14999847407452621"/>
      </bottom>
      <diagonal style="none"/>
    </border>
    <border>
      <left style="thick">
        <color indexed="2"/>
      </left>
      <right style="thick">
        <color indexed="2"/>
      </right>
      <top style="none"/>
      <bottom style="thin">
        <color theme="0" tint="-0.14999847407452621"/>
      </bottom>
      <diagonal style="none"/>
    </border>
    <border>
      <left style="medium">
        <color auto="1"/>
      </left>
      <right style="thin">
        <color auto="1"/>
      </right>
      <top style="thin">
        <color auto="1"/>
      </top>
      <bottom style="thin">
        <color theme="0" tint="-0.249977111117893"/>
      </bottom>
      <diagonal style="none"/>
    </border>
    <border>
      <left style="none"/>
      <right style="hair">
        <color theme="0" tint="-0.14999847407452621"/>
      </right>
      <top style="thin">
        <color auto="1"/>
      </top>
      <bottom style="thin">
        <color theme="0" tint="-0.249977111117893"/>
      </bottom>
      <diagonal style="none"/>
    </border>
    <border>
      <left style="hair">
        <color theme="0" tint="-0.14999847407452621"/>
      </left>
      <right style="hair">
        <color theme="0" tint="-0.14999847407452621"/>
      </right>
      <top style="thin">
        <color auto="1"/>
      </top>
      <bottom style="thin">
        <color theme="0" tint="-0.249977111117893"/>
      </bottom>
      <diagonal style="none"/>
    </border>
    <border>
      <left style="hair">
        <color theme="0" tint="-0.14999847407452621"/>
      </left>
      <right style="medium">
        <color auto="1"/>
      </right>
      <top style="thin">
        <color auto="1"/>
      </top>
      <bottom style="thin">
        <color theme="0" tint="-0.249977111117893"/>
      </bottom>
      <diagonal style="none"/>
    </border>
    <border>
      <left style="medium">
        <color auto="1"/>
      </left>
      <right style="hair">
        <color theme="0" tint="-0.14999847407452621"/>
      </right>
      <top style="thin">
        <color auto="1"/>
      </top>
      <bottom style="thin">
        <color theme="0" tint="-0.14999847407452621"/>
      </bottom>
      <diagonal style="none"/>
    </border>
    <border>
      <left style="hair">
        <color theme="0" tint="-0.14999847407452621"/>
      </left>
      <right style="medium">
        <color auto="1"/>
      </right>
      <top style="thin">
        <color auto="1"/>
      </top>
      <bottom style="thin">
        <color theme="0" tint="-0.14999847407452621"/>
      </bottom>
      <diagonal style="none"/>
    </border>
    <border>
      <left style="thin">
        <color theme="1"/>
      </left>
      <right style="thin">
        <color theme="1"/>
      </right>
      <top style="thin">
        <color theme="0" tint="-0.14999847407452621"/>
      </top>
      <bottom style="thin">
        <color theme="0" tint="-0.14999847407452621"/>
      </bottom>
      <diagonal style="none"/>
    </border>
    <border>
      <left style="none"/>
      <right style="none"/>
      <top style="thin">
        <color theme="0" tint="-0.14999847407452621"/>
      </top>
      <bottom style="thin">
        <color theme="0" tint="-0.14999847407452621"/>
      </bottom>
      <diagonal style="none"/>
    </border>
    <border>
      <left style="thick">
        <color indexed="2"/>
      </left>
      <right style="thick">
        <color indexed="2"/>
      </right>
      <top style="thin">
        <color theme="0" tint="-0.14999847407452621"/>
      </top>
      <bottom style="thin">
        <color theme="0" tint="-0.14999847407452621"/>
      </bottom>
      <diagonal style="none"/>
    </border>
    <border>
      <left style="medium">
        <color auto="1"/>
      </left>
      <right style="thin">
        <color auto="1"/>
      </right>
      <top style="thin">
        <color theme="0" tint="-0.249977111117893"/>
      </top>
      <bottom style="thin">
        <color theme="0" tint="-0.249977111117893"/>
      </bottom>
      <diagonal style="none"/>
    </border>
    <border>
      <left style="none"/>
      <right style="hair">
        <color theme="0" tint="-0.14999847407452621"/>
      </right>
      <top style="thin">
        <color theme="0" tint="-0.249977111117893"/>
      </top>
      <bottom style="thin">
        <color theme="0" tint="-0.249977111117893"/>
      </bottom>
      <diagonal style="none"/>
    </border>
    <border>
      <left style="hair">
        <color theme="0" tint="-0.14999847407452621"/>
      </left>
      <right style="hair">
        <color theme="0" tint="-0.14999847407452621"/>
      </right>
      <top style="thin">
        <color theme="0" tint="-0.249977111117893"/>
      </top>
      <bottom style="thin">
        <color theme="0" tint="-0.249977111117893"/>
      </bottom>
      <diagonal style="none"/>
    </border>
    <border>
      <left style="hair">
        <color theme="0" tint="-0.14999847407452621"/>
      </left>
      <right style="medium">
        <color auto="1"/>
      </right>
      <top style="thin">
        <color theme="0" tint="-0.249977111117893"/>
      </top>
      <bottom style="thin">
        <color theme="0" tint="-0.249977111117893"/>
      </bottom>
      <diagonal style="none"/>
    </border>
    <border>
      <left style="medium">
        <color auto="1"/>
      </left>
      <right style="hair">
        <color theme="0" tint="-0.14999847407452621"/>
      </right>
      <top style="thin">
        <color theme="0" tint="-0.14999847407452621"/>
      </top>
      <bottom style="thin">
        <color theme="0" tint="-0.14999847407452621"/>
      </bottom>
      <diagonal style="none"/>
    </border>
    <border>
      <left style="hair">
        <color theme="0" tint="-0.14999847407452621"/>
      </left>
      <right style="medium">
        <color auto="1"/>
      </right>
      <top style="thin">
        <color theme="0" tint="-0.14999847407452621"/>
      </top>
      <bottom style="thin">
        <color theme="0" tint="-0.14999847407452621"/>
      </bottom>
      <diagonal style="none"/>
    </border>
    <border>
      <left style="medium">
        <color auto="1"/>
      </left>
      <right style="thin">
        <color auto="1"/>
      </right>
      <top style="thin">
        <color theme="0" tint="-0.249977111117893"/>
      </top>
      <bottom style="thin">
        <color theme="2" tint="0"/>
      </bottom>
      <diagonal style="none"/>
    </border>
    <border>
      <left style="none"/>
      <right style="hair">
        <color theme="0" tint="-0.14999847407452621"/>
      </right>
      <top style="thin">
        <color theme="0" tint="-0.249977111117893"/>
      </top>
      <bottom style="thin">
        <color theme="2" tint="0"/>
      </bottom>
      <diagonal style="none"/>
    </border>
    <border>
      <left style="hair">
        <color theme="0" tint="-0.14999847407452621"/>
      </left>
      <right style="hair">
        <color theme="0" tint="-0.14999847407452621"/>
      </right>
      <top style="thin">
        <color theme="0" tint="-0.249977111117893"/>
      </top>
      <bottom style="thin">
        <color theme="2" tint="0"/>
      </bottom>
      <diagonal style="none"/>
    </border>
    <border>
      <left style="hair">
        <color theme="0" tint="-0.14999847407452621"/>
      </left>
      <right style="medium">
        <color auto="1"/>
      </right>
      <top style="thin">
        <color theme="0" tint="-0.249977111117893"/>
      </top>
      <bottom style="thin">
        <color theme="2" tint="0"/>
      </bottom>
      <diagonal style="none"/>
    </border>
    <border>
      <left style="medium">
        <color auto="1"/>
      </left>
      <right style="hair">
        <color theme="0" tint="-0.14999847407452621"/>
      </right>
      <top style="thin">
        <color theme="0" tint="-0.14999847407452621"/>
      </top>
      <bottom style="none"/>
      <diagonal style="none"/>
    </border>
    <border>
      <left style="hair">
        <color theme="0" tint="-0.14999847407452621"/>
      </left>
      <right style="medium">
        <color auto="1"/>
      </right>
      <top style="thin">
        <color theme="0" tint="-0.14999847407452621"/>
      </top>
      <bottom style="none"/>
      <diagonal style="none"/>
    </border>
  </borders>
  <cellStyleXfs count="4">
    <xf fontId="0" fillId="0" borderId="0" numFmtId="0" applyNumberFormat="1" applyFont="1" applyFill="1" applyBorder="1"/>
    <xf fontId="0" fillId="2" borderId="0" numFmtId="0" applyNumberFormat="1" applyFont="1" applyFill="1" applyBorder="1"/>
    <xf fontId="0" fillId="2" borderId="0" numFmtId="9" applyNumberFormat="1" applyFont="0" applyFill="0" applyBorder="0"/>
    <xf fontId="0" fillId="2" borderId="0" numFmtId="9" applyNumberFormat="1" applyFont="0" applyFill="0" applyBorder="0" applyProtection="0"/>
  </cellStyleXfs>
  <cellXfs count="86">
    <xf fontId="0" fillId="0" borderId="0" numFmtId="0" xfId="0"/>
    <xf fontId="0" fillId="0" borderId="0" numFmtId="0" xfId="0" applyAlignment="1">
      <alignment vertical="center"/>
    </xf>
    <xf fontId="0" fillId="0" borderId="0" numFmtId="0" xfId="0" applyAlignment="1">
      <alignment horizontal="center" vertical="center"/>
    </xf>
    <xf fontId="0" fillId="0" borderId="0" numFmtId="0" xfId="0" applyAlignment="1">
      <alignment horizontal="center"/>
    </xf>
    <xf fontId="1" fillId="0" borderId="0" numFmtId="0" xfId="0" applyFont="1" applyAlignment="1">
      <alignment horizontal="left" vertical="center" wrapText="1"/>
    </xf>
    <xf fontId="1" fillId="0" borderId="0" numFmtId="0" xfId="0" applyFont="1" applyAlignment="1">
      <alignment horizontal="center" vertical="center" wrapText="1"/>
    </xf>
    <xf fontId="2" fillId="0" borderId="0" numFmtId="0" xfId="0" applyFont="1" applyAlignment="1">
      <alignment horizontal="center" vertical="center" wrapText="1"/>
    </xf>
    <xf fontId="3" fillId="0" borderId="1" numFmtId="164" xfId="2" applyNumberFormat="1" applyFont="1" applyBorder="1" applyAlignment="1">
      <alignment horizontal="center" vertical="center" wrapText="1"/>
    </xf>
    <xf fontId="0" fillId="0" borderId="2" numFmtId="0" xfId="0" applyBorder="1" applyAlignment="1">
      <alignment vertical="center"/>
    </xf>
    <xf fontId="4" fillId="3" borderId="3" numFmtId="0" xfId="0" applyFont="1" applyFill="1" applyBorder="1" applyAlignment="1">
      <alignment horizontal="center" vertical="center" wrapText="1"/>
    </xf>
    <xf fontId="4" fillId="3" borderId="4" numFmtId="0" xfId="0" applyFont="1" applyFill="1" applyBorder="1" applyAlignment="1">
      <alignment horizontal="center" vertical="center" wrapText="1"/>
    </xf>
    <xf fontId="5" fillId="4" borderId="5" numFmtId="0" xfId="0" applyFont="1" applyFill="1" applyBorder="1" applyAlignment="1">
      <alignment horizontal="center" vertical="center" wrapText="1"/>
    </xf>
    <xf fontId="5" fillId="4" borderId="4" numFmtId="0" xfId="0" applyFont="1" applyFill="1" applyBorder="1" applyAlignment="1">
      <alignment horizontal="center" vertical="center" wrapText="1"/>
    </xf>
    <xf fontId="4" fillId="5" borderId="6" numFmtId="0" xfId="0" applyFont="1" applyFill="1" applyBorder="1" applyAlignment="1">
      <alignment horizontal="center" vertical="center" wrapText="1"/>
    </xf>
    <xf fontId="6" fillId="6" borderId="7" numFmtId="0" xfId="0" applyFont="1" applyFill="1" applyBorder="1" applyAlignment="1">
      <alignment horizontal="center" vertical="center" wrapText="1"/>
    </xf>
    <xf fontId="7" fillId="7" borderId="8" numFmtId="0" xfId="0" applyFont="1" applyFill="1" applyBorder="1" applyAlignment="1">
      <alignment horizontal="center" vertical="center" wrapText="1"/>
    </xf>
    <xf fontId="8" fillId="8" borderId="9" numFmtId="0" xfId="0" applyFont="1" applyFill="1" applyBorder="1" applyAlignment="1">
      <alignment horizontal="center" vertical="center" wrapText="1"/>
    </xf>
    <xf fontId="6" fillId="6" borderId="10" numFmtId="0" xfId="0" applyFont="1" applyFill="1" applyBorder="1" applyAlignment="1">
      <alignment horizontal="center" vertical="center" wrapText="1"/>
    </xf>
    <xf fontId="0" fillId="9" borderId="11" numFmtId="0" xfId="0" applyFill="1" applyBorder="1" applyAlignment="1">
      <alignment vertical="center" wrapText="1"/>
    </xf>
    <xf fontId="0" fillId="9" borderId="12" numFmtId="0" xfId="0" applyFill="1" applyBorder="1" applyAlignment="1">
      <alignment horizontal="center" vertical="center" wrapText="1"/>
    </xf>
    <xf fontId="0" fillId="9" borderId="12" numFmtId="0" xfId="0" applyFill="1" applyBorder="1" applyAlignment="1">
      <alignment vertical="center" wrapText="1"/>
    </xf>
    <xf fontId="0" fillId="9" borderId="12" numFmtId="0" xfId="0" applyFill="1" applyBorder="1" applyAlignment="1">
      <alignment vertical="center" wrapText="1"/>
    </xf>
    <xf fontId="9" fillId="9" borderId="12" numFmtId="0" xfId="0" applyFont="1" applyFill="1" applyBorder="1" applyAlignment="1">
      <alignment horizontal="left" vertical="center" wrapText="1"/>
    </xf>
    <xf fontId="9" fillId="9" borderId="12" numFmtId="0" xfId="0" applyFont="1" applyFill="1" applyBorder="1" applyAlignment="1">
      <alignment horizontal="center" vertical="center" wrapText="1"/>
    </xf>
    <xf fontId="9" fillId="9" borderId="13" numFmtId="0" xfId="0" applyFont="1" applyFill="1" applyBorder="1" applyAlignment="1">
      <alignment horizontal="center" vertical="center" wrapText="1"/>
    </xf>
    <xf fontId="0" fillId="0" borderId="14" numFmtId="164" xfId="2" applyNumberFormat="1" applyBorder="1" applyAlignment="1" applyProtection="1">
      <alignment horizontal="center" vertical="center" wrapText="1"/>
      <protection locked="0"/>
    </xf>
    <xf fontId="0" fillId="3" borderId="13" numFmtId="0" xfId="0" applyFill="1" applyBorder="1" applyAlignment="1">
      <alignment horizontal="center" vertical="center" wrapText="1"/>
    </xf>
    <xf fontId="3" fillId="9" borderId="15" numFmtId="165" xfId="0" applyNumberFormat="1" applyFont="1" applyFill="1" applyBorder="1" applyAlignment="1">
      <alignment horizontal="center" vertical="center" wrapText="1"/>
    </xf>
    <xf fontId="10" fillId="9" borderId="16" numFmtId="0" xfId="0" applyFont="1" applyFill="1" applyBorder="1" applyAlignment="1">
      <alignment horizontal="center" vertical="center" wrapText="1"/>
    </xf>
    <xf fontId="11" fillId="9" borderId="17" numFmtId="0" xfId="0" applyFont="1" applyFill="1" applyBorder="1" applyAlignment="1">
      <alignment horizontal="center" vertical="center" wrapText="1"/>
    </xf>
    <xf fontId="12" fillId="9" borderId="18" numFmtId="0" xfId="0" applyFont="1" applyFill="1" applyBorder="1" applyAlignment="1">
      <alignment horizontal="center" vertical="center" wrapText="1"/>
    </xf>
    <xf fontId="13" fillId="9" borderId="19" numFmtId="0" xfId="0" applyFont="1" applyFill="1" applyBorder="1" applyAlignment="1">
      <alignment horizontal="center" vertical="center" wrapText="1"/>
    </xf>
    <xf fontId="14" fillId="9" borderId="20" numFmtId="0" xfId="0" applyFont="1" applyFill="1" applyBorder="1" applyAlignment="1">
      <alignment horizontal="center" vertical="center" wrapText="1"/>
    </xf>
    <xf fontId="0" fillId="9" borderId="21" numFmtId="0" xfId="0" applyFill="1" applyBorder="1" applyAlignment="1">
      <alignment vertical="center" wrapText="1"/>
    </xf>
    <xf fontId="0" fillId="9" borderId="12" numFmtId="0" xfId="0" applyFill="1" applyBorder="1" applyAlignment="1">
      <alignment horizontal="center" vertical="center" wrapText="1"/>
    </xf>
    <xf fontId="0" fillId="9" borderId="21" numFmtId="0" xfId="0" applyFill="1" applyBorder="1" applyAlignment="1">
      <alignment horizontal="center" vertical="center" wrapText="1"/>
    </xf>
    <xf fontId="0" fillId="9" borderId="22" numFmtId="0" xfId="0" applyFill="1" applyBorder="1" applyAlignment="1">
      <alignment horizontal="center" vertical="center" wrapText="1"/>
    </xf>
    <xf fontId="0" fillId="0" borderId="23" numFmtId="0" xfId="2" applyBorder="1" applyAlignment="1" applyProtection="1">
      <alignment horizontal="center" vertical="center" wrapText="1"/>
      <protection locked="0"/>
    </xf>
    <xf fontId="0" fillId="3" borderId="22" numFmtId="0" xfId="0" applyFill="1" applyBorder="1" applyAlignment="1">
      <alignment horizontal="center" vertical="center" wrapText="1"/>
    </xf>
    <xf fontId="3" fillId="9" borderId="24" numFmtId="165" xfId="0" applyNumberFormat="1" applyFont="1" applyFill="1" applyBorder="1" applyAlignment="1">
      <alignment horizontal="center" vertical="center" wrapText="1"/>
    </xf>
    <xf fontId="10" fillId="9" borderId="25" numFmtId="0" xfId="0" applyFont="1" applyFill="1" applyBorder="1" applyAlignment="1">
      <alignment horizontal="center" vertical="center" wrapText="1"/>
    </xf>
    <xf fontId="11" fillId="9" borderId="26" numFmtId="0" xfId="0" applyFont="1" applyFill="1" applyBorder="1" applyAlignment="1">
      <alignment horizontal="center" vertical="center" wrapText="1"/>
    </xf>
    <xf fontId="12" fillId="9" borderId="27" numFmtId="0" xfId="0" applyFont="1" applyFill="1" applyBorder="1" applyAlignment="1">
      <alignment horizontal="center" vertical="center" wrapText="1"/>
    </xf>
    <xf fontId="13" fillId="9" borderId="28" numFmtId="0" xfId="0" applyFont="1" applyFill="1" applyBorder="1" applyAlignment="1">
      <alignment horizontal="center" vertical="center" wrapText="1"/>
    </xf>
    <xf fontId="14" fillId="9" borderId="29" numFmtId="0" xfId="0" applyFont="1" applyFill="1" applyBorder="1" applyAlignment="1">
      <alignment horizontal="center" vertical="center" wrapText="1"/>
    </xf>
    <xf fontId="9" fillId="9" borderId="21" numFmtId="0" xfId="0" applyFont="1" applyFill="1" applyBorder="1" applyAlignment="1">
      <alignment horizontal="left" vertical="center" wrapText="1"/>
    </xf>
    <xf fontId="9" fillId="9" borderId="21" numFmtId="0" xfId="0" applyFont="1" applyFill="1" applyBorder="1" applyAlignment="1">
      <alignment horizontal="center" vertical="center" wrapText="1"/>
    </xf>
    <xf fontId="9" fillId="9" borderId="22" numFmtId="0" xfId="0" applyFont="1" applyFill="1" applyBorder="1" applyAlignment="1">
      <alignment horizontal="center" vertical="center" wrapText="1"/>
    </xf>
    <xf fontId="15" fillId="3" borderId="22" numFmtId="0" xfId="0" applyFont="1" applyFill="1" applyBorder="1" applyAlignment="1">
      <alignment horizontal="center" vertical="center" wrapText="1"/>
    </xf>
    <xf fontId="0" fillId="0" borderId="23" numFmtId="164" xfId="2" applyNumberFormat="1" applyBorder="1" applyAlignment="1" applyProtection="1">
      <alignment horizontal="center" vertical="center" wrapText="1"/>
      <protection locked="0"/>
    </xf>
    <xf fontId="15" fillId="9" borderId="24" numFmtId="165" xfId="0" applyNumberFormat="1" applyFont="1" applyFill="1" applyBorder="1" applyAlignment="1">
      <alignment horizontal="center" vertical="center" wrapText="1"/>
    </xf>
    <xf fontId="0" fillId="9" borderId="21" numFmtId="0" xfId="0" applyFill="1" applyBorder="1" applyAlignment="1">
      <alignment horizontal="center" vertical="center" wrapText="1"/>
    </xf>
    <xf fontId="0" fillId="9" borderId="21" numFmtId="0" xfId="0" applyFill="1" applyBorder="1" applyAlignment="1">
      <alignment vertical="center" wrapText="1"/>
    </xf>
    <xf fontId="0" fillId="0" borderId="23" numFmtId="10" xfId="2" applyNumberFormat="1" applyBorder="1" applyAlignment="1" applyProtection="1">
      <alignment horizontal="center" vertical="center" wrapText="1"/>
      <protection locked="0"/>
    </xf>
    <xf fontId="11" fillId="9" borderId="26" numFmtId="10" xfId="0" applyNumberFormat="1" applyFont="1" applyFill="1" applyBorder="1" applyAlignment="1">
      <alignment horizontal="center" vertical="center" wrapText="1"/>
    </xf>
    <xf fontId="9" fillId="3" borderId="22" numFmtId="0" xfId="0" applyFont="1" applyFill="1" applyBorder="1" applyAlignment="1">
      <alignment horizontal="center" vertical="center" wrapText="1"/>
    </xf>
    <xf fontId="0" fillId="0" borderId="22" numFmtId="0" xfId="1" applyBorder="1" applyAlignment="1">
      <alignment horizontal="center" vertical="center" wrapText="1"/>
    </xf>
    <xf fontId="16" fillId="9" borderId="22" numFmtId="0" xfId="0" applyFont="1" applyFill="1" applyBorder="1" applyAlignment="1">
      <alignment horizontal="center" vertical="center" wrapText="1"/>
    </xf>
    <xf fontId="0" fillId="3" borderId="0" numFmtId="0" xfId="0" applyFill="1" applyAlignment="1">
      <alignment horizontal="center" vertical="center" wrapText="1"/>
    </xf>
    <xf fontId="17" fillId="3" borderId="22" numFmtId="0" xfId="0" applyFont="1" applyFill="1" applyBorder="1" applyAlignment="1">
      <alignment horizontal="center" vertical="center" wrapText="1"/>
    </xf>
    <xf fontId="18" fillId="9" borderId="21" numFmtId="0" xfId="0" applyFont="1" applyFill="1" applyBorder="1" applyAlignment="1">
      <alignment vertical="center" wrapText="1"/>
    </xf>
    <xf fontId="18" fillId="9" borderId="21" numFmtId="0" xfId="0" applyFont="1" applyFill="1" applyBorder="1" applyAlignment="1">
      <alignment horizontal="center" vertical="center" wrapText="1"/>
    </xf>
    <xf fontId="19" fillId="9" borderId="22" numFmtId="0" xfId="0" applyFont="1" applyFill="1" applyBorder="1" applyAlignment="1">
      <alignment horizontal="center" vertical="center" wrapText="1"/>
    </xf>
    <xf fontId="19" fillId="0" borderId="23" numFmtId="0" xfId="2" applyFont="1" applyBorder="1" applyAlignment="1" applyProtection="1">
      <alignment horizontal="center" vertical="center" wrapText="1"/>
      <protection locked="0"/>
    </xf>
    <xf fontId="0" fillId="9" borderId="13" numFmtId="0" xfId="0" applyFill="1" applyBorder="1" applyAlignment="1">
      <alignment horizontal="center" vertical="center" wrapText="1"/>
    </xf>
    <xf fontId="20" fillId="9" borderId="22" numFmtId="0" xfId="0" applyFont="1" applyFill="1" applyBorder="1" applyAlignment="1">
      <alignment horizontal="center" vertical="center" wrapText="1"/>
    </xf>
    <xf fontId="0" fillId="0" borderId="22" numFmtId="0" xfId="0" applyBorder="1" applyAlignment="1">
      <alignment horizontal="center" vertical="center" wrapText="1"/>
    </xf>
    <xf fontId="9" fillId="10" borderId="21" numFmtId="0" xfId="0" applyFont="1" applyFill="1" applyBorder="1" applyAlignment="1">
      <alignment horizontal="center" vertical="center" wrapText="1"/>
    </xf>
    <xf fontId="0" fillId="0" borderId="23" numFmtId="2" xfId="2" applyNumberFormat="1" applyBorder="1" applyAlignment="1" applyProtection="1">
      <alignment horizontal="center" vertical="center" wrapText="1"/>
      <protection locked="0"/>
    </xf>
    <xf fontId="18" fillId="9" borderId="22" numFmtId="0" xfId="0" applyFont="1" applyFill="1" applyBorder="1" applyAlignment="1">
      <alignment horizontal="center" vertical="center" wrapText="1"/>
    </xf>
    <xf fontId="19" fillId="0" borderId="23" numFmtId="164" xfId="2" applyNumberFormat="1" applyFont="1" applyBorder="1" applyAlignment="1" applyProtection="1">
      <alignment horizontal="center" vertical="center" wrapText="1"/>
      <protection locked="0"/>
    </xf>
    <xf fontId="3" fillId="9" borderId="30" numFmtId="165" xfId="0" applyNumberFormat="1" applyFont="1" applyFill="1" applyBorder="1" applyAlignment="1">
      <alignment horizontal="center" vertical="center" wrapText="1"/>
    </xf>
    <xf fontId="10" fillId="9" borderId="31" numFmtId="0" xfId="0" applyFont="1" applyFill="1" applyBorder="1" applyAlignment="1">
      <alignment horizontal="center" vertical="center" wrapText="1"/>
    </xf>
    <xf fontId="11" fillId="9" borderId="32" numFmtId="0" xfId="0" applyFont="1" applyFill="1" applyBorder="1" applyAlignment="1">
      <alignment horizontal="center" vertical="center" wrapText="1"/>
    </xf>
    <xf fontId="12" fillId="9" borderId="33" numFmtId="0" xfId="0" applyFont="1" applyFill="1" applyBorder="1" applyAlignment="1">
      <alignment horizontal="center" vertical="center" wrapText="1"/>
    </xf>
    <xf fontId="13" fillId="9" borderId="34" numFmtId="0" xfId="0" applyFont="1" applyFill="1" applyBorder="1" applyAlignment="1">
      <alignment horizontal="center" vertical="center" wrapText="1"/>
    </xf>
    <xf fontId="14" fillId="9" borderId="35" numFmtId="0" xfId="0" applyFont="1" applyFill="1" applyBorder="1" applyAlignment="1">
      <alignment horizontal="center" vertical="center" wrapText="1"/>
    </xf>
    <xf fontId="0" fillId="0" borderId="0" numFmtId="0" xfId="0">
      <protection hidden="0" locked="1"/>
    </xf>
    <xf fontId="0" fillId="0" borderId="0" numFmtId="0" xfId="0" applyAlignment="1">
      <alignment wrapText="1"/>
    </xf>
    <xf fontId="0" fillId="0" borderId="0" numFmtId="0" xfId="0"/>
    <xf fontId="19" fillId="0" borderId="0" numFmtId="0" xfId="0" applyFont="1"/>
    <xf fontId="19" fillId="0" borderId="0" numFmtId="0" xfId="0" applyFont="1">
      <protection hidden="0" locked="1"/>
    </xf>
    <xf fontId="0" fillId="0" borderId="0" numFmtId="0" xfId="0" applyAlignment="1">
      <alignment horizontal="center"/>
      <protection hidden="0" locked="1"/>
    </xf>
    <xf fontId="0" fillId="0" borderId="0" numFmtId="164" xfId="0" applyNumberFormat="1" applyAlignment="1">
      <alignment horizontal="center"/>
    </xf>
    <xf fontId="0" fillId="0" borderId="0" numFmtId="165" xfId="0" applyNumberFormat="1" applyAlignment="1">
      <alignment horizontal="center"/>
    </xf>
    <xf fontId="19" fillId="0" borderId="0" numFmtId="0" xfId="0" applyFont="1"/>
  </cellXfs>
  <cellStyles count="4">
    <cellStyle name="Normal" xfId="0" builtinId="0"/>
    <cellStyle name="Normal 2" xfId="1"/>
    <cellStyle name="Pourcentage" xfId="2" builtinId="5"/>
    <cellStyle name="Pourcentage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microsoft.com/office/2017/10/relationships/person" Target="persons/person.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theme" Target="theme/theme1.xml"/><Relationship  Id="rId8" Type="http://schemas.openxmlformats.org/officeDocument/2006/relationships/sharedStrings" Target="sharedStrings.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nicolasbremond" id="{76EAA939-E004-FE1B-6E7A-9CAC59467911}" userId="nicolasbremond" providerId="Teamlab"/>
</personList>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New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threadedComments/threadedComment1.xml><?xml version="1.0" encoding="utf-8"?>
<ThreadedComments xmlns="http://schemas.microsoft.com/office/spreadsheetml/2018/threadedcomments" xmlns:x="http://schemas.openxmlformats.org/spreadsheetml/2006/main">
  <threadedComment ref="I32" dT="2025-04-16T07:57:29.43Z" personId="{76EAA939-E004-FE1B-6E7A-9CAC59467911}" id="{4787EFC2-2302-9D5F-7579-B6E91DCE3D7B}" done="0">
    <text xml:space="preserve">J'ai transformé "Oui" en "Oui, les deux"
</text>
  </threadedComment>
  <threadedComment ref="I61" dT="2025-04-16T07:54:33.45Z" personId="{76EAA939-E004-FE1B-6E7A-9CAC59467911}" id="{8E5E1CD7-4FD3-4649-0349-57EC6AC4A000}" done="0">
    <text xml:space="preserve">sur une majorité du territoire
</text>
  </threadedComment>
  <threadedComment ref="M63" dT="2025-04-16T08:24:53.20Z" personId="{76EAA939-E004-FE1B-6E7A-9CAC59467911}" id="{DB1B61DC-499B-5A46-4B8E-7E3BB04BB1C9}" done="0">
    <text xml:space="preserve">Valeur isèroise
</text>
  </threadedComment>
  <threadedComment ref="L64" dT="2025-04-16T08:02:26.47Z" personId="{76EAA939-E004-FE1B-6E7A-9CAC59467911}" id="{D962A6D5-6A08-4886-37F2-9ADFE8368F20}" done="0">
    <text xml:space="preserve">Valeur arbitraire mais proche du nombre ATMO AURA
</text>
  </threadedComment>
  <threadedComment ref="I82" dT="2025-04-16T07:54:01.96Z" personId="{76EAA939-E004-FE1B-6E7A-9CAC59467911}" id="{F146F157-3ADE-6349-D0F3-EDAA90887DB6}" done="0">
    <text xml:space="preserve">sur une partie du territoire
</text>
  </threadedComment>
</ThreadedComments>
</file>

<file path=xl/worksheets/_rels/sheet1.xml.rels><?xml version="1.0" encoding="UTF-8" standalone="yes"?><Relationships xmlns="http://schemas.openxmlformats.org/package/2006/relationships"><Relationship  Id="rId1" Type="http://schemas.microsoft.com/office/2017/10/relationships/threadedComment" Target="../threadedComments/threadedComment1.xml"/><Relationship  Id="rId2" Type="http://schemas.openxmlformats.org/officeDocument/2006/relationships/comments" Target="../comments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showGridLines="0" topLeftCell="A1" zoomScale="100" workbookViewId="0">
      <pane ySplit="2" topLeftCell="A3" activePane="bottomLeft" state="frozen"/>
      <selection activeCell="H130" activeCellId="0" sqref="H130"/>
    </sheetView>
  </sheetViews>
  <sheetFormatPr baseColWidth="10" defaultColWidth="9.109375" defaultRowHeight="14.25"/>
  <cols>
    <col customWidth="1" min="1" max="1" style="1" width="11.57421875"/>
    <col customWidth="1" min="2" max="2" style="2" width="14.109375"/>
    <col customWidth="1" min="3" max="3" style="1" width="33.28125"/>
    <col customWidth="1" min="4" max="4" style="1" width="14.00390625"/>
    <col customWidth="1" min="5" max="5" style="1" width="69.44140625"/>
    <col customWidth="1" min="6" max="6" style="2" width="16.44140625"/>
    <col customWidth="1" min="7" max="7" style="2" width="14.44140625"/>
    <col customWidth="1" min="8" max="8" width="16.77734375"/>
    <col customWidth="1" min="9" max="9" style="1" width="21.77734375"/>
    <col customWidth="1" min="10" max="10" style="3" width="40.33203125"/>
    <col customWidth="1" min="11" max="11" style="1" width="13.421875"/>
    <col customWidth="1" min="12" max="14" style="1" width="10.421875"/>
    <col customWidth="1" min="15" max="16" style="1" width="11.140625"/>
    <col min="17" max="16384" style="1" width="9.109375"/>
  </cols>
  <sheetData>
    <row r="1" ht="41.25" customHeight="1">
      <c r="A1" s="4" t="s">
        <v>0</v>
      </c>
      <c r="B1" s="5"/>
      <c r="C1" s="4"/>
      <c r="D1" s="4"/>
      <c r="E1" s="4"/>
      <c r="F1" s="5"/>
      <c r="G1" s="5"/>
      <c r="H1" s="6" t="s">
        <v>1</v>
      </c>
      <c r="I1" s="7">
        <f>COUNTA(I3:I300)/COUNTA(B3:B300)</f>
        <v>0.95199999999999996</v>
      </c>
      <c r="J1" s="3"/>
      <c r="L1" s="1"/>
      <c r="M1" s="1"/>
      <c r="O1" s="8"/>
      <c r="P1" s="8"/>
    </row>
    <row r="2" ht="27.75" customHeight="1">
      <c r="A2" s="9" t="s">
        <v>2</v>
      </c>
      <c r="B2" s="9" t="s">
        <v>3</v>
      </c>
      <c r="C2" s="9" t="s">
        <v>4</v>
      </c>
      <c r="D2" s="9" t="s">
        <v>5</v>
      </c>
      <c r="E2" s="9" t="s">
        <v>6</v>
      </c>
      <c r="F2" s="9" t="s">
        <v>7</v>
      </c>
      <c r="G2" s="9" t="s">
        <v>8</v>
      </c>
      <c r="H2" s="10" t="s">
        <v>9</v>
      </c>
      <c r="I2" s="11" t="s">
        <v>10</v>
      </c>
      <c r="J2" s="12" t="s">
        <v>11</v>
      </c>
      <c r="K2" s="13" t="s">
        <v>12</v>
      </c>
      <c r="L2" s="14">
        <v>0</v>
      </c>
      <c r="M2" s="15">
        <v>0.5</v>
      </c>
      <c r="N2" s="16">
        <v>1</v>
      </c>
      <c r="O2" s="17" t="s">
        <v>13</v>
      </c>
      <c r="P2" s="16" t="s">
        <v>14</v>
      </c>
    </row>
    <row r="3" ht="38.25" customHeight="1">
      <c r="A3" s="18"/>
      <c r="B3" s="19" t="s">
        <v>15</v>
      </c>
      <c r="C3" s="20" t="s">
        <v>16</v>
      </c>
      <c r="D3" s="21"/>
      <c r="E3" s="22" t="s">
        <v>17</v>
      </c>
      <c r="F3" s="23" t="s">
        <v>18</v>
      </c>
      <c r="G3" s="23"/>
      <c r="H3" s="24" t="s">
        <v>19</v>
      </c>
      <c r="I3" s="25">
        <v>0.84599999999999997</v>
      </c>
      <c r="J3" s="26"/>
      <c r="K3" s="27">
        <f>IF((I3-O3)/(P3-O3)&gt;1,1,IF((I3-O3)/(P3-O3)&lt;0,0,(I3-O3)/(P3-O3)))</f>
        <v>0.72999999999999987</v>
      </c>
      <c r="L3" s="28">
        <v>0.69999999999999996</v>
      </c>
      <c r="M3" s="29"/>
      <c r="N3" s="30">
        <v>0.90000000000000002</v>
      </c>
      <c r="O3" s="31">
        <f>IF(L3="",M3-(N3-M3),L3)</f>
        <v>0.69999999999999996</v>
      </c>
      <c r="P3" s="32">
        <f>IF(N3="",M3-L3+M3,N3)</f>
        <v>0.90000000000000002</v>
      </c>
      <c r="Q3" s="1"/>
    </row>
    <row r="4" ht="38.25" customHeight="1">
      <c r="A4" s="33"/>
      <c r="B4" s="19" t="s">
        <v>15</v>
      </c>
      <c r="C4" s="20" t="s">
        <v>16</v>
      </c>
      <c r="D4" s="21"/>
      <c r="E4" s="33" t="s">
        <v>20</v>
      </c>
      <c r="F4" s="34" t="s">
        <v>21</v>
      </c>
      <c r="G4" s="35" t="s">
        <v>22</v>
      </c>
      <c r="H4" s="36" t="s">
        <v>13</v>
      </c>
      <c r="I4" s="37" t="s">
        <v>23</v>
      </c>
      <c r="J4" s="38"/>
      <c r="K4" s="39">
        <f>_xlfn.SWITCH(I4,L4,$L$2,M4,$M$2,N4,$N$2)</f>
        <v>1</v>
      </c>
      <c r="L4" s="40" t="s">
        <v>24</v>
      </c>
      <c r="M4" s="41" t="s">
        <v>25</v>
      </c>
      <c r="N4" s="42" t="s">
        <v>23</v>
      </c>
      <c r="O4" s="43"/>
      <c r="P4" s="44"/>
      <c r="Q4" s="1"/>
    </row>
    <row r="5" ht="38.25" customHeight="1">
      <c r="A5" s="33"/>
      <c r="B5" s="19" t="s">
        <v>15</v>
      </c>
      <c r="C5" s="21" t="s">
        <v>16</v>
      </c>
      <c r="D5" s="21"/>
      <c r="E5" s="45" t="s">
        <v>26</v>
      </c>
      <c r="F5" s="23" t="s">
        <v>21</v>
      </c>
      <c r="G5" s="46"/>
      <c r="H5" s="47" t="s">
        <v>27</v>
      </c>
      <c r="I5" s="37">
        <v>0.5</v>
      </c>
      <c r="J5" s="48" t="s">
        <v>28</v>
      </c>
      <c r="K5" s="39">
        <f>IF((I5-O5)/(P5-O5)&gt;1,1,IF((I5-O5)/(P5-O5)&lt;0,0,(I5-O5)/(P5-O5)))</f>
        <v>0</v>
      </c>
      <c r="L5" s="40">
        <v>24</v>
      </c>
      <c r="M5" s="41"/>
      <c r="N5" s="42">
        <v>48</v>
      </c>
      <c r="O5" s="43">
        <f>IF(L5="",M5-(N5-M5),L5)</f>
        <v>24</v>
      </c>
      <c r="P5" s="44">
        <f>IF(N5="",M5-L5+M5,N5)</f>
        <v>48</v>
      </c>
      <c r="Q5" s="1"/>
    </row>
    <row r="6" ht="38.25" customHeight="1">
      <c r="A6" s="33"/>
      <c r="B6" s="19" t="s">
        <v>15</v>
      </c>
      <c r="C6" s="21" t="s">
        <v>16</v>
      </c>
      <c r="D6" s="21"/>
      <c r="E6" s="33" t="s">
        <v>29</v>
      </c>
      <c r="F6" s="35" t="s">
        <v>21</v>
      </c>
      <c r="G6" s="35"/>
      <c r="H6" s="36" t="s">
        <v>13</v>
      </c>
      <c r="I6" s="37" t="s">
        <v>25</v>
      </c>
      <c r="J6" s="38"/>
      <c r="K6" s="39">
        <f>_xlfn.SWITCH(I6,L6,$L$2,M6,$M$2,N6,$N$2)</f>
        <v>0.5</v>
      </c>
      <c r="L6" s="40" t="s">
        <v>24</v>
      </c>
      <c r="M6" s="41" t="s">
        <v>25</v>
      </c>
      <c r="N6" s="42" t="s">
        <v>23</v>
      </c>
      <c r="O6" s="43"/>
      <c r="P6" s="44"/>
      <c r="Q6" s="1"/>
    </row>
    <row r="7" ht="38.25" customHeight="1">
      <c r="A7" s="33"/>
      <c r="B7" s="19" t="s">
        <v>15</v>
      </c>
      <c r="C7" s="21" t="s">
        <v>16</v>
      </c>
      <c r="D7" s="21"/>
      <c r="E7" s="33" t="s">
        <v>30</v>
      </c>
      <c r="F7" s="35" t="s">
        <v>21</v>
      </c>
      <c r="G7" s="35"/>
      <c r="H7" s="36" t="s">
        <v>13</v>
      </c>
      <c r="I7" s="37" t="s">
        <v>24</v>
      </c>
      <c r="J7" s="38" t="s">
        <v>31</v>
      </c>
      <c r="K7" s="39">
        <f>_xlfn.SWITCH(I7,L7,$L$2,M7,$M$2,N7,$N$2)</f>
        <v>0</v>
      </c>
      <c r="L7" s="40" t="s">
        <v>24</v>
      </c>
      <c r="M7" s="41" t="s">
        <v>32</v>
      </c>
      <c r="N7" s="42" t="s">
        <v>23</v>
      </c>
      <c r="O7" s="43"/>
      <c r="P7" s="44"/>
      <c r="Q7" s="1"/>
    </row>
    <row r="8" ht="38.25" customHeight="1">
      <c r="A8" s="33"/>
      <c r="B8" s="19" t="s">
        <v>15</v>
      </c>
      <c r="C8" s="21" t="s">
        <v>16</v>
      </c>
      <c r="D8" s="21"/>
      <c r="E8" s="45" t="s">
        <v>33</v>
      </c>
      <c r="F8" s="23" t="s">
        <v>21</v>
      </c>
      <c r="G8" s="46"/>
      <c r="H8" s="47" t="s">
        <v>13</v>
      </c>
      <c r="I8" s="37" t="s">
        <v>23</v>
      </c>
      <c r="J8" s="38"/>
      <c r="K8" s="39">
        <f>_xlfn.SWITCH(I8,L8,$L$2,M8,$M$2,N8,$N$2)</f>
        <v>1</v>
      </c>
      <c r="L8" s="40" t="s">
        <v>24</v>
      </c>
      <c r="M8" s="41" t="s">
        <v>25</v>
      </c>
      <c r="N8" s="42" t="s">
        <v>23</v>
      </c>
      <c r="O8" s="43"/>
      <c r="P8" s="44"/>
      <c r="Q8" s="1"/>
    </row>
    <row r="9" ht="38.25" customHeight="1">
      <c r="A9" s="33"/>
      <c r="B9" s="19" t="s">
        <v>15</v>
      </c>
      <c r="C9" s="21" t="s">
        <v>16</v>
      </c>
      <c r="D9" s="21"/>
      <c r="E9" s="33" t="s">
        <v>34</v>
      </c>
      <c r="F9" s="34" t="s">
        <v>21</v>
      </c>
      <c r="G9" s="35"/>
      <c r="H9" s="47" t="s">
        <v>13</v>
      </c>
      <c r="I9" s="37" t="s">
        <v>23</v>
      </c>
      <c r="J9" s="38"/>
      <c r="K9" s="39">
        <f>_xlfn.SWITCH(I9,L9,$L$2,M9,$M$2,N9,$N$2)</f>
        <v>1</v>
      </c>
      <c r="L9" s="40" t="s">
        <v>24</v>
      </c>
      <c r="M9" s="41" t="s">
        <v>25</v>
      </c>
      <c r="N9" s="42" t="s">
        <v>23</v>
      </c>
      <c r="O9" s="43"/>
      <c r="P9" s="44"/>
      <c r="Q9" s="1"/>
    </row>
    <row r="10" ht="38.25" customHeight="1">
      <c r="A10" s="33"/>
      <c r="B10" s="19" t="s">
        <v>15</v>
      </c>
      <c r="C10" s="21" t="s">
        <v>16</v>
      </c>
      <c r="D10" s="21"/>
      <c r="E10" s="45" t="s">
        <v>35</v>
      </c>
      <c r="F10" s="23" t="s">
        <v>21</v>
      </c>
      <c r="G10" s="46"/>
      <c r="H10" s="47" t="s">
        <v>13</v>
      </c>
      <c r="I10" s="37">
        <v>1</v>
      </c>
      <c r="J10" s="38" t="s">
        <v>36</v>
      </c>
      <c r="K10" s="39">
        <f>IF((I10-O10)/(P10-O10)&gt;1,1,IF((I10-O10)/(P10-O10)&lt;0,0,(I10-O10)/(P10-O10)))</f>
        <v>0.5</v>
      </c>
      <c r="L10" s="40">
        <v>0</v>
      </c>
      <c r="M10" s="41"/>
      <c r="N10" s="42">
        <v>2</v>
      </c>
      <c r="O10" s="43">
        <f>IF(L10="",M10-(N10-M10),L10)</f>
        <v>0</v>
      </c>
      <c r="P10" s="44">
        <f>IF(N10="",M10-L10+M10,N10)</f>
        <v>2</v>
      </c>
      <c r="Q10" s="1"/>
    </row>
    <row r="11" ht="38.25" customHeight="1">
      <c r="A11" s="33"/>
      <c r="B11" s="19" t="s">
        <v>15</v>
      </c>
      <c r="C11" s="21" t="s">
        <v>16</v>
      </c>
      <c r="D11" s="21"/>
      <c r="E11" s="33" t="s">
        <v>37</v>
      </c>
      <c r="F11" s="35" t="s">
        <v>21</v>
      </c>
      <c r="G11" s="35"/>
      <c r="H11" s="36" t="s">
        <v>13</v>
      </c>
      <c r="I11" s="37" t="s">
        <v>25</v>
      </c>
      <c r="J11" s="38" t="s">
        <v>38</v>
      </c>
      <c r="K11" s="39">
        <f>_xlfn.SWITCH(I11,L11,$L$2,M11,$M$2,N11,$N$2)</f>
        <v>0.5</v>
      </c>
      <c r="L11" s="40" t="s">
        <v>24</v>
      </c>
      <c r="M11" s="41" t="s">
        <v>25</v>
      </c>
      <c r="N11" s="42" t="s">
        <v>23</v>
      </c>
      <c r="O11" s="43"/>
      <c r="P11" s="44"/>
      <c r="Q11" s="1"/>
    </row>
    <row r="12" ht="38.25" customHeight="1">
      <c r="A12" s="33"/>
      <c r="B12" s="19" t="s">
        <v>15</v>
      </c>
      <c r="C12" s="21" t="s">
        <v>16</v>
      </c>
      <c r="D12" s="21"/>
      <c r="E12" s="33" t="s">
        <v>39</v>
      </c>
      <c r="F12" s="35" t="s">
        <v>18</v>
      </c>
      <c r="G12" s="35"/>
      <c r="H12" s="36" t="s">
        <v>40</v>
      </c>
      <c r="I12" s="37">
        <v>1.1100000000000001</v>
      </c>
      <c r="J12" s="38" t="s">
        <v>41</v>
      </c>
      <c r="K12" s="39">
        <f>IF((I12-O12)/(P12-O12)&gt;1,1,IF((I12-O12)/(P12-O12)&lt;0,0,(I12-O12)/(P12-O12)))</f>
        <v>0.77799999999999991</v>
      </c>
      <c r="L12" s="40">
        <v>5</v>
      </c>
      <c r="M12" s="41">
        <v>2.75</v>
      </c>
      <c r="N12" s="42">
        <v>0</v>
      </c>
      <c r="O12" s="43">
        <f>IF(L12="",M12-(N12-M12),L12)</f>
        <v>5</v>
      </c>
      <c r="P12" s="44">
        <f>IF(N12="",M12-L12+M12,N12)</f>
        <v>0</v>
      </c>
      <c r="Q12" s="1"/>
    </row>
    <row r="13" ht="38.25" customHeight="1">
      <c r="A13" s="33"/>
      <c r="B13" s="19" t="s">
        <v>15</v>
      </c>
      <c r="C13" s="21" t="s">
        <v>16</v>
      </c>
      <c r="D13" s="21"/>
      <c r="E13" s="33" t="s">
        <v>42</v>
      </c>
      <c r="F13" s="35" t="s">
        <v>21</v>
      </c>
      <c r="G13" s="35"/>
      <c r="H13" s="47" t="s">
        <v>13</v>
      </c>
      <c r="I13" s="37" t="s">
        <v>23</v>
      </c>
      <c r="J13" s="38" t="s">
        <v>43</v>
      </c>
      <c r="K13" s="39">
        <f>_xlfn.SWITCH(I13,L13,$L$2,M13,$M$2,N13,$N$2)</f>
        <v>1</v>
      </c>
      <c r="L13" s="40" t="s">
        <v>24</v>
      </c>
      <c r="M13" s="41"/>
      <c r="N13" s="42" t="s">
        <v>23</v>
      </c>
      <c r="O13" s="43"/>
      <c r="P13" s="44"/>
    </row>
    <row r="14" ht="38.25" customHeight="1">
      <c r="A14" s="33"/>
      <c r="B14" s="19" t="s">
        <v>15</v>
      </c>
      <c r="C14" s="21" t="s">
        <v>16</v>
      </c>
      <c r="D14" s="21"/>
      <c r="E14" s="45" t="s">
        <v>44</v>
      </c>
      <c r="F14" s="46" t="s">
        <v>18</v>
      </c>
      <c r="G14" s="46"/>
      <c r="H14" s="47" t="s">
        <v>45</v>
      </c>
      <c r="I14" s="37">
        <v>4.1600000000000001</v>
      </c>
      <c r="J14" s="38" t="s">
        <v>46</v>
      </c>
      <c r="K14" s="39">
        <f>IF((I14-O14)/(P14-O14)&gt;1,1,IF((I14-O14)/(P14-O14)&lt;0,0,(I14-O14)/(P14-O14)))</f>
        <v>0</v>
      </c>
      <c r="L14" s="40">
        <v>4.2000000000000002</v>
      </c>
      <c r="M14" s="41">
        <v>5.2000000000000002</v>
      </c>
      <c r="N14" s="42">
        <v>12</v>
      </c>
      <c r="O14" s="43">
        <f>IF(L14="",M14-(N14-M14),L14)</f>
        <v>4.2000000000000002</v>
      </c>
      <c r="P14" s="44">
        <f>IF(N14="",M14-L14+M14,N14)</f>
        <v>12</v>
      </c>
      <c r="Q14" s="1"/>
    </row>
    <row r="15" ht="38.25" customHeight="1">
      <c r="A15" s="33"/>
      <c r="B15" s="19" t="s">
        <v>15</v>
      </c>
      <c r="C15" s="21" t="s">
        <v>16</v>
      </c>
      <c r="D15" s="21"/>
      <c r="E15" s="33" t="s">
        <v>47</v>
      </c>
      <c r="F15" s="35" t="s">
        <v>21</v>
      </c>
      <c r="G15" s="35"/>
      <c r="H15" s="36" t="s">
        <v>13</v>
      </c>
      <c r="I15" s="37" t="s">
        <v>24</v>
      </c>
      <c r="J15" s="38" t="s">
        <v>48</v>
      </c>
      <c r="K15" s="39">
        <f>_xlfn.SWITCH(I15,L15,$L$2,M15,$M$2,N15,$N$2)</f>
        <v>0</v>
      </c>
      <c r="L15" s="40" t="s">
        <v>24</v>
      </c>
      <c r="M15" s="41" t="s">
        <v>25</v>
      </c>
      <c r="N15" s="42" t="s">
        <v>23</v>
      </c>
      <c r="O15" s="43"/>
      <c r="P15" s="44"/>
      <c r="Q15" s="1"/>
    </row>
    <row r="16" ht="38.25" customHeight="1">
      <c r="A16" s="33"/>
      <c r="B16" s="19" t="s">
        <v>15</v>
      </c>
      <c r="C16" s="21" t="s">
        <v>16</v>
      </c>
      <c r="D16" s="21"/>
      <c r="E16" s="45" t="s">
        <v>49</v>
      </c>
      <c r="F16" s="46" t="s">
        <v>50</v>
      </c>
      <c r="G16" s="46"/>
      <c r="H16" s="36" t="s">
        <v>19</v>
      </c>
      <c r="I16" s="49">
        <v>0.20000000000000001</v>
      </c>
      <c r="J16" s="38"/>
      <c r="K16" s="50">
        <f>IF((I16-O16)/(P16-O16)&gt;1,1,IF((I16-O16)/(P16-O16)&lt;0,0,(I16-O16)/(P16-O16)))</f>
        <v>0</v>
      </c>
      <c r="L16" s="40">
        <v>0.20000000000000001</v>
      </c>
      <c r="M16" s="41"/>
      <c r="N16" s="42">
        <v>0</v>
      </c>
      <c r="O16" s="43">
        <f>IF(L16="",M16-(N16-M16),L16)</f>
        <v>0.20000000000000001</v>
      </c>
      <c r="P16" s="44">
        <f>IF(N16="",M16-L16+M16,N16)</f>
        <v>0</v>
      </c>
      <c r="Q16" s="1"/>
    </row>
    <row r="17" ht="38.25" customHeight="1">
      <c r="A17" s="33"/>
      <c r="B17" s="19" t="s">
        <v>15</v>
      </c>
      <c r="C17" s="21" t="s">
        <v>16</v>
      </c>
      <c r="D17" s="21"/>
      <c r="E17" s="45" t="s">
        <v>51</v>
      </c>
      <c r="F17" s="46" t="s">
        <v>52</v>
      </c>
      <c r="G17" s="46"/>
      <c r="H17" s="47" t="s">
        <v>53</v>
      </c>
      <c r="I17" s="37">
        <v>67.200000000000003</v>
      </c>
      <c r="J17" s="38" t="s">
        <v>54</v>
      </c>
      <c r="K17" s="50">
        <f>IF((I17-O17)/(P17-O17)&gt;1,1,IF((I17-O17)/(P17-O17)&lt;0,0,(I17-O17)/(P17-O17)))</f>
        <v>0.37999999999999995</v>
      </c>
      <c r="L17" s="40">
        <v>90</v>
      </c>
      <c r="M17" s="41"/>
      <c r="N17" s="42">
        <v>30</v>
      </c>
      <c r="O17" s="43">
        <f>IF(L17="",M17-(N17-M17),L17)</f>
        <v>90</v>
      </c>
      <c r="P17" s="44">
        <f>IF(N17="",M17-L17+M17,N17)</f>
        <v>30</v>
      </c>
      <c r="Q17" s="1"/>
    </row>
    <row r="18" ht="38.25" customHeight="1">
      <c r="A18" s="33"/>
      <c r="B18" s="19" t="s">
        <v>15</v>
      </c>
      <c r="C18" s="21" t="s">
        <v>16</v>
      </c>
      <c r="D18" s="21"/>
      <c r="E18" s="33" t="s">
        <v>55</v>
      </c>
      <c r="F18" s="46" t="s">
        <v>18</v>
      </c>
      <c r="G18" s="35"/>
      <c r="H18" s="36" t="s">
        <v>19</v>
      </c>
      <c r="I18" s="49">
        <v>1</v>
      </c>
      <c r="J18" s="38"/>
      <c r="K18" s="39">
        <f>IF((I18-O18)/(P18-O18)&gt;1,1,IF((I18-O18)/(P18-O18)&lt;0,0,(I18-O18)/(P18-O18)))</f>
        <v>1</v>
      </c>
      <c r="L18" s="40"/>
      <c r="M18" s="41">
        <v>0.97999999999999998</v>
      </c>
      <c r="N18" s="42">
        <v>1</v>
      </c>
      <c r="O18" s="43">
        <f>IF(L18="",M18-(N18-M18),L18)</f>
        <v>0.95999999999999996</v>
      </c>
      <c r="P18" s="44">
        <f>IF(N18="",M18-L18+M18,N18)</f>
        <v>1</v>
      </c>
      <c r="Q18" s="1"/>
    </row>
    <row r="19" ht="38.25" customHeight="1">
      <c r="A19" s="33"/>
      <c r="B19" s="19" t="s">
        <v>15</v>
      </c>
      <c r="C19" s="21" t="s">
        <v>16</v>
      </c>
      <c r="D19" s="21"/>
      <c r="E19" s="45" t="s">
        <v>56</v>
      </c>
      <c r="F19" s="46" t="s">
        <v>18</v>
      </c>
      <c r="G19" s="46"/>
      <c r="H19" s="36" t="s">
        <v>19</v>
      </c>
      <c r="I19" s="49">
        <v>0.98199999999999998</v>
      </c>
      <c r="J19" s="38"/>
      <c r="K19" s="39">
        <f>IF((I19-O19)/(P19-O19)&gt;1,1,IF((I19-O19)/(P19-O19)&lt;0,0,(I19-O19)/(P19-O19)))</f>
        <v>0.81999999999999984</v>
      </c>
      <c r="L19" s="40">
        <v>0.90000000000000002</v>
      </c>
      <c r="M19" s="41"/>
      <c r="N19" s="42">
        <v>1</v>
      </c>
      <c r="O19" s="43">
        <f>IF(L19="",M19-(N19-M19),L19)</f>
        <v>0.90000000000000002</v>
      </c>
      <c r="P19" s="44">
        <f>IF(N19="",M19-L19+M19,N19)</f>
        <v>1</v>
      </c>
      <c r="Q19" s="1"/>
    </row>
    <row r="20" ht="38.25" customHeight="1">
      <c r="A20" s="33"/>
      <c r="B20" s="51" t="s">
        <v>57</v>
      </c>
      <c r="C20" s="52" t="s">
        <v>58</v>
      </c>
      <c r="D20" s="33"/>
      <c r="E20" s="45" t="s">
        <v>59</v>
      </c>
      <c r="F20" s="46" t="s">
        <v>21</v>
      </c>
      <c r="G20" s="46" t="s">
        <v>60</v>
      </c>
      <c r="H20" s="47" t="s">
        <v>61</v>
      </c>
      <c r="I20" s="37">
        <v>13</v>
      </c>
      <c r="J20" s="38">
        <v>2020</v>
      </c>
      <c r="K20" s="50">
        <f>IF((I20-O20)/(P20-O20)&gt;1,1,IF((I20-O20)/(P20-O20)&lt;0,0,(I20-O20)/(P20-O20)))</f>
        <v>0.97979797979797978</v>
      </c>
      <c r="L20" s="40">
        <v>207</v>
      </c>
      <c r="M20" s="41"/>
      <c r="N20" s="42">
        <v>9</v>
      </c>
      <c r="O20" s="43">
        <f>IF(L20="",M20-(N20-M20),L20)</f>
        <v>207</v>
      </c>
      <c r="P20" s="44">
        <f>IF(N20="",M20-L20+M20,N20)</f>
        <v>9</v>
      </c>
      <c r="Q20" s="1"/>
    </row>
    <row r="21" ht="38.25" customHeight="1">
      <c r="A21" s="33"/>
      <c r="B21" s="51" t="s">
        <v>57</v>
      </c>
      <c r="C21" s="33" t="s">
        <v>58</v>
      </c>
      <c r="D21" s="33"/>
      <c r="E21" s="45" t="s">
        <v>62</v>
      </c>
      <c r="F21" s="46" t="s">
        <v>21</v>
      </c>
      <c r="G21" s="46" t="s">
        <v>60</v>
      </c>
      <c r="H21" s="47" t="s">
        <v>63</v>
      </c>
      <c r="I21" s="37">
        <v>5.5</v>
      </c>
      <c r="J21" s="38">
        <v>2020</v>
      </c>
      <c r="K21" s="39">
        <f>IF((I21-O21)/(P21-O21)&gt;1,1,IF((I21-O21)/(P21-O21)&lt;0,0,(I21-O21)/(P21-O21)))</f>
        <v>0.81477516059957167</v>
      </c>
      <c r="L21" s="40">
        <v>13.109999999999999</v>
      </c>
      <c r="M21" s="41"/>
      <c r="N21" s="42">
        <v>3.77</v>
      </c>
      <c r="O21" s="43">
        <f>IF(L21="",M21-(N21-M21),L21)</f>
        <v>13.109999999999999</v>
      </c>
      <c r="P21" s="44">
        <f>IF(N21="",M21-L21+M21,N21)</f>
        <v>3.77</v>
      </c>
      <c r="Q21" s="1"/>
    </row>
    <row r="22" ht="38.25" customHeight="1">
      <c r="A22" s="33"/>
      <c r="B22" s="51" t="s">
        <v>57</v>
      </c>
      <c r="C22" s="33" t="s">
        <v>58</v>
      </c>
      <c r="D22" s="33"/>
      <c r="E22" s="45" t="s">
        <v>64</v>
      </c>
      <c r="F22" s="46" t="s">
        <v>21</v>
      </c>
      <c r="G22" s="46"/>
      <c r="H22" s="47" t="s">
        <v>13</v>
      </c>
      <c r="I22" s="37" t="s">
        <v>23</v>
      </c>
      <c r="J22" s="48" t="s">
        <v>65</v>
      </c>
      <c r="K22" s="39">
        <f>_xlfn.SWITCH(I22,L22,$L$2,M22,$M$2,N22,$N$2)</f>
        <v>1</v>
      </c>
      <c r="L22" s="40" t="s">
        <v>24</v>
      </c>
      <c r="M22" s="41" t="s">
        <v>25</v>
      </c>
      <c r="N22" s="42" t="s">
        <v>23</v>
      </c>
      <c r="O22" s="43"/>
      <c r="P22" s="44"/>
      <c r="Q22" s="1"/>
    </row>
    <row r="23" ht="38.25" customHeight="1">
      <c r="A23" s="33"/>
      <c r="B23" s="51" t="s">
        <v>57</v>
      </c>
      <c r="C23" s="33" t="s">
        <v>58</v>
      </c>
      <c r="D23" s="33"/>
      <c r="E23" s="45" t="s">
        <v>42</v>
      </c>
      <c r="F23" s="46" t="s">
        <v>21</v>
      </c>
      <c r="G23" s="46"/>
      <c r="H23" s="47" t="s">
        <v>13</v>
      </c>
      <c r="I23" s="37" t="s">
        <v>23</v>
      </c>
      <c r="J23" s="38"/>
      <c r="K23" s="39">
        <f>_xlfn.SWITCH(I23,L23,$L$2,M23,$M$2,N23,$N$2)</f>
        <v>1</v>
      </c>
      <c r="L23" s="40" t="s">
        <v>24</v>
      </c>
      <c r="M23" s="41"/>
      <c r="N23" s="42" t="s">
        <v>23</v>
      </c>
      <c r="O23" s="43"/>
      <c r="P23" s="44"/>
    </row>
    <row r="24" ht="38.25" customHeight="1">
      <c r="A24" s="33"/>
      <c r="B24" s="51" t="s">
        <v>57</v>
      </c>
      <c r="C24" s="33" t="s">
        <v>58</v>
      </c>
      <c r="D24" s="33"/>
      <c r="E24" s="45" t="s">
        <v>66</v>
      </c>
      <c r="F24" s="46" t="s">
        <v>21</v>
      </c>
      <c r="G24" s="46"/>
      <c r="H24" s="47" t="s">
        <v>13</v>
      </c>
      <c r="I24" s="53" t="s">
        <v>67</v>
      </c>
      <c r="J24" s="38"/>
      <c r="K24" s="39">
        <f>_xlfn.SWITCH(I24,L24,$L$2,M24,$M$2,N24,$N$2)</f>
        <v>0.5</v>
      </c>
      <c r="L24" s="40" t="s">
        <v>68</v>
      </c>
      <c r="M24" s="54" t="s">
        <v>67</v>
      </c>
      <c r="N24" s="42" t="s">
        <v>69</v>
      </c>
      <c r="O24" s="43"/>
      <c r="P24" s="44"/>
    </row>
    <row r="25" ht="38.25" customHeight="1">
      <c r="A25" s="33"/>
      <c r="B25" s="51" t="s">
        <v>57</v>
      </c>
      <c r="C25" s="33" t="s">
        <v>58</v>
      </c>
      <c r="D25" s="33"/>
      <c r="E25" s="45" t="s">
        <v>70</v>
      </c>
      <c r="F25" s="46" t="s">
        <v>71</v>
      </c>
      <c r="G25" s="46"/>
      <c r="H25" s="47" t="s">
        <v>13</v>
      </c>
      <c r="I25" s="37">
        <v>7</v>
      </c>
      <c r="J25" s="38" t="s">
        <v>72</v>
      </c>
      <c r="K25" s="39">
        <f>IF((I25-O25)/(P25-O25)&gt;1,1,IF((I25-O25)/(P25-O25)&lt;0,0,(I25-O25)/(P25-O25)))</f>
        <v>1</v>
      </c>
      <c r="L25" s="40">
        <v>1</v>
      </c>
      <c r="M25" s="41"/>
      <c r="N25" s="42">
        <v>3</v>
      </c>
      <c r="O25" s="43">
        <f>IF(L25="",M25-(N25-M25),L25)</f>
        <v>1</v>
      </c>
      <c r="P25" s="44">
        <f>IF(N25="",M25-L25+M25,N25)</f>
        <v>3</v>
      </c>
    </row>
    <row r="26" ht="38.25" customHeight="1">
      <c r="A26" s="33"/>
      <c r="B26" s="51" t="s">
        <v>57</v>
      </c>
      <c r="C26" s="33" t="s">
        <v>58</v>
      </c>
      <c r="D26" s="33"/>
      <c r="E26" s="45" t="s">
        <v>73</v>
      </c>
      <c r="F26" s="46" t="s">
        <v>21</v>
      </c>
      <c r="G26" s="46"/>
      <c r="H26" s="47" t="s">
        <v>19</v>
      </c>
      <c r="I26" s="49"/>
      <c r="J26" s="38" t="s">
        <v>74</v>
      </c>
      <c r="K26" s="39">
        <f>IF((I26-O26)/(P26-O26)&gt;1,1,IF((I26-O26)/(P26-O26)&lt;0,0,(I26-O26)/(P26-O26)))</f>
        <v>0</v>
      </c>
      <c r="L26" s="40"/>
      <c r="M26" s="41">
        <v>0.5</v>
      </c>
      <c r="N26" s="42">
        <v>0.69999999999999996</v>
      </c>
      <c r="O26" s="43">
        <f>IF(L26="",M26-(N26-M26),L26)</f>
        <v>0.30000000000000004</v>
      </c>
      <c r="P26" s="44">
        <f>IF(N26="",M26-L26+M26,N26)</f>
        <v>0.69999999999999996</v>
      </c>
    </row>
    <row r="27" ht="38.25" customHeight="1">
      <c r="A27" s="33"/>
      <c r="B27" s="51" t="s">
        <v>57</v>
      </c>
      <c r="C27" s="33" t="s">
        <v>58</v>
      </c>
      <c r="D27" s="33"/>
      <c r="E27" s="45" t="s">
        <v>75</v>
      </c>
      <c r="F27" s="46" t="s">
        <v>21</v>
      </c>
      <c r="G27" s="46" t="s">
        <v>60</v>
      </c>
      <c r="H27" s="47" t="s">
        <v>19</v>
      </c>
      <c r="I27" s="49">
        <v>0.089999999999999997</v>
      </c>
      <c r="J27" s="55" t="s">
        <v>76</v>
      </c>
      <c r="K27" s="50">
        <f>IF((I27-O27)/(P27-O27)&gt;1,1,IF((I27-O27)/(P27-O27)&lt;0,0,(I27-O27)/(P27-O27)))</f>
        <v>0.089999999999999997</v>
      </c>
      <c r="L27" s="40">
        <v>0</v>
      </c>
      <c r="M27" s="41"/>
      <c r="N27" s="42">
        <v>1</v>
      </c>
      <c r="O27" s="43">
        <f>IF(L27="",M27-(N27-M27),L27)</f>
        <v>0</v>
      </c>
      <c r="P27" s="44">
        <f>IF(N27="",M27-L27+M27,N27)</f>
        <v>1</v>
      </c>
    </row>
    <row r="28" ht="38.25" customHeight="1">
      <c r="A28" s="33"/>
      <c r="B28" s="51" t="s">
        <v>15</v>
      </c>
      <c r="C28" s="52" t="s">
        <v>77</v>
      </c>
      <c r="D28" s="33"/>
      <c r="E28" s="45" t="s">
        <v>78</v>
      </c>
      <c r="F28" s="46" t="s">
        <v>21</v>
      </c>
      <c r="G28" s="46"/>
      <c r="H28" s="47" t="s">
        <v>79</v>
      </c>
      <c r="I28" s="37">
        <v>72.599999999999994</v>
      </c>
      <c r="J28" s="56" t="s">
        <v>80</v>
      </c>
      <c r="K28" s="50">
        <f>IF((I28-O28)/(P28-O28)&gt;1,1,IF((I28-O28)/(P28-O28)&lt;0,0,(I28-O28)/(P28-O28)))</f>
        <v>0.0048399999999999997</v>
      </c>
      <c r="L28" s="40">
        <v>0</v>
      </c>
      <c r="M28" s="41"/>
      <c r="N28" s="42">
        <v>15000</v>
      </c>
      <c r="O28" s="43">
        <f>IF(L28="",M28-(N28-M28),L28)</f>
        <v>0</v>
      </c>
      <c r="P28" s="44">
        <f>IF(N28="",M28-L28+M28,N28)</f>
        <v>15000</v>
      </c>
    </row>
    <row r="29" ht="53.549999999999997" customHeight="1">
      <c r="A29" s="33"/>
      <c r="B29" s="51" t="s">
        <v>15</v>
      </c>
      <c r="C29" s="33" t="s">
        <v>77</v>
      </c>
      <c r="D29" s="33"/>
      <c r="E29" s="33" t="s">
        <v>81</v>
      </c>
      <c r="F29" s="35" t="s">
        <v>21</v>
      </c>
      <c r="G29" s="35"/>
      <c r="H29" s="57" t="s">
        <v>13</v>
      </c>
      <c r="I29" s="37" t="s">
        <v>23</v>
      </c>
      <c r="J29" s="38"/>
      <c r="K29" s="39">
        <f>_xlfn.SWITCH(I29,L29,$L$2,M29,$M$2,N29,$N$2)</f>
        <v>1</v>
      </c>
      <c r="L29" s="40" t="s">
        <v>24</v>
      </c>
      <c r="M29" s="41" t="s">
        <v>25</v>
      </c>
      <c r="N29" s="42" t="s">
        <v>23</v>
      </c>
      <c r="O29" s="43"/>
      <c r="P29" s="44"/>
    </row>
    <row r="30" ht="38.25" customHeight="1">
      <c r="A30" s="33"/>
      <c r="B30" s="51" t="s">
        <v>15</v>
      </c>
      <c r="C30" s="33" t="s">
        <v>77</v>
      </c>
      <c r="D30" s="33"/>
      <c r="E30" s="33" t="s">
        <v>82</v>
      </c>
      <c r="F30" s="35" t="s">
        <v>21</v>
      </c>
      <c r="G30" s="35"/>
      <c r="H30" s="36" t="s">
        <v>13</v>
      </c>
      <c r="I30" s="37" t="s">
        <v>23</v>
      </c>
      <c r="J30" s="38"/>
      <c r="K30" s="39">
        <f>_xlfn.SWITCH(I30,L30,$L$2,M30,$M$2,N30,$N$2)</f>
        <v>1</v>
      </c>
      <c r="L30" s="40" t="s">
        <v>24</v>
      </c>
      <c r="M30" s="41" t="s">
        <v>25</v>
      </c>
      <c r="N30" s="42" t="s">
        <v>23</v>
      </c>
      <c r="O30" s="43"/>
      <c r="P30" s="44"/>
    </row>
    <row r="31" ht="38.25" customHeight="1">
      <c r="A31" s="33"/>
      <c r="B31" s="51" t="s">
        <v>15</v>
      </c>
      <c r="C31" s="33" t="s">
        <v>77</v>
      </c>
      <c r="D31" s="33"/>
      <c r="E31" s="33" t="s">
        <v>42</v>
      </c>
      <c r="F31" s="35" t="s">
        <v>21</v>
      </c>
      <c r="G31" s="35"/>
      <c r="H31" s="36" t="s">
        <v>13</v>
      </c>
      <c r="I31" s="37" t="s">
        <v>24</v>
      </c>
      <c r="J31" s="38" t="s">
        <v>83</v>
      </c>
      <c r="K31" s="39">
        <f>_xlfn.SWITCH(I31,L31,$L$2,M31,$M$2,N31,$N$2)</f>
        <v>0</v>
      </c>
      <c r="L31" s="40" t="s">
        <v>24</v>
      </c>
      <c r="M31" s="41"/>
      <c r="N31" s="42" t="s">
        <v>23</v>
      </c>
      <c r="O31" s="43"/>
      <c r="P31" s="44"/>
    </row>
    <row r="32" ht="38.25" customHeight="1">
      <c r="A32" s="33"/>
      <c r="B32" s="51" t="s">
        <v>15</v>
      </c>
      <c r="C32" s="33" t="s">
        <v>77</v>
      </c>
      <c r="D32" s="33"/>
      <c r="E32" s="33" t="s">
        <v>84</v>
      </c>
      <c r="F32" s="35" t="s">
        <v>21</v>
      </c>
      <c r="G32" s="35"/>
      <c r="H32" s="36" t="s">
        <v>13</v>
      </c>
      <c r="I32" s="37" t="s">
        <v>85</v>
      </c>
      <c r="J32" s="58"/>
      <c r="K32" s="39">
        <f>_xlfn.SWITCH(I32,L32,$L$2,M32,$M$2,N32,$N$2)</f>
        <v>1</v>
      </c>
      <c r="L32" s="40" t="s">
        <v>24</v>
      </c>
      <c r="M32" s="41" t="s">
        <v>86</v>
      </c>
      <c r="N32" s="42" t="s">
        <v>85</v>
      </c>
      <c r="O32" s="43"/>
      <c r="P32" s="44"/>
    </row>
    <row r="33" ht="38.25" customHeight="1">
      <c r="A33" s="33"/>
      <c r="B33" s="51" t="s">
        <v>15</v>
      </c>
      <c r="C33" s="33" t="s">
        <v>77</v>
      </c>
      <c r="D33" s="33"/>
      <c r="E33" s="33" t="s">
        <v>87</v>
      </c>
      <c r="F33" s="35" t="s">
        <v>21</v>
      </c>
      <c r="G33" s="35"/>
      <c r="H33" s="36" t="s">
        <v>79</v>
      </c>
      <c r="I33" s="37">
        <v>196</v>
      </c>
      <c r="J33" s="59" t="s">
        <v>88</v>
      </c>
      <c r="K33" s="50">
        <f>IF((I33-O33)/(P33-O33)&gt;1,1,IF((I33-O33)/(P33-O33)&lt;0,0,(I33-O33)/(P33-O33)))</f>
        <v>0.02</v>
      </c>
      <c r="L33" s="40">
        <v>200</v>
      </c>
      <c r="M33" s="41"/>
      <c r="N33" s="42">
        <v>0</v>
      </c>
      <c r="O33" s="43">
        <f>IF(L33="",M33-(N33-M33),L33)</f>
        <v>200</v>
      </c>
      <c r="P33" s="44">
        <f>IF(N33="",M33-L33+M33,N33)</f>
        <v>0</v>
      </c>
    </row>
    <row r="34" ht="38.25" customHeight="1">
      <c r="A34" s="33"/>
      <c r="B34" s="51" t="s">
        <v>15</v>
      </c>
      <c r="C34" s="33" t="s">
        <v>77</v>
      </c>
      <c r="D34" s="33"/>
      <c r="E34" s="45" t="s">
        <v>89</v>
      </c>
      <c r="F34" s="46" t="s">
        <v>90</v>
      </c>
      <c r="G34" s="46" t="s">
        <v>91</v>
      </c>
      <c r="H34" s="36" t="s">
        <v>19</v>
      </c>
      <c r="I34" s="49">
        <v>0.24299999999999999</v>
      </c>
      <c r="J34" s="38">
        <v>2019</v>
      </c>
      <c r="K34" s="50">
        <f>IF((I34-O34)/(P34-O34)&gt;1,1,IF((I34-O34)/(P34-O34)&lt;0,0,(I34-O34)/(P34-O34)))</f>
        <v>0.51400000000000001</v>
      </c>
      <c r="L34" s="40">
        <v>0.5</v>
      </c>
      <c r="M34" s="41"/>
      <c r="N34" s="42">
        <v>0</v>
      </c>
      <c r="O34" s="43">
        <f>IF(L34="",M34-(N34-M34),L34)</f>
        <v>0.5</v>
      </c>
      <c r="P34" s="44">
        <f>IF(N34="",M34-L34+M34,N34)</f>
        <v>0</v>
      </c>
    </row>
    <row r="35" ht="38.25" customHeight="1">
      <c r="A35" s="33"/>
      <c r="B35" s="51" t="s">
        <v>15</v>
      </c>
      <c r="C35" s="33" t="s">
        <v>77</v>
      </c>
      <c r="D35" s="33"/>
      <c r="E35" s="33" t="s">
        <v>92</v>
      </c>
      <c r="F35" s="35" t="s">
        <v>93</v>
      </c>
      <c r="G35" s="35"/>
      <c r="H35" s="36" t="s">
        <v>19</v>
      </c>
      <c r="I35" s="49">
        <v>0.018000000000000002</v>
      </c>
      <c r="J35" s="38" t="s">
        <v>94</v>
      </c>
      <c r="K35" s="50">
        <f>IF((I35-O35)/(P35-O35)&gt;1,1,IF((I35-O35)/(P35-O35)&lt;0,0,(I35-O35)/(P35-O35)))</f>
        <v>0.81999999999999995</v>
      </c>
      <c r="L35" s="40">
        <v>0.10000000000000001</v>
      </c>
      <c r="M35" s="41"/>
      <c r="N35" s="42">
        <v>0</v>
      </c>
      <c r="O35" s="43">
        <f>IF(L35="",M35-(N35-M35),L35)</f>
        <v>0.10000000000000001</v>
      </c>
      <c r="P35" s="44">
        <f>IF(N35="",M35-L35+M35,N35)</f>
        <v>0</v>
      </c>
    </row>
    <row r="36" ht="38.25" customHeight="1">
      <c r="A36" s="33"/>
      <c r="B36" s="51" t="s">
        <v>15</v>
      </c>
      <c r="C36" s="33" t="s">
        <v>77</v>
      </c>
      <c r="D36" s="33"/>
      <c r="E36" s="33" t="s">
        <v>95</v>
      </c>
      <c r="F36" s="35" t="s">
        <v>52</v>
      </c>
      <c r="G36" s="35"/>
      <c r="H36" s="36" t="s">
        <v>19</v>
      </c>
      <c r="I36" s="49">
        <v>0.151</v>
      </c>
      <c r="J36" s="38"/>
      <c r="K36" s="39">
        <f>IF((I36-O36)/(P36-O36)&gt;1,1,IF((I36-O36)/(P36-O36)&lt;0,0,(I36-O36)/(P36-O36)))</f>
        <v>0.75499999999999989</v>
      </c>
      <c r="L36" s="40">
        <v>0</v>
      </c>
      <c r="M36" s="41"/>
      <c r="N36" s="42">
        <v>0.20000000000000001</v>
      </c>
      <c r="O36" s="43">
        <f>IF(L36="",M36-(N36-M36),L36)</f>
        <v>0</v>
      </c>
      <c r="P36" s="44">
        <f>IF(N36="",M36-L36+M36,N36)</f>
        <v>0.20000000000000001</v>
      </c>
    </row>
    <row r="37" ht="38.25" customHeight="1">
      <c r="A37" s="33"/>
      <c r="B37" s="51" t="s">
        <v>15</v>
      </c>
      <c r="C37" s="33" t="s">
        <v>77</v>
      </c>
      <c r="D37" s="33"/>
      <c r="E37" s="33" t="s">
        <v>96</v>
      </c>
      <c r="F37" s="35" t="s">
        <v>90</v>
      </c>
      <c r="G37" s="35"/>
      <c r="H37" s="36" t="s">
        <v>19</v>
      </c>
      <c r="I37" s="49">
        <v>0.55500000000000005</v>
      </c>
      <c r="J37" s="38" t="s">
        <v>97</v>
      </c>
      <c r="K37" s="50">
        <f>IF((I37-O37)/(P37-O37)&gt;1,1,IF((I37-O37)/(P37-O37)&lt;0,0,(I37-O37)/(P37-O37)))</f>
        <v>0</v>
      </c>
      <c r="L37" s="40">
        <v>0.5</v>
      </c>
      <c r="M37" s="41"/>
      <c r="N37" s="42">
        <v>0</v>
      </c>
      <c r="O37" s="43">
        <f>IF(L37="",M37-(N37-M37),L37)</f>
        <v>0.5</v>
      </c>
      <c r="P37" s="44">
        <f>IF(N37="",M37-L37+M37,N37)</f>
        <v>0</v>
      </c>
    </row>
    <row r="38" ht="38.25" customHeight="1">
      <c r="A38" s="33"/>
      <c r="B38" s="51" t="s">
        <v>15</v>
      </c>
      <c r="C38" s="33" t="s">
        <v>77</v>
      </c>
      <c r="D38" s="33"/>
      <c r="E38" s="33" t="s">
        <v>98</v>
      </c>
      <c r="F38" s="35" t="s">
        <v>93</v>
      </c>
      <c r="G38" s="35"/>
      <c r="H38" s="36" t="s">
        <v>19</v>
      </c>
      <c r="I38" s="49">
        <v>0.063</v>
      </c>
      <c r="J38" s="38" t="s">
        <v>94</v>
      </c>
      <c r="K38" s="50">
        <f>IF((I38-O38)/(P38-O38)&gt;1,1,IF((I38-O38)/(P38-O38)&lt;0,0,(I38-O38)/(P38-O38)))</f>
        <v>0.57999999999999996</v>
      </c>
      <c r="L38" s="40">
        <v>0.14999999999999999</v>
      </c>
      <c r="M38" s="41"/>
      <c r="N38" s="42">
        <v>0</v>
      </c>
      <c r="O38" s="43">
        <f>IF(L38="",M38-(N38-M38),L38)</f>
        <v>0.14999999999999999</v>
      </c>
      <c r="P38" s="44">
        <f>IF(N38="",M38-L38+M38,N38)</f>
        <v>0</v>
      </c>
    </row>
    <row r="39" ht="38.25" customHeight="1">
      <c r="A39" s="33"/>
      <c r="B39" s="51" t="s">
        <v>15</v>
      </c>
      <c r="C39" s="33" t="s">
        <v>77</v>
      </c>
      <c r="D39" s="33"/>
      <c r="E39" s="33" t="s">
        <v>99</v>
      </c>
      <c r="F39" s="35" t="s">
        <v>90</v>
      </c>
      <c r="G39" s="35"/>
      <c r="H39" s="47" t="s">
        <v>19</v>
      </c>
      <c r="I39" s="49">
        <v>0.14400000000000002</v>
      </c>
      <c r="J39" s="38">
        <v>2021</v>
      </c>
      <c r="K39" s="39">
        <f>IF((I39-O39)/(P39-O39)&gt;1,1,IF((I39-O39)/(P39-O39)&lt;0,0,(I39-O39)/(P39-O39)))</f>
        <v>0</v>
      </c>
      <c r="L39" s="40">
        <v>0.12</v>
      </c>
      <c r="M39" s="41"/>
      <c r="N39" s="42">
        <v>0.070000000000000007</v>
      </c>
      <c r="O39" s="43">
        <f>IF(L39="",M39-(N39-M39),L39)</f>
        <v>0.12</v>
      </c>
      <c r="P39" s="44">
        <f>IF(N39="",M39-L39+M39,N39)</f>
        <v>0.070000000000000007</v>
      </c>
    </row>
    <row r="40" ht="38.25" customHeight="1">
      <c r="A40" s="33"/>
      <c r="B40" s="51" t="s">
        <v>15</v>
      </c>
      <c r="C40" s="33" t="s">
        <v>77</v>
      </c>
      <c r="D40" s="33"/>
      <c r="E40" s="60" t="s">
        <v>100</v>
      </c>
      <c r="F40" s="61" t="s">
        <v>93</v>
      </c>
      <c r="G40" s="61" t="s">
        <v>101</v>
      </c>
      <c r="H40" s="36" t="s">
        <v>19</v>
      </c>
      <c r="I40" s="49">
        <v>0.08199999999999999</v>
      </c>
      <c r="J40" s="38" t="s">
        <v>94</v>
      </c>
      <c r="K40" s="39">
        <f>IF((I40-O40)/(P40-O40)&gt;1,1,IF((I40-O40)/(P40-O40)&lt;0,0,(I40-O40)/(P40-O40)))</f>
        <v>0.90656565656565657</v>
      </c>
      <c r="L40" s="40">
        <v>0.80000000000000004</v>
      </c>
      <c r="M40" s="41"/>
      <c r="N40" s="42">
        <v>0.0080000000000000002</v>
      </c>
      <c r="O40" s="43">
        <f>IF(L40="",M40-(N40-M40),L40)</f>
        <v>0.80000000000000004</v>
      </c>
      <c r="P40" s="44">
        <f>IF(N40="",M40-L40+M40,N40)</f>
        <v>0.0080000000000000002</v>
      </c>
    </row>
    <row r="41" ht="38.25" customHeight="1">
      <c r="A41" s="33"/>
      <c r="B41" s="51" t="s">
        <v>57</v>
      </c>
      <c r="C41" s="33" t="s">
        <v>102</v>
      </c>
      <c r="D41" s="33"/>
      <c r="E41" s="45" t="s">
        <v>103</v>
      </c>
      <c r="F41" s="46" t="s">
        <v>21</v>
      </c>
      <c r="G41" s="46"/>
      <c r="H41" s="47" t="s">
        <v>13</v>
      </c>
      <c r="I41" s="37" t="s">
        <v>23</v>
      </c>
      <c r="J41" s="38"/>
      <c r="K41" s="39">
        <f>_xlfn.SWITCH(I41,L41,$L$2,M41,$M$2,N41,$N$2)</f>
        <v>1</v>
      </c>
      <c r="L41" s="40" t="s">
        <v>24</v>
      </c>
      <c r="M41" s="41" t="s">
        <v>25</v>
      </c>
      <c r="N41" s="42" t="s">
        <v>23</v>
      </c>
      <c r="O41" s="43"/>
      <c r="P41" s="44"/>
    </row>
    <row r="42" ht="38.25" customHeight="1">
      <c r="A42" s="33"/>
      <c r="B42" s="51" t="s">
        <v>57</v>
      </c>
      <c r="C42" s="33" t="s">
        <v>102</v>
      </c>
      <c r="D42" s="33"/>
      <c r="E42" s="45" t="s">
        <v>42</v>
      </c>
      <c r="F42" s="46" t="s">
        <v>21</v>
      </c>
      <c r="G42" s="46"/>
      <c r="H42" s="36" t="s">
        <v>13</v>
      </c>
      <c r="I42" s="37" t="s">
        <v>23</v>
      </c>
      <c r="J42" s="38"/>
      <c r="K42" s="39">
        <f>_xlfn.SWITCH(I42,L42,$L$2,M42,$M$2,N42,$N$2)</f>
        <v>1</v>
      </c>
      <c r="L42" s="40" t="s">
        <v>24</v>
      </c>
      <c r="M42" s="41"/>
      <c r="N42" s="42" t="s">
        <v>23</v>
      </c>
      <c r="O42" s="43"/>
      <c r="P42" s="44"/>
      <c r="Q42" s="1"/>
    </row>
    <row r="43" ht="38.25" customHeight="1">
      <c r="A43" s="33"/>
      <c r="B43" s="51" t="s">
        <v>57</v>
      </c>
      <c r="C43" s="33" t="s">
        <v>102</v>
      </c>
      <c r="D43" s="33"/>
      <c r="E43" s="45" t="s">
        <v>104</v>
      </c>
      <c r="F43" s="46" t="s">
        <v>21</v>
      </c>
      <c r="G43" s="46"/>
      <c r="H43" s="47" t="s">
        <v>13</v>
      </c>
      <c r="I43" s="37" t="s">
        <v>23</v>
      </c>
      <c r="J43" s="38"/>
      <c r="K43" s="39">
        <f>_xlfn.SWITCH(I43,L43,$L$2,M43,$M$2,N43,$N$2)</f>
        <v>1</v>
      </c>
      <c r="L43" s="40" t="s">
        <v>24</v>
      </c>
      <c r="M43" s="41"/>
      <c r="N43" s="42" t="s">
        <v>23</v>
      </c>
      <c r="O43" s="43"/>
      <c r="P43" s="44"/>
    </row>
    <row r="44" ht="38.25" customHeight="1">
      <c r="A44" s="33"/>
      <c r="B44" s="51" t="s">
        <v>57</v>
      </c>
      <c r="C44" s="33" t="s">
        <v>102</v>
      </c>
      <c r="D44" s="33"/>
      <c r="E44" s="45" t="s">
        <v>105</v>
      </c>
      <c r="F44" s="46" t="s">
        <v>52</v>
      </c>
      <c r="G44" s="46" t="s">
        <v>90</v>
      </c>
      <c r="H44" s="47" t="s">
        <v>106</v>
      </c>
      <c r="I44" s="37">
        <v>1.2</v>
      </c>
      <c r="J44" s="38" t="s">
        <v>107</v>
      </c>
      <c r="K44" s="50">
        <f>IF((I44-O44)/(P44-O44)&gt;1,1,IF((I44-O44)/(P44-O44)&lt;0,0,(I44-O44)/(P44-O44)))</f>
        <v>0.12</v>
      </c>
      <c r="L44" s="40">
        <v>0</v>
      </c>
      <c r="M44" s="41"/>
      <c r="N44" s="42">
        <v>10</v>
      </c>
      <c r="O44" s="43">
        <f>IF(L44="",M44-(N44-M44),L44)</f>
        <v>0</v>
      </c>
      <c r="P44" s="44">
        <f>IF(N44="",M44-L44+M44,N44)</f>
        <v>10</v>
      </c>
      <c r="Q44" s="1"/>
    </row>
    <row r="45" ht="38.25" customHeight="1">
      <c r="A45" s="33"/>
      <c r="B45" s="51" t="s">
        <v>57</v>
      </c>
      <c r="C45" s="33" t="s">
        <v>102</v>
      </c>
      <c r="D45" s="33"/>
      <c r="E45" s="45" t="s">
        <v>108</v>
      </c>
      <c r="F45" s="46" t="s">
        <v>109</v>
      </c>
      <c r="G45" s="46" t="s">
        <v>60</v>
      </c>
      <c r="H45" s="47" t="s">
        <v>110</v>
      </c>
      <c r="I45" s="37">
        <v>4.5599999999999996</v>
      </c>
      <c r="J45" s="38" t="s">
        <v>111</v>
      </c>
      <c r="K45" s="50">
        <f>IF((I45-O45)/(P45-O45)&gt;1,1,IF((I45-O45)/(P45-O45)&lt;0,0,(I45-O45)/(P45-O45)))</f>
        <v>0.45599999999999996</v>
      </c>
      <c r="L45" s="40">
        <v>0</v>
      </c>
      <c r="M45" s="41"/>
      <c r="N45" s="42">
        <v>10</v>
      </c>
      <c r="O45" s="43">
        <f>IF(L45="",M45-(N45-M45),L45)</f>
        <v>0</v>
      </c>
      <c r="P45" s="44">
        <f>IF(N45="",M45-L45+M45,N45)</f>
        <v>10</v>
      </c>
    </row>
    <row r="46" ht="38.25" customHeight="1">
      <c r="A46" s="33"/>
      <c r="B46" s="51" t="s">
        <v>57</v>
      </c>
      <c r="C46" s="33" t="s">
        <v>102</v>
      </c>
      <c r="D46" s="33"/>
      <c r="E46" s="45" t="s">
        <v>112</v>
      </c>
      <c r="F46" s="46" t="s">
        <v>113</v>
      </c>
      <c r="G46" s="46"/>
      <c r="H46" s="47" t="s">
        <v>19</v>
      </c>
      <c r="I46" s="49">
        <v>0.047</v>
      </c>
      <c r="J46" s="59"/>
      <c r="K46" s="39">
        <f>IF((I46-O46)/(P46-O46)&gt;1,1,IF((I46-O46)/(P46-O46)&lt;0,0,(I46-O46)/(P46-O46)))</f>
        <v>1</v>
      </c>
      <c r="L46" s="40">
        <v>0.37</v>
      </c>
      <c r="M46" s="41"/>
      <c r="N46" s="42">
        <v>0.080000000000000002</v>
      </c>
      <c r="O46" s="43">
        <f>IF(L46="",M46-(N46-M46),L46)</f>
        <v>0.37</v>
      </c>
      <c r="P46" s="44">
        <f>IF(N46="",M46-L46+M46,N46)</f>
        <v>0.080000000000000002</v>
      </c>
    </row>
    <row r="47" ht="38.25" customHeight="1">
      <c r="A47" s="33"/>
      <c r="B47" s="51" t="s">
        <v>57</v>
      </c>
      <c r="C47" s="33" t="s">
        <v>102</v>
      </c>
      <c r="D47" s="33"/>
      <c r="E47" s="45" t="s">
        <v>114</v>
      </c>
      <c r="F47" s="46" t="s">
        <v>115</v>
      </c>
      <c r="G47" s="46"/>
      <c r="H47" s="47" t="s">
        <v>19</v>
      </c>
      <c r="I47" s="49">
        <v>0.93999999999999995</v>
      </c>
      <c r="J47" s="38"/>
      <c r="K47" s="50">
        <f>IF((I47-O47)/(P47-O47)&gt;1,1,IF((I47-O47)/(P47-O47)&lt;0,0,(I47-O47)/(P47-O47)))</f>
        <v>0.93999999999999995</v>
      </c>
      <c r="L47" s="40">
        <v>0</v>
      </c>
      <c r="M47" s="41"/>
      <c r="N47" s="42">
        <v>1</v>
      </c>
      <c r="O47" s="43">
        <f>IF(L47="",M47-(N47-M47),L47)</f>
        <v>0</v>
      </c>
      <c r="P47" s="44">
        <f>IF(N47="",M47-L47+M47,N47)</f>
        <v>1</v>
      </c>
    </row>
    <row r="48" ht="38.25" customHeight="1">
      <c r="A48" s="33"/>
      <c r="B48" s="51" t="s">
        <v>57</v>
      </c>
      <c r="C48" s="33" t="s">
        <v>102</v>
      </c>
      <c r="D48" s="33"/>
      <c r="E48" s="45" t="s">
        <v>116</v>
      </c>
      <c r="F48" s="46" t="s">
        <v>93</v>
      </c>
      <c r="G48" s="46"/>
      <c r="H48" s="47" t="s">
        <v>19</v>
      </c>
      <c r="I48" s="49">
        <v>0.79500000000000004</v>
      </c>
      <c r="J48" s="38">
        <v>2021</v>
      </c>
      <c r="K48" s="39">
        <f>IF((I48-O48)/(P48-O48)&gt;1,1,IF((I48-O48)/(P48-O48)&lt;0,0,(I48-O48)/(P48-O48)))</f>
        <v>0.53571428571428537</v>
      </c>
      <c r="L48" s="40">
        <v>0.87</v>
      </c>
      <c r="M48" s="41"/>
      <c r="N48" s="42">
        <v>0.72999999999999998</v>
      </c>
      <c r="O48" s="43">
        <f>IF(L48="",M48-(N48-M48),L48)</f>
        <v>0.87</v>
      </c>
      <c r="P48" s="44">
        <f>IF(N48="",M48-L48+M48,N48)</f>
        <v>0.72999999999999998</v>
      </c>
    </row>
    <row r="49" ht="38.25" customHeight="1">
      <c r="A49" s="33"/>
      <c r="B49" s="51" t="s">
        <v>57</v>
      </c>
      <c r="C49" s="33" t="s">
        <v>102</v>
      </c>
      <c r="D49" s="33"/>
      <c r="E49" s="45" t="s">
        <v>117</v>
      </c>
      <c r="F49" s="46" t="s">
        <v>90</v>
      </c>
      <c r="G49" s="46" t="s">
        <v>115</v>
      </c>
      <c r="H49" s="47" t="s">
        <v>19</v>
      </c>
      <c r="I49" s="49">
        <v>0.16</v>
      </c>
      <c r="J49" s="38"/>
      <c r="K49" s="39">
        <f>IF((I49-O49)/(P49-O49)&gt;1,1,IF((I49-O49)/(P49-O49)&lt;0,0,(I49-O49)/(P49-O49)))</f>
        <v>0.42857142857142849</v>
      </c>
      <c r="L49" s="40">
        <v>0.19</v>
      </c>
      <c r="M49" s="41"/>
      <c r="N49" s="42">
        <v>0.12</v>
      </c>
      <c r="O49" s="43">
        <f>IF(L49="",M49-(N49-M49),L49)</f>
        <v>0.19</v>
      </c>
      <c r="P49" s="44">
        <f>IF(N49="",M49-L49+M49,N49)</f>
        <v>0.12</v>
      </c>
    </row>
    <row r="50" ht="38.25" customHeight="1">
      <c r="A50" s="33"/>
      <c r="B50" s="51" t="s">
        <v>15</v>
      </c>
      <c r="C50" s="52" t="s">
        <v>118</v>
      </c>
      <c r="D50" s="33"/>
      <c r="E50" s="33" t="s">
        <v>119</v>
      </c>
      <c r="F50" s="35" t="s">
        <v>120</v>
      </c>
      <c r="G50" s="35"/>
      <c r="H50" s="36" t="s">
        <v>79</v>
      </c>
      <c r="I50" s="37">
        <v>203.90000000000001</v>
      </c>
      <c r="J50" s="38"/>
      <c r="K50" s="39">
        <f>IF((I50-O50)/(P50-O50)&gt;1,1,IF((I50-O50)/(P50-O50)&lt;0,0,(I50-O50)/(P50-O50)))</f>
        <v>0.68465690053970707</v>
      </c>
      <c r="L50" s="40">
        <v>26.300000000000001</v>
      </c>
      <c r="M50" s="41">
        <v>156</v>
      </c>
      <c r="N50" s="42"/>
      <c r="O50" s="43">
        <f>IF(L50="",M50-(N50-M50),L50)</f>
        <v>26.300000000000001</v>
      </c>
      <c r="P50" s="44">
        <f>IF(N50="",M50-L50+M50,N50)</f>
        <v>285.69999999999999</v>
      </c>
    </row>
    <row r="51" ht="38.25" customHeight="1">
      <c r="A51" s="33"/>
      <c r="B51" s="51" t="s">
        <v>15</v>
      </c>
      <c r="C51" s="52" t="s">
        <v>118</v>
      </c>
      <c r="D51" s="33"/>
      <c r="E51" s="33" t="s">
        <v>121</v>
      </c>
      <c r="F51" s="35" t="s">
        <v>120</v>
      </c>
      <c r="G51" s="35"/>
      <c r="H51" s="36" t="s">
        <v>122</v>
      </c>
      <c r="I51" s="37">
        <v>4.2000000000000002</v>
      </c>
      <c r="J51" s="59" t="s">
        <v>123</v>
      </c>
      <c r="K51" s="39">
        <f>IF((I51-O51)/(P51-O51)&gt;1,1,IF((I51-O51)/(P51-O51)&lt;0,0,(I51-O51)/(P51-O51)))</f>
        <v>0.94444444444444464</v>
      </c>
      <c r="L51" s="40">
        <v>2.5</v>
      </c>
      <c r="M51" s="41">
        <v>3.3999999999999999</v>
      </c>
      <c r="N51" s="42"/>
      <c r="O51" s="43">
        <f>IF(L51="",M51-(N51-M51),L51)</f>
        <v>2.5</v>
      </c>
      <c r="P51" s="44">
        <f>IF(N51="",M51-L51+M51,N51)</f>
        <v>4.2999999999999998</v>
      </c>
    </row>
    <row r="52" ht="38.25" customHeight="1">
      <c r="A52" s="33"/>
      <c r="B52" s="51" t="s">
        <v>15</v>
      </c>
      <c r="C52" s="52" t="s">
        <v>118</v>
      </c>
      <c r="D52" s="33"/>
      <c r="E52" s="33" t="s">
        <v>124</v>
      </c>
      <c r="F52" s="35" t="s">
        <v>120</v>
      </c>
      <c r="G52" s="35"/>
      <c r="H52" s="36" t="s">
        <v>79</v>
      </c>
      <c r="I52" s="37">
        <v>32.5</v>
      </c>
      <c r="J52" s="38"/>
      <c r="K52" s="39">
        <f>IF((I52-O52)/(P52-O52)&gt;1,1,IF((I52-O52)/(P52-O52)&lt;0,0,(I52-O52)/(P52-O52)))</f>
        <v>1</v>
      </c>
      <c r="L52" s="40">
        <v>12.699999999999999</v>
      </c>
      <c r="M52" s="41">
        <v>21.800000000000001</v>
      </c>
      <c r="N52" s="42">
        <v>26.199999999999999</v>
      </c>
      <c r="O52" s="43">
        <f>IF(L52="",M52-(N52-M52),L52)</f>
        <v>12.699999999999999</v>
      </c>
      <c r="P52" s="44">
        <f>IF(N52="",M52-L52+M52,N52)</f>
        <v>26.199999999999999</v>
      </c>
    </row>
    <row r="53" ht="38.25" customHeight="1">
      <c r="A53" s="33"/>
      <c r="B53" s="51" t="s">
        <v>15</v>
      </c>
      <c r="C53" s="52" t="s">
        <v>118</v>
      </c>
      <c r="D53" s="33"/>
      <c r="E53" s="33" t="s">
        <v>125</v>
      </c>
      <c r="F53" s="35" t="s">
        <v>120</v>
      </c>
      <c r="G53" s="35"/>
      <c r="H53" s="36" t="s">
        <v>79</v>
      </c>
      <c r="I53" s="37">
        <v>72.099999999999994</v>
      </c>
      <c r="J53" s="38"/>
      <c r="K53" s="39">
        <f>IF((I53-O53)/(P53-O53)&gt;1,1,IF((I53-O53)/(P53-O53)&lt;0,0,(I53-O53)/(P53-O53)))</f>
        <v>0.66522988505747116</v>
      </c>
      <c r="L53" s="40">
        <v>25.800000000000001</v>
      </c>
      <c r="M53" s="41">
        <v>60.600000000000001</v>
      </c>
      <c r="N53" s="42"/>
      <c r="O53" s="43">
        <f>IF(L53="",M53-(N53-M53),L53)</f>
        <v>25.800000000000001</v>
      </c>
      <c r="P53" s="44">
        <f>IF(N53="",M53-L53+M53,N53)</f>
        <v>95.400000000000006</v>
      </c>
    </row>
    <row r="54" ht="38.25" customHeight="1">
      <c r="A54" s="33"/>
      <c r="B54" s="51" t="s">
        <v>15</v>
      </c>
      <c r="C54" s="52" t="s">
        <v>118</v>
      </c>
      <c r="D54" s="33"/>
      <c r="E54" s="33" t="s">
        <v>126</v>
      </c>
      <c r="F54" s="35" t="s">
        <v>120</v>
      </c>
      <c r="G54" s="35"/>
      <c r="H54" s="36" t="s">
        <v>79</v>
      </c>
      <c r="I54" s="37">
        <v>122.09999999999999</v>
      </c>
      <c r="J54" s="38"/>
      <c r="K54" s="39">
        <f>IF((I54-O54)/(P54-O54)&gt;1,1,IF((I54-O54)/(P54-O54)&lt;0,0,(I54-O54)/(P54-O54)))</f>
        <v>0.5214723926380368</v>
      </c>
      <c r="L54" s="40">
        <v>54.100000000000001</v>
      </c>
      <c r="M54" s="41">
        <v>119.3</v>
      </c>
      <c r="N54" s="42"/>
      <c r="O54" s="43">
        <f>IF(L54="",M54-(N54-M54),L54)</f>
        <v>54.100000000000001</v>
      </c>
      <c r="P54" s="44">
        <f>IF(N54="",M54-L54+M54,N54)</f>
        <v>184.5</v>
      </c>
    </row>
    <row r="55" ht="38.25" customHeight="1">
      <c r="A55" s="33"/>
      <c r="B55" s="51" t="s">
        <v>15</v>
      </c>
      <c r="C55" s="52" t="s">
        <v>118</v>
      </c>
      <c r="D55" s="33"/>
      <c r="E55" s="33" t="s">
        <v>127</v>
      </c>
      <c r="F55" s="35" t="s">
        <v>128</v>
      </c>
      <c r="G55" s="35"/>
      <c r="H55" s="36" t="s">
        <v>129</v>
      </c>
      <c r="I55" s="37">
        <v>3.5</v>
      </c>
      <c r="J55" s="38" t="s">
        <v>130</v>
      </c>
      <c r="K55" s="39">
        <f>IF((I55-O55)/(P55-O55)&gt;1,1,IF((I55-O55)/(P55-O55)&lt;0,0,(I55-O55)/(P55-O55)))</f>
        <v>0.8571428571428571</v>
      </c>
      <c r="L55" s="40">
        <v>2.2999999999999998</v>
      </c>
      <c r="M55" s="41">
        <v>0</v>
      </c>
      <c r="N55" s="42">
        <v>3.7000000000000002</v>
      </c>
      <c r="O55" s="43">
        <f>IF(L55="",M55-(N55-M55),L55)</f>
        <v>2.2999999999999998</v>
      </c>
      <c r="P55" s="44">
        <f>IF(N55="",M55-L55+M55,N55)</f>
        <v>3.7000000000000002</v>
      </c>
    </row>
    <row r="56" ht="38.25" customHeight="1">
      <c r="A56" s="33"/>
      <c r="B56" s="51" t="s">
        <v>15</v>
      </c>
      <c r="C56" s="33" t="s">
        <v>118</v>
      </c>
      <c r="D56" s="33"/>
      <c r="E56" s="33" t="s">
        <v>131</v>
      </c>
      <c r="F56" s="35" t="s">
        <v>21</v>
      </c>
      <c r="G56" s="35"/>
      <c r="H56" s="36" t="s">
        <v>13</v>
      </c>
      <c r="I56" s="37" t="s">
        <v>23</v>
      </c>
      <c r="J56" s="38"/>
      <c r="K56" s="39">
        <f>_xlfn.SWITCH(I56,L56,$L$2,M56,$M$2,N56,$N$2)</f>
        <v>1</v>
      </c>
      <c r="L56" s="40" t="s">
        <v>24</v>
      </c>
      <c r="M56" s="41" t="s">
        <v>25</v>
      </c>
      <c r="N56" s="42" t="s">
        <v>23</v>
      </c>
      <c r="O56" s="43"/>
      <c r="P56" s="44"/>
    </row>
    <row r="57" ht="38.25" customHeight="1">
      <c r="A57" s="33"/>
      <c r="B57" s="51" t="s">
        <v>15</v>
      </c>
      <c r="C57" s="33" t="s">
        <v>118</v>
      </c>
      <c r="D57" s="33"/>
      <c r="E57" s="33" t="s">
        <v>42</v>
      </c>
      <c r="F57" s="35" t="s">
        <v>21</v>
      </c>
      <c r="G57" s="35"/>
      <c r="H57" s="36" t="s">
        <v>13</v>
      </c>
      <c r="I57" s="37" t="s">
        <v>23</v>
      </c>
      <c r="J57" s="38"/>
      <c r="K57" s="39">
        <f>_xlfn.SWITCH(I57,L57,$L$2,M57,$M$2,N57,$N$2)</f>
        <v>1</v>
      </c>
      <c r="L57" s="40" t="s">
        <v>24</v>
      </c>
      <c r="M57" s="41"/>
      <c r="N57" s="42" t="s">
        <v>23</v>
      </c>
      <c r="O57" s="43"/>
      <c r="P57" s="44"/>
      <c r="Q57" s="1"/>
    </row>
    <row r="58" ht="38.25" customHeight="1">
      <c r="A58" s="33"/>
      <c r="B58" s="51" t="s">
        <v>15</v>
      </c>
      <c r="C58" s="33" t="s">
        <v>118</v>
      </c>
      <c r="D58" s="33"/>
      <c r="E58" s="33" t="s">
        <v>132</v>
      </c>
      <c r="F58" s="35" t="s">
        <v>52</v>
      </c>
      <c r="G58" s="35"/>
      <c r="H58" s="36" t="s">
        <v>19</v>
      </c>
      <c r="I58" s="49">
        <v>0.0034000000000000002</v>
      </c>
      <c r="J58" s="38">
        <v>2021</v>
      </c>
      <c r="K58" s="39">
        <f>IF((I58-O58)/(P58-O58)&gt;1,1,IF((I58-O58)/(P58-O58)&lt;0,0,(I58-O58)/(P58-O58)))</f>
        <v>1</v>
      </c>
      <c r="L58" s="40">
        <v>0.01</v>
      </c>
      <c r="M58" s="41">
        <v>0.0080000000000000002</v>
      </c>
      <c r="N58" s="42"/>
      <c r="O58" s="43">
        <f>IF(L58="",M58-(N58-M58),L58)</f>
        <v>0.01</v>
      </c>
      <c r="P58" s="44">
        <f>IF(N58="",M58-L58+M58,N58)</f>
        <v>0.0060000000000000001</v>
      </c>
      <c r="Q58" s="1"/>
    </row>
    <row r="59" ht="38.25" customHeight="1">
      <c r="A59" s="33"/>
      <c r="B59" s="51" t="s">
        <v>15</v>
      </c>
      <c r="C59" s="33" t="s">
        <v>118</v>
      </c>
      <c r="D59" s="33"/>
      <c r="E59" s="33" t="s">
        <v>133</v>
      </c>
      <c r="F59" s="35" t="s">
        <v>134</v>
      </c>
      <c r="G59" s="35"/>
      <c r="H59" s="36" t="s">
        <v>13</v>
      </c>
      <c r="I59" s="37" t="s">
        <v>23</v>
      </c>
      <c r="J59" s="38" t="s">
        <v>135</v>
      </c>
      <c r="K59" s="39">
        <f>_xlfn.SWITCH(I59,L59,$L$2,M59,$M$2,N59,$N$2)</f>
        <v>1</v>
      </c>
      <c r="L59" s="40" t="s">
        <v>24</v>
      </c>
      <c r="M59" s="41"/>
      <c r="N59" s="42" t="s">
        <v>23</v>
      </c>
      <c r="O59" s="43"/>
      <c r="P59" s="44"/>
      <c r="Q59" s="1"/>
    </row>
    <row r="60" ht="38.25" customHeight="1">
      <c r="A60" s="33"/>
      <c r="B60" s="51" t="s">
        <v>15</v>
      </c>
      <c r="C60" s="33" t="s">
        <v>118</v>
      </c>
      <c r="D60" s="33"/>
      <c r="E60" s="33" t="s">
        <v>136</v>
      </c>
      <c r="F60" s="35" t="s">
        <v>134</v>
      </c>
      <c r="G60" s="35"/>
      <c r="H60" s="36" t="s">
        <v>129</v>
      </c>
      <c r="I60" s="37">
        <v>36.799999999999997</v>
      </c>
      <c r="J60" s="38" t="s">
        <v>137</v>
      </c>
      <c r="K60" s="39">
        <f>IF((I60-O60)/(P60-O60)&gt;1,1,IF((I60-O60)/(P60-O60)&lt;0,0,(I60-O60)/(P60-O60)))</f>
        <v>0.8571428571428571</v>
      </c>
      <c r="L60" s="40">
        <v>24.800000000000001</v>
      </c>
      <c r="M60" s="41">
        <v>33.600000000000001</v>
      </c>
      <c r="N60" s="42">
        <v>38.799999999999997</v>
      </c>
      <c r="O60" s="43">
        <f>IF(L60="",M60-(N60-M60),L60)</f>
        <v>24.800000000000001</v>
      </c>
      <c r="P60" s="44">
        <f>IF(N60="",M60-L60+M60,N60)</f>
        <v>38.799999999999997</v>
      </c>
    </row>
    <row r="61" ht="38.25" customHeight="1">
      <c r="A61" s="33"/>
      <c r="B61" s="51" t="s">
        <v>138</v>
      </c>
      <c r="C61" s="33" t="s">
        <v>139</v>
      </c>
      <c r="D61" s="33"/>
      <c r="E61" s="33" t="s">
        <v>140</v>
      </c>
      <c r="F61" s="35" t="s">
        <v>21</v>
      </c>
      <c r="G61" s="35"/>
      <c r="H61" s="36" t="s">
        <v>13</v>
      </c>
      <c r="I61" s="37" t="s">
        <v>23</v>
      </c>
      <c r="J61" s="38" t="s">
        <v>141</v>
      </c>
      <c r="K61" s="39">
        <f>_xlfn.SWITCH(I61,L61,$L$2,M61,$M$2,N61,$N$2)</f>
        <v>1</v>
      </c>
      <c r="L61" s="40" t="s">
        <v>24</v>
      </c>
      <c r="M61" s="41" t="s">
        <v>25</v>
      </c>
      <c r="N61" s="42" t="s">
        <v>23</v>
      </c>
      <c r="O61" s="43"/>
      <c r="P61" s="44"/>
    </row>
    <row r="62" ht="38.25" customHeight="1">
      <c r="A62" s="33"/>
      <c r="B62" s="51" t="s">
        <v>138</v>
      </c>
      <c r="C62" s="33" t="s">
        <v>139</v>
      </c>
      <c r="D62" s="33"/>
      <c r="E62" s="45" t="s">
        <v>42</v>
      </c>
      <c r="F62" s="46" t="s">
        <v>21</v>
      </c>
      <c r="G62" s="46"/>
      <c r="H62" s="47" t="s">
        <v>13</v>
      </c>
      <c r="I62" s="37" t="s">
        <v>23</v>
      </c>
      <c r="J62" s="38"/>
      <c r="K62" s="39">
        <f>_xlfn.SWITCH(I62,L62,$L$2,M62,$M$2,N62,$N$2)</f>
        <v>1</v>
      </c>
      <c r="L62" s="40" t="s">
        <v>24</v>
      </c>
      <c r="M62" s="41"/>
      <c r="N62" s="42" t="s">
        <v>23</v>
      </c>
      <c r="O62" s="43"/>
      <c r="P62" s="44"/>
    </row>
    <row r="63" ht="38.25" customHeight="1">
      <c r="A63" s="33"/>
      <c r="B63" s="51" t="s">
        <v>138</v>
      </c>
      <c r="C63" s="33" t="s">
        <v>139</v>
      </c>
      <c r="D63" s="33"/>
      <c r="E63" s="45" t="s">
        <v>142</v>
      </c>
      <c r="F63" s="46" t="s">
        <v>52</v>
      </c>
      <c r="G63" s="46"/>
      <c r="H63" s="62" t="s">
        <v>143</v>
      </c>
      <c r="I63" s="63">
        <v>0.050000000000000003</v>
      </c>
      <c r="J63" s="38">
        <v>2020</v>
      </c>
      <c r="K63" s="50">
        <f>IF((I63-O63)/(P63-O63)&gt;1,1,IF((I63-O63)/(P63-O63)&lt;0,0,(I63-O63)/(P63-O63)))</f>
        <v>0.79166666666666674</v>
      </c>
      <c r="L63" s="40"/>
      <c r="M63" s="41">
        <v>0.12</v>
      </c>
      <c r="N63" s="42">
        <v>0</v>
      </c>
      <c r="O63" s="43">
        <f>IF(L63="",M63-(N63-M63),L63)</f>
        <v>0.23999999999999999</v>
      </c>
      <c r="P63" s="44">
        <f>IF(N63="",M63-L63+M63,N63)</f>
        <v>0</v>
      </c>
      <c r="Q63" s="1"/>
    </row>
    <row r="64" ht="38.25" customHeight="1">
      <c r="A64" s="33"/>
      <c r="B64" s="51" t="s">
        <v>138</v>
      </c>
      <c r="C64" s="33" t="s">
        <v>139</v>
      </c>
      <c r="D64" s="33"/>
      <c r="E64" s="33" t="s">
        <v>144</v>
      </c>
      <c r="F64" s="35" t="s">
        <v>21</v>
      </c>
      <c r="G64" s="35" t="s">
        <v>145</v>
      </c>
      <c r="H64" s="36" t="s">
        <v>122</v>
      </c>
      <c r="I64" s="37">
        <v>2</v>
      </c>
      <c r="J64" s="38"/>
      <c r="K64" s="39">
        <f>IF((I64-O64)/(P64-O64)&gt;1,1,IF((I64-O64)/(P64-O64)&lt;0,0,(I64-O64)/(P64-O64)))</f>
        <v>0.8666666666666667</v>
      </c>
      <c r="L64" s="40">
        <v>15</v>
      </c>
      <c r="M64" s="41"/>
      <c r="N64" s="42">
        <v>0</v>
      </c>
      <c r="O64" s="43">
        <f>IF(L64="",M64-(N64-M64),L64)</f>
        <v>15</v>
      </c>
      <c r="P64" s="44">
        <f>IF(N64="",M64-L64+M64,N64)</f>
        <v>0</v>
      </c>
      <c r="Q64" s="1"/>
    </row>
    <row r="65" ht="38.25" customHeight="1">
      <c r="A65" s="33"/>
      <c r="B65" s="19" t="s">
        <v>138</v>
      </c>
      <c r="C65" s="21" t="s">
        <v>139</v>
      </c>
      <c r="D65" s="21"/>
      <c r="E65" s="21" t="s">
        <v>146</v>
      </c>
      <c r="F65" s="34" t="s">
        <v>147</v>
      </c>
      <c r="G65" s="34"/>
      <c r="H65" s="64" t="s">
        <v>19</v>
      </c>
      <c r="I65" s="25">
        <v>0.0069999999999999993</v>
      </c>
      <c r="J65" s="26" t="s">
        <v>148</v>
      </c>
      <c r="K65" s="50">
        <f>IF((I65-O65)/(P65-O65)&gt;1,1,IF((I65-O65)/(P65-O65)&lt;0,0,(I65-O65)/(P65-O65)))</f>
        <v>0.99299999999999999</v>
      </c>
      <c r="L65" s="40">
        <v>1</v>
      </c>
      <c r="M65" s="41"/>
      <c r="N65" s="42">
        <v>0</v>
      </c>
      <c r="O65" s="43">
        <f>IF(L65="",M65-(N65-M65),L65)</f>
        <v>1</v>
      </c>
      <c r="P65" s="44">
        <f>IF(N65="",M65-L65+M65,N65)</f>
        <v>0</v>
      </c>
      <c r="Q65" s="1"/>
    </row>
    <row r="66" ht="38.25" customHeight="1">
      <c r="A66" s="33"/>
      <c r="B66" s="19" t="s">
        <v>138</v>
      </c>
      <c r="C66" s="21" t="s">
        <v>139</v>
      </c>
      <c r="D66" s="21"/>
      <c r="E66" s="33" t="s">
        <v>149</v>
      </c>
      <c r="F66" s="35" t="s">
        <v>150</v>
      </c>
      <c r="G66" s="35"/>
      <c r="H66" s="36" t="s">
        <v>19</v>
      </c>
      <c r="I66" s="49">
        <v>1</v>
      </c>
      <c r="J66" s="59"/>
      <c r="K66" s="39">
        <f>IF((I66-O66)/(P66-O66)&gt;1,1,IF((I66-O66)/(P66-O66)&lt;0,0,(I66-O66)/(P66-O66)))</f>
        <v>1</v>
      </c>
      <c r="L66" s="40">
        <v>0</v>
      </c>
      <c r="M66" s="41"/>
      <c r="N66" s="42">
        <v>1</v>
      </c>
      <c r="O66" s="43">
        <f>IF(L66="",M66-(N66-M66),L66)</f>
        <v>0</v>
      </c>
      <c r="P66" s="44">
        <f>IF(N66="",M66-L66+M66,N66)</f>
        <v>1</v>
      </c>
      <c r="Q66" s="1"/>
    </row>
    <row r="67" ht="38.25" customHeight="1">
      <c r="A67" s="33"/>
      <c r="B67" s="19" t="s">
        <v>138</v>
      </c>
      <c r="C67" s="21" t="s">
        <v>139</v>
      </c>
      <c r="D67" s="21"/>
      <c r="E67" s="45" t="s">
        <v>151</v>
      </c>
      <c r="F67" s="46" t="s">
        <v>93</v>
      </c>
      <c r="G67" s="46"/>
      <c r="H67" s="47" t="s">
        <v>19</v>
      </c>
      <c r="I67" s="49">
        <v>0.247</v>
      </c>
      <c r="J67" s="38"/>
      <c r="K67" s="50">
        <f>IF((I67-O67)/(P67-O67)&gt;1,1,IF((I67-O67)/(P67-O67)&lt;0,0,(I67-O67)/(P67-O67)))</f>
        <v>0.82333333333333336</v>
      </c>
      <c r="L67" s="40">
        <v>0</v>
      </c>
      <c r="M67" s="41"/>
      <c r="N67" s="42">
        <v>0.29999999999999999</v>
      </c>
      <c r="O67" s="43">
        <f>IF(L67="",M67-(N67-M67),L67)</f>
        <v>0</v>
      </c>
      <c r="P67" s="44">
        <f>IF(N67="",M67-L67+M67,N67)</f>
        <v>0.29999999999999999</v>
      </c>
      <c r="Q67" s="1"/>
    </row>
    <row r="68" ht="38.25" customHeight="1">
      <c r="A68" s="33"/>
      <c r="B68" s="19" t="s">
        <v>138</v>
      </c>
      <c r="C68" s="21" t="s">
        <v>139</v>
      </c>
      <c r="D68" s="21"/>
      <c r="E68" s="33" t="s">
        <v>152</v>
      </c>
      <c r="F68" s="35" t="s">
        <v>52</v>
      </c>
      <c r="G68" s="35"/>
      <c r="H68" s="36" t="s">
        <v>19</v>
      </c>
      <c r="I68" s="49">
        <v>0.034000000000000002</v>
      </c>
      <c r="J68" s="38">
        <v>2019</v>
      </c>
      <c r="K68" s="50">
        <f>IF((I68-O68)/(P68-O68)&gt;1,1,IF((I68-O68)/(P68-O68)&lt;0,0,(I68-O68)/(P68-O68)))</f>
        <v>0.17000000000000001</v>
      </c>
      <c r="L68" s="40">
        <v>0</v>
      </c>
      <c r="M68" s="41"/>
      <c r="N68" s="42">
        <v>0.20000000000000001</v>
      </c>
      <c r="O68" s="43">
        <f>IF(L68="",M68-(N68-M68),L68)</f>
        <v>0</v>
      </c>
      <c r="P68" s="44">
        <f>IF(N68="",M68-L68+M68,N68)</f>
        <v>0.20000000000000001</v>
      </c>
      <c r="Q68" s="1"/>
    </row>
    <row r="69" ht="38.25" customHeight="1">
      <c r="A69" s="33"/>
      <c r="B69" s="19" t="s">
        <v>138</v>
      </c>
      <c r="C69" s="21" t="s">
        <v>139</v>
      </c>
      <c r="D69" s="21"/>
      <c r="E69" s="33" t="s">
        <v>153</v>
      </c>
      <c r="F69" s="35" t="s">
        <v>154</v>
      </c>
      <c r="G69" s="35"/>
      <c r="H69" s="36" t="s">
        <v>155</v>
      </c>
      <c r="I69" s="37">
        <v>170.69999999999999</v>
      </c>
      <c r="J69" s="38" t="s">
        <v>156</v>
      </c>
      <c r="K69" s="39">
        <f>IF((I69-O69)/(P69-O69)&gt;1,1,IF((I69-O69)/(P69-O69)&lt;0,0,(I69-O69)/(P69-O69)))</f>
        <v>0.83514851485148511</v>
      </c>
      <c r="L69" s="40">
        <v>2</v>
      </c>
      <c r="M69" s="41">
        <v>50</v>
      </c>
      <c r="N69" s="42">
        <v>204</v>
      </c>
      <c r="O69" s="43">
        <f>IF(L69="",M69-(N69-M69),L69)</f>
        <v>2</v>
      </c>
      <c r="P69" s="44">
        <f>IF(N69="",M69-L69+M69,N69)</f>
        <v>204</v>
      </c>
      <c r="Q69" s="1"/>
    </row>
    <row r="70" ht="38.25" customHeight="1">
      <c r="A70" s="33"/>
      <c r="B70" s="19" t="s">
        <v>57</v>
      </c>
      <c r="C70" s="21" t="s">
        <v>157</v>
      </c>
      <c r="D70" s="21"/>
      <c r="E70" s="45" t="s">
        <v>158</v>
      </c>
      <c r="F70" s="46" t="s">
        <v>159</v>
      </c>
      <c r="G70" s="46"/>
      <c r="H70" s="36" t="s">
        <v>13</v>
      </c>
      <c r="I70" s="37" t="s">
        <v>24</v>
      </c>
      <c r="J70" s="38" t="s">
        <v>160</v>
      </c>
      <c r="K70" s="39">
        <f>_xlfn.SWITCH(I70,L70,$L$2,M70,$M$2,N70,$N$2)</f>
        <v>0</v>
      </c>
      <c r="L70" s="40" t="s">
        <v>24</v>
      </c>
      <c r="M70" s="41" t="s">
        <v>25</v>
      </c>
      <c r="N70" s="42" t="s">
        <v>23</v>
      </c>
      <c r="O70" s="43"/>
      <c r="P70" s="44"/>
      <c r="Q70" s="1"/>
    </row>
    <row r="71" ht="38.25" customHeight="1">
      <c r="A71" s="33"/>
      <c r="B71" s="19" t="s">
        <v>57</v>
      </c>
      <c r="C71" s="21" t="s">
        <v>157</v>
      </c>
      <c r="D71" s="21"/>
      <c r="E71" s="33" t="s">
        <v>161</v>
      </c>
      <c r="F71" s="35" t="s">
        <v>21</v>
      </c>
      <c r="G71" s="35"/>
      <c r="H71" s="36" t="s">
        <v>13</v>
      </c>
      <c r="I71" s="37" t="s">
        <v>23</v>
      </c>
      <c r="J71" s="38"/>
      <c r="K71" s="39">
        <f>_xlfn.SWITCH(I71,L71,$L$2,M71,$M$2,N71,$N$2)</f>
        <v>1</v>
      </c>
      <c r="L71" s="40" t="s">
        <v>24</v>
      </c>
      <c r="M71" s="41" t="s">
        <v>25</v>
      </c>
      <c r="N71" s="42" t="s">
        <v>23</v>
      </c>
      <c r="O71" s="43"/>
      <c r="P71" s="44"/>
      <c r="Q71" s="1"/>
    </row>
    <row r="72" ht="38.25" customHeight="1">
      <c r="A72" s="33"/>
      <c r="B72" s="19" t="s">
        <v>57</v>
      </c>
      <c r="C72" s="21" t="s">
        <v>157</v>
      </c>
      <c r="D72" s="21"/>
      <c r="E72" s="33" t="s">
        <v>42</v>
      </c>
      <c r="F72" s="35" t="s">
        <v>21</v>
      </c>
      <c r="G72" s="35"/>
      <c r="H72" s="36" t="s">
        <v>13</v>
      </c>
      <c r="I72" s="37" t="s">
        <v>23</v>
      </c>
      <c r="J72" s="38"/>
      <c r="K72" s="39">
        <f>_xlfn.SWITCH(I72,L72,$L$2,M72,$M$2,N72,$N$2)</f>
        <v>1</v>
      </c>
      <c r="L72" s="40" t="s">
        <v>24</v>
      </c>
      <c r="M72" s="41"/>
      <c r="N72" s="42" t="s">
        <v>23</v>
      </c>
      <c r="O72" s="43"/>
      <c r="P72" s="44"/>
      <c r="Q72" s="1"/>
    </row>
    <row r="73" ht="38.25" customHeight="1">
      <c r="A73" s="33"/>
      <c r="B73" s="19" t="s">
        <v>57</v>
      </c>
      <c r="C73" s="21" t="s">
        <v>157</v>
      </c>
      <c r="D73" s="21"/>
      <c r="E73" s="33" t="s">
        <v>162</v>
      </c>
      <c r="F73" s="35" t="s">
        <v>93</v>
      </c>
      <c r="G73" s="35"/>
      <c r="H73" s="36" t="s">
        <v>13</v>
      </c>
      <c r="I73" s="37">
        <v>116</v>
      </c>
      <c r="J73" s="38">
        <v>2021</v>
      </c>
      <c r="K73" s="39">
        <f>IF((I73-O73)/(P73-O73)&gt;1,1,IF((I73-O73)/(P73-O73)&lt;0,0,(I73-O73)/(P73-O73)))</f>
        <v>0.11450381679389313</v>
      </c>
      <c r="L73" s="40">
        <v>131</v>
      </c>
      <c r="M73" s="41">
        <v>102</v>
      </c>
      <c r="N73" s="42">
        <v>0</v>
      </c>
      <c r="O73" s="43">
        <f>IF(L73="",M73-(N73-M73),L73)</f>
        <v>131</v>
      </c>
      <c r="P73" s="44">
        <f>IF(N73="",M73-L73+M73,N73)</f>
        <v>0</v>
      </c>
      <c r="Q73" s="1"/>
    </row>
    <row r="74" ht="38.25" customHeight="1">
      <c r="A74" s="33"/>
      <c r="B74" s="19" t="s">
        <v>57</v>
      </c>
      <c r="C74" s="21" t="s">
        <v>157</v>
      </c>
      <c r="D74" s="21"/>
      <c r="E74" s="33" t="s">
        <v>163</v>
      </c>
      <c r="F74" s="35" t="s">
        <v>101</v>
      </c>
      <c r="G74" s="35"/>
      <c r="H74" s="47" t="s">
        <v>106</v>
      </c>
      <c r="I74" s="37">
        <v>29.399999999999999</v>
      </c>
      <c r="J74" s="38" t="s">
        <v>164</v>
      </c>
      <c r="K74" s="39">
        <f>IF((I74-O74)/(P74-O74)&gt;1,1,IF((I74-O74)/(P74-O74)&lt;0,0,(I74-O74)/(P74-O74)))</f>
        <v>0.21008403361344541</v>
      </c>
      <c r="L74" s="40">
        <v>26.899999999999999</v>
      </c>
      <c r="M74" s="41">
        <v>33.5</v>
      </c>
      <c r="N74" s="42">
        <v>38.799999999999997</v>
      </c>
      <c r="O74" s="43">
        <f>IF(L74="",M74-(N74-M74),L74)</f>
        <v>26.899999999999999</v>
      </c>
      <c r="P74" s="44">
        <f>IF(N74="",M74-L74+M74,N74)</f>
        <v>38.799999999999997</v>
      </c>
      <c r="Q74" s="1"/>
    </row>
    <row r="75" ht="38.25" customHeight="1">
      <c r="A75" s="33"/>
      <c r="B75" s="19" t="s">
        <v>57</v>
      </c>
      <c r="C75" s="21" t="s">
        <v>157</v>
      </c>
      <c r="D75" s="21"/>
      <c r="E75" s="33" t="s">
        <v>165</v>
      </c>
      <c r="F75" s="35" t="s">
        <v>21</v>
      </c>
      <c r="G75" s="35"/>
      <c r="H75" s="36" t="s">
        <v>19</v>
      </c>
      <c r="I75" s="49">
        <v>0.71999999999999997</v>
      </c>
      <c r="J75" s="38" t="s">
        <v>166</v>
      </c>
      <c r="K75" s="39">
        <f>IF((I75-O75)/(P75-O75)&gt;1,1,IF((I75-O75)/(P75-O75)&lt;0,0,(I75-O75)/(P75-O75)))</f>
        <v>0.71999999999999997</v>
      </c>
      <c r="L75" s="40">
        <v>0</v>
      </c>
      <c r="M75" s="41"/>
      <c r="N75" s="42">
        <v>1</v>
      </c>
      <c r="O75" s="43">
        <f>IF(L75="",M75-(N75-M75),L75)</f>
        <v>0</v>
      </c>
      <c r="P75" s="44">
        <f>IF(N75="",M75-L75+M75,N75)</f>
        <v>1</v>
      </c>
      <c r="Q75" s="1"/>
    </row>
    <row r="76" ht="38.25" customHeight="1">
      <c r="A76" s="33"/>
      <c r="B76" s="19" t="s">
        <v>57</v>
      </c>
      <c r="C76" s="21" t="s">
        <v>157</v>
      </c>
      <c r="D76" s="21"/>
      <c r="E76" s="33" t="s">
        <v>167</v>
      </c>
      <c r="F76" s="35" t="s">
        <v>52</v>
      </c>
      <c r="G76" s="35"/>
      <c r="H76" s="65" t="s">
        <v>19</v>
      </c>
      <c r="I76" s="49">
        <v>0.13699999999999998</v>
      </c>
      <c r="J76" s="38">
        <v>2018</v>
      </c>
      <c r="K76" s="39">
        <f>IF((I76-O76)/(P76-O76)&gt;1,1,IF((I76-O76)/(P76-O76)&lt;0,0,(I76-O76)/(P76-O76)))</f>
        <v>1</v>
      </c>
      <c r="L76" s="40">
        <v>0.080000000000000002</v>
      </c>
      <c r="M76" s="41">
        <v>0.11</v>
      </c>
      <c r="N76" s="42">
        <v>0.13</v>
      </c>
      <c r="O76" s="43">
        <f>IF(L76="",M76-(N76-M76),L76)</f>
        <v>0.080000000000000002</v>
      </c>
      <c r="P76" s="44">
        <f>IF(N76="",M76-L76+M76,N76)</f>
        <v>0.13</v>
      </c>
      <c r="Q76" s="1"/>
    </row>
    <row r="77" ht="38.25" customHeight="1">
      <c r="A77" s="33"/>
      <c r="B77" s="19" t="s">
        <v>57</v>
      </c>
      <c r="C77" s="21" t="s">
        <v>157</v>
      </c>
      <c r="D77" s="21"/>
      <c r="E77" s="33" t="s">
        <v>168</v>
      </c>
      <c r="F77" s="35" t="s">
        <v>93</v>
      </c>
      <c r="G77" s="35"/>
      <c r="H77" s="36" t="s">
        <v>19</v>
      </c>
      <c r="I77" s="49">
        <v>0.69499999999999995</v>
      </c>
      <c r="J77" s="38"/>
      <c r="K77" s="39">
        <f>IF((I77-O77)/(P77-O77)&gt;1,1,IF((I77-O77)/(P77-O77)&lt;0,0,(I77-O77)/(P77-O77)))</f>
        <v>0.64814814814814781</v>
      </c>
      <c r="L77" s="40">
        <v>0.52000000000000002</v>
      </c>
      <c r="M77" s="41">
        <v>0.65000000000000002</v>
      </c>
      <c r="N77" s="42">
        <v>0.79000000000000004</v>
      </c>
      <c r="O77" s="43">
        <f>IF(L77="",M77-(N77-M77),L77)</f>
        <v>0.52000000000000002</v>
      </c>
      <c r="P77" s="44">
        <f>IF(N77="",M77-L77+M77,N77)</f>
        <v>0.79000000000000004</v>
      </c>
      <c r="Q77" s="1"/>
    </row>
    <row r="78" ht="38.25" customHeight="1">
      <c r="A78" s="33"/>
      <c r="B78" s="19" t="s">
        <v>57</v>
      </c>
      <c r="C78" s="21" t="s">
        <v>157</v>
      </c>
      <c r="D78" s="21"/>
      <c r="E78" s="33" t="s">
        <v>169</v>
      </c>
      <c r="F78" s="35" t="s">
        <v>90</v>
      </c>
      <c r="G78" s="35"/>
      <c r="H78" s="36" t="s">
        <v>19</v>
      </c>
      <c r="I78" s="49">
        <v>0.161</v>
      </c>
      <c r="J78" s="38"/>
      <c r="K78" s="39">
        <f>IF((I78-O78)/(P78-O78)&gt;1,1,IF((I78-O78)/(P78-O78)&lt;0,0,(I78-O78)/(P78-O78)))</f>
        <v>0.80476190476190479</v>
      </c>
      <c r="L78" s="40">
        <v>0.33000000000000002</v>
      </c>
      <c r="M78" s="41"/>
      <c r="N78" s="42">
        <v>0.12</v>
      </c>
      <c r="O78" s="43">
        <f>IF(L78="",M78-(N78-M78),L78)</f>
        <v>0.33000000000000002</v>
      </c>
      <c r="P78" s="44">
        <f>IF(N78="",M78-L78+M78,N78)</f>
        <v>0.12</v>
      </c>
      <c r="Q78" s="1"/>
    </row>
    <row r="79" ht="38.25" customHeight="1">
      <c r="A79" s="33"/>
      <c r="B79" s="19" t="s">
        <v>57</v>
      </c>
      <c r="C79" s="21" t="s">
        <v>157</v>
      </c>
      <c r="D79" s="21"/>
      <c r="E79" s="45" t="s">
        <v>170</v>
      </c>
      <c r="F79" s="46" t="s">
        <v>171</v>
      </c>
      <c r="G79" s="46"/>
      <c r="H79" s="36" t="s">
        <v>13</v>
      </c>
      <c r="I79" s="37">
        <v>3</v>
      </c>
      <c r="J79" s="38"/>
      <c r="K79" s="39">
        <f>IF((I79-O79)/(P79-O79)&gt;1,1,IF((I79-O79)/(P79-O79)&lt;0,0,(I79-O79)/(P79-O79)))</f>
        <v>0.5</v>
      </c>
      <c r="L79" s="40">
        <v>1</v>
      </c>
      <c r="M79" s="41"/>
      <c r="N79" s="42">
        <v>5</v>
      </c>
      <c r="O79" s="43">
        <f>IF(L79="",M79-(N79-M79),L79)</f>
        <v>1</v>
      </c>
      <c r="P79" s="44">
        <f>IF(N79="",M79-L79+M79,N79)</f>
        <v>5</v>
      </c>
      <c r="Q79" s="1"/>
    </row>
    <row r="80" ht="38.25" customHeight="1">
      <c r="A80" s="33"/>
      <c r="B80" s="19" t="s">
        <v>57</v>
      </c>
      <c r="C80" s="21" t="s">
        <v>157</v>
      </c>
      <c r="D80" s="21"/>
      <c r="E80" s="33" t="s">
        <v>172</v>
      </c>
      <c r="F80" s="35" t="s">
        <v>113</v>
      </c>
      <c r="G80" s="35" t="s">
        <v>21</v>
      </c>
      <c r="H80" s="36" t="s">
        <v>19</v>
      </c>
      <c r="I80" s="49">
        <v>0.74400000000000011</v>
      </c>
      <c r="J80" s="38" t="s">
        <v>173</v>
      </c>
      <c r="K80" s="39">
        <f>IF((I80-O80)/(P80-O80)&gt;1,1,IF((I80-O80)/(P80-O80)&lt;0,0,(I80-O80)/(P80-O80)))</f>
        <v>0.74400000000000011</v>
      </c>
      <c r="L80" s="40">
        <v>0</v>
      </c>
      <c r="M80" s="41"/>
      <c r="N80" s="42">
        <v>1</v>
      </c>
      <c r="O80" s="43">
        <f>IF(L80="",M80-(N80-M80),L80)</f>
        <v>0</v>
      </c>
      <c r="P80" s="44">
        <f>IF(N80="",M80-L80+M80,N80)</f>
        <v>1</v>
      </c>
      <c r="Q80" s="1"/>
    </row>
    <row r="81" ht="38.25" customHeight="1">
      <c r="A81" s="33"/>
      <c r="B81" s="19" t="s">
        <v>138</v>
      </c>
      <c r="C81" s="21" t="s">
        <v>174</v>
      </c>
      <c r="D81" s="21"/>
      <c r="E81" s="33" t="s">
        <v>175</v>
      </c>
      <c r="F81" s="35" t="s">
        <v>176</v>
      </c>
      <c r="G81" s="35"/>
      <c r="H81" s="36" t="s">
        <v>13</v>
      </c>
      <c r="I81" s="37">
        <v>4.7000000000000002</v>
      </c>
      <c r="J81" s="38"/>
      <c r="K81" s="39">
        <f>IF((I81-O81)/(P81-O81)&gt;1,1,IF((I81-O81)/(P81-O81)&lt;0,0,(I81-O81)/(P81-O81)))</f>
        <v>0.58888888888888891</v>
      </c>
      <c r="L81" s="40">
        <v>10</v>
      </c>
      <c r="M81" s="41"/>
      <c r="N81" s="42">
        <v>1</v>
      </c>
      <c r="O81" s="43">
        <f>IF(L81="",M81-(N81-M81),L81)</f>
        <v>10</v>
      </c>
      <c r="P81" s="44">
        <f>IF(N81="",M81-L81+M81,N81)</f>
        <v>1</v>
      </c>
      <c r="Q81" s="1"/>
    </row>
    <row r="82" ht="38.25" customHeight="1">
      <c r="A82" s="33"/>
      <c r="B82" s="19" t="s">
        <v>138</v>
      </c>
      <c r="C82" s="21" t="s">
        <v>174</v>
      </c>
      <c r="D82" s="21"/>
      <c r="E82" s="33" t="s">
        <v>177</v>
      </c>
      <c r="F82" s="35" t="s">
        <v>21</v>
      </c>
      <c r="G82" s="35"/>
      <c r="H82" s="36" t="s">
        <v>13</v>
      </c>
      <c r="I82" s="37" t="s">
        <v>23</v>
      </c>
      <c r="J82" s="38"/>
      <c r="K82" s="39">
        <f>_xlfn.SWITCH(I82,L82,$L$2,M82,$M$2,N82,$N$2)</f>
        <v>1</v>
      </c>
      <c r="L82" s="40" t="s">
        <v>24</v>
      </c>
      <c r="M82" s="41" t="s">
        <v>25</v>
      </c>
      <c r="N82" s="42" t="s">
        <v>23</v>
      </c>
      <c r="O82" s="43"/>
      <c r="P82" s="44"/>
      <c r="Q82" s="1"/>
    </row>
    <row r="83" ht="38.25" customHeight="1">
      <c r="A83" s="33"/>
      <c r="B83" s="19" t="s">
        <v>138</v>
      </c>
      <c r="C83" s="21" t="s">
        <v>174</v>
      </c>
      <c r="D83" s="21"/>
      <c r="E83" s="45" t="s">
        <v>178</v>
      </c>
      <c r="F83" s="35" t="s">
        <v>21</v>
      </c>
      <c r="G83" s="46"/>
      <c r="H83" s="36" t="s">
        <v>13</v>
      </c>
      <c r="I83" s="37" t="s">
        <v>23</v>
      </c>
      <c r="J83" s="38"/>
      <c r="K83" s="39">
        <f>_xlfn.SWITCH(I83,L83,$L$2,M83,$M$2,N83,$N$2)</f>
        <v>1</v>
      </c>
      <c r="L83" s="40" t="s">
        <v>24</v>
      </c>
      <c r="M83" s="41" t="s">
        <v>25</v>
      </c>
      <c r="N83" s="42" t="s">
        <v>23</v>
      </c>
      <c r="O83" s="43"/>
      <c r="P83" s="44"/>
      <c r="Q83" s="1"/>
    </row>
    <row r="84" ht="38.25" customHeight="1">
      <c r="A84" s="33"/>
      <c r="B84" s="19" t="s">
        <v>138</v>
      </c>
      <c r="C84" s="21" t="s">
        <v>174</v>
      </c>
      <c r="D84" s="21"/>
      <c r="E84" s="33" t="s">
        <v>42</v>
      </c>
      <c r="F84" s="35" t="s">
        <v>21</v>
      </c>
      <c r="G84" s="35"/>
      <c r="H84" s="36" t="s">
        <v>13</v>
      </c>
      <c r="I84" s="37" t="s">
        <v>24</v>
      </c>
      <c r="J84" s="38"/>
      <c r="K84" s="39">
        <f>_xlfn.SWITCH(I84,L84,$L$2,M84,$M$2,N84,$N$2)</f>
        <v>0</v>
      </c>
      <c r="L84" s="40" t="s">
        <v>24</v>
      </c>
      <c r="M84" s="41"/>
      <c r="N84" s="42" t="s">
        <v>23</v>
      </c>
      <c r="O84" s="43"/>
      <c r="P84" s="44"/>
      <c r="Q84" s="1"/>
    </row>
    <row r="85" ht="38.25" customHeight="1">
      <c r="A85" s="33"/>
      <c r="B85" s="19" t="s">
        <v>138</v>
      </c>
      <c r="C85" s="21" t="s">
        <v>174</v>
      </c>
      <c r="D85" s="21"/>
      <c r="E85" s="33" t="s">
        <v>179</v>
      </c>
      <c r="F85" s="35" t="s">
        <v>176</v>
      </c>
      <c r="G85" s="35"/>
      <c r="H85" s="47" t="s">
        <v>13</v>
      </c>
      <c r="I85" s="37">
        <v>5.2999999999999998</v>
      </c>
      <c r="J85" s="38"/>
      <c r="K85" s="39">
        <f>IF((I85-O85)/(P85-O85)&gt;1,1,IF((I85-O85)/(P85-O85)&lt;0,0,(I85-O85)/(P85-O85)))</f>
        <v>0.52222222222222225</v>
      </c>
      <c r="L85" s="40">
        <v>10</v>
      </c>
      <c r="M85" s="41">
        <v>0</v>
      </c>
      <c r="N85" s="42">
        <v>1</v>
      </c>
      <c r="O85" s="43">
        <f>IF(L85="",M85-(N85-M85),L85)</f>
        <v>10</v>
      </c>
      <c r="P85" s="44">
        <f>IF(N85="",M85-L85+M85,N85)</f>
        <v>1</v>
      </c>
      <c r="Q85" s="1"/>
    </row>
    <row r="86" ht="38.25" customHeight="1">
      <c r="A86" s="33"/>
      <c r="B86" s="19" t="s">
        <v>138</v>
      </c>
      <c r="C86" s="21" t="s">
        <v>174</v>
      </c>
      <c r="D86" s="21"/>
      <c r="E86" s="45" t="s">
        <v>180</v>
      </c>
      <c r="F86" s="46" t="s">
        <v>21</v>
      </c>
      <c r="G86" s="46"/>
      <c r="H86" s="36" t="s">
        <v>13</v>
      </c>
      <c r="I86" s="37">
        <v>8</v>
      </c>
      <c r="J86" s="58" t="s">
        <v>181</v>
      </c>
      <c r="K86" s="39">
        <f>IF((I86-O86)/(P86-O86)&gt;1,1,IF((I86-O86)/(P86-O86)&lt;0,0,(I86-O86)/(P86-O86)))</f>
        <v>1</v>
      </c>
      <c r="L86" s="40">
        <v>0</v>
      </c>
      <c r="M86" s="41">
        <v>2</v>
      </c>
      <c r="N86" s="42"/>
      <c r="O86" s="43">
        <f>IF(L86="",M86-(N86-M86),L86)</f>
        <v>0</v>
      </c>
      <c r="P86" s="44">
        <f>IF(N86="",M86-L86+M86,N86)</f>
        <v>4</v>
      </c>
      <c r="Q86" s="1"/>
    </row>
    <row r="87" ht="38.25" customHeight="1">
      <c r="A87" s="33"/>
      <c r="B87" s="19" t="s">
        <v>138</v>
      </c>
      <c r="C87" s="21" t="s">
        <v>174</v>
      </c>
      <c r="D87" s="21"/>
      <c r="E87" s="33" t="s">
        <v>182</v>
      </c>
      <c r="F87" s="35" t="s">
        <v>21</v>
      </c>
      <c r="G87" s="35"/>
      <c r="H87" s="47" t="s">
        <v>19</v>
      </c>
      <c r="I87" s="49"/>
      <c r="J87" s="38" t="s">
        <v>183</v>
      </c>
      <c r="K87" s="39">
        <f>IF((I87-O87)/(P87-O87)&gt;1,1,IF((I87-O87)/(P87-O87)&lt;0,0,(I87-O87)/(P87-O87)))</f>
        <v>0</v>
      </c>
      <c r="L87" s="40">
        <v>0</v>
      </c>
      <c r="M87" s="41"/>
      <c r="N87" s="42">
        <v>1</v>
      </c>
      <c r="O87" s="43">
        <f>IF(L87="",M87-(N87-M87),L87)</f>
        <v>0</v>
      </c>
      <c r="P87" s="44">
        <f>IF(N87="",M87-L87+M87,N87)</f>
        <v>1</v>
      </c>
      <c r="Q87" s="1"/>
    </row>
    <row r="88" ht="38.25" customHeight="1">
      <c r="A88" s="33"/>
      <c r="B88" s="19" t="s">
        <v>138</v>
      </c>
      <c r="C88" s="21" t="s">
        <v>174</v>
      </c>
      <c r="D88" s="21"/>
      <c r="E88" s="33" t="s">
        <v>184</v>
      </c>
      <c r="F88" s="35" t="s">
        <v>21</v>
      </c>
      <c r="G88" s="35" t="s">
        <v>185</v>
      </c>
      <c r="H88" s="36" t="s">
        <v>19</v>
      </c>
      <c r="I88" s="49">
        <v>0.25</v>
      </c>
      <c r="J88" s="66" t="s">
        <v>186</v>
      </c>
      <c r="K88" s="39">
        <f>IF((I88-O88)/(P88-O88)&gt;1,1,IF((I88-O88)/(P88-O88)&lt;0,0,(I88-O88)/(P88-O88)))</f>
        <v>0.25</v>
      </c>
      <c r="L88" s="40">
        <v>0</v>
      </c>
      <c r="M88" s="41"/>
      <c r="N88" s="42">
        <v>1</v>
      </c>
      <c r="O88" s="43">
        <f>IF(L88="",M88-(N88-M88),L88)</f>
        <v>0</v>
      </c>
      <c r="P88" s="44">
        <f>IF(N88="",M88-L88+M88,N88)</f>
        <v>1</v>
      </c>
      <c r="Q88" s="1"/>
    </row>
    <row r="89" ht="38.25" customHeight="1">
      <c r="A89" s="33"/>
      <c r="B89" s="19" t="s">
        <v>138</v>
      </c>
      <c r="C89" s="21" t="s">
        <v>174</v>
      </c>
      <c r="D89" s="21"/>
      <c r="E89" s="33" t="s">
        <v>187</v>
      </c>
      <c r="F89" s="35" t="s">
        <v>21</v>
      </c>
      <c r="G89" s="35"/>
      <c r="H89" s="36" t="s">
        <v>19</v>
      </c>
      <c r="I89" s="49"/>
      <c r="J89" s="38" t="s">
        <v>188</v>
      </c>
      <c r="K89" s="39">
        <f>IF((I89-O89)/(P89-O89)&gt;1,1,IF((I89-O89)/(P89-O89)&lt;0,0,(I89-O89)/(P89-O89)))</f>
        <v>0</v>
      </c>
      <c r="L89" s="40">
        <v>0</v>
      </c>
      <c r="M89" s="41"/>
      <c r="N89" s="42">
        <v>1</v>
      </c>
      <c r="O89" s="43">
        <f>IF(L89="",M89-(N89-M89),L89)</f>
        <v>0</v>
      </c>
      <c r="P89" s="44">
        <f>IF(N89="",M89-L89+M89,N89)</f>
        <v>1</v>
      </c>
      <c r="Q89" s="1"/>
    </row>
    <row r="90" ht="38.25" customHeight="1">
      <c r="A90" s="33"/>
      <c r="B90" s="19" t="s">
        <v>15</v>
      </c>
      <c r="C90" s="20" t="s">
        <v>189</v>
      </c>
      <c r="D90" s="21"/>
      <c r="E90" s="45" t="s">
        <v>190</v>
      </c>
      <c r="F90" s="46" t="s">
        <v>90</v>
      </c>
      <c r="G90" s="46"/>
      <c r="H90" s="47" t="s">
        <v>19</v>
      </c>
      <c r="I90" s="49">
        <v>0.84799999999999998</v>
      </c>
      <c r="J90" s="38">
        <v>2022</v>
      </c>
      <c r="K90" s="39">
        <f>IF((I90-O90)/(P90-O90)&gt;1,1,IF((I90-O90)/(P90-O90)&lt;0,0,(I90-O90)/(P90-O90)))</f>
        <v>1</v>
      </c>
      <c r="L90" s="40">
        <v>0.20000000000000001</v>
      </c>
      <c r="M90" s="41"/>
      <c r="N90" s="42">
        <v>0.80000000000000004</v>
      </c>
      <c r="O90" s="43">
        <f>IF(L90="",M90-(N90-M90),L90)</f>
        <v>0.20000000000000001</v>
      </c>
      <c r="P90" s="44">
        <f>IF(N90="",M90-L90+M90,N90)</f>
        <v>0.80000000000000004</v>
      </c>
      <c r="Q90" s="1"/>
    </row>
    <row r="91" ht="38.25" customHeight="1">
      <c r="A91" s="33"/>
      <c r="B91" s="19" t="s">
        <v>15</v>
      </c>
      <c r="C91" s="52" t="s">
        <v>189</v>
      </c>
      <c r="D91" s="33"/>
      <c r="E91" s="45" t="s">
        <v>191</v>
      </c>
      <c r="F91" s="46" t="s">
        <v>90</v>
      </c>
      <c r="G91" s="46"/>
      <c r="H91" s="36" t="s">
        <v>19</v>
      </c>
      <c r="I91" s="49">
        <v>0.50900000000000001</v>
      </c>
      <c r="J91" s="38" t="s">
        <v>192</v>
      </c>
      <c r="K91" s="39">
        <f>IF((I91-O91)/(P91-O91)&gt;1,1,IF((I91-O91)/(P91-O91)&lt;0,0,(I91-O91)/(P91-O91)))</f>
        <v>0.5149999999999999</v>
      </c>
      <c r="L91" s="40">
        <v>0.20000000000000001</v>
      </c>
      <c r="M91" s="41"/>
      <c r="N91" s="42">
        <v>0.80000000000000004</v>
      </c>
      <c r="O91" s="43">
        <f>IF(L91="",M91-(N91-M91),L91)</f>
        <v>0.20000000000000001</v>
      </c>
      <c r="P91" s="44">
        <f>IF(N91="",M91-L91+M91,N91)</f>
        <v>0.80000000000000004</v>
      </c>
      <c r="Q91" s="1"/>
    </row>
    <row r="92" ht="53.549999999999997" customHeight="1">
      <c r="A92" s="33"/>
      <c r="B92" s="19" t="s">
        <v>15</v>
      </c>
      <c r="C92" s="52" t="s">
        <v>189</v>
      </c>
      <c r="D92" s="33"/>
      <c r="E92" s="45" t="s">
        <v>193</v>
      </c>
      <c r="F92" s="46" t="s">
        <v>21</v>
      </c>
      <c r="G92" s="67" t="s">
        <v>194</v>
      </c>
      <c r="H92" s="47" t="s">
        <v>195</v>
      </c>
      <c r="I92" s="37">
        <v>4</v>
      </c>
      <c r="J92" s="38" t="s">
        <v>196</v>
      </c>
      <c r="K92" s="50">
        <f>IF((I92-O92)/(P92-O92)&gt;1,1,IF((I92-O92)/(P92-O92)&lt;0,0,(I92-O92)/(P92-O92)))</f>
        <v>0.66666666666666663</v>
      </c>
      <c r="L92" s="40">
        <v>0</v>
      </c>
      <c r="M92" s="41"/>
      <c r="N92" s="42">
        <v>6</v>
      </c>
      <c r="O92" s="43">
        <f>IF(L92="",M92-(N92-M92),L92)</f>
        <v>0</v>
      </c>
      <c r="P92" s="44">
        <f>IF(N92="",M92-L92+M92,N92)</f>
        <v>6</v>
      </c>
      <c r="Q92" s="1"/>
    </row>
    <row r="93" ht="38.25" customHeight="1">
      <c r="A93" s="33"/>
      <c r="B93" s="19" t="s">
        <v>15</v>
      </c>
      <c r="C93" s="33" t="s">
        <v>189</v>
      </c>
      <c r="D93" s="33"/>
      <c r="E93" s="45" t="s">
        <v>197</v>
      </c>
      <c r="F93" s="46" t="s">
        <v>198</v>
      </c>
      <c r="G93" s="46"/>
      <c r="H93" s="65" t="s">
        <v>199</v>
      </c>
      <c r="I93" s="37">
        <v>0.20000000000000001</v>
      </c>
      <c r="J93" s="38" t="s">
        <v>200</v>
      </c>
      <c r="K93" s="39">
        <f>IF((I93-O93)/(P93-O93)&gt;1,1,IF((I93-O93)/(P93-O93)&lt;0,0,(I93-O93)/(P93-O93)))</f>
        <v>0.22222222222222224</v>
      </c>
      <c r="L93" s="40">
        <v>0</v>
      </c>
      <c r="M93" s="41">
        <v>0.45000000000000001</v>
      </c>
      <c r="N93" s="42"/>
      <c r="O93" s="43">
        <f>IF(L93="",M93-(N93-M93),L93)</f>
        <v>0</v>
      </c>
      <c r="P93" s="44">
        <f>IF(N93="",M93-L93+M93,N93)</f>
        <v>0.90000000000000002</v>
      </c>
      <c r="Q93" s="1"/>
    </row>
    <row r="94" ht="38.25" customHeight="1">
      <c r="A94" s="33"/>
      <c r="B94" s="19" t="s">
        <v>15</v>
      </c>
      <c r="C94" s="33" t="s">
        <v>189</v>
      </c>
      <c r="D94" s="33"/>
      <c r="E94" s="45" t="s">
        <v>201</v>
      </c>
      <c r="F94" s="46" t="s">
        <v>93</v>
      </c>
      <c r="G94" s="46"/>
      <c r="H94" s="36" t="s">
        <v>19</v>
      </c>
      <c r="I94" s="49">
        <v>0.0050000000000000001</v>
      </c>
      <c r="J94" s="38" t="s">
        <v>202</v>
      </c>
      <c r="K94" s="39">
        <f>IF((I94-O94)/(P94-O94)&gt;1,1,IF((I94-O94)/(P94-O94)&lt;0,0,(I94-O94)/(P94-O94)))</f>
        <v>0.57692307692307698</v>
      </c>
      <c r="L94" s="40">
        <v>-0.070000000000000007</v>
      </c>
      <c r="M94" s="41"/>
      <c r="N94" s="42">
        <v>0.059999999999999998</v>
      </c>
      <c r="O94" s="43">
        <f>IF(L94="",M94-(N94-M94),L94)</f>
        <v>-0.070000000000000007</v>
      </c>
      <c r="P94" s="44">
        <f>IF(N94="",M94-L94+M94,N94)</f>
        <v>0.059999999999999998</v>
      </c>
      <c r="Q94" s="1"/>
    </row>
    <row r="95" ht="38.25" customHeight="1">
      <c r="A95" s="33"/>
      <c r="B95" s="19" t="s">
        <v>15</v>
      </c>
      <c r="C95" s="33" t="s">
        <v>189</v>
      </c>
      <c r="D95" s="33"/>
      <c r="E95" s="45" t="s">
        <v>203</v>
      </c>
      <c r="F95" s="46" t="s">
        <v>90</v>
      </c>
      <c r="G95" s="46"/>
      <c r="H95" s="47" t="s">
        <v>19</v>
      </c>
      <c r="I95" s="49">
        <v>-0.29339999999999999</v>
      </c>
      <c r="J95" s="38"/>
      <c r="K95" s="39">
        <f>IF((I95-O95)/(P95-O95)&gt;1,1,IF((I95-O95)/(P95-O95)&lt;0,0,(I95-O95)/(P95-O95)))</f>
        <v>0</v>
      </c>
      <c r="L95" s="40">
        <v>-0.20000000000000001</v>
      </c>
      <c r="M95" s="41"/>
      <c r="N95" s="42">
        <v>0.20000000000000001</v>
      </c>
      <c r="O95" s="43">
        <f>IF(L95="",M95-(N95-M95),L95)</f>
        <v>-0.20000000000000001</v>
      </c>
      <c r="P95" s="44">
        <f>IF(N95="",M95-L95+M95,N95)</f>
        <v>0.20000000000000001</v>
      </c>
      <c r="Q95" s="1"/>
    </row>
    <row r="96" ht="38.25" customHeight="1">
      <c r="A96" s="33"/>
      <c r="B96" s="19" t="s">
        <v>15</v>
      </c>
      <c r="C96" s="33" t="s">
        <v>189</v>
      </c>
      <c r="D96" s="33"/>
      <c r="E96" s="45" t="s">
        <v>204</v>
      </c>
      <c r="F96" s="46" t="s">
        <v>21</v>
      </c>
      <c r="G96" s="46" t="s">
        <v>205</v>
      </c>
      <c r="H96" s="47" t="s">
        <v>13</v>
      </c>
      <c r="I96" s="37" t="s">
        <v>23</v>
      </c>
      <c r="J96" s="38"/>
      <c r="K96" s="39">
        <f>_xlfn.SWITCH(I96,L96,$L$2,M96,$M$2,N96,$N$2)</f>
        <v>1</v>
      </c>
      <c r="L96" s="40" t="s">
        <v>24</v>
      </c>
      <c r="M96" s="41" t="s">
        <v>25</v>
      </c>
      <c r="N96" s="42" t="s">
        <v>23</v>
      </c>
      <c r="O96" s="43"/>
      <c r="P96" s="44"/>
      <c r="Q96" s="1"/>
    </row>
    <row r="97" ht="38.25" customHeight="1">
      <c r="A97" s="33"/>
      <c r="B97" s="19" t="s">
        <v>15</v>
      </c>
      <c r="C97" s="33" t="s">
        <v>189</v>
      </c>
      <c r="D97" s="33"/>
      <c r="E97" s="45" t="s">
        <v>42</v>
      </c>
      <c r="F97" s="46" t="s">
        <v>21</v>
      </c>
      <c r="G97" s="46"/>
      <c r="H97" s="47" t="s">
        <v>13</v>
      </c>
      <c r="I97" s="37" t="s">
        <v>23</v>
      </c>
      <c r="J97" s="38"/>
      <c r="K97" s="39">
        <f>_xlfn.SWITCH(I97,L97,$L$2,M97,$M$2,N97,$N$2)</f>
        <v>1</v>
      </c>
      <c r="L97" s="40" t="s">
        <v>24</v>
      </c>
      <c r="M97" s="41"/>
      <c r="N97" s="42" t="s">
        <v>23</v>
      </c>
      <c r="O97" s="43"/>
      <c r="P97" s="44"/>
      <c r="Q97" s="1"/>
    </row>
    <row r="98" ht="38.25" customHeight="1">
      <c r="A98" s="33"/>
      <c r="B98" s="19" t="s">
        <v>15</v>
      </c>
      <c r="C98" s="33" t="s">
        <v>189</v>
      </c>
      <c r="D98" s="33"/>
      <c r="E98" s="45" t="s">
        <v>206</v>
      </c>
      <c r="F98" s="46" t="s">
        <v>21</v>
      </c>
      <c r="G98" s="46"/>
      <c r="H98" s="47" t="s">
        <v>207</v>
      </c>
      <c r="I98" s="68">
        <v>0.017000000000000001</v>
      </c>
      <c r="J98" s="38" t="s">
        <v>208</v>
      </c>
      <c r="K98" s="39">
        <f>IF((I98-O98)/(P98-O98)&gt;1,1,IF((I98-O98)/(P98-O98)&lt;0,0,(I98-O98)/(P98-O98)))</f>
        <v>1</v>
      </c>
      <c r="L98" s="40">
        <v>3.5</v>
      </c>
      <c r="M98" s="41"/>
      <c r="N98" s="42">
        <v>2.2000000000000002</v>
      </c>
      <c r="O98" s="43">
        <f>IF(L98="",M98-(N98-M98),L98)</f>
        <v>3.5</v>
      </c>
      <c r="P98" s="44">
        <f>IF(N98="",M98-L98+M98,N98)</f>
        <v>2.2000000000000002</v>
      </c>
      <c r="Q98" s="1"/>
    </row>
    <row r="99" ht="38.25" customHeight="1">
      <c r="A99" s="33"/>
      <c r="B99" s="19" t="s">
        <v>15</v>
      </c>
      <c r="C99" s="33" t="s">
        <v>189</v>
      </c>
      <c r="D99" s="33"/>
      <c r="E99" s="45" t="s">
        <v>209</v>
      </c>
      <c r="F99" s="46" t="s">
        <v>210</v>
      </c>
      <c r="G99" s="46" t="s">
        <v>21</v>
      </c>
      <c r="H99" s="47" t="s">
        <v>19</v>
      </c>
      <c r="I99" s="49">
        <v>0.23000000000000001</v>
      </c>
      <c r="J99" s="38" t="s">
        <v>211</v>
      </c>
      <c r="K99" s="39">
        <f>IF((I99-O99)/(P99-O99)&gt;1,1,IF((I99-O99)/(P99-O99)&lt;0,0,(I99-O99)/(P99-O99)))</f>
        <v>0.23000000000000001</v>
      </c>
      <c r="L99" s="40">
        <v>0</v>
      </c>
      <c r="M99" s="41"/>
      <c r="N99" s="42">
        <v>1</v>
      </c>
      <c r="O99" s="43">
        <f>IF(L99="",M99-(N99-M99),L99)</f>
        <v>0</v>
      </c>
      <c r="P99" s="44">
        <f>IF(N99="",M99-L99+M99,N99)</f>
        <v>1</v>
      </c>
      <c r="Q99" s="1"/>
    </row>
    <row r="100" ht="38.25" customHeight="1">
      <c r="A100" s="33"/>
      <c r="B100" s="19" t="s">
        <v>15</v>
      </c>
      <c r="C100" s="21" t="s">
        <v>189</v>
      </c>
      <c r="D100" s="21"/>
      <c r="E100" s="21" t="s">
        <v>212</v>
      </c>
      <c r="F100" s="34" t="s">
        <v>93</v>
      </c>
      <c r="G100" s="34" t="s">
        <v>213</v>
      </c>
      <c r="H100" s="64" t="s">
        <v>19</v>
      </c>
      <c r="I100" s="25">
        <v>0.115</v>
      </c>
      <c r="J100" s="26"/>
      <c r="K100" s="50">
        <f>IF((I100-O100)/(P100-O100)&gt;1,1,IF((I100-O100)/(P100-O100)&lt;0,0,(I100-O100)/(P100-O100)))</f>
        <v>0.115</v>
      </c>
      <c r="L100" s="40">
        <v>0</v>
      </c>
      <c r="M100" s="41"/>
      <c r="N100" s="42">
        <v>1</v>
      </c>
      <c r="O100" s="43">
        <f>IF(L100="",M100-(N100-M100),L100)</f>
        <v>0</v>
      </c>
      <c r="P100" s="44">
        <f>IF(N100="",M100-L100+M100,N100)</f>
        <v>1</v>
      </c>
      <c r="Q100" s="1"/>
    </row>
    <row r="101" ht="38.25" customHeight="1">
      <c r="A101" s="33"/>
      <c r="B101" s="19" t="s">
        <v>15</v>
      </c>
      <c r="C101" s="21" t="s">
        <v>189</v>
      </c>
      <c r="D101" s="21"/>
      <c r="E101" s="45" t="s">
        <v>214</v>
      </c>
      <c r="F101" s="46" t="s">
        <v>93</v>
      </c>
      <c r="G101" s="46"/>
      <c r="H101" s="47" t="s">
        <v>19</v>
      </c>
      <c r="I101" s="49">
        <v>0.41999999999999998</v>
      </c>
      <c r="J101" s="59"/>
      <c r="K101" s="50">
        <f>IF((I101-O101)/(P101-O101)&gt;1,1,IF((I101-O101)/(P101-O101)&lt;0,0,(I101-O101)/(P101-O101)))</f>
        <v>1</v>
      </c>
      <c r="L101" s="40">
        <v>0</v>
      </c>
      <c r="M101" s="41"/>
      <c r="N101" s="42">
        <v>0.29999999999999999</v>
      </c>
      <c r="O101" s="43">
        <f>IF(L101="",M101-(N101-M101),L101)</f>
        <v>0</v>
      </c>
      <c r="P101" s="44">
        <f>IF(N101="",M101-L101+M101,N101)</f>
        <v>0.29999999999999999</v>
      </c>
      <c r="Q101" s="1"/>
    </row>
    <row r="102" ht="38.25" customHeight="1">
      <c r="A102" s="33"/>
      <c r="B102" s="19" t="s">
        <v>15</v>
      </c>
      <c r="C102" s="21" t="s">
        <v>189</v>
      </c>
      <c r="D102" s="21"/>
      <c r="E102" s="33" t="s">
        <v>215</v>
      </c>
      <c r="F102" s="35" t="s">
        <v>216</v>
      </c>
      <c r="G102" s="35"/>
      <c r="H102" s="36" t="s">
        <v>217</v>
      </c>
      <c r="I102" s="37">
        <v>1.27</v>
      </c>
      <c r="J102" s="38" t="s">
        <v>218</v>
      </c>
      <c r="K102" s="50">
        <f>IF((I102-O102)/(P102-O102)&gt;1,1,IF((I102-O102)/(P102-O102)&lt;0,0,(I102-O102)/(P102-O102)))</f>
        <v>0.36499999999999999</v>
      </c>
      <c r="L102" s="40">
        <v>2</v>
      </c>
      <c r="M102" s="41"/>
      <c r="N102" s="42">
        <v>0</v>
      </c>
      <c r="O102" s="43">
        <f>IF(L102="",M102-(N102-M102),L102)</f>
        <v>2</v>
      </c>
      <c r="P102" s="44">
        <f>IF(N102="",M102-L102+M102,N102)</f>
        <v>0</v>
      </c>
      <c r="Q102" s="1"/>
    </row>
    <row r="103" ht="38.25" customHeight="1">
      <c r="A103" s="33"/>
      <c r="B103" s="19" t="s">
        <v>15</v>
      </c>
      <c r="C103" s="21" t="s">
        <v>189</v>
      </c>
      <c r="D103" s="21"/>
      <c r="E103" s="33" t="s">
        <v>219</v>
      </c>
      <c r="F103" s="35" t="s">
        <v>50</v>
      </c>
      <c r="G103" s="35"/>
      <c r="H103" s="36" t="s">
        <v>13</v>
      </c>
      <c r="I103" s="37">
        <v>12</v>
      </c>
      <c r="J103" s="38"/>
      <c r="K103" s="39">
        <f>IF((I103-O103)/(P103-O103)&gt;1,1,IF((I103-O103)/(P103-O103)&lt;0,0,(I103-O103)/(P103-O103)))</f>
        <v>0.64267352185089976</v>
      </c>
      <c r="L103" s="40">
        <v>7</v>
      </c>
      <c r="M103" s="41"/>
      <c r="N103" s="42">
        <v>14.779999999999999</v>
      </c>
      <c r="O103" s="43">
        <f>IF(L103="",M103-(N103-M103),L103)</f>
        <v>7</v>
      </c>
      <c r="P103" s="44">
        <f>IF(N103="",M103-L103+M103,N103)</f>
        <v>14.779999999999999</v>
      </c>
      <c r="Q103" s="1"/>
    </row>
    <row r="104" ht="38.25" customHeight="1">
      <c r="A104" s="33"/>
      <c r="B104" s="19" t="s">
        <v>15</v>
      </c>
      <c r="C104" s="21" t="s">
        <v>220</v>
      </c>
      <c r="D104" s="21"/>
      <c r="E104" s="33" t="s">
        <v>221</v>
      </c>
      <c r="F104" s="35" t="s">
        <v>21</v>
      </c>
      <c r="G104" s="35"/>
      <c r="H104" s="47" t="s">
        <v>13</v>
      </c>
      <c r="I104" s="37" t="s">
        <v>23</v>
      </c>
      <c r="J104" s="59" t="s">
        <v>222</v>
      </c>
      <c r="K104" s="39">
        <f>_xlfn.SWITCH(I104,L104,$L$2,M104,$M$2,N104,$N$2)</f>
        <v>1</v>
      </c>
      <c r="L104" s="40" t="s">
        <v>24</v>
      </c>
      <c r="M104" s="41" t="s">
        <v>25</v>
      </c>
      <c r="N104" s="42" t="s">
        <v>23</v>
      </c>
      <c r="O104" s="43"/>
      <c r="P104" s="44"/>
      <c r="Q104" s="1"/>
    </row>
    <row r="105" ht="38.25" customHeight="1">
      <c r="A105" s="33"/>
      <c r="B105" s="19" t="s">
        <v>15</v>
      </c>
      <c r="C105" s="21" t="s">
        <v>220</v>
      </c>
      <c r="D105" s="21"/>
      <c r="E105" s="33" t="s">
        <v>223</v>
      </c>
      <c r="F105" s="35" t="s">
        <v>21</v>
      </c>
      <c r="G105" s="35"/>
      <c r="H105" s="36" t="s">
        <v>13</v>
      </c>
      <c r="I105" s="37" t="s">
        <v>25</v>
      </c>
      <c r="J105" s="59"/>
      <c r="K105" s="39">
        <f>_xlfn.SWITCH(I105,L105,$L$2,M105,$M$2,N105,$N$2)</f>
        <v>0.5</v>
      </c>
      <c r="L105" s="40" t="s">
        <v>24</v>
      </c>
      <c r="M105" s="41" t="s">
        <v>25</v>
      </c>
      <c r="N105" s="42" t="s">
        <v>23</v>
      </c>
      <c r="O105" s="43"/>
      <c r="P105" s="44"/>
      <c r="Q105" s="1"/>
    </row>
    <row r="106" ht="38.25" customHeight="1">
      <c r="A106" s="33"/>
      <c r="B106" s="19" t="s">
        <v>15</v>
      </c>
      <c r="C106" s="21" t="s">
        <v>220</v>
      </c>
      <c r="D106" s="21"/>
      <c r="E106" s="45" t="s">
        <v>224</v>
      </c>
      <c r="F106" s="46" t="s">
        <v>21</v>
      </c>
      <c r="G106" s="46" t="s">
        <v>225</v>
      </c>
      <c r="H106" s="36" t="s">
        <v>13</v>
      </c>
      <c r="I106" s="37"/>
      <c r="J106" s="38"/>
      <c r="K106" s="39" t="e">
        <f>_xlfn.SWITCH(I106,L106,$L$2,M106,$M$2,N106,$N$2)</f>
        <v>#N/A</v>
      </c>
      <c r="L106" s="40" t="s">
        <v>24</v>
      </c>
      <c r="M106" s="41" t="s">
        <v>25</v>
      </c>
      <c r="N106" s="42" t="s">
        <v>23</v>
      </c>
      <c r="O106" s="43"/>
      <c r="P106" s="44"/>
      <c r="Q106" s="1"/>
    </row>
    <row r="107" ht="38.25" customHeight="1">
      <c r="A107" s="33"/>
      <c r="B107" s="19" t="s">
        <v>15</v>
      </c>
      <c r="C107" s="21" t="s">
        <v>220</v>
      </c>
      <c r="D107" s="21"/>
      <c r="E107" s="45" t="s">
        <v>42</v>
      </c>
      <c r="F107" s="46" t="s">
        <v>21</v>
      </c>
      <c r="G107" s="46"/>
      <c r="H107" s="36" t="s">
        <v>13</v>
      </c>
      <c r="I107" s="37" t="s">
        <v>24</v>
      </c>
      <c r="J107" s="38"/>
      <c r="K107" s="39">
        <f>_xlfn.SWITCH(I107,L107,$L$2,M107,$M$2,N107,$N$2)</f>
        <v>0</v>
      </c>
      <c r="L107" s="40" t="s">
        <v>24</v>
      </c>
      <c r="M107" s="41"/>
      <c r="N107" s="42" t="s">
        <v>23</v>
      </c>
      <c r="O107" s="43"/>
      <c r="P107" s="44"/>
      <c r="Q107" s="1"/>
    </row>
    <row r="108" ht="38.25" customHeight="1">
      <c r="A108" s="33"/>
      <c r="B108" s="19" t="s">
        <v>15</v>
      </c>
      <c r="C108" s="21" t="s">
        <v>220</v>
      </c>
      <c r="D108" s="21"/>
      <c r="E108" s="45" t="s">
        <v>226</v>
      </c>
      <c r="F108" s="46" t="s">
        <v>227</v>
      </c>
      <c r="G108" s="46"/>
      <c r="H108" s="69" t="s">
        <v>228</v>
      </c>
      <c r="I108" s="37">
        <v>7</v>
      </c>
      <c r="J108" s="38"/>
      <c r="K108" s="39">
        <f>IF((I108-O108)/(P108-O108)&gt;1,1,IF((I108-O108)/(P108-O108)&lt;0,0,(I108-O108)/(P108-O108)))</f>
        <v>0.46153846153846156</v>
      </c>
      <c r="L108" s="40">
        <v>13</v>
      </c>
      <c r="M108" s="41"/>
      <c r="N108" s="42">
        <v>0</v>
      </c>
      <c r="O108" s="43">
        <f>IF(L108="",M108-(N108-M108),L108)</f>
        <v>13</v>
      </c>
      <c r="P108" s="44">
        <f>IF(N108="",M108-L108+M108,N108)</f>
        <v>0</v>
      </c>
    </row>
    <row r="109" ht="38.25" customHeight="1">
      <c r="A109" s="33"/>
      <c r="B109" s="19" t="s">
        <v>15</v>
      </c>
      <c r="C109" s="21" t="s">
        <v>220</v>
      </c>
      <c r="D109" s="21"/>
      <c r="E109" s="33" t="s">
        <v>229</v>
      </c>
      <c r="F109" s="35" t="s">
        <v>230</v>
      </c>
      <c r="G109" s="35"/>
      <c r="H109" s="47" t="s">
        <v>106</v>
      </c>
      <c r="I109" s="37">
        <v>0.29999999999999999</v>
      </c>
      <c r="J109" s="38" t="s">
        <v>231</v>
      </c>
      <c r="K109" s="39">
        <f>IF((I109-O109)/(P109-O109)&gt;1,1,IF((I109-O109)/(P109-O109)&lt;0,0,(I109-O109)/(P109-O109)))</f>
        <v>0.96999999999999997</v>
      </c>
      <c r="L109" s="40">
        <v>10</v>
      </c>
      <c r="M109" s="41"/>
      <c r="N109" s="42">
        <v>0</v>
      </c>
      <c r="O109" s="43">
        <f>IF(L109="",M109-(N109-M109),L109)</f>
        <v>10</v>
      </c>
      <c r="P109" s="44">
        <f>IF(N109="",M109-L109+M109,N109)</f>
        <v>0</v>
      </c>
      <c r="Q109" s="1"/>
    </row>
    <row r="110" ht="38.25" customHeight="1">
      <c r="A110" s="33"/>
      <c r="B110" s="19" t="s">
        <v>15</v>
      </c>
      <c r="C110" s="21" t="s">
        <v>220</v>
      </c>
      <c r="D110" s="21"/>
      <c r="E110" s="33" t="s">
        <v>232</v>
      </c>
      <c r="F110" s="35" t="s">
        <v>21</v>
      </c>
      <c r="G110" s="35"/>
      <c r="H110" s="47" t="s">
        <v>19</v>
      </c>
      <c r="I110" s="70">
        <v>0.16</v>
      </c>
      <c r="J110" s="59" t="s">
        <v>233</v>
      </c>
      <c r="K110" s="39">
        <f>IF((I110-O110)/(P110-O110)&gt;1,1,IF((I110-O110)/(P110-O110)&lt;0,0,(I110-O110)/(P110-O110)))</f>
        <v>0.16</v>
      </c>
      <c r="L110" s="40">
        <v>0</v>
      </c>
      <c r="M110" s="41"/>
      <c r="N110" s="42">
        <v>1</v>
      </c>
      <c r="O110" s="43">
        <f>IF(L110="",M110-(N110-M110),L110)</f>
        <v>0</v>
      </c>
      <c r="P110" s="44">
        <f>IF(N110="",M110-L110+M110,N110)</f>
        <v>1</v>
      </c>
      <c r="Q110" s="1"/>
    </row>
    <row r="111" ht="38.25" customHeight="1">
      <c r="A111" s="33"/>
      <c r="B111" s="19" t="s">
        <v>138</v>
      </c>
      <c r="C111" s="21" t="s">
        <v>234</v>
      </c>
      <c r="D111" s="21"/>
      <c r="E111" s="45" t="s">
        <v>235</v>
      </c>
      <c r="F111" s="46" t="s">
        <v>52</v>
      </c>
      <c r="G111" s="46"/>
      <c r="H111" s="47" t="s">
        <v>13</v>
      </c>
      <c r="I111" s="37">
        <v>-3.4100000000000001</v>
      </c>
      <c r="J111" s="38">
        <v>2020</v>
      </c>
      <c r="K111" s="39">
        <f>IF((I111-O111)/(P111-O111)&gt;1,1,IF((I111-O111)/(P111-O111)&lt;0,0,(I111-O111)/(P111-O111)))</f>
        <v>0.69823008849557522</v>
      </c>
      <c r="L111" s="40">
        <v>-11.300000000000001</v>
      </c>
      <c r="M111" s="41">
        <v>-5.6500000000000004</v>
      </c>
      <c r="N111" s="42"/>
      <c r="O111" s="43">
        <f>IF(L111="",M111-(N111-M111),L111)</f>
        <v>-11.300000000000001</v>
      </c>
      <c r="P111" s="44">
        <f>IF(N111="",M111-L111+M111,N111)</f>
        <v>0</v>
      </c>
      <c r="Q111" s="1"/>
    </row>
    <row r="112" ht="38.25" customHeight="1">
      <c r="A112" s="33"/>
      <c r="B112" s="19" t="s">
        <v>138</v>
      </c>
      <c r="C112" s="21" t="s">
        <v>234</v>
      </c>
      <c r="D112" s="21"/>
      <c r="E112" s="33" t="s">
        <v>236</v>
      </c>
      <c r="F112" s="35" t="s">
        <v>21</v>
      </c>
      <c r="G112" s="35"/>
      <c r="H112" s="36" t="s">
        <v>13</v>
      </c>
      <c r="I112" s="37" t="s">
        <v>25</v>
      </c>
      <c r="J112" s="38"/>
      <c r="K112" s="39">
        <f>_xlfn.SWITCH(I112,L112,$L$2,M112,$M$2,N112,$N$2)</f>
        <v>0.5</v>
      </c>
      <c r="L112" s="40" t="s">
        <v>24</v>
      </c>
      <c r="M112" s="41" t="s">
        <v>25</v>
      </c>
      <c r="N112" s="42" t="s">
        <v>23</v>
      </c>
      <c r="O112" s="43"/>
      <c r="P112" s="44"/>
      <c r="Q112" s="1"/>
    </row>
    <row r="113" ht="38.25" customHeight="1">
      <c r="A113" s="33"/>
      <c r="B113" s="19" t="s">
        <v>138</v>
      </c>
      <c r="C113" s="21" t="s">
        <v>234</v>
      </c>
      <c r="D113" s="21"/>
      <c r="E113" s="33" t="s">
        <v>42</v>
      </c>
      <c r="F113" s="35" t="s">
        <v>21</v>
      </c>
      <c r="G113" s="35"/>
      <c r="H113" s="36" t="s">
        <v>13</v>
      </c>
      <c r="I113" s="37" t="s">
        <v>23</v>
      </c>
      <c r="J113" s="38"/>
      <c r="K113" s="39">
        <f>_xlfn.SWITCH(I113,L113,$L$2,M113,$M$2,N113,$N$2)</f>
        <v>1</v>
      </c>
      <c r="L113" s="40" t="s">
        <v>24</v>
      </c>
      <c r="M113" s="41"/>
      <c r="N113" s="42" t="s">
        <v>23</v>
      </c>
      <c r="O113" s="43"/>
      <c r="P113" s="44"/>
      <c r="Q113" s="1"/>
    </row>
    <row r="114" ht="38.25" customHeight="1">
      <c r="A114" s="33"/>
      <c r="B114" s="19" t="s">
        <v>138</v>
      </c>
      <c r="C114" s="21" t="s">
        <v>234</v>
      </c>
      <c r="D114" s="21"/>
      <c r="E114" s="45" t="s">
        <v>237</v>
      </c>
      <c r="F114" s="46" t="s">
        <v>238</v>
      </c>
      <c r="G114" s="46"/>
      <c r="H114" s="47" t="s">
        <v>106</v>
      </c>
      <c r="I114" s="37">
        <v>17.600000000000001</v>
      </c>
      <c r="J114" s="38" t="s">
        <v>239</v>
      </c>
      <c r="K114" s="39">
        <f>IF((I114-O114)/(P114-O114)&gt;1,1,IF((I114-O114)/(P114-O114)&lt;0,0,(I114-O114)/(P114-O114)))</f>
        <v>0</v>
      </c>
      <c r="L114" s="40">
        <v>18</v>
      </c>
      <c r="M114" s="41"/>
      <c r="N114" s="42">
        <v>30</v>
      </c>
      <c r="O114" s="43">
        <f>IF(L114="",M114-(N114-M114),L114)</f>
        <v>18</v>
      </c>
      <c r="P114" s="44">
        <f>IF(N114="",M114-L114+M114,N114)</f>
        <v>30</v>
      </c>
      <c r="Q114" s="1"/>
    </row>
    <row r="115" ht="38.25" customHeight="1">
      <c r="A115" s="33"/>
      <c r="B115" s="19" t="s">
        <v>138</v>
      </c>
      <c r="C115" s="21" t="s">
        <v>234</v>
      </c>
      <c r="D115" s="21"/>
      <c r="E115" s="45" t="s">
        <v>240</v>
      </c>
      <c r="F115" s="46" t="s">
        <v>21</v>
      </c>
      <c r="G115" s="46"/>
      <c r="H115" s="47" t="s">
        <v>79</v>
      </c>
      <c r="I115" s="37"/>
      <c r="J115" s="38"/>
      <c r="K115" s="39">
        <f>IF((I115-O115)/(P115-O115)&gt;1,1,IF((I115-O115)/(P115-O115)&lt;0,0,(I115-O115)/(P115-O115)))</f>
        <v>0</v>
      </c>
      <c r="L115" s="40">
        <v>0</v>
      </c>
      <c r="M115" s="41"/>
      <c r="N115" s="42">
        <v>4</v>
      </c>
      <c r="O115" s="43">
        <f>IF(L115="",M115-(N115-M115),L115)</f>
        <v>0</v>
      </c>
      <c r="P115" s="44">
        <f>IF(N115="",M115-L115+M115,N115)</f>
        <v>4</v>
      </c>
      <c r="Q115" s="1"/>
    </row>
    <row r="116" ht="38.25" customHeight="1">
      <c r="A116" s="33"/>
      <c r="B116" s="19" t="s">
        <v>138</v>
      </c>
      <c r="C116" s="21" t="s">
        <v>234</v>
      </c>
      <c r="D116" s="21"/>
      <c r="E116" s="45" t="s">
        <v>241</v>
      </c>
      <c r="F116" s="46" t="s">
        <v>21</v>
      </c>
      <c r="G116" s="46"/>
      <c r="H116" s="47" t="s">
        <v>106</v>
      </c>
      <c r="I116" s="37">
        <v>2.7000000000000002</v>
      </c>
      <c r="J116" s="38" t="s">
        <v>242</v>
      </c>
      <c r="K116" s="50">
        <f>IF((I116-O116)/(P116-O116)&gt;1,1,IF((I116-O116)/(P116-O116)&lt;0,0,(I116-O116)/(P116-O116)))</f>
        <v>0.90000000000000002</v>
      </c>
      <c r="L116" s="40">
        <v>0</v>
      </c>
      <c r="M116" s="41"/>
      <c r="N116" s="42">
        <v>3</v>
      </c>
      <c r="O116" s="43">
        <f>IF(L116="",M116-(N116-M116),L116)</f>
        <v>0</v>
      </c>
      <c r="P116" s="44">
        <f>IF(N116="",M116-L116+M116,N116)</f>
        <v>3</v>
      </c>
      <c r="Q116" s="1"/>
    </row>
    <row r="117" ht="38.25" customHeight="1">
      <c r="A117" s="33"/>
      <c r="B117" s="19" t="s">
        <v>138</v>
      </c>
      <c r="C117" s="21" t="s">
        <v>234</v>
      </c>
      <c r="D117" s="21"/>
      <c r="E117" s="45" t="s">
        <v>243</v>
      </c>
      <c r="F117" s="46" t="s">
        <v>21</v>
      </c>
      <c r="G117" s="46"/>
      <c r="H117" s="47" t="s">
        <v>79</v>
      </c>
      <c r="I117" s="37">
        <v>5</v>
      </c>
      <c r="J117" s="38" t="s">
        <v>244</v>
      </c>
      <c r="K117" s="39">
        <f>IF((I117-O117)/(P117-O117)&gt;1,1,IF((I117-O117)/(P117-O117)&lt;0,0,(I117-O117)/(P117-O117)))</f>
        <v>0.625</v>
      </c>
      <c r="L117" s="40">
        <v>0</v>
      </c>
      <c r="M117" s="41"/>
      <c r="N117" s="42">
        <v>8</v>
      </c>
      <c r="O117" s="43">
        <f>IF(L117="",M117-(N117-M117),L117)</f>
        <v>0</v>
      </c>
      <c r="P117" s="44">
        <f>IF(N117="",M117-L117+M117,N117)</f>
        <v>8</v>
      </c>
      <c r="Q117" s="1"/>
    </row>
    <row r="118" ht="38.25" customHeight="1">
      <c r="A118" s="33"/>
      <c r="B118" s="19" t="s">
        <v>138</v>
      </c>
      <c r="C118" s="21" t="s">
        <v>234</v>
      </c>
      <c r="D118" s="21"/>
      <c r="E118" s="45" t="s">
        <v>245</v>
      </c>
      <c r="F118" s="46" t="s">
        <v>246</v>
      </c>
      <c r="G118" s="46" t="s">
        <v>21</v>
      </c>
      <c r="H118" s="47" t="s">
        <v>247</v>
      </c>
      <c r="I118" s="37">
        <v>2550</v>
      </c>
      <c r="J118" s="38" t="s">
        <v>248</v>
      </c>
      <c r="K118" s="39">
        <f>IF((I118-O118)/(P118-O118)&gt;1,1,IF((I118-O118)/(P118-O118)&lt;0,0,(I118-O118)/(P118-O118)))</f>
        <v>1</v>
      </c>
      <c r="L118" s="40">
        <v>0.3125</v>
      </c>
      <c r="M118" s="41"/>
      <c r="N118" s="42">
        <v>1.25</v>
      </c>
      <c r="O118" s="43">
        <f>IF(L118="",M118-(N118-M118),L118)</f>
        <v>0.3125</v>
      </c>
      <c r="P118" s="44">
        <f>IF(N118="",M118-L118+M118,N118)</f>
        <v>1.25</v>
      </c>
      <c r="Q118" s="1"/>
    </row>
    <row r="119" ht="38.25" customHeight="1">
      <c r="A119" s="33"/>
      <c r="B119" s="19" t="s">
        <v>138</v>
      </c>
      <c r="C119" s="21" t="s">
        <v>234</v>
      </c>
      <c r="D119" s="21"/>
      <c r="E119" s="45" t="s">
        <v>249</v>
      </c>
      <c r="F119" s="46" t="s">
        <v>21</v>
      </c>
      <c r="G119" s="46"/>
      <c r="H119" s="47" t="s">
        <v>19</v>
      </c>
      <c r="I119" s="49"/>
      <c r="J119" s="38" t="s">
        <v>250</v>
      </c>
      <c r="K119" s="50">
        <f>IF((I119-O119)/(P119-O119)&gt;1,1,IF((I119-O119)/(P119-O119)&lt;0,0,(I119-O119)/(P119-O119)))</f>
        <v>0</v>
      </c>
      <c r="L119" s="40">
        <v>0</v>
      </c>
      <c r="M119" s="41"/>
      <c r="N119" s="42">
        <v>1</v>
      </c>
      <c r="O119" s="43">
        <f>IF(L119="",M119-(N119-M119),L119)</f>
        <v>0</v>
      </c>
      <c r="P119" s="44">
        <f>IF(N119="",M119-L119+M119,N119)</f>
        <v>1</v>
      </c>
      <c r="Q119" s="1"/>
    </row>
    <row r="120" ht="38.25" customHeight="1">
      <c r="A120" s="33"/>
      <c r="B120" s="19" t="s">
        <v>138</v>
      </c>
      <c r="C120" s="21" t="s">
        <v>234</v>
      </c>
      <c r="D120" s="21"/>
      <c r="E120" s="45" t="s">
        <v>251</v>
      </c>
      <c r="F120" s="46" t="s">
        <v>21</v>
      </c>
      <c r="G120" s="46"/>
      <c r="H120" s="47" t="s">
        <v>19</v>
      </c>
      <c r="I120" s="49">
        <v>0.40999999999999998</v>
      </c>
      <c r="J120" s="38"/>
      <c r="K120" s="39">
        <f>IF((I120-O120)/(P120-O120)&gt;1,1,IF((I120-O120)/(P120-O120)&lt;0,0,(I120-O120)/(P120-O120)))</f>
        <v>0.81999999999999995</v>
      </c>
      <c r="L120" s="40">
        <v>0</v>
      </c>
      <c r="M120" s="41"/>
      <c r="N120" s="42">
        <v>0.5</v>
      </c>
      <c r="O120" s="43">
        <f>IF(L120="",M120-(N120-M120),L120)</f>
        <v>0</v>
      </c>
      <c r="P120" s="44">
        <f>IF(N120="",M120-L120+M120,N120)</f>
        <v>0.5</v>
      </c>
      <c r="Q120" s="1"/>
    </row>
    <row r="121" ht="38.25" customHeight="1">
      <c r="A121" s="33"/>
      <c r="B121" s="19" t="s">
        <v>138</v>
      </c>
      <c r="C121" s="21" t="s">
        <v>234</v>
      </c>
      <c r="D121" s="21"/>
      <c r="E121" s="45" t="s">
        <v>252</v>
      </c>
      <c r="F121" s="46" t="s">
        <v>93</v>
      </c>
      <c r="G121" s="46"/>
      <c r="H121" s="47" t="s">
        <v>19</v>
      </c>
      <c r="I121" s="49">
        <v>0.153</v>
      </c>
      <c r="J121" s="38">
        <v>2021</v>
      </c>
      <c r="K121" s="39">
        <f>IF((I121-O121)/(P121-O121)&gt;1,1,IF((I121-O121)/(P121-O121)&lt;0,0,(I121-O121)/(P121-O121)))</f>
        <v>0.58750000000000002</v>
      </c>
      <c r="L121" s="40">
        <v>0.20000000000000001</v>
      </c>
      <c r="M121" s="41"/>
      <c r="N121" s="42">
        <v>0.12</v>
      </c>
      <c r="O121" s="43">
        <f>IF(L121="",M121-(N121-M121),L121)</f>
        <v>0.20000000000000001</v>
      </c>
      <c r="P121" s="44">
        <f>IF(N121="",M121-L121+M121,N121)</f>
        <v>0.12</v>
      </c>
      <c r="Q121" s="1"/>
    </row>
    <row r="122" ht="38.25" customHeight="1">
      <c r="A122" s="33"/>
      <c r="B122" s="19" t="s">
        <v>138</v>
      </c>
      <c r="C122" s="21" t="s">
        <v>234</v>
      </c>
      <c r="D122" s="21"/>
      <c r="E122" s="45" t="s">
        <v>253</v>
      </c>
      <c r="F122" s="46" t="s">
        <v>93</v>
      </c>
      <c r="G122" s="46"/>
      <c r="H122" s="47" t="s">
        <v>19</v>
      </c>
      <c r="I122" s="49">
        <v>0.434</v>
      </c>
      <c r="J122" s="38">
        <v>2021</v>
      </c>
      <c r="K122" s="50">
        <f>IF((I122-O122)/(P122-O122)&gt;1,1,IF((I122-O122)/(P122-O122)&lt;0,0,(I122-O122)/(P122-O122)))</f>
        <v>0</v>
      </c>
      <c r="L122" s="40">
        <v>0.20000000000000001</v>
      </c>
      <c r="M122" s="41"/>
      <c r="N122" s="42">
        <v>0.050000000000000003</v>
      </c>
      <c r="O122" s="43">
        <f>IF(L122="",M122-(N122-M122),L122)</f>
        <v>0.20000000000000001</v>
      </c>
      <c r="P122" s="44">
        <f>IF(N122="",M122-L122+M122,N122)</f>
        <v>0.050000000000000003</v>
      </c>
      <c r="Q122" s="1"/>
    </row>
    <row r="123" ht="38.25" customHeight="1">
      <c r="A123" s="33"/>
      <c r="B123" s="19" t="s">
        <v>138</v>
      </c>
      <c r="C123" s="21" t="s">
        <v>234</v>
      </c>
      <c r="D123" s="21"/>
      <c r="E123" s="45" t="s">
        <v>254</v>
      </c>
      <c r="F123" s="46" t="s">
        <v>113</v>
      </c>
      <c r="G123" s="46"/>
      <c r="H123" s="47" t="s">
        <v>13</v>
      </c>
      <c r="I123" s="37">
        <v>2.8999999999999999</v>
      </c>
      <c r="J123" s="59">
        <v>2021</v>
      </c>
      <c r="K123" s="39">
        <f>IF((I123-O123)/(P123-O123)&gt;1,1,IF((I123-O123)/(P123-O123)&lt;0,0,(I123-O123)/(P123-O123)))</f>
        <v>0.8600000000000001</v>
      </c>
      <c r="L123" s="40">
        <v>7.2000000000000002</v>
      </c>
      <c r="M123" s="41"/>
      <c r="N123" s="42">
        <v>2.2000000000000002</v>
      </c>
      <c r="O123" s="43">
        <f>IF(L123="",M123-(N123-M123),L123)</f>
        <v>7.2000000000000002</v>
      </c>
      <c r="P123" s="44">
        <f>IF(N123="",M123-L123+M123,N123)</f>
        <v>2.2000000000000002</v>
      </c>
      <c r="Q123" s="1"/>
    </row>
    <row r="124" ht="38.25" customHeight="1">
      <c r="A124" s="33"/>
      <c r="B124" s="19" t="s">
        <v>138</v>
      </c>
      <c r="C124" s="21" t="s">
        <v>234</v>
      </c>
      <c r="D124" s="21"/>
      <c r="E124" s="45" t="s">
        <v>255</v>
      </c>
      <c r="F124" s="35" t="s">
        <v>21</v>
      </c>
      <c r="G124" s="46"/>
      <c r="H124" s="47" t="s">
        <v>13</v>
      </c>
      <c r="I124" s="37" t="s">
        <v>23</v>
      </c>
      <c r="J124" s="48" t="s">
        <v>256</v>
      </c>
      <c r="K124" s="39">
        <f>_xlfn.SWITCH(I124,L124,$L$2,M124,$M$2,N124,$N$2)</f>
        <v>1</v>
      </c>
      <c r="L124" s="40" t="s">
        <v>24</v>
      </c>
      <c r="M124" s="41"/>
      <c r="N124" s="42" t="s">
        <v>23</v>
      </c>
      <c r="O124" s="43" t="str">
        <f>IF(L124="",M124-(N124-M124),L124)</f>
        <v>Non</v>
      </c>
      <c r="P124" s="44" t="str">
        <f>IF(N124="",M124-L124+M124,N124)</f>
        <v>Oui</v>
      </c>
      <c r="Q124" s="1"/>
    </row>
    <row r="125" ht="38.25" customHeight="1">
      <c r="A125" s="33"/>
      <c r="B125" s="19" t="s">
        <v>138</v>
      </c>
      <c r="C125" s="21" t="s">
        <v>234</v>
      </c>
      <c r="D125" s="21"/>
      <c r="E125" s="45" t="s">
        <v>257</v>
      </c>
      <c r="F125" s="46" t="s">
        <v>246</v>
      </c>
      <c r="G125" s="46"/>
      <c r="H125" s="47" t="s">
        <v>19</v>
      </c>
      <c r="I125" s="49">
        <v>0.746</v>
      </c>
      <c r="J125" s="55">
        <v>2022</v>
      </c>
      <c r="K125" s="39">
        <f>IF((I125-O125)/(P125-O125)&gt;1,1,IF((I125-O125)/(P125-O125)&lt;0,0,(I125-O125)/(P125-O125)))</f>
        <v>1</v>
      </c>
      <c r="L125" s="40"/>
      <c r="M125" s="41">
        <v>0.59999999999999998</v>
      </c>
      <c r="N125" s="42">
        <v>0.65000000000000002</v>
      </c>
      <c r="O125" s="43">
        <f>IF(L125="",M125-(N125-M125),L125)</f>
        <v>0.54999999999999993</v>
      </c>
      <c r="P125" s="44">
        <f>IF(N125="",M125-L125+M125,N125)</f>
        <v>0.65000000000000002</v>
      </c>
      <c r="Q125" s="1"/>
    </row>
    <row r="126" ht="38.25" customHeight="1">
      <c r="A126" s="33"/>
      <c r="B126" s="19" t="s">
        <v>138</v>
      </c>
      <c r="C126" s="21" t="s">
        <v>234</v>
      </c>
      <c r="D126" s="21"/>
      <c r="E126" s="45" t="s">
        <v>258</v>
      </c>
      <c r="F126" s="46" t="s">
        <v>93</v>
      </c>
      <c r="G126" s="46"/>
      <c r="H126" s="47" t="s">
        <v>19</v>
      </c>
      <c r="I126" s="49">
        <v>0.42299999999999999</v>
      </c>
      <c r="J126" s="38">
        <v>2020</v>
      </c>
      <c r="K126" s="39">
        <f>IF((I126-O126)/(P126-O126)&gt;1,1,IF((I126-O126)/(P126-O126)&lt;0,0,(I126-O126)/(P126-O126)))</f>
        <v>0.42299999999999999</v>
      </c>
      <c r="L126" s="40">
        <v>0</v>
      </c>
      <c r="M126" s="41"/>
      <c r="N126" s="42">
        <v>1</v>
      </c>
      <c r="O126" s="43">
        <f>IF(L126="",M126-(N126-M126),L126)</f>
        <v>0</v>
      </c>
      <c r="P126" s="44">
        <f>IF(N126="",M126-L126+M126,N126)</f>
        <v>1</v>
      </c>
      <c r="Q126" s="1"/>
    </row>
    <row r="127" ht="41.700000000000003" customHeight="1">
      <c r="A127" s="33"/>
      <c r="B127" s="19" t="s">
        <v>138</v>
      </c>
      <c r="C127" s="21" t="s">
        <v>234</v>
      </c>
      <c r="D127" s="21"/>
      <c r="E127" s="45" t="s">
        <v>259</v>
      </c>
      <c r="F127" s="46" t="s">
        <v>93</v>
      </c>
      <c r="G127" s="46"/>
      <c r="H127" s="47" t="s">
        <v>19</v>
      </c>
      <c r="I127" s="49">
        <v>0.13200000000000001</v>
      </c>
      <c r="J127" s="38" t="s">
        <v>260</v>
      </c>
      <c r="K127" s="71">
        <f>IF((I127-O127)/(P127-O127)&gt;1,1,IF((I127-O127)/(P127-O127)&lt;0,0,(I127-O127)/(P127-O127)))</f>
        <v>0.47499999999999998</v>
      </c>
      <c r="L127" s="72">
        <v>0.17000000000000001</v>
      </c>
      <c r="M127" s="73"/>
      <c r="N127" s="74">
        <v>0.089999999999999997</v>
      </c>
      <c r="O127" s="75">
        <f>IF(L127="",M127-(N127-M127),L127)</f>
        <v>0.17000000000000001</v>
      </c>
      <c r="P127" s="76">
        <f>IF(N127="",M127-L127+M127,N127)</f>
        <v>0.089999999999999997</v>
      </c>
      <c r="Q127" s="1"/>
    </row>
    <row r="128">
      <c r="H128" s="2"/>
      <c r="J128" s="2"/>
      <c r="L128" s="1"/>
      <c r="M128" s="1"/>
      <c r="N128" s="1"/>
    </row>
    <row r="129">
      <c r="H129" s="2"/>
      <c r="J129" s="2"/>
      <c r="L129" s="1"/>
      <c r="M129" s="1"/>
      <c r="N129" s="1"/>
    </row>
    <row r="130">
      <c r="H130" s="2"/>
      <c r="J130" s="2"/>
      <c r="L130" s="1"/>
      <c r="M130" s="1"/>
      <c r="N130" s="1"/>
    </row>
    <row r="131">
      <c r="H131" s="2"/>
      <c r="J131" s="2"/>
      <c r="L131" s="1"/>
      <c r="M131" s="1"/>
      <c r="N131" s="1"/>
    </row>
    <row r="132">
      <c r="H132" s="2"/>
      <c r="J132" s="2"/>
      <c r="L132" s="1"/>
      <c r="M132" s="1"/>
      <c r="N132" s="1"/>
    </row>
    <row r="133">
      <c r="H133" s="2"/>
      <c r="J133" s="2"/>
      <c r="L133" s="1"/>
      <c r="M133" s="1"/>
      <c r="N133" s="1"/>
    </row>
    <row r="134">
      <c r="H134" s="2"/>
      <c r="J134" s="2"/>
      <c r="L134" s="1"/>
      <c r="M134" s="1"/>
      <c r="N134" s="1"/>
    </row>
    <row r="135">
      <c r="H135" s="2"/>
      <c r="J135" s="2"/>
      <c r="L135" s="1"/>
      <c r="M135" s="1"/>
      <c r="N135" s="1"/>
    </row>
    <row r="136">
      <c r="H136" s="2"/>
      <c r="J136" s="2"/>
      <c r="L136" s="1"/>
      <c r="M136" s="1"/>
      <c r="N136" s="1"/>
    </row>
    <row r="137">
      <c r="H137" s="2"/>
      <c r="J137" s="2"/>
      <c r="L137" s="1"/>
      <c r="M137" s="1"/>
      <c r="N137" s="1"/>
    </row>
    <row r="138">
      <c r="H138" s="2"/>
      <c r="J138" s="2"/>
      <c r="L138" s="1"/>
      <c r="M138" s="1"/>
      <c r="N138" s="1"/>
    </row>
    <row r="139">
      <c r="H139" s="2"/>
      <c r="J139" s="2"/>
      <c r="L139" s="1"/>
      <c r="M139" s="1"/>
      <c r="N139" s="1"/>
    </row>
    <row r="140">
      <c r="H140" s="2"/>
      <c r="J140" s="2"/>
      <c r="L140" s="1"/>
      <c r="M140" s="1"/>
      <c r="N140" s="1"/>
    </row>
    <row r="141">
      <c r="H141" s="2"/>
      <c r="J141" s="2"/>
      <c r="L141" s="1"/>
      <c r="M141" s="1"/>
      <c r="N141" s="1"/>
    </row>
    <row r="142">
      <c r="H142" s="2"/>
      <c r="J142" s="2"/>
      <c r="L142" s="1"/>
      <c r="M142" s="1"/>
      <c r="N142" s="1"/>
    </row>
    <row r="143">
      <c r="H143" s="2"/>
      <c r="J143" s="2"/>
      <c r="L143" s="1"/>
      <c r="M143" s="1"/>
      <c r="N143" s="1"/>
    </row>
    <row r="144">
      <c r="H144" s="2"/>
      <c r="J144" s="2"/>
      <c r="L144" s="1"/>
      <c r="M144" s="1"/>
      <c r="N144" s="1"/>
    </row>
    <row r="145">
      <c r="H145" s="2"/>
      <c r="J145" s="2"/>
      <c r="L145" s="1"/>
      <c r="M145" s="1"/>
      <c r="N145" s="1"/>
    </row>
    <row r="146">
      <c r="H146" s="2"/>
      <c r="J146" s="2"/>
      <c r="L146" s="1"/>
      <c r="M146" s="1"/>
      <c r="N146" s="1"/>
    </row>
    <row r="147">
      <c r="H147" s="2"/>
      <c r="J147" s="2"/>
      <c r="L147" s="1"/>
      <c r="M147" s="1"/>
      <c r="N147" s="1"/>
    </row>
    <row r="148">
      <c r="H148" s="2"/>
      <c r="J148" s="2"/>
      <c r="L148" s="1"/>
      <c r="M148" s="1"/>
      <c r="N148" s="1"/>
    </row>
    <row r="149">
      <c r="H149" s="2"/>
      <c r="J149" s="2"/>
      <c r="L149" s="1"/>
      <c r="M149" s="1"/>
      <c r="N149" s="1"/>
    </row>
    <row r="150">
      <c r="H150" s="2"/>
      <c r="J150" s="2"/>
      <c r="L150" s="1"/>
      <c r="M150" s="1"/>
      <c r="N150" s="1"/>
    </row>
    <row r="151">
      <c r="H151" s="2"/>
      <c r="J151" s="2"/>
      <c r="L151" s="1"/>
      <c r="M151" s="1"/>
      <c r="N151" s="1"/>
    </row>
    <row r="152">
      <c r="H152" s="2"/>
      <c r="J152" s="2"/>
      <c r="L152" s="1"/>
      <c r="M152" s="1"/>
      <c r="N152" s="1"/>
    </row>
    <row r="153">
      <c r="H153" s="2"/>
      <c r="J153" s="2"/>
      <c r="L153" s="1"/>
      <c r="M153" s="1"/>
      <c r="N153" s="1"/>
    </row>
    <row r="154">
      <c r="H154" s="2"/>
      <c r="J154" s="2"/>
      <c r="L154" s="1"/>
      <c r="M154" s="1"/>
      <c r="N154" s="1"/>
    </row>
    <row r="155">
      <c r="H155" s="2"/>
      <c r="J155" s="2"/>
      <c r="L155" s="1"/>
      <c r="M155" s="1"/>
      <c r="N155" s="1"/>
    </row>
    <row r="156">
      <c r="H156" s="2"/>
      <c r="J156" s="2"/>
      <c r="L156" s="1"/>
      <c r="M156" s="1"/>
      <c r="N156" s="1"/>
    </row>
    <row r="157">
      <c r="H157" s="2"/>
      <c r="J157" s="2"/>
      <c r="L157" s="1"/>
      <c r="M157" s="1"/>
      <c r="N157" s="1"/>
    </row>
    <row r="158">
      <c r="H158" s="2"/>
      <c r="J158" s="2"/>
      <c r="L158" s="1"/>
      <c r="M158" s="1"/>
      <c r="N158" s="1"/>
    </row>
    <row r="159">
      <c r="H159" s="2"/>
      <c r="J159" s="2"/>
      <c r="L159" s="1"/>
      <c r="M159" s="1"/>
      <c r="N159" s="1"/>
    </row>
    <row r="160">
      <c r="H160" s="2"/>
      <c r="J160" s="2"/>
      <c r="L160" s="1"/>
      <c r="M160" s="1"/>
      <c r="N160" s="1"/>
    </row>
    <row r="161">
      <c r="H161" s="2"/>
      <c r="J161" s="2"/>
      <c r="L161" s="1"/>
      <c r="M161" s="1"/>
      <c r="N161" s="1"/>
    </row>
    <row r="162">
      <c r="H162" s="2"/>
      <c r="J162" s="2"/>
      <c r="L162" s="1"/>
      <c r="M162" s="1"/>
      <c r="N162" s="1"/>
    </row>
    <row r="163">
      <c r="H163" s="2"/>
      <c r="J163" s="2"/>
      <c r="L163" s="1"/>
      <c r="M163" s="1"/>
      <c r="N163" s="1"/>
    </row>
    <row r="164">
      <c r="H164" s="2"/>
      <c r="J164" s="2"/>
      <c r="L164" s="1"/>
      <c r="M164" s="1"/>
      <c r="N164" s="1"/>
    </row>
    <row r="165">
      <c r="H165" s="2"/>
      <c r="J165" s="2"/>
      <c r="L165" s="1"/>
      <c r="M165" s="1"/>
      <c r="N165" s="1"/>
    </row>
    <row r="166">
      <c r="H166" s="2"/>
      <c r="J166" s="2"/>
      <c r="L166" s="1"/>
      <c r="M166" s="1"/>
      <c r="N166" s="1"/>
    </row>
    <row r="167">
      <c r="H167" s="2"/>
      <c r="J167" s="2"/>
      <c r="L167" s="1"/>
      <c r="M167" s="1"/>
      <c r="N167" s="1"/>
    </row>
    <row r="168">
      <c r="H168" s="2"/>
      <c r="J168" s="2"/>
      <c r="L168" s="1"/>
      <c r="M168" s="1"/>
      <c r="N168" s="1"/>
    </row>
    <row r="169">
      <c r="H169" s="2"/>
      <c r="J169" s="2"/>
      <c r="L169" s="1"/>
      <c r="M169" s="1"/>
      <c r="N169" s="1"/>
    </row>
    <row r="170">
      <c r="H170" s="2"/>
      <c r="J170" s="2"/>
      <c r="L170" s="1"/>
      <c r="M170" s="1"/>
      <c r="N170" s="1"/>
    </row>
    <row r="171">
      <c r="H171" s="2"/>
      <c r="J171" s="2"/>
      <c r="L171" s="1"/>
      <c r="M171" s="1"/>
      <c r="N171" s="1"/>
    </row>
    <row r="172">
      <c r="H172" s="2"/>
      <c r="J172" s="2"/>
      <c r="L172" s="1"/>
      <c r="M172" s="1"/>
      <c r="N172" s="1"/>
    </row>
    <row r="173">
      <c r="H173" s="2"/>
      <c r="J173" s="2"/>
      <c r="L173" s="1"/>
      <c r="M173" s="1"/>
      <c r="N173" s="1"/>
    </row>
    <row r="174">
      <c r="H174" s="2"/>
      <c r="J174" s="2"/>
      <c r="L174" s="1"/>
      <c r="M174" s="1"/>
      <c r="N174" s="1"/>
    </row>
    <row r="175">
      <c r="H175" s="2"/>
      <c r="J175" s="2"/>
      <c r="L175" s="1"/>
      <c r="M175" s="1"/>
      <c r="N175" s="1"/>
    </row>
    <row r="176">
      <c r="H176" s="2"/>
      <c r="J176" s="2"/>
      <c r="L176" s="1"/>
      <c r="M176" s="1"/>
      <c r="N176" s="1"/>
    </row>
    <row r="177">
      <c r="H177" s="2"/>
      <c r="J177" s="2"/>
      <c r="L177" s="1"/>
      <c r="M177" s="1"/>
      <c r="N177" s="1"/>
    </row>
    <row r="178">
      <c r="H178" s="2"/>
      <c r="J178" s="2"/>
      <c r="L178" s="1"/>
      <c r="M178" s="1"/>
      <c r="N178" s="1"/>
    </row>
    <row r="179">
      <c r="H179" s="2"/>
      <c r="J179" s="2"/>
      <c r="L179" s="1"/>
      <c r="M179" s="1"/>
      <c r="N179" s="1"/>
    </row>
    <row r="180">
      <c r="H180" s="2"/>
      <c r="J180" s="2"/>
      <c r="L180" s="1"/>
      <c r="M180" s="1"/>
      <c r="N180" s="1"/>
    </row>
    <row r="181">
      <c r="H181" s="2"/>
      <c r="J181" s="2"/>
      <c r="L181" s="1"/>
      <c r="M181" s="1"/>
      <c r="N181" s="1"/>
    </row>
    <row r="182">
      <c r="H182" s="2"/>
      <c r="J182" s="2"/>
      <c r="L182" s="1"/>
      <c r="M182" s="1"/>
      <c r="N182" s="1"/>
    </row>
    <row r="183">
      <c r="H183" s="2"/>
      <c r="J183" s="2"/>
      <c r="L183" s="1"/>
      <c r="M183" s="1"/>
      <c r="N183" s="1"/>
    </row>
    <row r="184">
      <c r="H184" s="2"/>
      <c r="J184" s="2"/>
      <c r="L184" s="1"/>
      <c r="M184" s="1"/>
      <c r="N184" s="1"/>
    </row>
    <row r="185">
      <c r="H185" s="2"/>
      <c r="J185" s="2"/>
      <c r="L185" s="1"/>
      <c r="M185" s="1"/>
      <c r="N185" s="1"/>
    </row>
    <row r="186">
      <c r="H186" s="2"/>
      <c r="J186" s="2"/>
      <c r="L186" s="1"/>
      <c r="M186" s="1"/>
      <c r="N186" s="1"/>
    </row>
    <row r="187">
      <c r="H187" s="2"/>
      <c r="J187" s="2"/>
      <c r="L187" s="1"/>
      <c r="M187" s="1"/>
      <c r="N187" s="1"/>
    </row>
    <row r="188">
      <c r="H188" s="2"/>
      <c r="J188" s="2"/>
      <c r="L188" s="1"/>
      <c r="M188" s="1"/>
      <c r="N188" s="1"/>
    </row>
    <row r="189" ht="14.25">
      <c r="L189" s="1"/>
      <c r="M189" s="1"/>
      <c r="N189" s="1"/>
    </row>
    <row r="190" ht="14.25">
      <c r="L190" s="1"/>
      <c r="M190" s="1"/>
      <c r="N190" s="1"/>
    </row>
    <row r="191" ht="14.25">
      <c r="L191" s="1"/>
      <c r="M191" s="1"/>
      <c r="N191" s="1"/>
    </row>
    <row r="192" ht="14.25">
      <c r="L192" s="1"/>
      <c r="M192" s="1"/>
      <c r="N192" s="1"/>
    </row>
    <row r="193" ht="14.25">
      <c r="L193" s="1"/>
      <c r="M193" s="1"/>
      <c r="N193" s="1"/>
    </row>
    <row r="194" ht="14.25">
      <c r="L194" s="1"/>
      <c r="M194" s="1"/>
      <c r="N194" s="1"/>
    </row>
    <row r="195" ht="14.25">
      <c r="L195" s="1"/>
      <c r="M195" s="1"/>
      <c r="N195" s="1"/>
    </row>
    <row r="196" ht="14.25">
      <c r="L196" s="1"/>
      <c r="M196" s="1"/>
      <c r="N196" s="1"/>
    </row>
    <row r="197" ht="14.25">
      <c r="L197" s="1"/>
      <c r="M197" s="1"/>
      <c r="N197" s="1"/>
    </row>
    <row r="198" ht="14.25">
      <c r="L198" s="1"/>
      <c r="M198" s="1"/>
      <c r="N198" s="1"/>
    </row>
    <row r="199" ht="14.25">
      <c r="L199" s="1"/>
      <c r="M199" s="1"/>
      <c r="N199" s="1"/>
    </row>
    <row r="200" ht="14.25">
      <c r="L200" s="1"/>
      <c r="M200" s="1"/>
      <c r="N200" s="1"/>
    </row>
    <row r="201" ht="14.25">
      <c r="L201" s="1"/>
      <c r="M201" s="1"/>
      <c r="N201" s="1"/>
    </row>
    <row r="202" ht="14.25">
      <c r="L202" s="1"/>
      <c r="M202" s="1"/>
      <c r="N202" s="1"/>
    </row>
    <row r="203" ht="14.25">
      <c r="L203" s="1"/>
      <c r="M203" s="1"/>
      <c r="N203" s="1"/>
    </row>
    <row r="204" ht="14.25">
      <c r="L204" s="1"/>
      <c r="M204" s="1"/>
      <c r="N204" s="1"/>
    </row>
    <row r="205" ht="14.25">
      <c r="L205" s="1"/>
      <c r="M205" s="1"/>
      <c r="N205" s="1"/>
    </row>
    <row r="206" ht="14.25">
      <c r="L206" s="1"/>
      <c r="M206" s="1"/>
      <c r="N206" s="1"/>
    </row>
    <row r="207" ht="14.25">
      <c r="L207" s="1"/>
      <c r="M207" s="1"/>
      <c r="N207" s="1"/>
    </row>
    <row r="208" ht="14.25">
      <c r="L208" s="1"/>
      <c r="M208" s="1"/>
      <c r="N208" s="1"/>
    </row>
    <row r="209" ht="14.25">
      <c r="L209" s="1"/>
      <c r="M209" s="1"/>
      <c r="N209" s="1"/>
    </row>
    <row r="210" ht="14.25">
      <c r="L210" s="1"/>
      <c r="M210" s="1"/>
      <c r="N210" s="1"/>
    </row>
    <row r="211" ht="14.25">
      <c r="L211" s="1"/>
      <c r="M211" s="1"/>
      <c r="N211" s="1"/>
    </row>
    <row r="212" ht="14.25">
      <c r="L212" s="1"/>
      <c r="M212" s="1"/>
      <c r="N212" s="1"/>
    </row>
    <row r="213" ht="14.25">
      <c r="L213" s="1"/>
      <c r="M213" s="1"/>
      <c r="N213" s="1"/>
    </row>
    <row r="214" ht="14.25">
      <c r="L214" s="1"/>
      <c r="M214" s="1"/>
      <c r="N214" s="1"/>
    </row>
  </sheetData>
  <sheetProtection autoFilter="0" deleteColumns="1" deleteRows="1" formatCells="1" formatColumns="1" formatRows="1" insertColumns="1" insertHyperlinks="1" insertRows="1" pivotTables="1" selectLockedCells="0" selectUnlockedCells="0" sheet="0" sort="0"/>
  <autoFilter ref="A2:P127">
    <sortState ref="A3:P127">
      <sortCondition descending="0" ref="C2:C127"/>
    </sortState>
  </autoFilter>
  <mergeCells count="1">
    <mergeCell ref="A1:E1"/>
  </mergeCells>
  <dataValidations count="25" disablePrompts="0">
    <dataValidation sqref="F1:K1 M1 L1 N1 Q1:XFD1 Q86:XFD86 C87:I89 C90:I90 C91:I103 B104:I106 C107:I107 B108:I108 C109:I109 B110:I110 J87:J110 C111:H111 J111 C112:I127 J112:J127 Q87:XFD127 A128:K1048576 M128:M1048576 L128:L1048576 N128:N1048576 P128:XFD1048576 C86:I86 J86 B2:J3 B4:I4 J4 Q2:XFD4 B5:I10 C11:I11 B12:I20 C21:I24 J5:J24 C25:H25 J25 C26:H26 J26 C27:H27 J27 B28:H28 J28 C29:I29 J29 C30:H30 J30 C31:I36 J31:J36 C37:H37 J37 C38:H38 J38 C39:H39 J39 C40:H40 J40 C41:I41 C42:I49 B50:I50 C51:I60 B61:I62 C63:I63 B64:I67 C68:I68 C69:I69 C70:I70 C71:I73 C74:I74 C75:I80 C81:I81 C82:I85 J41:J85 Q5:XFD85 B21 B22 B23 B24 B25 B26 B27 B29 B30 B31 B32 B33 B34 B35 B36 B37 B38 B39 B40 B51 B52 B53 B54 B55 B56 B57 B58 B59 B60" type="none" allowBlank="1" errorStyle="stop" imeMode="noControl" operator="between" showDropDown="0" showErrorMessage="1" showInputMessage="1"/>
    <dataValidation sqref="A87:A127 A86 A2:A85" type="none" allowBlank="1" errorStyle="stop" imeMode="noControl" operator="between" showDropDown="0" showErrorMessage="1" showInputMessage="1"/>
    <dataValidation sqref="O1" type="none" allowBlank="1" errorStyle="stop" imeMode="noControl" operator="between" showDropDown="0" showErrorMessage="1" showInputMessage="1"/>
    <dataValidation sqref="P1" type="none" allowBlank="1" errorStyle="stop" imeMode="noControl" operator="between" showDropDown="0" showErrorMessage="1" showInputMessage="1"/>
    <dataValidation sqref="I25" type="none" allowBlank="1" errorStyle="stop" imeMode="noControl" operator="between" showDropDown="0" showErrorMessage="1" showInputMessage="1"/>
    <dataValidation sqref="I26" type="none" allowBlank="1" errorStyle="stop" imeMode="noControl" operator="between" showDropDown="0" showErrorMessage="1" showInputMessage="1"/>
    <dataValidation sqref="I27" type="none" allowBlank="1" errorStyle="stop" imeMode="noControl" operator="between" showDropDown="0" showErrorMessage="1" showInputMessage="1"/>
    <dataValidation sqref="I28" type="none" allowBlank="1" errorStyle="stop" imeMode="noControl" operator="between" showDropDown="0" showErrorMessage="1" showInputMessage="1"/>
    <dataValidation sqref="I30" type="none" allowBlank="1" errorStyle="stop" imeMode="noControl" operator="between" showDropDown="0" showErrorMessage="1" showInputMessage="1"/>
    <dataValidation sqref="I111" type="none" allowBlank="1" errorStyle="stop" imeMode="noControl" operator="between" showDropDown="0" showErrorMessage="1" showInputMessage="1"/>
    <dataValidation sqref="I37" type="none" allowBlank="1" errorStyle="stop" imeMode="noControl" operator="between" showDropDown="0" showErrorMessage="1" showInputMessage="1"/>
    <dataValidation sqref="I38" type="none" allowBlank="1" errorStyle="stop" imeMode="noControl" operator="between" showDropDown="0" showErrorMessage="1" showInputMessage="1"/>
    <dataValidation sqref="I39" type="none" allowBlank="1" errorStyle="stop" imeMode="noControl" operator="between" showDropDown="0" showErrorMessage="1" showInputMessage="1"/>
    <dataValidation sqref="I40" type="none" allowBlank="1" errorStyle="stop" imeMode="noControl" operator="between" showDropDown="0" showErrorMessage="1" showInputMessage="1"/>
    <dataValidation sqref="B11" type="none" allowBlank="1" errorStyle="stop" imeMode="noControl" operator="between" showDropDown="0" showErrorMessage="1" showInputMessage="1"/>
    <dataValidation sqref="B107" type="none" allowBlank="1" errorStyle="stop" imeMode="noControl" operator="between" showDropDown="0" showErrorMessage="1" showInputMessage="1"/>
    <dataValidation sqref="B41 B42 B43 B44 B45 B46 B47 B48 B49" type="none" allowBlank="1" errorStyle="stop" imeMode="noControl" operator="between" showDropDown="0" showErrorMessage="1" showInputMessage="1"/>
    <dataValidation sqref="B68" type="none" allowBlank="1" errorStyle="stop" imeMode="noControl" operator="between" showDropDown="0" showErrorMessage="1" showInputMessage="1"/>
    <dataValidation sqref="B69" type="none" allowBlank="1" errorStyle="stop" imeMode="noControl" operator="between" showDropDown="0" showErrorMessage="1" showInputMessage="1"/>
    <dataValidation sqref="B63" type="none" allowBlank="1" errorStyle="stop" imeMode="noControl" operator="between" showDropDown="0" showErrorMessage="1" showInputMessage="1"/>
    <dataValidation sqref="B70 B71 B72 B73 B74 B75 B76 B77 B78 B79 B80" type="none" allowBlank="1" errorStyle="stop" imeMode="noControl" operator="between" showDropDown="0" showErrorMessage="1" showInputMessage="1"/>
    <dataValidation sqref="B81 B82 B83 B84 B85 B86 B87 B88 B89" type="none" allowBlank="1" errorStyle="stop" imeMode="noControl" operator="between" showDropDown="0" showErrorMessage="1" showInputMessage="1"/>
    <dataValidation sqref="B90 B91 B92 B93 B94 B95 B96 B97 B98 B99 B100 B101 B102 B103" type="none" allowBlank="1" errorStyle="stop" imeMode="noControl" operator="between" showDropDown="0" showErrorMessage="1" showInputMessage="1"/>
    <dataValidation sqref="B111 B112 B113 B114 B115 B116 B117 B118 B119 B120 B121 B122 B123 B124 B125 B126 B127" type="none" allowBlank="1" errorStyle="stop" imeMode="noControl" operator="between" showDropDown="0" showErrorMessage="1" showInputMessage="1"/>
    <dataValidation sqref="B109" type="none" allowBlank="1" errorStyle="stop" imeMode="noControl" operator="between" showDropDown="0" showErrorMessage="1" showInputMessage="1"/>
  </dataValidation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3"/>
  <extLst>
    <ext xmlns:x14="http://schemas.microsoft.com/office/spreadsheetml/2009/9/main" uri="{78C0D931-6437-407d-A8EE-F0AAD7539E65}">
      <x14:conditionalFormattings>
        <x14:conditionalFormatting xmlns:xm="http://schemas.microsoft.com/office/excel/2006/main">
          <x14:cfRule type="dataBar" priority="3" id="{00D300C3-0057-489B-A783-005E00170096}">
            <x14:dataBar maxLength="100" minLength="0" border="1" axisPosition="automatic" direction="context" gradient="0" negativeBarBorderColorSameAsPositive="0">
              <x14:cfvo type="num">
                <xm:f>0</xm:f>
              </x14:cfvo>
              <x14:cfvo type="num">
                <xm:f>1</xm:f>
              </x14:cfvo>
              <x14:fillColor rgb="FF3DA1A6"/>
              <x14:borderColor indexed="65"/>
              <x14:negativeFillColor indexed="2"/>
              <x14:negativeBorderColor indexed="65"/>
              <x14:axisColor indexed="64"/>
            </x14:dataBar>
          </x14:cfRule>
          <xm:sqref>I1</xm:sqref>
        </x14:conditionalFormatting>
        <x14:conditionalFormatting xmlns:xm="http://schemas.microsoft.com/office/excel/2006/main">
          <x14:cfRule type="cellIs" priority="1" operator="equal" id="{004D0088-002C-455E-AE5D-00AC0001008C}">
            <xm:f>""</xm:f>
            <x14:dxf>
              <font>
                <color rgb="FF9C0006"/>
              </font>
              <fill>
                <patternFill patternType="solid">
                  <fgColor rgb="FFFF9999"/>
                  <bgColor rgb="FFFF9999"/>
                </patternFill>
              </fill>
            </x14:dxf>
          </x14:cfRule>
          <xm:sqref>I3:I127</xm:sqref>
        </x14:conditionalFormatting>
        <x14:conditionalFormatting xmlns:xm="http://schemas.microsoft.com/office/excel/2006/main">
          <x14:cfRule type="cellIs" priority="1" operator="equal" id="{00C0002B-0008-49FF-9624-00B400D50064}">
            <xm:f>""</xm:f>
            <x14:dxf>
              <font>
                <color rgb="FF9C0006"/>
              </font>
              <fill>
                <patternFill patternType="solid">
                  <fgColor rgb="FFFF9999"/>
                  <bgColor rgb="FFFF9999"/>
                </patternFill>
              </fill>
            </x14:dxf>
          </x14:cfRule>
          <xm:sqref>I25</xm:sqref>
        </x14:conditionalFormatting>
        <x14:conditionalFormatting xmlns:xm="http://schemas.microsoft.com/office/excel/2006/main">
          <x14:cfRule type="cellIs" priority="1" operator="equal" id="{000D00EE-0088-4C76-9A2A-0079005D0050}">
            <xm:f>""</xm:f>
            <x14:dxf>
              <font>
                <color rgb="FF9C0006"/>
              </font>
              <fill>
                <patternFill patternType="solid">
                  <fgColor rgb="FFFF9999"/>
                  <bgColor rgb="FFFF9999"/>
                </patternFill>
              </fill>
            </x14:dxf>
          </x14:cfRule>
          <xm:sqref>I26</xm:sqref>
        </x14:conditionalFormatting>
        <x14:conditionalFormatting xmlns:xm="http://schemas.microsoft.com/office/excel/2006/main">
          <x14:cfRule type="cellIs" priority="1" operator="equal" id="{002F000E-000A-46A3-944B-0046004C009F}">
            <xm:f>""</xm:f>
            <x14:dxf>
              <font>
                <color rgb="FF9C0006"/>
              </font>
              <fill>
                <patternFill patternType="solid">
                  <fgColor rgb="FFFF9999"/>
                  <bgColor rgb="FFFF9999"/>
                </patternFill>
              </fill>
            </x14:dxf>
          </x14:cfRule>
          <xm:sqref>I27</xm:sqref>
        </x14:conditionalFormatting>
        <x14:conditionalFormatting xmlns:xm="http://schemas.microsoft.com/office/excel/2006/main">
          <x14:cfRule type="cellIs" priority="1" operator="equal" id="{004A00B6-00AE-41E6-BDD3-002500BA000B}">
            <xm:f>""</xm:f>
            <x14:dxf>
              <font>
                <color rgb="FF9C0006"/>
              </font>
              <fill>
                <patternFill patternType="solid">
                  <fgColor rgb="FFFF9999"/>
                  <bgColor rgb="FFFF9999"/>
                </patternFill>
              </fill>
            </x14:dxf>
          </x14:cfRule>
          <xm:sqref>I28</xm:sqref>
        </x14:conditionalFormatting>
        <x14:conditionalFormatting xmlns:xm="http://schemas.microsoft.com/office/excel/2006/main">
          <x14:cfRule type="cellIs" priority="1" operator="equal" id="{00C20042-0099-4C72-8934-006E006A0083}">
            <xm:f>""</xm:f>
            <x14:dxf>
              <font>
                <color rgb="FF9C0006"/>
              </font>
              <fill>
                <patternFill patternType="solid">
                  <fgColor rgb="FFFF9999"/>
                  <bgColor rgb="FFFF9999"/>
                </patternFill>
              </fill>
            </x14:dxf>
          </x14:cfRule>
          <xm:sqref>I30</xm:sqref>
        </x14:conditionalFormatting>
        <x14:conditionalFormatting xmlns:xm="http://schemas.microsoft.com/office/excel/2006/main">
          <x14:cfRule type="cellIs" priority="1" operator="equal" id="{00E3007A-0007-4B44-8EB6-001900BC00F7}">
            <xm:f>""</xm:f>
            <x14:dxf>
              <font>
                <color rgb="FF9C0006"/>
              </font>
              <fill>
                <patternFill patternType="solid">
                  <fgColor rgb="FFFF9999"/>
                  <bgColor rgb="FFFF9999"/>
                </patternFill>
              </fill>
            </x14:dxf>
          </x14:cfRule>
          <xm:sqref>I30</xm:sqref>
        </x14:conditionalFormatting>
        <x14:conditionalFormatting xmlns:xm="http://schemas.microsoft.com/office/excel/2006/main">
          <x14:cfRule type="cellIs" priority="1" operator="equal" id="{00D60026-002B-42CB-A37F-001D00C10053}">
            <xm:f>""</xm:f>
            <x14:dxf>
              <font>
                <color rgb="FF9C0006"/>
              </font>
              <fill>
                <patternFill patternType="solid">
                  <fgColor rgb="FFFF9999"/>
                  <bgColor rgb="FFFF9999"/>
                </patternFill>
              </fill>
            </x14:dxf>
          </x14:cfRule>
          <xm:sqref>I111</xm:sqref>
        </x14:conditionalFormatting>
        <x14:conditionalFormatting xmlns:xm="http://schemas.microsoft.com/office/excel/2006/main">
          <x14:cfRule type="cellIs" priority="1" operator="equal" id="{007D0016-00F5-41FA-91A1-003F004C00E5}">
            <xm:f>""</xm:f>
            <x14:dxf>
              <font>
                <color rgb="FF9C0006"/>
              </font>
              <fill>
                <patternFill patternType="solid">
                  <fgColor rgb="FFFF9999"/>
                  <bgColor rgb="FFFF9999"/>
                </patternFill>
              </fill>
            </x14:dxf>
          </x14:cfRule>
          <xm:sqref>I37</xm:sqref>
        </x14:conditionalFormatting>
        <x14:conditionalFormatting xmlns:xm="http://schemas.microsoft.com/office/excel/2006/main">
          <x14:cfRule type="cellIs" priority="1" operator="equal" id="{00150094-0042-421E-AF22-00000084005F}">
            <xm:f>""</xm:f>
            <x14:dxf>
              <font>
                <color rgb="FF9C0006"/>
              </font>
              <fill>
                <patternFill patternType="solid">
                  <fgColor rgb="FFFF9999"/>
                  <bgColor rgb="FFFF9999"/>
                </patternFill>
              </fill>
            </x14:dxf>
          </x14:cfRule>
          <xm:sqref>I38</xm:sqref>
        </x14:conditionalFormatting>
        <x14:conditionalFormatting xmlns:xm="http://schemas.microsoft.com/office/excel/2006/main">
          <x14:cfRule type="cellIs" priority="1" operator="equal" id="{00080025-00FD-49B4-83F7-008200AD00FE}">
            <xm:f>""</xm:f>
            <x14:dxf>
              <font>
                <color rgb="FF9C0006"/>
              </font>
              <fill>
                <patternFill patternType="solid">
                  <fgColor rgb="FFFF9999"/>
                  <bgColor rgb="FFFF9999"/>
                </patternFill>
              </fill>
            </x14:dxf>
          </x14:cfRule>
          <xm:sqref>I39</xm:sqref>
        </x14:conditionalFormatting>
        <x14:conditionalFormatting xmlns:xm="http://schemas.microsoft.com/office/excel/2006/main">
          <x14:cfRule type="cellIs" priority="1" operator="equal" id="{0054005F-0025-456E-B31A-00FF004300BE}">
            <xm:f>""</xm:f>
            <x14:dxf>
              <font>
                <color rgb="FF9C0006"/>
              </font>
              <fill>
                <patternFill patternType="solid">
                  <fgColor rgb="FFFF9999"/>
                  <bgColor rgb="FFFF9999"/>
                </patternFill>
              </fill>
            </x14:dxf>
          </x14:cfRule>
          <xm:sqref>I40</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customWidth="1" min="1" max="1" width="35.57421875"/>
    <col customWidth="1" min="2" max="3" width="21.140625"/>
  </cols>
  <sheetData>
    <row r="1" ht="14.4" customHeight="1">
      <c r="A1" s="77" t="s">
        <v>261</v>
      </c>
      <c r="B1" s="78" t="s">
        <v>262</v>
      </c>
      <c r="C1" t="s">
        <v>263</v>
      </c>
    </row>
    <row r="2" ht="14.25">
      <c r="A2" t="s">
        <v>16</v>
      </c>
      <c r="B2" t="s">
        <v>264</v>
      </c>
      <c r="C2" t="s">
        <v>265</v>
      </c>
    </row>
    <row r="3" ht="14.25">
      <c r="A3" t="s">
        <v>58</v>
      </c>
      <c r="B3" s="79" t="s">
        <v>264</v>
      </c>
      <c r="C3" s="79" t="s">
        <v>265</v>
      </c>
    </row>
    <row r="4" ht="14.25">
      <c r="A4" t="s">
        <v>77</v>
      </c>
      <c r="B4" s="79" t="s">
        <v>264</v>
      </c>
      <c r="C4" s="79" t="s">
        <v>265</v>
      </c>
    </row>
    <row r="5" ht="14.25">
      <c r="A5" t="s">
        <v>102</v>
      </c>
      <c r="B5" s="79" t="s">
        <v>264</v>
      </c>
      <c r="C5" s="79" t="s">
        <v>265</v>
      </c>
    </row>
    <row r="6" ht="14.25">
      <c r="A6" t="s">
        <v>118</v>
      </c>
      <c r="B6" s="79" t="s">
        <v>264</v>
      </c>
      <c r="C6" s="79" t="s">
        <v>265</v>
      </c>
    </row>
    <row r="7" ht="14.25">
      <c r="A7" t="s">
        <v>139</v>
      </c>
      <c r="B7" s="79" t="s">
        <v>264</v>
      </c>
      <c r="C7" s="79" t="s">
        <v>265</v>
      </c>
    </row>
    <row r="8" ht="14.25">
      <c r="A8" t="s">
        <v>157</v>
      </c>
      <c r="B8" s="79" t="s">
        <v>264</v>
      </c>
      <c r="C8" s="79" t="s">
        <v>265</v>
      </c>
    </row>
    <row r="9" ht="14.25">
      <c r="A9" t="s">
        <v>174</v>
      </c>
      <c r="B9" s="79" t="s">
        <v>264</v>
      </c>
      <c r="C9" s="79" t="s">
        <v>265</v>
      </c>
    </row>
    <row r="10" ht="14.25">
      <c r="A10" t="s">
        <v>189</v>
      </c>
      <c r="B10" s="79" t="s">
        <v>264</v>
      </c>
      <c r="C10" s="79" t="s">
        <v>265</v>
      </c>
    </row>
    <row r="11" ht="14.25">
      <c r="A11" t="s">
        <v>220</v>
      </c>
      <c r="B11" s="79" t="s">
        <v>264</v>
      </c>
      <c r="C11" s="79" t="s">
        <v>265</v>
      </c>
    </row>
    <row r="12" ht="14.25">
      <c r="A12" t="s">
        <v>234</v>
      </c>
      <c r="B12" s="79" t="s">
        <v>264</v>
      </c>
      <c r="C12" s="79" t="s">
        <v>265</v>
      </c>
    </row>
    <row r="13" ht="14.25"/>
    <row r="14" ht="14.25"/>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customWidth="1" min="1" max="1" width="68.57421875"/>
  </cols>
  <sheetData>
    <row r="1">
      <c r="A1" s="77" t="s">
        <v>266</v>
      </c>
      <c r="B1" s="77" t="s">
        <v>263</v>
      </c>
    </row>
    <row r="2">
      <c r="A2" t="str">
        <f>Diag360!E3</f>
        <v xml:space="preserve">Conformité des performances des équipements d'épuration au regard des prescriptions de l'acte individuel</v>
      </c>
      <c r="B2" t="s">
        <v>265</v>
      </c>
    </row>
    <row r="3">
      <c r="A3" t="str">
        <f>Diag360!E4</f>
        <v xml:space="preserve">Couverture effective du territoire par au moins un outil de planification et de gestion de l’eau (SAGE, PGRE, PTGE, contrat de milieu)</v>
      </c>
      <c r="B3" s="79" t="s">
        <v>265</v>
      </c>
    </row>
    <row r="4">
      <c r="A4" t="str">
        <f>Diag360!E5</f>
        <v xml:space="preserve">Durée d’autonomie du service d’eau</v>
      </c>
      <c r="B4" s="79" t="s">
        <v>265</v>
      </c>
    </row>
    <row r="5">
      <c r="A5" t="str">
        <f>Diag360!E6</f>
        <v xml:space="preserve">Existence d'un schéma directeur de l'eau potable de moins de 10 ans</v>
      </c>
      <c r="B5" s="79" t="s">
        <v>265</v>
      </c>
    </row>
    <row r="6">
      <c r="A6" t="str">
        <f>Diag360!E7</f>
        <v xml:space="preserve">Existence d’un diagnostic territorial sur les conditions d'accès à l'eau de consommation humaine</v>
      </c>
      <c r="B6" s="79" t="s">
        <v>265</v>
      </c>
    </row>
    <row r="7">
      <c r="A7" t="str">
        <f>Diag360!E8</f>
        <v xml:space="preserve">Existence d’une tarification progressive de l’eau</v>
      </c>
      <c r="B7" s="79" t="s">
        <v>265</v>
      </c>
    </row>
    <row r="8">
      <c r="A8" t="str">
        <f>Diag360!E9</f>
        <v xml:space="preserve">Existence de dispositifs de protection sociale des abonnés pour l’accès à l’eau</v>
      </c>
      <c r="B8" s="79" t="s">
        <v>265</v>
      </c>
    </row>
    <row r="9">
      <c r="A9" t="str">
        <f>Diag360!E10</f>
        <v xml:space="preserve">Existence de de ressources alternatives pour l’alimentation en eau potable (interconnexion, stocks stratégiques d’eau et/ou de moyens de potabilisation alternatifs d’urgence)</v>
      </c>
      <c r="B9" s="79" t="s">
        <v>265</v>
      </c>
    </row>
    <row r="10">
      <c r="A10" t="str">
        <f>Diag360!E11</f>
        <v xml:space="preserve">Existence et mise en œuvre d’un Plan de gestion de la sécurité sanitaire des eaux (PGSSE)</v>
      </c>
      <c r="B10" s="79" t="s">
        <v>265</v>
      </c>
    </row>
    <row r="11">
      <c r="A11" t="str">
        <f>Diag360!E12</f>
        <v xml:space="preserve">Fréquence des interruptions de service non programmées pour l’eau potable</v>
      </c>
      <c r="B11" s="79" t="s">
        <v>265</v>
      </c>
    </row>
    <row r="12">
      <c r="A12" t="str">
        <f>Diag360!E13</f>
        <v xml:space="preserve">Identification d'un agent-référent</v>
      </c>
      <c r="B12" s="79" t="s">
        <v>265</v>
      </c>
    </row>
    <row r="13">
      <c r="A13" t="str">
        <f>Diag360!E14</f>
        <v xml:space="preserve">Indice Linéaire des Volumes non comptés (ILVNC)</v>
      </c>
      <c r="B13" s="79" t="s">
        <v>265</v>
      </c>
    </row>
    <row r="14">
      <c r="A14" t="str">
        <f>Diag360!E15</f>
        <v xml:space="preserve">Mise en œuvre de mesures permettant de garantir l’accès à l’eau de consommation humaine (Art. L2224-7-3 CGCT)</v>
      </c>
      <c r="B14" s="79" t="s">
        <v>265</v>
      </c>
    </row>
    <row r="15">
      <c r="A15" t="str">
        <f>Diag360!E16</f>
        <v xml:space="preserve">Part du territoire en alerte sécheresse estivale pour les eaux superficielles</v>
      </c>
      <c r="B15" s="79" t="s">
        <v>265</v>
      </c>
    </row>
    <row r="16">
      <c r="A16" t="str">
        <f>Diag360!E17</f>
        <v xml:space="preserve">Prélèvements d’eau à usage domestique par habitant et par an</v>
      </c>
      <c r="B16" s="79" t="s">
        <v>265</v>
      </c>
    </row>
    <row r="17">
      <c r="A17" t="str">
        <f>Diag360!E18</f>
        <v xml:space="preserve">Taux de conformité microbiologique de l’eau distribuée au robinet</v>
      </c>
      <c r="B17" s="79" t="s">
        <v>265</v>
      </c>
    </row>
    <row r="18">
      <c r="A18" t="str">
        <f>Diag360!E19</f>
        <v xml:space="preserve">Taux de conformité physicochimique de l’eau distribuée au robinet</v>
      </c>
      <c r="B18" s="79" t="s">
        <v>265</v>
      </c>
    </row>
    <row r="19">
      <c r="A19" t="str">
        <f>Diag360!E20</f>
        <v xml:space="preserve">Consommation énergétique par habitant, hors secteur économique</v>
      </c>
      <c r="B19" s="79" t="s">
        <v>265</v>
      </c>
    </row>
    <row r="20">
      <c r="A20" t="str">
        <f>Diag360!E21</f>
        <v xml:space="preserve">Émissions de gaz à effet de serre énergétiques territoriales par habitant</v>
      </c>
      <c r="B20" s="79" t="s">
        <v>265</v>
      </c>
    </row>
    <row r="21">
      <c r="A21" t="str">
        <f>Diag360!E22</f>
        <v xml:space="preserve">Existence d'un schéma directeur des énergies (SDE)</v>
      </c>
      <c r="B21" s="79" t="s">
        <v>265</v>
      </c>
    </row>
    <row r="22">
      <c r="A22" t="str">
        <f>Diag360!E23</f>
        <v xml:space="preserve">Identification d'un agent-référent</v>
      </c>
      <c r="B22" s="79" t="s">
        <v>265</v>
      </c>
    </row>
    <row r="23">
      <c r="A23" t="str">
        <f>Diag360!E24</f>
        <v xml:space="preserve">Niveau d'ambition de la trajectoire de réduction des consommations d'énergie par habitant, par rapport à l'objectif national de -50% en 2050</v>
      </c>
      <c r="B23" s="79" t="s">
        <v>265</v>
      </c>
    </row>
    <row r="24">
      <c r="A24" t="str">
        <f>Diag360!E25</f>
        <v xml:space="preserve">Nombre de postes-sources alimentant le territoire en électricité</v>
      </c>
      <c r="B24" s="79" t="s">
        <v>265</v>
      </c>
    </row>
    <row r="25">
      <c r="A25" t="str">
        <f>Diag360!E26</f>
        <v xml:space="preserve">Taux d'enfouissement des réseaux électriques</v>
      </c>
      <c r="B25" s="79" t="s">
        <v>265</v>
      </c>
    </row>
    <row r="26">
      <c r="A26" t="str">
        <f>Diag360!E27</f>
        <v xml:space="preserve">Taux de couverture des besoins en chaleur, en électricité et en gaz par les productions énergétiques renouvelables locales</v>
      </c>
      <c r="B26" s="79" t="s">
        <v>265</v>
      </c>
    </row>
    <row r="27">
      <c r="A27" t="str">
        <f>Diag360!E28</f>
        <v xml:space="preserve">Capacité d’accueil des abris d’urgence pour 100.000 habitants</v>
      </c>
      <c r="B27" s="79" t="s">
        <v>265</v>
      </c>
    </row>
    <row r="28">
      <c r="A28" t="str">
        <f>Diag360!E29</f>
        <v xml:space="preserve">Existence d'un document identifiant les zones de logement exposées aux risques climatiques</v>
      </c>
      <c r="B28" s="79" t="s">
        <v>265</v>
      </c>
    </row>
    <row r="29">
      <c r="A29" t="str">
        <f>Diag360!E30</f>
        <v xml:space="preserve">Existence d'un Plan Local de l'Habitat (PLH)</v>
      </c>
      <c r="B29" s="79" t="s">
        <v>265</v>
      </c>
    </row>
    <row r="30">
      <c r="A30" t="str">
        <f>Diag360!E31</f>
        <v xml:space="preserve">Identification d'un agent-référent</v>
      </c>
      <c r="B30" s="79" t="s">
        <v>265</v>
      </c>
    </row>
    <row r="31">
      <c r="A31" t="str">
        <f>Diag360!E32</f>
        <v xml:space="preserve">Mise en œuvre effective du service public de la rénovation de l’habitat, à travers une plateforme territoriale de la rénovation énergétique et un dispositif d’accompagnement technique et financier pour la rénovation des logements des ménages modestes</v>
      </c>
      <c r="B31" s="79" t="s">
        <v>265</v>
      </c>
    </row>
    <row r="32">
      <c r="A32" t="str">
        <f>Diag360!E33</f>
        <v xml:space="preserve">Nombre de personnes sans domicile fixe pour 100.000 habitants</v>
      </c>
      <c r="B32" s="79" t="s">
        <v>265</v>
      </c>
    </row>
    <row r="33">
      <c r="A33" t="str">
        <f>Diag360!E34</f>
        <v xml:space="preserve">Part des logements "passoires énergétiques" (étiquettes F ou G) dans le parc de logements</v>
      </c>
      <c r="B33" s="79" t="s">
        <v>265</v>
      </c>
    </row>
    <row r="34">
      <c r="A34" t="str">
        <f>Diag360!E35</f>
        <v xml:space="preserve">Part des logements en situation de sur-occupation</v>
      </c>
      <c r="B34" s="79" t="s">
        <v>265</v>
      </c>
    </row>
    <row r="35">
      <c r="A35" t="str">
        <f>Diag360!E36</f>
        <v xml:space="preserve">Part des logements sociaux dans l'ensemble des logements</v>
      </c>
      <c r="B35" s="79" t="s">
        <v>265</v>
      </c>
    </row>
    <row r="36">
      <c r="A36" t="str">
        <f>Diag360!E37</f>
        <v xml:space="preserve">Part des résidences principales chauffées au gaz ou au fioul</v>
      </c>
      <c r="B36" s="79" t="s">
        <v>265</v>
      </c>
    </row>
    <row r="37">
      <c r="A37" t="str">
        <f>Diag360!E38</f>
        <v xml:space="preserve">Taux de logements vacants</v>
      </c>
      <c r="B37" s="79" t="s">
        <v>265</v>
      </c>
    </row>
    <row r="38">
      <c r="A38" t="str">
        <f>Diag360!E39</f>
        <v xml:space="preserve">Taux de précarité énergétique liée au logement</v>
      </c>
      <c r="B38" s="79" t="s">
        <v>265</v>
      </c>
    </row>
    <row r="39">
      <c r="A39" t="str">
        <f>Diag360!E40</f>
        <v xml:space="preserve">Taux de résidences secondaires</v>
      </c>
      <c r="B39" s="79" t="s">
        <v>265</v>
      </c>
    </row>
    <row r="40">
      <c r="A40" t="str">
        <f>Diag360!E41</f>
        <v xml:space="preserve">Existence d'un document-cadre en matière de mobilité durable (PDM, PDMs, schéma directeur..)</v>
      </c>
      <c r="B40" s="79" t="s">
        <v>265</v>
      </c>
    </row>
    <row r="41">
      <c r="A41" t="str">
        <f>Diag360!E42</f>
        <v xml:space="preserve">Identification d'un agent-référent</v>
      </c>
      <c r="B41" s="79" t="s">
        <v>265</v>
      </c>
    </row>
    <row r="42">
      <c r="A42" t="str">
        <f>Diag360!E43</f>
        <v xml:space="preserve">Identification des principaux itinéraires de secours et d’évacuation</v>
      </c>
      <c r="B42" s="79" t="s">
        <v>265</v>
      </c>
    </row>
    <row r="43">
      <c r="A43" t="str">
        <f>Diag360!E44</f>
        <v xml:space="preserve">Nombre de bornes de recharges de véhicules électriques pour 1000 habitants</v>
      </c>
      <c r="B43" s="79" t="s">
        <v>265</v>
      </c>
    </row>
    <row r="44">
      <c r="A44" t="str">
        <f>Diag360!E45</f>
        <v xml:space="preserve">Nombre de kilomètres d'aménagements cyclables par km2 urbanisé</v>
      </c>
      <c r="B44" s="79" t="s">
        <v>265</v>
      </c>
    </row>
    <row r="45">
      <c r="A45" t="str">
        <f>Diag360!E46</f>
        <v xml:space="preserve">Part de la population éloignée des équipements de services de proximité (plus de 7 minutes)</v>
      </c>
      <c r="B45" s="79" t="s">
        <v>265</v>
      </c>
    </row>
    <row r="46">
      <c r="A46" t="str">
        <f>Diag360!E47</f>
        <v xml:space="preserve">Part des communes présentant un ou plusieurs services résidentiels principaux (école, alimentation, pharmacie, médecin)</v>
      </c>
      <c r="B46" s="79" t="s">
        <v>265</v>
      </c>
    </row>
    <row r="47">
      <c r="A47" t="str">
        <f>Diag360!E48</f>
        <v xml:space="preserve">Part des déplacements domicile-travail en voiture</v>
      </c>
      <c r="B47" s="79" t="s">
        <v>265</v>
      </c>
    </row>
    <row r="48">
      <c r="A48" t="str">
        <f>Diag360!E49</f>
        <v xml:space="preserve">Taux de précarité énergétique mobilité</v>
      </c>
      <c r="B48" s="79" t="s">
        <v>265</v>
      </c>
    </row>
    <row r="49">
      <c r="A49" t="str">
        <f>Diag360!E50</f>
        <v xml:space="preserve">Accessibilité potentielle localisée (APL) aux infirmiers de 65 ans et moins</v>
      </c>
      <c r="B49" s="79" t="s">
        <v>265</v>
      </c>
    </row>
    <row r="50">
      <c r="A50" t="str">
        <f>Diag360!E51</f>
        <v xml:space="preserve">Accessibilité potentielle localisée (APL) aux médecins généralistes de 65 ans et moins</v>
      </c>
      <c r="B50" s="79" t="s">
        <v>265</v>
      </c>
    </row>
    <row r="51">
      <c r="A51" t="str">
        <f>Diag360!E52</f>
        <v xml:space="preserve">Accessibilité potentielle localisée (APL) aux sage-femmes de 65 ans et moins</v>
      </c>
      <c r="B51" s="79" t="s">
        <v>265</v>
      </c>
    </row>
    <row r="52">
      <c r="A52" t="str">
        <f>Diag360!E53</f>
        <v xml:space="preserve">Accessibilité Potentielle Localisée aux Chirurgiens-Dentistes de 65 ans et moins</v>
      </c>
      <c r="B52" s="79" t="s">
        <v>265</v>
      </c>
    </row>
    <row r="53">
      <c r="A53" t="str">
        <f>Diag360!E54</f>
        <v xml:space="preserve">Accessibilité Potentielle Localisée aux Masseurs-Kinésithérapeutes de 65 ans et moins</v>
      </c>
      <c r="B53" s="79" t="s">
        <v>265</v>
      </c>
    </row>
    <row r="54">
      <c r="A54" t="str">
        <f>Diag360!E55</f>
        <v xml:space="preserve">Densité d’officines de Pharmacie</v>
      </c>
      <c r="B54" s="79" t="s">
        <v>265</v>
      </c>
    </row>
    <row r="55">
      <c r="A55" t="str">
        <f>Diag360!E56</f>
        <v xml:space="preserve">Existence d'un Contrat Local de Santé</v>
      </c>
      <c r="B55" s="79" t="s">
        <v>265</v>
      </c>
    </row>
    <row r="56">
      <c r="A56" t="str">
        <f>Diag360!E57</f>
        <v xml:space="preserve">Identification d'un agent-référent</v>
      </c>
      <c r="B56" s="79" t="s">
        <v>265</v>
      </c>
    </row>
    <row r="57">
      <c r="A57" t="str">
        <f>Diag360!E58</f>
        <v xml:space="preserve">Part de la population éloignée des soins de proximité (pharmacie, médecin généraliste, kiné, infirmier, dentiste)</v>
      </c>
      <c r="B57" s="79" t="s">
        <v>265</v>
      </c>
    </row>
    <row r="58">
      <c r="A58" t="str">
        <f>Diag360!E59</f>
        <v xml:space="preserve">Présence d’une structure de santé de type SU et SMUR</v>
      </c>
      <c r="B58" s="79" t="s">
        <v>265</v>
      </c>
    </row>
    <row r="59">
      <c r="A59" t="str">
        <f>Diag360!E60</f>
        <v xml:space="preserve">Taux d’équipement en Médecine-Chirurgie-Obstétrique (nombre de lits)</v>
      </c>
      <c r="B59" s="79" t="s">
        <v>265</v>
      </c>
    </row>
    <row r="60">
      <c r="A60" t="str">
        <f>Diag360!E61</f>
        <v xml:space="preserve">Existence d’un coefficient de biotope dans le plan local d’urbanisme</v>
      </c>
      <c r="B60" s="79" t="s">
        <v>265</v>
      </c>
    </row>
    <row r="61">
      <c r="A61" t="str">
        <f>Diag360!E62</f>
        <v xml:space="preserve">Identification d'un agent-référent</v>
      </c>
      <c r="B61" s="79" t="s">
        <v>265</v>
      </c>
    </row>
    <row r="62">
      <c r="A62" t="str">
        <f>Diag360!E63</f>
        <v xml:space="preserve">Nombre d'établissements dépassant les seuils de déclaration d'émission de polluants atmosphériques pour 10.000 habitants</v>
      </c>
      <c r="B62" s="79" t="s">
        <v>265</v>
      </c>
    </row>
    <row r="63">
      <c r="A63" t="str">
        <f>Diag360!E64</f>
        <v xml:space="preserve">Nombre de jours d'épisode de pollution de l'air par an</v>
      </c>
      <c r="B63" s="79" t="s">
        <v>265</v>
      </c>
    </row>
    <row r="64">
      <c r="A64" t="str">
        <f>Diag360!E65</f>
        <v xml:space="preserve">Part de la surface du territoire consommée entre 2009 et 2021</v>
      </c>
      <c r="B64" s="79" t="s">
        <v>265</v>
      </c>
    </row>
    <row r="65">
      <c r="A65" t="str">
        <f>Diag360!E66</f>
        <v xml:space="preserve">Part des communes couvertes par un Atlas de la Biodiversité Communale (ABC)</v>
      </c>
      <c r="B65" s="79" t="s">
        <v>265</v>
      </c>
    </row>
    <row r="66">
      <c r="A66" t="str">
        <f>Diag360!E67</f>
        <v xml:space="preserve">Part des forêts et milieux semi-naturels sur la surface totale du territoire</v>
      </c>
      <c r="B66" s="79" t="s">
        <v>265</v>
      </c>
    </row>
    <row r="67">
      <c r="A67" t="str">
        <f>Diag360!E68</f>
        <v xml:space="preserve">Part du territoire en zone protégée</v>
      </c>
      <c r="B67" s="79" t="s">
        <v>265</v>
      </c>
    </row>
    <row r="68">
      <c r="A68" t="str">
        <f>Diag360!E69</f>
        <v xml:space="preserve">Superficie moyenne d’espaces verts par habitant dans la ville-centre</v>
      </c>
      <c r="B68" s="79" t="s">
        <v>265</v>
      </c>
    </row>
    <row r="69">
      <c r="A69" t="str">
        <f>Diag360!E70</f>
        <v xml:space="preserve">Existence d'un dispositif de tarification incitative sur la collecte des déchets (taxe ou redevance)</v>
      </c>
      <c r="B69" s="79" t="s">
        <v>265</v>
      </c>
    </row>
    <row r="70">
      <c r="A70" t="str">
        <f>Diag360!E71</f>
        <v xml:space="preserve">Existence d'un document-cadre en matière d'économie circulaire</v>
      </c>
      <c r="B70" s="79" t="s">
        <v>265</v>
      </c>
    </row>
    <row r="71">
      <c r="A71" t="str">
        <f>Diag360!E72</f>
        <v xml:space="preserve">Identification d'un agent-référent</v>
      </c>
      <c r="B71" s="79" t="s">
        <v>265</v>
      </c>
    </row>
    <row r="72">
      <c r="A72" t="str">
        <f>Diag360!E73</f>
        <v xml:space="preserve">Indicateur de dépendance économique</v>
      </c>
      <c r="B72" s="79" t="s">
        <v>265</v>
      </c>
    </row>
    <row r="73">
      <c r="A73" t="str">
        <f>Diag360!E74</f>
        <v xml:space="preserve">Nombre d’équipements total pour 1000 habitants</v>
      </c>
      <c r="B73" s="79" t="s">
        <v>265</v>
      </c>
    </row>
    <row r="74">
      <c r="A74" t="str">
        <f>Diag360!E75</f>
        <v xml:space="preserve">Part des achats publics intégrant au moins une considération environnementale</v>
      </c>
      <c r="B74" s="79" t="s">
        <v>265</v>
      </c>
    </row>
    <row r="75">
      <c r="A75" t="str">
        <f>Diag360!E76</f>
        <v xml:space="preserve">Part des emplois dans l’économie sociale et solidaire dans l'ensemble de l'économie</v>
      </c>
      <c r="B75" s="79" t="s">
        <v>265</v>
      </c>
    </row>
    <row r="76">
      <c r="A76" t="str">
        <f>Diag360!E77</f>
        <v xml:space="preserve">Part des emplois de la sphère présentielle</v>
      </c>
      <c r="B76" s="79" t="s">
        <v>265</v>
      </c>
    </row>
    <row r="77">
      <c r="A77" t="str">
        <f>Diag360!E78</f>
        <v xml:space="preserve">Part des emplois jugés "à risque"</v>
      </c>
      <c r="B77" s="79" t="s">
        <v>265</v>
      </c>
    </row>
    <row r="78">
      <c r="A78" t="str">
        <f>Diag360!E79</f>
        <v xml:space="preserve">Taux d’actifs et d’emplois</v>
      </c>
      <c r="B78" s="79" t="s">
        <v>265</v>
      </c>
    </row>
    <row r="79">
      <c r="A79" t="str">
        <f>Diag360!E80</f>
        <v xml:space="preserve">Taux de valorisation matière et organique des déchets ménagers et assimilés</v>
      </c>
      <c r="B79" s="79" t="s">
        <v>265</v>
      </c>
    </row>
    <row r="80">
      <c r="A80" t="str">
        <f>Diag360!E81</f>
        <v xml:space="preserve">Distance moyenne aux bibliothèques</v>
      </c>
      <c r="B80" s="79" t="s">
        <v>265</v>
      </c>
    </row>
    <row r="81">
      <c r="A81" t="str">
        <f>Diag360!E82</f>
        <v xml:space="preserve">Existence d'un Projet Éducatif Territorial (PEDT)</v>
      </c>
      <c r="B81" s="79" t="s">
        <v>265</v>
      </c>
    </row>
    <row r="82">
      <c r="A82" t="str">
        <f>Diag360!E83</f>
        <v xml:space="preserve">Existence d’un dispositif d’éco-conditionnalité des aides aux acteurs et projets associatifs</v>
      </c>
      <c r="B82" s="79" t="s">
        <v>265</v>
      </c>
    </row>
    <row r="83">
      <c r="A83" t="str">
        <f>Diag360!E84</f>
        <v xml:space="preserve">Identification d'un agent-référent</v>
      </c>
      <c r="B83" s="79" t="s">
        <v>265</v>
      </c>
    </row>
    <row r="84">
      <c r="A84" t="str">
        <f>Diag360!E85</f>
        <v xml:space="preserve">Indice de fragilité numérique</v>
      </c>
      <c r="B84" s="79" t="s">
        <v>265</v>
      </c>
    </row>
    <row r="85">
      <c r="A85" t="str">
        <f>Diag360!E86</f>
        <v xml:space="preserve">Nombre de médias locaux indépendants à l'échelle départementale</v>
      </c>
      <c r="B85" s="79" t="s">
        <v>265</v>
      </c>
    </row>
    <row r="86">
      <c r="A86" t="str">
        <f>Diag360!E87</f>
        <v xml:space="preserve">Part des communes du territoire de plus de 5000 habitants disposant d’une programmation événementielle en lien avec la transition écologique et la résilience territoriale</v>
      </c>
      <c r="B86" s="79" t="s">
        <v>265</v>
      </c>
    </row>
    <row r="87">
      <c r="A87" t="str">
        <f>Diag360!E88</f>
        <v xml:space="preserve">Part des établissements scolaires engagés dans une démarche globale de développement durable (label E3D)</v>
      </c>
      <c r="B87" s="79" t="s">
        <v>265</v>
      </c>
    </row>
    <row r="88">
      <c r="A88" t="str">
        <f>Diag360!E89</f>
        <v xml:space="preserve">Part des établissements scolaires enseignant la préparation aux situations d’urgence et la réduction des risques</v>
      </c>
      <c r="B88" s="79" t="s">
        <v>265</v>
      </c>
    </row>
    <row r="89">
      <c r="A89" t="str">
        <f>Diag360!E90</f>
        <v xml:space="preserve">Accessibilité théorique aux commerces alimentaires à vélo</v>
      </c>
      <c r="B89" s="79" t="s">
        <v>265</v>
      </c>
    </row>
    <row r="90">
      <c r="A90" t="str">
        <f>Diag360!E91</f>
        <v xml:space="preserve">Adéquation théorique entre la production agricole et la consommation du territoire</v>
      </c>
      <c r="B90" s="79" t="s">
        <v>265</v>
      </c>
    </row>
    <row r="91">
      <c r="A91" t="str">
        <f>Diag360!E92</f>
        <v xml:space="preserve">Densité d’outils de logistique ou de transformation alimentaire locaux</v>
      </c>
      <c r="B91" s="79" t="s">
        <v>265</v>
      </c>
    </row>
    <row r="92">
      <c r="A92" t="str">
        <f>Diag360!E93</f>
        <v xml:space="preserve">Densité de supérettes et d’épiceries pour 1000 habitants</v>
      </c>
      <c r="B92" s="79" t="s">
        <v>265</v>
      </c>
    </row>
    <row r="93">
      <c r="A93" t="str">
        <f>Diag360!E94</f>
        <v xml:space="preserve">Evolution de la Surface Agricole Utile entre 2010 et 2020</v>
      </c>
      <c r="B93" s="79" t="s">
        <v>265</v>
      </c>
    </row>
    <row r="94">
      <c r="A94" t="str">
        <f>Diag360!E95</f>
        <v xml:space="preserve">Évolution des actifs agricoles entre 2008 et 2019</v>
      </c>
      <c r="B94" s="79" t="s">
        <v>265</v>
      </c>
    </row>
    <row r="95">
      <c r="A95" t="str">
        <f>Diag360!E96</f>
        <v xml:space="preserve">Existence d’un Projet Alimentaire Territorial</v>
      </c>
      <c r="B95" s="79" t="s">
        <v>265</v>
      </c>
    </row>
    <row r="96">
      <c r="A96" t="str">
        <f>Diag360!E97</f>
        <v xml:space="preserve">Identification d'un agent-référent</v>
      </c>
      <c r="B96" s="79" t="s">
        <v>265</v>
      </c>
    </row>
    <row r="97">
      <c r="A97" t="str">
        <f>Diag360!E98</f>
        <v xml:space="preserve">Nombre de marchés de producteurs hebdomadaires pour 1000 habitants</v>
      </c>
      <c r="B97" s="79" t="s">
        <v>265</v>
      </c>
    </row>
    <row r="98">
      <c r="A98" t="str">
        <f>Diag360!E99</f>
        <v xml:space="preserve">Part de la restauration collective respectant les critères d'approvisionnement de la loi Egalim</v>
      </c>
      <c r="B98" s="79" t="s">
        <v>265</v>
      </c>
    </row>
    <row r="99">
      <c r="A99" t="str">
        <f>Diag360!E100</f>
        <v xml:space="preserve">Part de la surface agricole en agriculture Biologique sur la surface agricole utile</v>
      </c>
      <c r="B99" s="79" t="s">
        <v>265</v>
      </c>
    </row>
    <row r="100">
      <c r="A100" t="str">
        <f>Diag360!E101</f>
        <v xml:space="preserve">Part de la Surface Agricole Utile sur la superficie totale du territoire</v>
      </c>
      <c r="B100" s="79" t="s">
        <v>265</v>
      </c>
    </row>
    <row r="101">
      <c r="A101" t="str">
        <f>Diag360!E102</f>
        <v xml:space="preserve">Quantité annuelle d'achats de substances actives rapporté à la SAU du territoire</v>
      </c>
      <c r="B101" s="79" t="s">
        <v>265</v>
      </c>
    </row>
    <row r="102">
      <c r="A102" t="str">
        <f>Diag360!E103</f>
        <v xml:space="preserve">Score « Haute Valeur Naturelle »</v>
      </c>
      <c r="B102" s="79" t="s">
        <v>265</v>
      </c>
    </row>
    <row r="103">
      <c r="A103" t="str">
        <f>Diag360!E104</f>
        <v xml:space="preserve">Existence d'un recensement des sites et événements sensibles</v>
      </c>
      <c r="B103" s="79" t="s">
        <v>265</v>
      </c>
    </row>
    <row r="104">
      <c r="A104" t="str">
        <f>Diag360!E105</f>
        <v xml:space="preserve">Existence d'un schéma de résilience numérique</v>
      </c>
      <c r="B104" s="79" t="s">
        <v>265</v>
      </c>
    </row>
    <row r="105">
      <c r="A105" t="str">
        <f>Diag360!E106</f>
        <v xml:space="preserve">Existence de relations de travail entre la collectivité et les associations agréées de sécurité civile sur le territoire départemental</v>
      </c>
      <c r="B105" s="79" t="s">
        <v>265</v>
      </c>
    </row>
    <row r="106">
      <c r="A106" t="str">
        <f>Diag360!E107</f>
        <v xml:space="preserve">Identification d'un agent-référent</v>
      </c>
      <c r="B106" s="79" t="s">
        <v>265</v>
      </c>
    </row>
    <row r="107">
      <c r="A107" t="str">
        <f>Diag360!E108</f>
        <v xml:space="preserve">Nombre de risques majeurs auxquels sont exposées les communes du territoire</v>
      </c>
      <c r="B107" s="79" t="s">
        <v>265</v>
      </c>
    </row>
    <row r="108">
      <c r="A108" t="str">
        <f>Diag360!E109</f>
        <v xml:space="preserve">Nombre de victimes de violences de type « coups et blessures volontaires » pour 1000 habitants</v>
      </c>
      <c r="B108" s="79" t="s">
        <v>265</v>
      </c>
    </row>
    <row r="109">
      <c r="A109" t="str">
        <f>Diag360!E110</f>
        <v xml:space="preserve">Part des communes couvertes par un PCS ou un PiCS</v>
      </c>
      <c r="B109" s="79" t="s">
        <v>265</v>
      </c>
    </row>
    <row r="110">
      <c r="A110" t="str">
        <f>Diag360!E111</f>
        <v xml:space="preserve">Différence entre le taux d'emploi des femmes et des hommes</v>
      </c>
      <c r="B110" s="79" t="s">
        <v>265</v>
      </c>
    </row>
    <row r="111">
      <c r="A111" t="str">
        <f>Diag360!E112</f>
        <v xml:space="preserve">Existence d'une Convention Territoriale Globale (CTG) comprenant une analyse des besoins sociaux</v>
      </c>
      <c r="B111" s="79" t="s">
        <v>265</v>
      </c>
    </row>
    <row r="112">
      <c r="A112" t="str">
        <f>Diag360!E113</f>
        <v xml:space="preserve">Identification d'un agent-référent</v>
      </c>
      <c r="B112" s="79" t="s">
        <v>265</v>
      </c>
    </row>
    <row r="113">
      <c r="A113" t="str">
        <f>Diag360!E114</f>
        <v xml:space="preserve">Nombre d'associations pour 1000 habitants</v>
      </c>
      <c r="B113" s="79" t="s">
        <v>265</v>
      </c>
    </row>
    <row r="114">
      <c r="A114" t="str">
        <f>Diag360!E115</f>
        <v xml:space="preserve">Nombre d'événements grand public festifs et fédérateurs organisés ou soutenus par la collectivité par an pour 100.000 habitants</v>
      </c>
      <c r="B114" s="79" t="s">
        <v>265</v>
      </c>
    </row>
    <row r="115">
      <c r="A115" t="str">
        <f>Diag360!E116</f>
        <v xml:space="preserve">Nombre de lieux de sociabilité publics pour 1000 habitants</v>
      </c>
      <c r="B115" s="79" t="s">
        <v>265</v>
      </c>
    </row>
    <row r="116">
      <c r="A116" t="str">
        <f>Diag360!E117</f>
        <v xml:space="preserve">Nombre de structures de l’animation de la vie sociale agréée par la CAF (Centre social ou Espace de vie sociale) à l'échelle intercommunale pour 100.000 habitants</v>
      </c>
      <c r="B116" s="79" t="s">
        <v>265</v>
      </c>
    </row>
    <row r="117">
      <c r="A117" t="str">
        <f>Diag360!E118</f>
        <v xml:space="preserve">Nombre de travailleurs sociaux / Nombre d'allocataires du RSA</v>
      </c>
      <c r="B117" s="79" t="s">
        <v>265</v>
      </c>
    </row>
    <row r="118">
      <c r="A118" t="str">
        <f>Diag360!E119</f>
        <v xml:space="preserve">Part des communes de plus de 1000 habitants ayant totalement mis en oeuvre leur Plan de mise en accessibilité de la voirie et des aménagements des espaces publics (PAVE)</v>
      </c>
      <c r="B118" s="79" t="s">
        <v>265</v>
      </c>
    </row>
    <row r="119">
      <c r="A119" t="str">
        <f>Diag360!E120</f>
        <v xml:space="preserve">Part des femmes dans l'exécutif communautaire</v>
      </c>
      <c r="B119" s="79" t="s">
        <v>265</v>
      </c>
    </row>
    <row r="120">
      <c r="A120" t="str">
        <f>Diag360!E121</f>
        <v xml:space="preserve">Part des jeunes (15-24 ans) non insérés</v>
      </c>
      <c r="B120" s="79" t="s">
        <v>265</v>
      </c>
    </row>
    <row r="121">
      <c r="A121" t="str">
        <f>Diag360!E122</f>
        <v xml:space="preserve">Part des ménages d'une seule personne</v>
      </c>
      <c r="B121" s="79" t="s">
        <v>265</v>
      </c>
    </row>
    <row r="122">
      <c r="A122" t="str">
        <f>Diag360!E123</f>
        <v xml:space="preserve">Rapport interdécile du niveau de vie (9e décile / 1er décile)</v>
      </c>
      <c r="B122" s="79" t="s">
        <v>265</v>
      </c>
    </row>
    <row r="123">
      <c r="A123" t="str">
        <f>Diag360!E124</f>
        <v xml:space="preserve">Reconnaissance de l'engagement de l'Office de Tourisme dans la transition écologique</v>
      </c>
      <c r="B123" s="79" t="s">
        <v>265</v>
      </c>
    </row>
    <row r="124">
      <c r="A124" t="str">
        <f>Diag360!E125</f>
        <v xml:space="preserve">Taux de couverture accueil jeune enfant pour 100 enfants de moins de 3 ans</v>
      </c>
      <c r="B124" s="79" t="s">
        <v>265</v>
      </c>
    </row>
    <row r="125">
      <c r="A125" t="str">
        <f>Diag360!E126</f>
        <v xml:space="preserve">Taux de participation aux élections municipales 2020</v>
      </c>
      <c r="B125" s="79" t="s">
        <v>265</v>
      </c>
    </row>
    <row r="126">
      <c r="A126" t="str">
        <f>Diag360!E127</f>
        <v xml:space="preserve">Taux de pauvreté</v>
      </c>
      <c r="B126" s="79" t="s">
        <v>265</v>
      </c>
    </row>
    <row r="127"/>
    <row r="128"/>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1"/>
  </sheetPr>
  <sheetViews>
    <sheetView topLeftCell="A96" zoomScale="100" workbookViewId="0">
      <selection activeCell="A1" activeCellId="0" sqref="A1"/>
    </sheetView>
  </sheetViews>
  <sheetFormatPr defaultRowHeight="14.25"/>
  <cols>
    <col customWidth="1" min="1" max="1" width="16.28125"/>
    <col customWidth="1" min="2" max="2" width="26.00390625"/>
    <col customWidth="1" min="3" max="3" style="80" width="26.00390625"/>
    <col customWidth="1" min="4" max="4" width="81.7109375"/>
    <col customWidth="1" min="5" max="5" style="3" width="16.8515625"/>
    <col customWidth="1" min="6" max="6" width="16.8515625"/>
    <col customWidth="1" min="7" max="7" width="41.140625"/>
    <col customWidth="1" min="8" max="8" style="3" width="26.00390625"/>
  </cols>
  <sheetData>
    <row r="1">
      <c r="A1" s="77" t="s">
        <v>267</v>
      </c>
      <c r="B1" s="77" t="s">
        <v>261</v>
      </c>
      <c r="C1" s="81" t="s">
        <v>268</v>
      </c>
      <c r="D1" s="77" t="s">
        <v>266</v>
      </c>
      <c r="E1" s="3" t="s">
        <v>269</v>
      </c>
      <c r="F1" s="82" t="s">
        <v>270</v>
      </c>
      <c r="G1" s="82" t="s">
        <v>271</v>
      </c>
      <c r="H1" s="82" t="s">
        <v>272</v>
      </c>
    </row>
    <row r="2">
      <c r="A2" t="str">
        <f>Diag360!B3</f>
        <v>Vitaux</v>
      </c>
      <c r="B2" t="str">
        <f>Diag360!C3</f>
        <v xml:space="preserve">Avoir accès à l'eau potable</v>
      </c>
      <c r="C2" s="80"/>
      <c r="D2" t="str">
        <f>Diag360!E3</f>
        <v xml:space="preserve">Conformité des performances des équipements d'épuration au regard des prescriptions de l'acte individuel</v>
      </c>
      <c r="E2" s="83">
        <f>Diag360!I3</f>
        <v>0.84599999999999997</v>
      </c>
      <c r="F2" t="str">
        <f>Diag360!H3</f>
        <v>%</v>
      </c>
      <c r="G2" t="str">
        <f>Diag360!F3&amp;IF(Diag360!G3="","",";"&amp;Diag360!G3)</f>
        <v xml:space="preserve">Eau France</v>
      </c>
      <c r="H2" s="84">
        <f>IFERROR(IF(Diag360!K3=0,Diag360!K3+0.0001,Diag360!K3),0)</f>
        <v>0.72999999999999987</v>
      </c>
    </row>
    <row r="3">
      <c r="A3" t="str">
        <f>Diag360!B4</f>
        <v>Vitaux</v>
      </c>
      <c r="B3" t="str">
        <f>Diag360!C4</f>
        <v xml:space="preserve">Avoir accès à l'eau potable</v>
      </c>
      <c r="C3" s="85"/>
      <c r="D3" t="str">
        <f>Diag360!E4</f>
        <v xml:space="preserve">Couverture effective du territoire par au moins un outil de planification et de gestion de l’eau (SAGE, PGRE, PTGE, contrat de milieu)</v>
      </c>
      <c r="E3" s="83" t="str">
        <f>Diag360!I4</f>
        <v>Oui</v>
      </c>
      <c r="F3" t="str">
        <f>Diag360!H4</f>
        <v>-</v>
      </c>
      <c r="G3" t="str">
        <f>Diag360!F4&amp;IF(Diag360!G4="","",";"&amp;Diag360!G4)</f>
        <v>Interne;Gest'eau</v>
      </c>
      <c r="H3" s="84">
        <f>IFERROR(IF(Diag360!K4=0,Diag360!K4+0.0001,Diag360!K4),0)</f>
        <v>1</v>
      </c>
    </row>
    <row r="4">
      <c r="A4" t="str">
        <f>Diag360!B5</f>
        <v>Vitaux</v>
      </c>
      <c r="B4" t="str">
        <f>Diag360!C5</f>
        <v xml:space="preserve">Avoir accès à l'eau potable</v>
      </c>
      <c r="C4" s="85"/>
      <c r="D4" t="str">
        <f>Diag360!E5</f>
        <v xml:space="preserve">Durée d’autonomie du service d’eau</v>
      </c>
      <c r="E4" s="83">
        <f>Diag360!I5</f>
        <v>0.5</v>
      </c>
      <c r="F4" t="str">
        <f>Diag360!H5</f>
        <v xml:space="preserve">heure / notation</v>
      </c>
      <c r="G4" t="str">
        <f>Diag360!F5&amp;IF(Diag360!G5="","",";"&amp;Diag360!G5)</f>
        <v>Interne</v>
      </c>
      <c r="H4" s="84">
        <f>IFERROR(IF(Diag360!K5=0,Diag360!K5+0.0001,Diag360!K5),0)</f>
        <v>0.0001</v>
      </c>
    </row>
    <row r="5">
      <c r="A5" t="str">
        <f>Diag360!B6</f>
        <v>Vitaux</v>
      </c>
      <c r="B5" t="str">
        <f>Diag360!C6</f>
        <v xml:space="preserve">Avoir accès à l'eau potable</v>
      </c>
      <c r="C5" s="85"/>
      <c r="D5" t="str">
        <f>Diag360!E6</f>
        <v xml:space="preserve">Existence d'un schéma directeur de l'eau potable de moins de 10 ans</v>
      </c>
      <c r="E5" s="83" t="str">
        <f>Diag360!I6</f>
        <v xml:space="preserve">En cours</v>
      </c>
      <c r="F5" t="str">
        <f>Diag360!H6</f>
        <v>-</v>
      </c>
      <c r="G5" t="str">
        <f>Diag360!F6&amp;IF(Diag360!G6="","",";"&amp;Diag360!G6)</f>
        <v>Interne</v>
      </c>
      <c r="H5" s="84">
        <f>IFERROR(IF(Diag360!K6=0,Diag360!K6+0.0001,Diag360!K6),0)</f>
        <v>0.5</v>
      </c>
    </row>
    <row r="6">
      <c r="A6" t="str">
        <f>Diag360!B7</f>
        <v>Vitaux</v>
      </c>
      <c r="B6" t="str">
        <f>Diag360!C7</f>
        <v xml:space="preserve">Avoir accès à l'eau potable</v>
      </c>
      <c r="C6" s="85"/>
      <c r="D6" t="str">
        <f>Diag360!E7</f>
        <v xml:space="preserve">Existence d’un diagnostic territorial sur les conditions d'accès à l'eau de consommation humaine</v>
      </c>
      <c r="E6" s="83" t="str">
        <f>Diag360!I7</f>
        <v>Non</v>
      </c>
      <c r="F6" t="str">
        <f>Diag360!H7</f>
        <v>-</v>
      </c>
      <c r="G6" t="str">
        <f>Diag360!F7&amp;IF(Diag360!G7="","",";"&amp;Diag360!G7)</f>
        <v>Interne</v>
      </c>
      <c r="H6" s="84">
        <f>IFERROR(IF(Diag360!K7=0,Diag360!K7+0.0001,Diag360!K7),0)</f>
        <v>0.0001</v>
      </c>
    </row>
    <row r="7">
      <c r="A7" t="str">
        <f>Diag360!B8</f>
        <v>Vitaux</v>
      </c>
      <c r="B7" t="str">
        <f>Diag360!C8</f>
        <v xml:space="preserve">Avoir accès à l'eau potable</v>
      </c>
      <c r="C7" s="85"/>
      <c r="D7" t="str">
        <f>Diag360!E8</f>
        <v xml:space="preserve">Existence d’une tarification progressive de l’eau</v>
      </c>
      <c r="E7" s="83" t="str">
        <f>Diag360!I8</f>
        <v>Oui</v>
      </c>
      <c r="F7" t="str">
        <f>Diag360!H8</f>
        <v>-</v>
      </c>
      <c r="G7" t="str">
        <f>Diag360!F8&amp;IF(Diag360!G8="","",";"&amp;Diag360!G8)</f>
        <v>Interne</v>
      </c>
      <c r="H7" s="84">
        <f>IFERROR(IF(Diag360!K8=0,Diag360!K8+0.0001,Diag360!K8),0)</f>
        <v>1</v>
      </c>
    </row>
    <row r="8">
      <c r="A8" t="str">
        <f>Diag360!B9</f>
        <v>Vitaux</v>
      </c>
      <c r="B8" t="str">
        <f>Diag360!C9</f>
        <v xml:space="preserve">Avoir accès à l'eau potable</v>
      </c>
      <c r="C8" s="85"/>
      <c r="D8" t="str">
        <f>Diag360!E9</f>
        <v xml:space="preserve">Existence de dispositifs de protection sociale des abonnés pour l’accès à l’eau</v>
      </c>
      <c r="E8" s="83" t="str">
        <f>Diag360!I9</f>
        <v>Oui</v>
      </c>
      <c r="F8" t="str">
        <f>Diag360!H9</f>
        <v>-</v>
      </c>
      <c r="G8" t="str">
        <f>Diag360!F9&amp;IF(Diag360!G9="","",";"&amp;Diag360!G9)</f>
        <v>Interne</v>
      </c>
      <c r="H8" s="84">
        <f>IFERROR(IF(Diag360!K9=0,Diag360!K9+0.0001,Diag360!K9),0)</f>
        <v>1</v>
      </c>
    </row>
    <row r="9">
      <c r="A9" t="str">
        <f>Diag360!B10</f>
        <v>Vitaux</v>
      </c>
      <c r="B9" t="str">
        <f>Diag360!C10</f>
        <v xml:space="preserve">Avoir accès à l'eau potable</v>
      </c>
      <c r="C9" s="85"/>
      <c r="D9" t="str">
        <f>Diag360!E10</f>
        <v xml:space="preserve">Existence de de ressources alternatives pour l’alimentation en eau potable (interconnexion, stocks stratégiques d’eau et/ou de moyens de potabilisation alternatifs d’urgence)</v>
      </c>
      <c r="E9" s="83">
        <f>Diag360!I10</f>
        <v>1</v>
      </c>
      <c r="F9" t="str">
        <f>Diag360!H10</f>
        <v>-</v>
      </c>
      <c r="G9" t="str">
        <f>Diag360!F10&amp;IF(Diag360!G10="","",";"&amp;Diag360!G10)</f>
        <v>Interne</v>
      </c>
      <c r="H9" s="84">
        <f>IFERROR(IF(Diag360!K10=0,Diag360!K10+0.0001,Diag360!K10),0)</f>
        <v>0.5</v>
      </c>
    </row>
    <row r="10">
      <c r="A10" t="str">
        <f>Diag360!B11</f>
        <v>Vitaux</v>
      </c>
      <c r="B10" t="str">
        <f>Diag360!C11</f>
        <v xml:space="preserve">Avoir accès à l'eau potable</v>
      </c>
      <c r="C10" s="85"/>
      <c r="D10" t="str">
        <f>Diag360!E11</f>
        <v xml:space="preserve">Existence et mise en œuvre d’un Plan de gestion de la sécurité sanitaire des eaux (PGSSE)</v>
      </c>
      <c r="E10" s="83" t="str">
        <f>Diag360!I11</f>
        <v xml:space="preserve">En cours</v>
      </c>
      <c r="F10" t="str">
        <f>Diag360!H11</f>
        <v>-</v>
      </c>
      <c r="G10" t="str">
        <f>Diag360!F11&amp;IF(Diag360!G11="","",";"&amp;Diag360!G11)</f>
        <v>Interne</v>
      </c>
      <c r="H10" s="84">
        <f>IFERROR(IF(Diag360!K11=0,Diag360!K11+0.0001,Diag360!K11),0)</f>
        <v>0.5</v>
      </c>
    </row>
    <row r="11">
      <c r="A11" t="str">
        <f>Diag360!B12</f>
        <v>Vitaux</v>
      </c>
      <c r="B11" t="str">
        <f>Diag360!C12</f>
        <v xml:space="preserve">Avoir accès à l'eau potable</v>
      </c>
      <c r="C11" s="85"/>
      <c r="D11" t="str">
        <f>Diag360!E12</f>
        <v xml:space="preserve">Fréquence des interruptions de service non programmées pour l’eau potable</v>
      </c>
      <c r="E11" s="83">
        <f>Diag360!I12</f>
        <v>1.1100000000000001</v>
      </c>
      <c r="F11" t="str">
        <f>Diag360!H12</f>
        <v xml:space="preserve">/ 1000 abonnés</v>
      </c>
      <c r="G11" t="str">
        <f>Diag360!F12&amp;IF(Diag360!G12="","",";"&amp;Diag360!G12)</f>
        <v xml:space="preserve">Eau France</v>
      </c>
      <c r="H11" s="84">
        <f>IFERROR(IF(Diag360!K12=0,Diag360!K12+0.0001,Diag360!K12),0)</f>
        <v>0.77799999999999991</v>
      </c>
    </row>
    <row r="12">
      <c r="A12" t="str">
        <f>Diag360!B13</f>
        <v>Vitaux</v>
      </c>
      <c r="B12" t="str">
        <f>Diag360!C13</f>
        <v xml:space="preserve">Avoir accès à l'eau potable</v>
      </c>
      <c r="C12" s="85"/>
      <c r="D12" t="str">
        <f>Diag360!E13</f>
        <v xml:space="preserve">Identification d'un agent-référent</v>
      </c>
      <c r="E12" s="83" t="str">
        <f>Diag360!I13</f>
        <v>Oui</v>
      </c>
      <c r="F12" t="str">
        <f>Diag360!H13</f>
        <v>-</v>
      </c>
      <c r="G12" t="str">
        <f>Diag360!F13&amp;IF(Diag360!G13="","",";"&amp;Diag360!G13)</f>
        <v>Interne</v>
      </c>
      <c r="H12" s="84">
        <f>IFERROR(IF(Diag360!K13=0,Diag360!K13+0.0001,Diag360!K13),0)</f>
        <v>1</v>
      </c>
    </row>
    <row r="13">
      <c r="A13" t="str">
        <f>Diag360!B14</f>
        <v>Vitaux</v>
      </c>
      <c r="B13" t="str">
        <f>Diag360!C14</f>
        <v xml:space="preserve">Avoir accès à l'eau potable</v>
      </c>
      <c r="C13" s="85"/>
      <c r="D13" t="str">
        <f>Diag360!E14</f>
        <v xml:space="preserve">Indice Linéaire des Volumes non comptés (ILVNC)</v>
      </c>
      <c r="E13" s="83">
        <f>Diag360!I14</f>
        <v>4.1600000000000001</v>
      </c>
      <c r="F13" t="str">
        <f>Diag360!H14</f>
        <v xml:space="preserve">m3 / km / jour</v>
      </c>
      <c r="G13" t="str">
        <f>Diag360!F14&amp;IF(Diag360!G14="","",";"&amp;Diag360!G14)</f>
        <v xml:space="preserve">Eau France</v>
      </c>
      <c r="H13" s="84">
        <f>IFERROR(IF(Diag360!K14=0,Diag360!K14+0.0001,Diag360!K14),0)</f>
        <v>0.0001</v>
      </c>
    </row>
    <row r="14">
      <c r="A14" t="str">
        <f>Diag360!B15</f>
        <v>Vitaux</v>
      </c>
      <c r="B14" t="str">
        <f>Diag360!C15</f>
        <v xml:space="preserve">Avoir accès à l'eau potable</v>
      </c>
      <c r="C14" s="85"/>
      <c r="D14" t="str">
        <f>Diag360!E15</f>
        <v xml:space="preserve">Mise en œuvre de mesures permettant de garantir l’accès à l’eau de consommation humaine (Art. L2224-7-3 CGCT)</v>
      </c>
      <c r="E14" s="83" t="str">
        <f>Diag360!I15</f>
        <v>Non</v>
      </c>
      <c r="F14" t="str">
        <f>Diag360!H15</f>
        <v>-</v>
      </c>
      <c r="G14" t="str">
        <f>Diag360!F15&amp;IF(Diag360!G15="","",";"&amp;Diag360!G15)</f>
        <v>Interne</v>
      </c>
      <c r="H14" s="84">
        <f>IFERROR(IF(Diag360!K15=0,Diag360!K15+0.0001,Diag360!K15),0)</f>
        <v>0.0001</v>
      </c>
    </row>
    <row r="15">
      <c r="A15" t="str">
        <f>Diag360!B16</f>
        <v>Vitaux</v>
      </c>
      <c r="B15" t="str">
        <f>Diag360!C16</f>
        <v xml:space="preserve">Avoir accès à l'eau potable</v>
      </c>
      <c r="C15" s="85"/>
      <c r="D15" t="str">
        <f>Diag360!E16</f>
        <v xml:space="preserve">Part du territoire en alerte sécheresse estivale pour les eaux superficielles</v>
      </c>
      <c r="E15" s="83">
        <f>Diag360!I16</f>
        <v>0.20000000000000001</v>
      </c>
      <c r="F15" t="str">
        <f>Diag360!H16</f>
        <v>%</v>
      </c>
      <c r="G15" t="str">
        <f>Diag360!F16&amp;IF(Diag360!G16="","",";"&amp;Diag360!G16)</f>
        <v>CRATER</v>
      </c>
      <c r="H15" s="84">
        <f>IFERROR(IF(Diag360!K16=0,Diag360!K16+0.0001,Diag360!K16),0)</f>
        <v>0.0001</v>
      </c>
    </row>
    <row r="16">
      <c r="A16" t="str">
        <f>Diag360!B17</f>
        <v>Vitaux</v>
      </c>
      <c r="B16" t="str">
        <f>Diag360!C17</f>
        <v xml:space="preserve">Avoir accès à l'eau potable</v>
      </c>
      <c r="C16" s="85"/>
      <c r="D16" t="str">
        <f>Diag360!E17</f>
        <v xml:space="preserve">Prélèvements d’eau à usage domestique par habitant et par an</v>
      </c>
      <c r="E16" s="83">
        <f>Diag360!I17</f>
        <v>67.200000000000003</v>
      </c>
      <c r="F16" t="str">
        <f>Diag360!H17</f>
        <v xml:space="preserve">m3 / hab / an</v>
      </c>
      <c r="G16" t="str">
        <f>Diag360!F17&amp;IF(Diag360!G17="","",";"&amp;Diag360!G17)</f>
        <v>ODDetT</v>
      </c>
      <c r="H16" s="84">
        <f>IFERROR(IF(Diag360!K17=0,Diag360!K17+0.0001,Diag360!K17),0)</f>
        <v>0.37999999999999995</v>
      </c>
    </row>
    <row r="17">
      <c r="A17" t="str">
        <f>Diag360!B18</f>
        <v>Vitaux</v>
      </c>
      <c r="B17" t="str">
        <f>Diag360!C18</f>
        <v xml:space="preserve">Avoir accès à l'eau potable</v>
      </c>
      <c r="C17" s="85"/>
      <c r="D17" t="str">
        <f>Diag360!E18</f>
        <v xml:space="preserve">Taux de conformité microbiologique de l’eau distribuée au robinet</v>
      </c>
      <c r="E17" s="83">
        <f>Diag360!I18</f>
        <v>1</v>
      </c>
      <c r="F17" t="str">
        <f>Diag360!H18</f>
        <v>%</v>
      </c>
      <c r="G17" t="str">
        <f>Diag360!F18&amp;IF(Diag360!G18="","",";"&amp;Diag360!G18)</f>
        <v xml:space="preserve">Eau France</v>
      </c>
      <c r="H17" s="84">
        <f>IFERROR(IF(Diag360!K18=0,Diag360!K18+0.0001,Diag360!K18),0)</f>
        <v>1</v>
      </c>
    </row>
    <row r="18">
      <c r="A18" t="str">
        <f>Diag360!B19</f>
        <v>Vitaux</v>
      </c>
      <c r="B18" t="str">
        <f>Diag360!C19</f>
        <v xml:space="preserve">Avoir accès à l'eau potable</v>
      </c>
      <c r="C18" s="85"/>
      <c r="D18" t="str">
        <f>Diag360!E19</f>
        <v xml:space="preserve">Taux de conformité physicochimique de l’eau distribuée au robinet</v>
      </c>
      <c r="E18" s="83">
        <f>Diag360!I19</f>
        <v>0.98199999999999998</v>
      </c>
      <c r="F18" t="str">
        <f>Diag360!H19</f>
        <v>%</v>
      </c>
      <c r="G18" t="str">
        <f>Diag360!F19&amp;IF(Diag360!G19="","",";"&amp;Diag360!G19)</f>
        <v xml:space="preserve">Eau France</v>
      </c>
      <c r="H18" s="84">
        <f>IFERROR(IF(Diag360!K19=0,Diag360!K19+0.0001,Diag360!K19),0)</f>
        <v>0.81999999999999984</v>
      </c>
    </row>
    <row r="19">
      <c r="A19" t="str">
        <f>Diag360!B20</f>
        <v>Induits</v>
      </c>
      <c r="B19" t="str">
        <f>Diag360!C20</f>
        <v xml:space="preserve">Avoir accès à l'énergie</v>
      </c>
      <c r="C19" s="85"/>
      <c r="D19" t="str">
        <f>Diag360!E20</f>
        <v xml:space="preserve">Consommation énergétique par habitant, hors secteur économique</v>
      </c>
      <c r="E19" s="83">
        <f>Diag360!I20</f>
        <v>13</v>
      </c>
      <c r="F19" t="str">
        <f>Diag360!H20</f>
        <v>MWh/hab</v>
      </c>
      <c r="G19" t="str">
        <f>Diag360!F20&amp;IF(Diag360!G20="","",";"&amp;Diag360!G20)</f>
        <v>Interne;Terristory</v>
      </c>
      <c r="H19" s="84">
        <f>IFERROR(IF(Diag360!K20=0,Diag360!K20+0.0001,Diag360!K20),0)</f>
        <v>0.97979797979797978</v>
      </c>
    </row>
    <row r="20">
      <c r="A20" t="str">
        <f>Diag360!B21</f>
        <v>Induits</v>
      </c>
      <c r="B20" t="str">
        <f>Diag360!C21</f>
        <v xml:space="preserve">Avoir accès à l'énergie</v>
      </c>
      <c r="C20" s="85"/>
      <c r="D20" t="str">
        <f>Diag360!E21</f>
        <v xml:space="preserve">Émissions de gaz à effet de serre énergétiques territoriales par habitant</v>
      </c>
      <c r="E20" s="83">
        <f>Diag360!I21</f>
        <v>5.5</v>
      </c>
      <c r="F20" t="str">
        <f>Diag360!H21</f>
        <v>teqCO2/hab</v>
      </c>
      <c r="G20" t="str">
        <f>Diag360!F21&amp;IF(Diag360!G21="","",";"&amp;Diag360!G21)</f>
        <v>Interne;Terristory</v>
      </c>
      <c r="H20" s="84">
        <f>IFERROR(IF(Diag360!K21=0,Diag360!K21+0.0001,Diag360!K21),0)</f>
        <v>0.81477516059957167</v>
      </c>
    </row>
    <row r="21">
      <c r="A21" t="str">
        <f>Diag360!B22</f>
        <v>Induits</v>
      </c>
      <c r="B21" t="str">
        <f>Diag360!C22</f>
        <v xml:space="preserve">Avoir accès à l'énergie</v>
      </c>
      <c r="C21" s="85"/>
      <c r="D21" t="str">
        <f>Diag360!E22</f>
        <v xml:space="preserve">Existence d'un schéma directeur des énergies (SDE)</v>
      </c>
      <c r="E21" s="83" t="str">
        <f>Diag360!I22</f>
        <v>Oui</v>
      </c>
      <c r="F21" t="str">
        <f>Diag360!H22</f>
        <v>-</v>
      </c>
      <c r="G21" t="str">
        <f>Diag360!F22&amp;IF(Diag360!G22="","",";"&amp;Diag360!G22)</f>
        <v>Interne</v>
      </c>
      <c r="H21" s="84">
        <f>IFERROR(IF(Diag360!K22=0,Diag360!K22+0.0001,Diag360!K22),0)</f>
        <v>1</v>
      </c>
    </row>
    <row r="22">
      <c r="A22" t="str">
        <f>Diag360!B23</f>
        <v>Induits</v>
      </c>
      <c r="B22" t="str">
        <f>Diag360!C23</f>
        <v xml:space="preserve">Avoir accès à l'énergie</v>
      </c>
      <c r="C22" s="85"/>
      <c r="D22" t="str">
        <f>Diag360!E23</f>
        <v xml:space="preserve">Identification d'un agent-référent</v>
      </c>
      <c r="E22" s="83" t="str">
        <f>Diag360!I23</f>
        <v>Oui</v>
      </c>
      <c r="F22" t="str">
        <f>Diag360!H23</f>
        <v>-</v>
      </c>
      <c r="G22" t="str">
        <f>Diag360!F23&amp;IF(Diag360!G23="","",";"&amp;Diag360!G23)</f>
        <v>Interne</v>
      </c>
      <c r="H22" s="84">
        <f>IFERROR(IF(Diag360!K23=0,Diag360!K23+0.0001,Diag360!K23),0)</f>
        <v>1</v>
      </c>
    </row>
    <row r="23">
      <c r="A23" t="str">
        <f>Diag360!B24</f>
        <v>Induits</v>
      </c>
      <c r="B23" t="str">
        <f>Diag360!C24</f>
        <v xml:space="preserve">Avoir accès à l'énergie</v>
      </c>
      <c r="C23" s="85"/>
      <c r="D23" t="str">
        <f>Diag360!E24</f>
        <v xml:space="preserve">Niveau d'ambition de la trajectoire de réduction des consommations d'énergie par habitant, par rapport à l'objectif national de -50% en 2050</v>
      </c>
      <c r="E23" s="83" t="str">
        <f>Diag360!I24</f>
        <v xml:space="preserve">Egale à la moyenne</v>
      </c>
      <c r="F23" t="str">
        <f>Diag360!H24</f>
        <v>-</v>
      </c>
      <c r="G23" t="str">
        <f>Diag360!F24&amp;IF(Diag360!G24="","",";"&amp;Diag360!G24)</f>
        <v>Interne</v>
      </c>
      <c r="H23" s="84">
        <f>IFERROR(IF(Diag360!K24=0,Diag360!K24+0.0001,Diag360!K24),0)</f>
        <v>0.5</v>
      </c>
    </row>
    <row r="24">
      <c r="A24" t="str">
        <f>Diag360!B25</f>
        <v>Induits</v>
      </c>
      <c r="B24" t="str">
        <f>Diag360!C25</f>
        <v xml:space="preserve">Avoir accès à l'énergie</v>
      </c>
      <c r="C24" s="85"/>
      <c r="D24" t="str">
        <f>Diag360!E25</f>
        <v xml:space="preserve">Nombre de postes-sources alimentant le territoire en électricité</v>
      </c>
      <c r="E24" s="83">
        <f>Diag360!I25</f>
        <v>7</v>
      </c>
      <c r="F24" t="str">
        <f>Diag360!H25</f>
        <v>-</v>
      </c>
      <c r="G24" t="str">
        <f>Diag360!F25&amp;IF(Diag360!G25="","",";"&amp;Diag360!G25)</f>
        <v xml:space="preserve">Agence Ore</v>
      </c>
      <c r="H24" s="84">
        <f>IFERROR(IF(Diag360!K25=0,Diag360!K25+0.0001,Diag360!K25),0)</f>
        <v>1</v>
      </c>
    </row>
    <row r="25">
      <c r="A25" t="str">
        <f>Diag360!B26</f>
        <v>Induits</v>
      </c>
      <c r="B25" t="str">
        <f>Diag360!C26</f>
        <v xml:space="preserve">Avoir accès à l'énergie</v>
      </c>
      <c r="C25" s="85"/>
      <c r="D25" t="str">
        <f>Diag360!E26</f>
        <v xml:space="preserve">Taux d'enfouissement des réseaux électriques</v>
      </c>
      <c r="E25" s="83">
        <f>Diag360!I26</f>
        <v>0</v>
      </c>
      <c r="F25" t="str">
        <f>Diag360!H26</f>
        <v>%</v>
      </c>
      <c r="G25" t="str">
        <f>Diag360!F26&amp;IF(Diag360!G26="","",";"&amp;Diag360!G26)</f>
        <v>Interne</v>
      </c>
      <c r="H25" s="84">
        <f>IFERROR(IF(Diag360!K26=0,Diag360!K26+0.0001,Diag360!K26),0)</f>
        <v>0.0001</v>
      </c>
    </row>
    <row r="26">
      <c r="A26" t="str">
        <f>Diag360!B27</f>
        <v>Induits</v>
      </c>
      <c r="B26" t="str">
        <f>Diag360!C27</f>
        <v xml:space="preserve">Avoir accès à l'énergie</v>
      </c>
      <c r="C26" s="85"/>
      <c r="D26" t="str">
        <f>Diag360!E27</f>
        <v xml:space="preserve">Taux de couverture des besoins en chaleur, en électricité et en gaz par les productions énergétiques renouvelables locales</v>
      </c>
      <c r="E26" s="83">
        <f>Diag360!I27</f>
        <v>0.089999999999999997</v>
      </c>
      <c r="F26" t="str">
        <f>Diag360!H27</f>
        <v>%</v>
      </c>
      <c r="G26" t="str">
        <f>Diag360!F27&amp;IF(Diag360!G27="","",";"&amp;Diag360!G27)</f>
        <v>Interne;Terristory</v>
      </c>
      <c r="H26" s="84">
        <f>IFERROR(IF(Diag360!K27=0,Diag360!K27+0.0001,Diag360!K27),0)</f>
        <v>0.089999999999999997</v>
      </c>
    </row>
    <row r="27">
      <c r="A27" t="str">
        <f>Diag360!B28</f>
        <v>Vitaux</v>
      </c>
      <c r="B27" t="str">
        <f>Diag360!C28</f>
        <v xml:space="preserve">Avoir un toit</v>
      </c>
      <c r="C27" s="85"/>
      <c r="D27" t="str">
        <f>Diag360!E28</f>
        <v xml:space="preserve">Capacité d’accueil des abris d’urgence pour 100.000 habitants</v>
      </c>
      <c r="E27" s="83">
        <f>Diag360!I28</f>
        <v>72.599999999999994</v>
      </c>
      <c r="F27" t="str">
        <f>Diag360!H28</f>
        <v xml:space="preserve">/ 100 000 hab</v>
      </c>
      <c r="G27" t="str">
        <f>Diag360!F28&amp;IF(Diag360!G28="","",";"&amp;Diag360!G28)</f>
        <v>Interne</v>
      </c>
      <c r="H27" s="84">
        <f>IFERROR(IF(Diag360!K28=0,Diag360!K28+0.0001,Diag360!K28),0)</f>
        <v>0.0048399999999999997</v>
      </c>
    </row>
    <row r="28">
      <c r="A28" t="str">
        <f>Diag360!B29</f>
        <v>Vitaux</v>
      </c>
      <c r="B28" t="str">
        <f>Diag360!C29</f>
        <v xml:space="preserve">Avoir un toit</v>
      </c>
      <c r="C28" s="85"/>
      <c r="D28" t="str">
        <f>Diag360!E29</f>
        <v xml:space="preserve">Existence d'un document identifiant les zones de logement exposées aux risques climatiques</v>
      </c>
      <c r="E28" s="83" t="str">
        <f>Diag360!I29</f>
        <v>Oui</v>
      </c>
      <c r="F28" t="str">
        <f>Diag360!H29</f>
        <v>-</v>
      </c>
      <c r="G28" t="str">
        <f>Diag360!F29&amp;IF(Diag360!G29="","",";"&amp;Diag360!G29)</f>
        <v>Interne</v>
      </c>
      <c r="H28" s="84">
        <f>IFERROR(IF(Diag360!K29=0,Diag360!K29+0.0001,Diag360!K29),0)</f>
        <v>1</v>
      </c>
    </row>
    <row r="29">
      <c r="A29" t="str">
        <f>Diag360!B30</f>
        <v>Vitaux</v>
      </c>
      <c r="B29" t="str">
        <f>Diag360!C30</f>
        <v xml:space="preserve">Avoir un toit</v>
      </c>
      <c r="C29" s="85"/>
      <c r="D29" t="str">
        <f>Diag360!E30</f>
        <v xml:space="preserve">Existence d'un Plan Local de l'Habitat (PLH)</v>
      </c>
      <c r="E29" s="83" t="str">
        <f>Diag360!I30</f>
        <v>Oui</v>
      </c>
      <c r="F29" t="str">
        <f>Diag360!H30</f>
        <v>-</v>
      </c>
      <c r="G29" t="str">
        <f>Diag360!F30&amp;IF(Diag360!G30="","",";"&amp;Diag360!G30)</f>
        <v>Interne</v>
      </c>
      <c r="H29" s="84">
        <f>IFERROR(IF(Diag360!K30=0,Diag360!K30+0.0001,Diag360!K30),0)</f>
        <v>1</v>
      </c>
    </row>
    <row r="30">
      <c r="A30" t="str">
        <f>Diag360!B31</f>
        <v>Vitaux</v>
      </c>
      <c r="B30" t="str">
        <f>Diag360!C31</f>
        <v xml:space="preserve">Avoir un toit</v>
      </c>
      <c r="C30" s="85"/>
      <c r="D30" t="str">
        <f>Diag360!E31</f>
        <v xml:space="preserve">Identification d'un agent-référent</v>
      </c>
      <c r="E30" s="83" t="str">
        <f>Diag360!I31</f>
        <v>Non</v>
      </c>
      <c r="F30" t="str">
        <f>Diag360!H31</f>
        <v>-</v>
      </c>
      <c r="G30" t="str">
        <f>Diag360!F31&amp;IF(Diag360!G31="","",";"&amp;Diag360!G31)</f>
        <v>Interne</v>
      </c>
      <c r="H30" s="84">
        <f>IFERROR(IF(Diag360!K31=0,Diag360!K31+0.0001,Diag360!K31),0)</f>
        <v>0.0001</v>
      </c>
    </row>
    <row r="31">
      <c r="A31" t="str">
        <f>Diag360!B32</f>
        <v>Vitaux</v>
      </c>
      <c r="B31" t="str">
        <f>Diag360!C32</f>
        <v xml:space="preserve">Avoir un toit</v>
      </c>
      <c r="C31" s="85"/>
      <c r="D31" t="str">
        <f>Diag360!E32</f>
        <v xml:space="preserve">Mise en œuvre effective du service public de la rénovation de l’habitat, à travers une plateforme territoriale de la rénovation énergétique et un dispositif d’accompagnement technique et financier pour la rénovation des logements des ménages modestes</v>
      </c>
      <c r="E31" s="83" t="str">
        <f>Diag360!I32</f>
        <v xml:space="preserve">Oui, les deux</v>
      </c>
      <c r="F31" t="str">
        <f>Diag360!H32</f>
        <v>-</v>
      </c>
      <c r="G31" t="str">
        <f>Diag360!F32&amp;IF(Diag360!G32="","",";"&amp;Diag360!G32)</f>
        <v>Interne</v>
      </c>
      <c r="H31" s="84">
        <f>IFERROR(IF(Diag360!K32=0,Diag360!K32+0.0001,Diag360!K32),0)</f>
        <v>1</v>
      </c>
    </row>
    <row r="32">
      <c r="A32" t="str">
        <f>Diag360!B33</f>
        <v>Vitaux</v>
      </c>
      <c r="B32" t="str">
        <f>Diag360!C33</f>
        <v xml:space="preserve">Avoir un toit</v>
      </c>
      <c r="C32" s="85"/>
      <c r="D32" t="str">
        <f>Diag360!E33</f>
        <v xml:space="preserve">Nombre de personnes sans domicile fixe pour 100.000 habitants</v>
      </c>
      <c r="E32" s="83">
        <f>Diag360!I33</f>
        <v>196</v>
      </c>
      <c r="F32" t="str">
        <f>Diag360!H33</f>
        <v xml:space="preserve">/ 100 000 hab</v>
      </c>
      <c r="G32" t="str">
        <f>Diag360!F33&amp;IF(Diag360!G33="","",";"&amp;Diag360!G33)</f>
        <v>Interne</v>
      </c>
      <c r="H32" s="84">
        <f>IFERROR(IF(Diag360!K33=0,Diag360!K33+0.0001,Diag360!K33),0)</f>
        <v>0.02</v>
      </c>
    </row>
    <row r="33">
      <c r="A33" t="str">
        <f>Diag360!B34</f>
        <v>Vitaux</v>
      </c>
      <c r="B33" t="str">
        <f>Diag360!C34</f>
        <v xml:space="preserve">Avoir un toit</v>
      </c>
      <c r="C33" s="85"/>
      <c r="D33" t="str">
        <f>Diag360!E34</f>
        <v xml:space="preserve">Part des logements "passoires énergétiques" (étiquettes F ou G) dans le parc de logements</v>
      </c>
      <c r="E33" s="83">
        <f>Diag360!I34</f>
        <v>0.24299999999999999</v>
      </c>
      <c r="F33" t="str">
        <f>Diag360!H34</f>
        <v>%</v>
      </c>
      <c r="G33" t="str">
        <f>Diag360!F34&amp;IF(Diag360!G34="","",";"&amp;Diag360!G34)</f>
        <v xml:space="preserve">Territoires au Futur;Alternatives énergétiques</v>
      </c>
      <c r="H33" s="84">
        <f>IFERROR(IF(Diag360!K34=0,Diag360!K34+0.0001,Diag360!K34),0)</f>
        <v>0.51400000000000001</v>
      </c>
    </row>
    <row r="34">
      <c r="A34" t="str">
        <f>Diag360!B35</f>
        <v>Vitaux</v>
      </c>
      <c r="B34" t="str">
        <f>Diag360!C35</f>
        <v xml:space="preserve">Avoir un toit</v>
      </c>
      <c r="C34" s="85"/>
      <c r="D34" t="str">
        <f>Diag360!E35</f>
        <v xml:space="preserve">Part des logements en situation de sur-occupation</v>
      </c>
      <c r="E34" s="83">
        <f>Diag360!I35</f>
        <v>0.018000000000000002</v>
      </c>
      <c r="F34" t="str">
        <f>Diag360!H35</f>
        <v>%</v>
      </c>
      <c r="G34" t="str">
        <f>Diag360!F35&amp;IF(Diag360!G35="","",";"&amp;Diag360!G35)</f>
        <v xml:space="preserve">Observatoire des Territoires</v>
      </c>
      <c r="H34" s="84">
        <f>IFERROR(IF(Diag360!K35=0,Diag360!K35+0.0001,Diag360!K35),0)</f>
        <v>0.81999999999999995</v>
      </c>
    </row>
    <row r="35">
      <c r="A35" t="str">
        <f>Diag360!B36</f>
        <v>Vitaux</v>
      </c>
      <c r="B35" t="str">
        <f>Diag360!C36</f>
        <v xml:space="preserve">Avoir un toit</v>
      </c>
      <c r="C35" s="85"/>
      <c r="D35" t="str">
        <f>Diag360!E36</f>
        <v xml:space="preserve">Part des logements sociaux dans l'ensemble des logements</v>
      </c>
      <c r="E35" s="83">
        <f>Diag360!I36</f>
        <v>0.151</v>
      </c>
      <c r="F35" t="str">
        <f>Diag360!H36</f>
        <v>%</v>
      </c>
      <c r="G35" t="str">
        <f>Diag360!F36&amp;IF(Diag360!G36="","",";"&amp;Diag360!G36)</f>
        <v>ODDetT</v>
      </c>
      <c r="H35" s="84">
        <f>IFERROR(IF(Diag360!K36=0,Diag360!K36+0.0001,Diag360!K36),0)</f>
        <v>0.75499999999999989</v>
      </c>
    </row>
    <row r="36">
      <c r="A36" t="str">
        <f>Diag360!B37</f>
        <v>Vitaux</v>
      </c>
      <c r="B36" t="str">
        <f>Diag360!C37</f>
        <v xml:space="preserve">Avoir un toit</v>
      </c>
      <c r="C36" s="85"/>
      <c r="D36" t="str">
        <f>Diag360!E37</f>
        <v xml:space="preserve">Part des résidences principales chauffées au gaz ou au fioul</v>
      </c>
      <c r="E36" s="83">
        <f>Diag360!I37</f>
        <v>0.55500000000000005</v>
      </c>
      <c r="F36" t="str">
        <f>Diag360!H37</f>
        <v>%</v>
      </c>
      <c r="G36" t="str">
        <f>Diag360!F37&amp;IF(Diag360!G37="","",";"&amp;Diag360!G37)</f>
        <v xml:space="preserve">Territoires au Futur</v>
      </c>
      <c r="H36" s="84">
        <f>IFERROR(IF(Diag360!K37=0,Diag360!K37+0.0001,Diag360!K37),0)</f>
        <v>0.0001</v>
      </c>
    </row>
    <row r="37">
      <c r="A37" t="str">
        <f>Diag360!B38</f>
        <v>Vitaux</v>
      </c>
      <c r="B37" t="str">
        <f>Diag360!C38</f>
        <v xml:space="preserve">Avoir un toit</v>
      </c>
      <c r="C37" s="85"/>
      <c r="D37" t="str">
        <f>Diag360!E38</f>
        <v xml:space="preserve">Taux de logements vacants</v>
      </c>
      <c r="E37" s="83">
        <f>Diag360!I38</f>
        <v>0.063</v>
      </c>
      <c r="F37" t="str">
        <f>Diag360!H38</f>
        <v>%</v>
      </c>
      <c r="G37" t="str">
        <f>Diag360!F38&amp;IF(Diag360!G38="","",";"&amp;Diag360!G38)</f>
        <v xml:space="preserve">Observatoire des Territoires</v>
      </c>
      <c r="H37" s="84">
        <f>IFERROR(IF(Diag360!K38=0,Diag360!K38+0.0001,Diag360!K38),0)</f>
        <v>0.57999999999999996</v>
      </c>
    </row>
    <row r="38">
      <c r="A38" t="str">
        <f>Diag360!B39</f>
        <v>Vitaux</v>
      </c>
      <c r="B38" t="str">
        <f>Diag360!C39</f>
        <v xml:space="preserve">Avoir un toit</v>
      </c>
      <c r="C38" s="85"/>
      <c r="D38" t="str">
        <f>Diag360!E39</f>
        <v xml:space="preserve">Taux de précarité énergétique liée au logement</v>
      </c>
      <c r="E38" s="83">
        <f>Diag360!I39</f>
        <v>0.14400000000000002</v>
      </c>
      <c r="F38" t="str">
        <f>Diag360!H39</f>
        <v>%</v>
      </c>
      <c r="G38" t="str">
        <f>Diag360!F39&amp;IF(Diag360!G39="","",";"&amp;Diag360!G39)</f>
        <v xml:space="preserve">Territoires au Futur</v>
      </c>
      <c r="H38" s="84">
        <f>IFERROR(IF(Diag360!K39=0,Diag360!K39+0.0001,Diag360!K39),0)</f>
        <v>0.0001</v>
      </c>
    </row>
    <row r="39">
      <c r="A39" t="str">
        <f>Diag360!B40</f>
        <v>Vitaux</v>
      </c>
      <c r="B39" t="str">
        <f>Diag360!C40</f>
        <v xml:space="preserve">Avoir un toit</v>
      </c>
      <c r="C39" s="85"/>
      <c r="D39" t="str">
        <f>Diag360!E40</f>
        <v xml:space="preserve">Taux de résidences secondaires</v>
      </c>
      <c r="E39" s="83">
        <f>Diag360!I40</f>
        <v>0.08199999999999999</v>
      </c>
      <c r="F39" t="str">
        <f>Diag360!H40</f>
        <v>%</v>
      </c>
      <c r="G39" t="str">
        <f>Diag360!F40&amp;IF(Diag360!G40="","",";"&amp;Diag360!G40)</f>
        <v xml:space="preserve">Observatoire des Territoires;INSEE</v>
      </c>
      <c r="H39" s="84">
        <f>IFERROR(IF(Diag360!K40=0,Diag360!K40+0.0001,Diag360!K40),0)</f>
        <v>0.90656565656565657</v>
      </c>
    </row>
    <row r="40">
      <c r="A40" t="str">
        <f>Diag360!B41</f>
        <v>Induits</v>
      </c>
      <c r="B40" t="str">
        <f>Diag360!C41</f>
        <v xml:space="preserve">Être en capacité de se déplacer</v>
      </c>
      <c r="C40" s="85"/>
      <c r="D40" t="str">
        <f>Diag360!E41</f>
        <v xml:space="preserve">Existence d'un document-cadre en matière de mobilité durable (PDM, PDMs, schéma directeur..)</v>
      </c>
      <c r="E40" s="83" t="str">
        <f>Diag360!I41</f>
        <v>Oui</v>
      </c>
      <c r="F40" t="str">
        <f>Diag360!H41</f>
        <v>-</v>
      </c>
      <c r="G40" t="str">
        <f>Diag360!F41&amp;IF(Diag360!G41="","",";"&amp;Diag360!G41)</f>
        <v>Interne</v>
      </c>
      <c r="H40" s="84">
        <f>IFERROR(IF(Diag360!K41=0,Diag360!K41+0.0001,Diag360!K41),0)</f>
        <v>1</v>
      </c>
    </row>
    <row r="41">
      <c r="A41" t="str">
        <f>Diag360!B42</f>
        <v>Induits</v>
      </c>
      <c r="B41" t="str">
        <f>Diag360!C42</f>
        <v xml:space="preserve">Être en capacité de se déplacer</v>
      </c>
      <c r="C41" s="85"/>
      <c r="D41" t="str">
        <f>Diag360!E42</f>
        <v xml:space="preserve">Identification d'un agent-référent</v>
      </c>
      <c r="E41" s="83" t="str">
        <f>Diag360!I42</f>
        <v>Oui</v>
      </c>
      <c r="F41" t="str">
        <f>Diag360!H42</f>
        <v>-</v>
      </c>
      <c r="G41" t="str">
        <f>Diag360!F42&amp;IF(Diag360!G42="","",";"&amp;Diag360!G42)</f>
        <v>Interne</v>
      </c>
      <c r="H41" s="84">
        <f>IFERROR(IF(Diag360!K42=0,Diag360!K42+0.0001,Diag360!K42),0)</f>
        <v>1</v>
      </c>
    </row>
    <row r="42">
      <c r="A42" t="str">
        <f>Diag360!B43</f>
        <v>Induits</v>
      </c>
      <c r="B42" t="str">
        <f>Diag360!C43</f>
        <v xml:space="preserve">Être en capacité de se déplacer</v>
      </c>
      <c r="C42" s="85"/>
      <c r="D42" t="str">
        <f>Diag360!E43</f>
        <v xml:space="preserve">Identification des principaux itinéraires de secours et d’évacuation</v>
      </c>
      <c r="E42" s="83" t="str">
        <f>Diag360!I43</f>
        <v>Oui</v>
      </c>
      <c r="F42" t="str">
        <f>Diag360!H43</f>
        <v>-</v>
      </c>
      <c r="G42" t="str">
        <f>Diag360!F43&amp;IF(Diag360!G43="","",";"&amp;Diag360!G43)</f>
        <v>Interne</v>
      </c>
      <c r="H42" s="84">
        <f>IFERROR(IF(Diag360!K43=0,Diag360!K43+0.0001,Diag360!K43),0)</f>
        <v>1</v>
      </c>
    </row>
    <row r="43">
      <c r="A43" t="str">
        <f>Diag360!B44</f>
        <v>Induits</v>
      </c>
      <c r="B43" t="str">
        <f>Diag360!C44</f>
        <v xml:space="preserve">Être en capacité de se déplacer</v>
      </c>
      <c r="C43" s="85"/>
      <c r="D43" t="str">
        <f>Diag360!E44</f>
        <v xml:space="preserve">Nombre de bornes de recharges de véhicules électriques pour 1000 habitants</v>
      </c>
      <c r="E43" s="83">
        <f>Diag360!I44</f>
        <v>1.2</v>
      </c>
      <c r="F43" t="str">
        <f>Diag360!H44</f>
        <v xml:space="preserve">/ 1 000 hab</v>
      </c>
      <c r="G43" t="str">
        <f>Diag360!F44&amp;IF(Diag360!G44="","",";"&amp;Diag360!G44)</f>
        <v xml:space="preserve">ODDetT;Territoires au Futur</v>
      </c>
      <c r="H43" s="84">
        <f>IFERROR(IF(Diag360!K44=0,Diag360!K44+0.0001,Diag360!K44),0)</f>
        <v>0.12</v>
      </c>
    </row>
    <row r="44">
      <c r="A44" t="str">
        <f>Diag360!B45</f>
        <v>Induits</v>
      </c>
      <c r="B44" t="str">
        <f>Diag360!C45</f>
        <v xml:space="preserve">Être en capacité de se déplacer</v>
      </c>
      <c r="C44" s="85"/>
      <c r="D44" t="str">
        <f>Diag360!E45</f>
        <v xml:space="preserve">Nombre de kilomètres d'aménagements cyclables par km2 urbanisé</v>
      </c>
      <c r="E44" s="83">
        <f>Diag360!I45</f>
        <v>4.5599999999999996</v>
      </c>
      <c r="F44" t="str">
        <f>Diag360!H45</f>
        <v xml:space="preserve">km/km2 urbanisé</v>
      </c>
      <c r="G44" t="str">
        <f>Diag360!F45&amp;IF(Diag360!G45="","",";"&amp;Diag360!G45)</f>
        <v>Amenagements-cyclables.fr;Terristory</v>
      </c>
      <c r="H44" s="84">
        <f>IFERROR(IF(Diag360!K45=0,Diag360!K45+0.0001,Diag360!K45),0)</f>
        <v>0.45599999999999996</v>
      </c>
    </row>
    <row r="45">
      <c r="A45" t="str">
        <f>Diag360!B46</f>
        <v>Induits</v>
      </c>
      <c r="B45" t="str">
        <f>Diag360!C46</f>
        <v xml:space="preserve">Être en capacité de se déplacer</v>
      </c>
      <c r="C45" s="85"/>
      <c r="D45" t="str">
        <f>Diag360!E46</f>
        <v xml:space="preserve">Part de la population éloignée des équipements de services de proximité (plus de 7 minutes)</v>
      </c>
      <c r="E45" s="83">
        <f>Diag360!I46</f>
        <v>0.047</v>
      </c>
      <c r="F45" t="str">
        <f>Diag360!H46</f>
        <v>%</v>
      </c>
      <c r="G45" t="str">
        <f>Diag360!F46&amp;IF(Diag360!G46="","",";"&amp;Diag360!G46)</f>
        <v xml:space="preserve">Statistiques-locales INSEE</v>
      </c>
      <c r="H45" s="84">
        <f>IFERROR(IF(Diag360!K46=0,Diag360!K46+0.0001,Diag360!K46),0)</f>
        <v>1</v>
      </c>
    </row>
    <row r="46">
      <c r="A46" t="str">
        <f>Diag360!B47</f>
        <v>Induits</v>
      </c>
      <c r="B46" t="str">
        <f>Diag360!C47</f>
        <v xml:space="preserve">Être en capacité de se déplacer</v>
      </c>
      <c r="C46" s="85"/>
      <c r="D46" t="str">
        <f>Diag360!E47</f>
        <v xml:space="preserve">Part des communes présentant un ou plusieurs services résidentiels principaux (école, alimentation, pharmacie, médecin)</v>
      </c>
      <c r="E46" s="83">
        <f>Diag360!I47</f>
        <v>0.93999999999999995</v>
      </c>
      <c r="F46" t="str">
        <f>Diag360!H47</f>
        <v>%</v>
      </c>
      <c r="G46" t="str">
        <f>Diag360!F47&amp;IF(Diag360!G47="","",";"&amp;Diag360!G47)</f>
        <v>Diagnostic-mobilite</v>
      </c>
      <c r="H46" s="84">
        <f>IFERROR(IF(Diag360!K47=0,Diag360!K47+0.0001,Diag360!K47),0)</f>
        <v>0.93999999999999995</v>
      </c>
    </row>
    <row r="47">
      <c r="A47" t="str">
        <f>Diag360!B48</f>
        <v>Induits</v>
      </c>
      <c r="B47" t="str">
        <f>Diag360!C48</f>
        <v xml:space="preserve">Être en capacité de se déplacer</v>
      </c>
      <c r="C47" s="85"/>
      <c r="D47" t="str">
        <f>Diag360!E48</f>
        <v xml:space="preserve">Part des déplacements domicile-travail en voiture</v>
      </c>
      <c r="E47" s="83">
        <f>Diag360!I48</f>
        <v>0.79500000000000004</v>
      </c>
      <c r="F47" t="str">
        <f>Diag360!H48</f>
        <v>%</v>
      </c>
      <c r="G47" t="str">
        <f>Diag360!F48&amp;IF(Diag360!G48="","",";"&amp;Diag360!G48)</f>
        <v xml:space="preserve">Observatoire des Territoires</v>
      </c>
      <c r="H47" s="84">
        <f>IFERROR(IF(Diag360!K48=0,Diag360!K48+0.0001,Diag360!K48),0)</f>
        <v>0.53571428571428537</v>
      </c>
    </row>
    <row r="48">
      <c r="A48" t="str">
        <f>Diag360!B49</f>
        <v>Induits</v>
      </c>
      <c r="B48" t="str">
        <f>Diag360!C49</f>
        <v xml:space="preserve">Être en capacité de se déplacer</v>
      </c>
      <c r="C48" s="85"/>
      <c r="D48" t="str">
        <f>Diag360!E49</f>
        <v xml:space="preserve">Taux de précarité énergétique mobilité</v>
      </c>
      <c r="E48" s="83">
        <f>Diag360!I49</f>
        <v>0.16</v>
      </c>
      <c r="F48" t="str">
        <f>Diag360!H49</f>
        <v>%</v>
      </c>
      <c r="G48" t="str">
        <f>Diag360!F49&amp;IF(Diag360!G49="","",";"&amp;Diag360!G49)</f>
        <v xml:space="preserve">Territoires au Futur;Diagnostic-mobilite</v>
      </c>
      <c r="H48" s="84">
        <f>IFERROR(IF(Diag360!K49=0,Diag360!K49+0.0001,Diag360!K49),0)</f>
        <v>0.42857142857142849</v>
      </c>
    </row>
    <row r="49">
      <c r="A49" t="str">
        <f>Diag360!B50</f>
        <v>Vitaux</v>
      </c>
      <c r="B49" t="str">
        <f>Diag360!C50</f>
        <v xml:space="preserve">Être en capacité de se soigner</v>
      </c>
      <c r="C49" s="85"/>
      <c r="D49" t="str">
        <f>Diag360!E50</f>
        <v xml:space="preserve">Accessibilité potentielle localisée (APL) aux infirmiers de 65 ans et moins</v>
      </c>
      <c r="E49" s="83">
        <f>Diag360!I50</f>
        <v>203.90000000000001</v>
      </c>
      <c r="F49" t="str">
        <f>Diag360!H50</f>
        <v xml:space="preserve">/ 100 000 hab</v>
      </c>
      <c r="G49" t="str">
        <f>Diag360!F50&amp;IF(Diag360!G50="","",";"&amp;Diag360!G50)</f>
        <v>Cartosanté</v>
      </c>
      <c r="H49" s="84">
        <f>IFERROR(IF(Diag360!K50=0,Diag360!K50+0.0001,Diag360!K50),0)</f>
        <v>0.68465690053970707</v>
      </c>
    </row>
    <row r="50">
      <c r="A50" t="str">
        <f>Diag360!B51</f>
        <v>Vitaux</v>
      </c>
      <c r="B50" t="str">
        <f>Diag360!C51</f>
        <v xml:space="preserve">Être en capacité de se soigner</v>
      </c>
      <c r="C50" s="85"/>
      <c r="D50" t="str">
        <f>Diag360!E51</f>
        <v xml:space="preserve">Accessibilité potentielle localisée (APL) aux médecins généralistes de 65 ans et moins</v>
      </c>
      <c r="E50" s="83">
        <f>Diag360!I51</f>
        <v>4.2000000000000002</v>
      </c>
      <c r="F50" t="str">
        <f>Diag360!H51</f>
        <v xml:space="preserve">/ an</v>
      </c>
      <c r="G50" t="str">
        <f>Diag360!F51&amp;IF(Diag360!G51="","",";"&amp;Diag360!G51)</f>
        <v>Cartosanté</v>
      </c>
      <c r="H50" s="84">
        <f>IFERROR(IF(Diag360!K51=0,Diag360!K51+0.0001,Diag360!K51),0)</f>
        <v>0.94444444444444464</v>
      </c>
    </row>
    <row r="51">
      <c r="A51" t="str">
        <f>Diag360!B52</f>
        <v>Vitaux</v>
      </c>
      <c r="B51" t="str">
        <f>Diag360!C52</f>
        <v xml:space="preserve">Être en capacité de se soigner</v>
      </c>
      <c r="C51" s="85"/>
      <c r="D51" t="str">
        <f>Diag360!E52</f>
        <v xml:space="preserve">Accessibilité potentielle localisée (APL) aux sage-femmes de 65 ans et moins</v>
      </c>
      <c r="E51" s="83">
        <f>Diag360!I52</f>
        <v>32.5</v>
      </c>
      <c r="F51" t="str">
        <f>Diag360!H52</f>
        <v xml:space="preserve">/ 100 000 hab</v>
      </c>
      <c r="G51" t="str">
        <f>Diag360!F52&amp;IF(Diag360!G52="","",";"&amp;Diag360!G52)</f>
        <v>Cartosanté</v>
      </c>
      <c r="H51" s="84">
        <f>IFERROR(IF(Diag360!K52=0,Diag360!K52+0.0001,Diag360!K52),0)</f>
        <v>1</v>
      </c>
    </row>
    <row r="52">
      <c r="A52" t="str">
        <f>Diag360!B53</f>
        <v>Vitaux</v>
      </c>
      <c r="B52" t="str">
        <f>Diag360!C53</f>
        <v xml:space="preserve">Être en capacité de se soigner</v>
      </c>
      <c r="C52" s="85"/>
      <c r="D52" t="str">
        <f>Diag360!E53</f>
        <v xml:space="preserve">Accessibilité Potentielle Localisée aux Chirurgiens-Dentistes de 65 ans et moins</v>
      </c>
      <c r="E52" s="83">
        <f>Diag360!I53</f>
        <v>72.099999999999994</v>
      </c>
      <c r="F52" t="str">
        <f>Diag360!H53</f>
        <v xml:space="preserve">/ 100 000 hab</v>
      </c>
      <c r="G52" t="str">
        <f>Diag360!F53&amp;IF(Diag360!G53="","",";"&amp;Diag360!G53)</f>
        <v>Cartosanté</v>
      </c>
      <c r="H52" s="84">
        <f>IFERROR(IF(Diag360!K53=0,Diag360!K53+0.0001,Diag360!K53),0)</f>
        <v>0.66522988505747116</v>
      </c>
    </row>
    <row r="53">
      <c r="A53" t="str">
        <f>Diag360!B54</f>
        <v>Vitaux</v>
      </c>
      <c r="B53" t="str">
        <f>Diag360!C54</f>
        <v xml:space="preserve">Être en capacité de se soigner</v>
      </c>
      <c r="C53" s="85"/>
      <c r="D53" t="str">
        <f>Diag360!E54</f>
        <v xml:space="preserve">Accessibilité Potentielle Localisée aux Masseurs-Kinésithérapeutes de 65 ans et moins</v>
      </c>
      <c r="E53" s="83">
        <f>Diag360!I54</f>
        <v>122.09999999999999</v>
      </c>
      <c r="F53" t="str">
        <f>Diag360!H54</f>
        <v xml:space="preserve">/ 100 000 hab</v>
      </c>
      <c r="G53" t="str">
        <f>Diag360!F54&amp;IF(Diag360!G54="","",";"&amp;Diag360!G54)</f>
        <v>Cartosanté</v>
      </c>
      <c r="H53" s="84">
        <f>IFERROR(IF(Diag360!K54=0,Diag360!K54+0.0001,Diag360!K54),0)</f>
        <v>0.5214723926380368</v>
      </c>
    </row>
    <row r="54">
      <c r="A54" t="str">
        <f>Diag360!B55</f>
        <v>Vitaux</v>
      </c>
      <c r="B54" t="str">
        <f>Diag360!C55</f>
        <v xml:space="preserve">Être en capacité de se soigner</v>
      </c>
      <c r="C54" s="85"/>
      <c r="D54" t="str">
        <f>Diag360!E55</f>
        <v xml:space="preserve">Densité d’officines de Pharmacie</v>
      </c>
      <c r="E54" s="83">
        <f>Diag360!I55</f>
        <v>3.5</v>
      </c>
      <c r="F54" t="str">
        <f>Diag360!H55</f>
        <v xml:space="preserve">/ 10 000 hab</v>
      </c>
      <c r="G54" t="str">
        <f>Diag360!F55&amp;IF(Diag360!G55="","",";"&amp;Diag360!G55)</f>
        <v>Terravisu</v>
      </c>
      <c r="H54" s="84">
        <f>IFERROR(IF(Diag360!K55=0,Diag360!K55+0.0001,Diag360!K55),0)</f>
        <v>0.8571428571428571</v>
      </c>
    </row>
    <row r="55">
      <c r="A55" t="str">
        <f>Diag360!B56</f>
        <v>Vitaux</v>
      </c>
      <c r="B55" t="str">
        <f>Diag360!C56</f>
        <v xml:space="preserve">Être en capacité de se soigner</v>
      </c>
      <c r="C55" s="85"/>
      <c r="D55" t="str">
        <f>Diag360!E56</f>
        <v xml:space="preserve">Existence d'un Contrat Local de Santé</v>
      </c>
      <c r="E55" s="83" t="str">
        <f>Diag360!I56</f>
        <v>Oui</v>
      </c>
      <c r="F55" t="str">
        <f>Diag360!H56</f>
        <v>-</v>
      </c>
      <c r="G55" t="str">
        <f>Diag360!F56&amp;IF(Diag360!G56="","",";"&amp;Diag360!G56)</f>
        <v>Interne</v>
      </c>
      <c r="H55" s="84">
        <f>IFERROR(IF(Diag360!K56=0,Diag360!K56+0.0001,Diag360!K56),0)</f>
        <v>1</v>
      </c>
    </row>
    <row r="56">
      <c r="A56" t="str">
        <f>Diag360!B57</f>
        <v>Vitaux</v>
      </c>
      <c r="B56" t="str">
        <f>Diag360!C57</f>
        <v xml:space="preserve">Être en capacité de se soigner</v>
      </c>
      <c r="C56" s="85"/>
      <c r="D56" t="str">
        <f>Diag360!E57</f>
        <v xml:space="preserve">Identification d'un agent-référent</v>
      </c>
      <c r="E56" s="83" t="str">
        <f>Diag360!I57</f>
        <v>Oui</v>
      </c>
      <c r="F56" t="str">
        <f>Diag360!H57</f>
        <v>-</v>
      </c>
      <c r="G56" t="str">
        <f>Diag360!F57&amp;IF(Diag360!G57="","",";"&amp;Diag360!G57)</f>
        <v>Interne</v>
      </c>
      <c r="H56" s="84">
        <f>IFERROR(IF(Diag360!K57=0,Diag360!K57+0.0001,Diag360!K57),0)</f>
        <v>1</v>
      </c>
    </row>
    <row r="57">
      <c r="A57" t="str">
        <f>Diag360!B58</f>
        <v>Vitaux</v>
      </c>
      <c r="B57" t="str">
        <f>Diag360!C58</f>
        <v xml:space="preserve">Être en capacité de se soigner</v>
      </c>
      <c r="C57" s="85"/>
      <c r="D57" t="str">
        <f>Diag360!E58</f>
        <v xml:space="preserve">Part de la population éloignée des soins de proximité (pharmacie, médecin généraliste, kiné, infirmier, dentiste)</v>
      </c>
      <c r="E57" s="83">
        <f>Diag360!I58</f>
        <v>0.0034000000000000002</v>
      </c>
      <c r="F57" t="str">
        <f>Diag360!H58</f>
        <v>%</v>
      </c>
      <c r="G57" t="str">
        <f>Diag360!F58&amp;IF(Diag360!G58="","",";"&amp;Diag360!G58)</f>
        <v>ODDetT</v>
      </c>
      <c r="H57" s="84">
        <f>IFERROR(IF(Diag360!K58=0,Diag360!K58+0.0001,Diag360!K58),0)</f>
        <v>1</v>
      </c>
    </row>
    <row r="58">
      <c r="A58" t="str">
        <f>Diag360!B59</f>
        <v>Vitaux</v>
      </c>
      <c r="B58" t="str">
        <f>Diag360!C59</f>
        <v xml:space="preserve">Être en capacité de se soigner</v>
      </c>
      <c r="C58" s="85"/>
      <c r="D58" t="str">
        <f>Diag360!E59</f>
        <v xml:space="preserve">Présence d’une structure de santé de type SU et SMUR</v>
      </c>
      <c r="E58" s="83" t="str">
        <f>Diag360!I59</f>
        <v>Oui</v>
      </c>
      <c r="F58" t="str">
        <f>Diag360!H59</f>
        <v>-</v>
      </c>
      <c r="G58" t="str">
        <f>Diag360!F59&amp;IF(Diag360!G59="","",";"&amp;Diag360!G59)</f>
        <v>SIRsé</v>
      </c>
      <c r="H58" s="84">
        <f>IFERROR(IF(Diag360!K59=0,Diag360!K59+0.0001,Diag360!K59),0)</f>
        <v>1</v>
      </c>
    </row>
    <row r="59">
      <c r="A59" t="str">
        <f>Diag360!B60</f>
        <v>Vitaux</v>
      </c>
      <c r="B59" t="str">
        <f>Diag360!C60</f>
        <v xml:space="preserve">Être en capacité de se soigner</v>
      </c>
      <c r="C59" s="85"/>
      <c r="D59" t="str">
        <f>Diag360!E60</f>
        <v xml:space="preserve">Taux d’équipement en Médecine-Chirurgie-Obstétrique (nombre de lits)</v>
      </c>
      <c r="E59" s="83">
        <f>Diag360!I60</f>
        <v>36.799999999999997</v>
      </c>
      <c r="F59" t="str">
        <f>Diag360!H60</f>
        <v xml:space="preserve">/ 10 000 hab</v>
      </c>
      <c r="G59" t="str">
        <f>Diag360!F60&amp;IF(Diag360!G60="","",";"&amp;Diag360!G60)</f>
        <v>SIRsé</v>
      </c>
      <c r="H59" s="84">
        <f>IFERROR(IF(Diag360!K60=0,Diag360!K60+0.0001,Diag360!K60),0)</f>
        <v>0.8571428571428571</v>
      </c>
    </row>
    <row r="60">
      <c r="A60" t="str">
        <f>Diag360!B61</f>
        <v>Essentiels</v>
      </c>
      <c r="B60" t="str">
        <f>Diag360!C61</f>
        <v xml:space="preserve">Être en lien avec la nature</v>
      </c>
      <c r="C60" s="85"/>
      <c r="D60" t="str">
        <f>Diag360!E61</f>
        <v xml:space="preserve">Existence d’un coefficient de biotope dans le plan local d’urbanisme</v>
      </c>
      <c r="E60" s="83" t="str">
        <f>Diag360!I61</f>
        <v>Oui</v>
      </c>
      <c r="F60" t="str">
        <f>Diag360!H61</f>
        <v>-</v>
      </c>
      <c r="G60" t="str">
        <f>Diag360!F61&amp;IF(Diag360!G61="","",";"&amp;Diag360!G61)</f>
        <v>Interne</v>
      </c>
      <c r="H60" s="84">
        <f>IFERROR(IF(Diag360!K61=0,Diag360!K61+0.0001,Diag360!K61),0)</f>
        <v>1</v>
      </c>
    </row>
    <row r="61">
      <c r="A61" t="str">
        <f>Diag360!B62</f>
        <v>Essentiels</v>
      </c>
      <c r="B61" t="str">
        <f>Diag360!C62</f>
        <v xml:space="preserve">Être en lien avec la nature</v>
      </c>
      <c r="C61" s="85"/>
      <c r="D61" t="str">
        <f>Diag360!E62</f>
        <v xml:space="preserve">Identification d'un agent-référent</v>
      </c>
      <c r="E61" s="83" t="str">
        <f>Diag360!I62</f>
        <v>Oui</v>
      </c>
      <c r="F61" t="str">
        <f>Diag360!H62</f>
        <v>-</v>
      </c>
      <c r="G61" t="str">
        <f>Diag360!F62&amp;IF(Diag360!G62="","",";"&amp;Diag360!G62)</f>
        <v>Interne</v>
      </c>
      <c r="H61" s="84">
        <f>IFERROR(IF(Diag360!K62=0,Diag360!K62+0.0001,Diag360!K62),0)</f>
        <v>1</v>
      </c>
    </row>
    <row r="62">
      <c r="A62" t="str">
        <f>Diag360!B63</f>
        <v>Essentiels</v>
      </c>
      <c r="B62" t="str">
        <f>Diag360!C63</f>
        <v xml:space="preserve">Être en lien avec la nature</v>
      </c>
      <c r="C62" s="85"/>
      <c r="D62" t="str">
        <f>Diag360!E63</f>
        <v xml:space="preserve">Nombre d'établissements dépassant les seuils de déclaration d'émission de polluants atmosphériques pour 10.000 habitants</v>
      </c>
      <c r="E62" s="83">
        <f>Diag360!I63</f>
        <v>0.050000000000000003</v>
      </c>
      <c r="F62" t="str">
        <f>Diag360!H63</f>
        <v xml:space="preserve">/ 10000 hab</v>
      </c>
      <c r="G62" t="str">
        <f>Diag360!F63&amp;IF(Diag360!G63="","",";"&amp;Diag360!G63)</f>
        <v>ODDetT</v>
      </c>
      <c r="H62" s="84">
        <f>IFERROR(IF(Diag360!K63=0,Diag360!K63+0.0001,Diag360!K63),0)</f>
        <v>0.79166666666666674</v>
      </c>
    </row>
    <row r="63">
      <c r="A63" t="str">
        <f>Diag360!B64</f>
        <v>Essentiels</v>
      </c>
      <c r="B63" t="str">
        <f>Diag360!C64</f>
        <v xml:space="preserve">Être en lien avec la nature</v>
      </c>
      <c r="C63" s="85"/>
      <c r="D63" t="str">
        <f>Diag360!E64</f>
        <v xml:space="preserve">Nombre de jours d'épisode de pollution de l'air par an</v>
      </c>
      <c r="E63" s="83">
        <f>Diag360!I64</f>
        <v>2</v>
      </c>
      <c r="F63" t="str">
        <f>Diag360!H64</f>
        <v xml:space="preserve">/ an</v>
      </c>
      <c r="G63" t="str">
        <f>Diag360!F64&amp;IF(Diag360!G64="","",";"&amp;Diag360!G64)</f>
        <v>Interne;AASQA</v>
      </c>
      <c r="H63" s="84">
        <f>IFERROR(IF(Diag360!K64=0,Diag360!K64+0.0001,Diag360!K64),0)</f>
        <v>0.8666666666666667</v>
      </c>
    </row>
    <row r="64">
      <c r="A64" t="str">
        <f>Diag360!B65</f>
        <v>Essentiels</v>
      </c>
      <c r="B64" t="str">
        <f>Diag360!C65</f>
        <v xml:space="preserve">Être en lien avec la nature</v>
      </c>
      <c r="C64" s="85"/>
      <c r="D64" t="str">
        <f>Diag360!E65</f>
        <v xml:space="preserve">Part de la surface du territoire consommée entre 2009 et 2021</v>
      </c>
      <c r="E64" s="83">
        <f>Diag360!I65</f>
        <v>0.0069999999999999993</v>
      </c>
      <c r="F64" t="str">
        <f>Diag360!H65</f>
        <v>%</v>
      </c>
      <c r="G64" t="str">
        <f>Diag360!F65&amp;IF(Diag360!G65="","",";"&amp;Diag360!G65)</f>
        <v xml:space="preserve">Mon Diagnostic Artificialisation</v>
      </c>
      <c r="H64" s="84">
        <f>IFERROR(IF(Diag360!K65=0,Diag360!K65+0.0001,Diag360!K65),0)</f>
        <v>0.99299999999999999</v>
      </c>
    </row>
    <row r="65">
      <c r="A65" t="str">
        <f>Diag360!B66</f>
        <v>Essentiels</v>
      </c>
      <c r="B65" t="str">
        <f>Diag360!C66</f>
        <v xml:space="preserve">Être en lien avec la nature</v>
      </c>
      <c r="C65" s="85"/>
      <c r="D65" t="str">
        <f>Diag360!E66</f>
        <v xml:space="preserve">Part des communes couvertes par un Atlas de la Biodiversité Communale (ABC)</v>
      </c>
      <c r="E65" s="83">
        <f>Diag360!I66</f>
        <v>1</v>
      </c>
      <c r="F65" t="str">
        <f>Diag360!H66</f>
        <v>%</v>
      </c>
      <c r="G65" t="str">
        <f>Diag360!F66&amp;IF(Diag360!G66="","",";"&amp;Diag360!G66)</f>
        <v xml:space="preserve">Nature France</v>
      </c>
      <c r="H65" s="84">
        <f>IFERROR(IF(Diag360!K66=0,Diag360!K66+0.0001,Diag360!K66),0)</f>
        <v>1</v>
      </c>
    </row>
    <row r="66">
      <c r="A66" t="str">
        <f>Diag360!B67</f>
        <v>Essentiels</v>
      </c>
      <c r="B66" t="str">
        <f>Diag360!C67</f>
        <v xml:space="preserve">Être en lien avec la nature</v>
      </c>
      <c r="C66" s="85"/>
      <c r="D66" t="str">
        <f>Diag360!E67</f>
        <v xml:space="preserve">Part des forêts et milieux semi-naturels sur la surface totale du territoire</v>
      </c>
      <c r="E66" s="83">
        <f>Diag360!I67</f>
        <v>0.247</v>
      </c>
      <c r="F66" t="str">
        <f>Diag360!H67</f>
        <v>%</v>
      </c>
      <c r="G66" t="str">
        <f>Diag360!F67&amp;IF(Diag360!G67="","",";"&amp;Diag360!G67)</f>
        <v xml:space="preserve">Observatoire des Territoires</v>
      </c>
      <c r="H66" s="84">
        <f>IFERROR(IF(Diag360!K67=0,Diag360!K67+0.0001,Diag360!K67),0)</f>
        <v>0.82333333333333336</v>
      </c>
    </row>
    <row r="67">
      <c r="A67" t="str">
        <f>Diag360!B68</f>
        <v>Essentiels</v>
      </c>
      <c r="B67" t="str">
        <f>Diag360!C68</f>
        <v xml:space="preserve">Être en lien avec la nature</v>
      </c>
      <c r="C67" s="85"/>
      <c r="D67" t="str">
        <f>Diag360!E68</f>
        <v xml:space="preserve">Part du territoire en zone protégée</v>
      </c>
      <c r="E67" s="83">
        <f>Diag360!I68</f>
        <v>0.034000000000000002</v>
      </c>
      <c r="F67" t="str">
        <f>Diag360!H68</f>
        <v>%</v>
      </c>
      <c r="G67" t="str">
        <f>Diag360!F68&amp;IF(Diag360!G68="","",";"&amp;Diag360!G68)</f>
        <v>ODDetT</v>
      </c>
      <c r="H67" s="84">
        <f>IFERROR(IF(Diag360!K68=0,Diag360!K68+0.0001,Diag360!K68),0)</f>
        <v>0.17000000000000001</v>
      </c>
    </row>
    <row r="68">
      <c r="A68" t="str">
        <f>Diag360!B69</f>
        <v>Essentiels</v>
      </c>
      <c r="B68" t="str">
        <f>Diag360!C69</f>
        <v xml:space="preserve">Être en lien avec la nature</v>
      </c>
      <c r="C68" s="85"/>
      <c r="D68" t="str">
        <f>Diag360!E69</f>
        <v xml:space="preserve">Superficie moyenne d’espaces verts par habitant dans la ville-centre</v>
      </c>
      <c r="E68" s="83">
        <f>Diag360!I69</f>
        <v>170.69999999999999</v>
      </c>
      <c r="F68" t="str">
        <f>Diag360!H69</f>
        <v xml:space="preserve">m2 / hab</v>
      </c>
      <c r="G68" t="str">
        <f>Diag360!F69&amp;IF(Diag360!G69="","",";"&amp;Diag360!G69)</f>
        <v xml:space="preserve">Observatoire des villes vertes </v>
      </c>
      <c r="H68" s="84">
        <f>IFERROR(IF(Diag360!K69=0,Diag360!K69+0.0001,Diag360!K69),0)</f>
        <v>0.83514851485148511</v>
      </c>
    </row>
    <row r="69">
      <c r="A69" t="str">
        <f>Diag360!B70</f>
        <v>Induits</v>
      </c>
      <c r="B69" t="str">
        <f>Diag360!C70</f>
        <v xml:space="preserve">Produire et s'approvisionner localement</v>
      </c>
      <c r="C69" s="85"/>
      <c r="D69" t="str">
        <f>Diag360!E70</f>
        <v xml:space="preserve">Existence d'un dispositif de tarification incitative sur la collecte des déchets (taxe ou redevance)</v>
      </c>
      <c r="E69" s="83" t="str">
        <f>Diag360!I70</f>
        <v>Non</v>
      </c>
      <c r="F69" t="str">
        <f>Diag360!H70</f>
        <v>-</v>
      </c>
      <c r="G69" t="str">
        <f>Diag360!F70&amp;IF(Diag360!G70="","",";"&amp;Diag360!G70)</f>
        <v>In</v>
      </c>
      <c r="H69" s="84">
        <f>IFERROR(IF(Diag360!K70=0,Diag360!K70+0.0001,Diag360!K70),0)</f>
        <v>0.0001</v>
      </c>
    </row>
    <row r="70">
      <c r="A70" t="str">
        <f>Diag360!B71</f>
        <v>Induits</v>
      </c>
      <c r="B70" t="str">
        <f>Diag360!C71</f>
        <v xml:space="preserve">Produire et s'approvisionner localement</v>
      </c>
      <c r="C70" s="85"/>
      <c r="D70" t="str">
        <f>Diag360!E71</f>
        <v xml:space="preserve">Existence d'un document-cadre en matière d'économie circulaire</v>
      </c>
      <c r="E70" s="83" t="str">
        <f>Diag360!I71</f>
        <v>Oui</v>
      </c>
      <c r="F70" t="str">
        <f>Diag360!H71</f>
        <v>-</v>
      </c>
      <c r="G70" t="str">
        <f>Diag360!F71&amp;IF(Diag360!G71="","",";"&amp;Diag360!G71)</f>
        <v>Interne</v>
      </c>
      <c r="H70" s="84">
        <f>IFERROR(IF(Diag360!K71=0,Diag360!K71+0.0001,Diag360!K71),0)</f>
        <v>1</v>
      </c>
    </row>
    <row r="71">
      <c r="A71" t="str">
        <f>Diag360!B72</f>
        <v>Induits</v>
      </c>
      <c r="B71" t="str">
        <f>Diag360!C72</f>
        <v xml:space="preserve">Produire et s'approvisionner localement</v>
      </c>
      <c r="C71" s="85"/>
      <c r="D71" t="str">
        <f>Diag360!E72</f>
        <v xml:space="preserve">Identification d'un agent-référent</v>
      </c>
      <c r="E71" s="83" t="str">
        <f>Diag360!I72</f>
        <v>Oui</v>
      </c>
      <c r="F71" t="str">
        <f>Diag360!H72</f>
        <v>-</v>
      </c>
      <c r="G71" t="str">
        <f>Diag360!F72&amp;IF(Diag360!G72="","",";"&amp;Diag360!G72)</f>
        <v>Interne</v>
      </c>
      <c r="H71" s="84">
        <f>IFERROR(IF(Diag360!K72=0,Diag360!K72+0.0001,Diag360!K72),0)</f>
        <v>1</v>
      </c>
    </row>
    <row r="72">
      <c r="A72" t="str">
        <f>Diag360!B73</f>
        <v>Induits</v>
      </c>
      <c r="B72" t="str">
        <f>Diag360!C73</f>
        <v xml:space="preserve">Produire et s'approvisionner localement</v>
      </c>
      <c r="C72" s="85"/>
      <c r="D72" t="str">
        <f>Diag360!E73</f>
        <v xml:space="preserve">Indicateur de dépendance économique</v>
      </c>
      <c r="E72" s="83">
        <f>Diag360!I73</f>
        <v>116</v>
      </c>
      <c r="F72" t="str">
        <f>Diag360!H73</f>
        <v>-</v>
      </c>
      <c r="G72" t="str">
        <f>Diag360!F73&amp;IF(Diag360!G73="","",";"&amp;Diag360!G73)</f>
        <v xml:space="preserve">Observatoire des Territoires</v>
      </c>
      <c r="H72" s="84">
        <f>IFERROR(IF(Diag360!K73=0,Diag360!K73+0.0001,Diag360!K73),0)</f>
        <v>0.11450381679389313</v>
      </c>
    </row>
    <row r="73">
      <c r="A73" t="str">
        <f>Diag360!B74</f>
        <v>Induits</v>
      </c>
      <c r="B73" t="str">
        <f>Diag360!C74</f>
        <v xml:space="preserve">Produire et s'approvisionner localement</v>
      </c>
      <c r="C73" s="85"/>
      <c r="D73" t="str">
        <f>Diag360!E74</f>
        <v xml:space="preserve">Nombre d’équipements total pour 1000 habitants</v>
      </c>
      <c r="E73" s="83">
        <f>Diag360!I74</f>
        <v>29.399999999999999</v>
      </c>
      <c r="F73" t="str">
        <f>Diag360!H74</f>
        <v xml:space="preserve">/ 1 000 hab</v>
      </c>
      <c r="G73" t="str">
        <f>Diag360!F74&amp;IF(Diag360!G74="","",";"&amp;Diag360!G74)</f>
        <v>INSEE</v>
      </c>
      <c r="H73" s="84">
        <f>IFERROR(IF(Diag360!K74=0,Diag360!K74+0.0001,Diag360!K74),0)</f>
        <v>0.21008403361344541</v>
      </c>
    </row>
    <row r="74">
      <c r="A74" t="str">
        <f>Diag360!B75</f>
        <v>Induits</v>
      </c>
      <c r="B74" t="str">
        <f>Diag360!C75</f>
        <v xml:space="preserve">Produire et s'approvisionner localement</v>
      </c>
      <c r="C74" s="85"/>
      <c r="D74" t="str">
        <f>Diag360!E75</f>
        <v xml:space="preserve">Part des achats publics intégrant au moins une considération environnementale</v>
      </c>
      <c r="E74" s="83">
        <f>Diag360!I75</f>
        <v>0.71999999999999997</v>
      </c>
      <c r="F74" t="str">
        <f>Diag360!H75</f>
        <v>%</v>
      </c>
      <c r="G74" t="str">
        <f>Diag360!F75&amp;IF(Diag360!G75="","",";"&amp;Diag360!G75)</f>
        <v>Interne</v>
      </c>
      <c r="H74" s="84">
        <f>IFERROR(IF(Diag360!K75=0,Diag360!K75+0.0001,Diag360!K75),0)</f>
        <v>0.71999999999999997</v>
      </c>
    </row>
    <row r="75">
      <c r="A75" t="str">
        <f>Diag360!B76</f>
        <v>Induits</v>
      </c>
      <c r="B75" t="str">
        <f>Diag360!C76</f>
        <v xml:space="preserve">Produire et s'approvisionner localement</v>
      </c>
      <c r="C75" s="85"/>
      <c r="D75" t="str">
        <f>Diag360!E76</f>
        <v xml:space="preserve">Part des emplois dans l’économie sociale et solidaire dans l'ensemble de l'économie</v>
      </c>
      <c r="E75" s="83">
        <f>Diag360!I76</f>
        <v>0.13699999999999998</v>
      </c>
      <c r="F75" t="str">
        <f>Diag360!H76</f>
        <v>%</v>
      </c>
      <c r="G75" t="str">
        <f>Diag360!F76&amp;IF(Diag360!G76="","",";"&amp;Diag360!G76)</f>
        <v>ODDetT</v>
      </c>
      <c r="H75" s="84">
        <f>IFERROR(IF(Diag360!K76=0,Diag360!K76+0.0001,Diag360!K76),0)</f>
        <v>1</v>
      </c>
    </row>
    <row r="76">
      <c r="A76" t="str">
        <f>Diag360!B77</f>
        <v>Induits</v>
      </c>
      <c r="B76" t="str">
        <f>Diag360!C77</f>
        <v xml:space="preserve">Produire et s'approvisionner localement</v>
      </c>
      <c r="C76" s="85"/>
      <c r="D76" t="str">
        <f>Diag360!E77</f>
        <v xml:space="preserve">Part des emplois de la sphère présentielle</v>
      </c>
      <c r="E76" s="83">
        <f>Diag360!I77</f>
        <v>0.69499999999999995</v>
      </c>
      <c r="F76" t="str">
        <f>Diag360!H77</f>
        <v>%</v>
      </c>
      <c r="G76" t="str">
        <f>Diag360!F77&amp;IF(Diag360!G77="","",";"&amp;Diag360!G77)</f>
        <v xml:space="preserve">Observatoire des Territoires</v>
      </c>
      <c r="H76" s="84">
        <f>IFERROR(IF(Diag360!K77=0,Diag360!K77+0.0001,Diag360!K77),0)</f>
        <v>0.64814814814814781</v>
      </c>
    </row>
    <row r="77">
      <c r="A77" t="str">
        <f>Diag360!B78</f>
        <v>Induits</v>
      </c>
      <c r="B77" t="str">
        <f>Diag360!C78</f>
        <v xml:space="preserve">Produire et s'approvisionner localement</v>
      </c>
      <c r="C77" s="85"/>
      <c r="D77" t="str">
        <f>Diag360!E78</f>
        <v xml:space="preserve">Part des emplois jugés "à risque"</v>
      </c>
      <c r="E77" s="83">
        <f>Diag360!I78</f>
        <v>0.161</v>
      </c>
      <c r="F77" t="str">
        <f>Diag360!H78</f>
        <v>%</v>
      </c>
      <c r="G77" t="str">
        <f>Diag360!F78&amp;IF(Diag360!G78="","",";"&amp;Diag360!G78)</f>
        <v xml:space="preserve">Territoires au Futur</v>
      </c>
      <c r="H77" s="84">
        <f>IFERROR(IF(Diag360!K78=0,Diag360!K78+0.0001,Diag360!K78),0)</f>
        <v>0.80476190476190479</v>
      </c>
    </row>
    <row r="78">
      <c r="A78" t="str">
        <f>Diag360!B79</f>
        <v>Induits</v>
      </c>
      <c r="B78" t="str">
        <f>Diag360!C79</f>
        <v xml:space="preserve">Produire et s'approvisionner localement</v>
      </c>
      <c r="C78" s="85"/>
      <c r="D78" t="str">
        <f>Diag360!E79</f>
        <v xml:space="preserve">Taux d’actifs et d’emplois</v>
      </c>
      <c r="E78" s="83">
        <f>Diag360!I79</f>
        <v>3</v>
      </c>
      <c r="F78" t="str">
        <f>Diag360!H79</f>
        <v>-</v>
      </c>
      <c r="G78" t="str">
        <f>Diag360!F79&amp;IF(Diag360!G79="","",";"&amp;Diag360!G79)</f>
        <v xml:space="preserve">DATAR Nouvelle-Aquitaine</v>
      </c>
      <c r="H78" s="84">
        <f>IFERROR(IF(Diag360!K79=0,Diag360!K79+0.0001,Diag360!K79),0)</f>
        <v>0.5</v>
      </c>
    </row>
    <row r="79">
      <c r="A79" t="str">
        <f>Diag360!B80</f>
        <v>Induits</v>
      </c>
      <c r="B79" t="str">
        <f>Diag360!C80</f>
        <v xml:space="preserve">Produire et s'approvisionner localement</v>
      </c>
      <c r="C79" s="85"/>
      <c r="D79" t="str">
        <f>Diag360!E80</f>
        <v xml:space="preserve">Taux de valorisation matière et organique des déchets ménagers et assimilés</v>
      </c>
      <c r="E79" s="83">
        <f>Diag360!I80</f>
        <v>0.74400000000000011</v>
      </c>
      <c r="F79" t="str">
        <f>Diag360!H80</f>
        <v>%</v>
      </c>
      <c r="G79" t="str">
        <f>Diag360!F80&amp;IF(Diag360!G80="","",";"&amp;Diag360!G80)</f>
        <v xml:space="preserve">Statistiques-locales INSEE;Interne</v>
      </c>
      <c r="H79" s="84">
        <f>IFERROR(IF(Diag360!K80=0,Diag360!K80+0.0001,Diag360!K80),0)</f>
        <v>0.74400000000000011</v>
      </c>
    </row>
    <row r="80">
      <c r="A80" t="str">
        <f>Diag360!B81</f>
        <v>Essentiels</v>
      </c>
      <c r="B80" t="str">
        <f>Diag360!C81</f>
        <v xml:space="preserve">S'informer et s'instruire</v>
      </c>
      <c r="C80" s="85"/>
      <c r="D80" t="str">
        <f>Diag360!E81</f>
        <v xml:space="preserve">Distance moyenne aux bibliothèques</v>
      </c>
      <c r="E80" s="83">
        <f>Diag360!I81</f>
        <v>4.7000000000000002</v>
      </c>
      <c r="F80" t="str">
        <f>Diag360!H81</f>
        <v>-</v>
      </c>
      <c r="G80" t="str">
        <f>Diag360!F81&amp;IF(Diag360!G81="","",";"&amp;Diag360!G81)</f>
        <v xml:space="preserve">fragilite-numerique.fr </v>
      </c>
      <c r="H80" s="84">
        <f>IFERROR(IF(Diag360!K81=0,Diag360!K81+0.0001,Diag360!K81),0)</f>
        <v>0.58888888888888891</v>
      </c>
    </row>
    <row r="81">
      <c r="A81" t="str">
        <f>Diag360!B82</f>
        <v>Essentiels</v>
      </c>
      <c r="B81" t="str">
        <f>Diag360!C82</f>
        <v xml:space="preserve">S'informer et s'instruire</v>
      </c>
      <c r="C81" s="85"/>
      <c r="D81" t="str">
        <f>Diag360!E82</f>
        <v xml:space="preserve">Existence d'un Projet Éducatif Territorial (PEDT)</v>
      </c>
      <c r="E81" s="83" t="str">
        <f>Diag360!I82</f>
        <v>Oui</v>
      </c>
      <c r="F81" t="str">
        <f>Diag360!H82</f>
        <v>-</v>
      </c>
      <c r="G81" t="str">
        <f>Diag360!F82&amp;IF(Diag360!G82="","",";"&amp;Diag360!G82)</f>
        <v>Interne</v>
      </c>
      <c r="H81" s="84">
        <f>IFERROR(IF(Diag360!K82=0,Diag360!K82+0.0001,Diag360!K82),0)</f>
        <v>1</v>
      </c>
    </row>
    <row r="82">
      <c r="A82" t="str">
        <f>Diag360!B83</f>
        <v>Essentiels</v>
      </c>
      <c r="B82" t="str">
        <f>Diag360!C83</f>
        <v xml:space="preserve">S'informer et s'instruire</v>
      </c>
      <c r="C82" s="85"/>
      <c r="D82" t="str">
        <f>Diag360!E83</f>
        <v xml:space="preserve">Existence d’un dispositif d’éco-conditionnalité des aides aux acteurs et projets associatifs</v>
      </c>
      <c r="E82" s="83" t="str">
        <f>Diag360!I83</f>
        <v>Oui</v>
      </c>
      <c r="F82" t="str">
        <f>Diag360!H83</f>
        <v>-</v>
      </c>
      <c r="G82" t="str">
        <f>Diag360!F83&amp;IF(Diag360!G83="","",";"&amp;Diag360!G83)</f>
        <v>Interne</v>
      </c>
      <c r="H82" s="84">
        <f>IFERROR(IF(Diag360!K83=0,Diag360!K83+0.0001,Diag360!K83),0)</f>
        <v>1</v>
      </c>
    </row>
    <row r="83">
      <c r="A83" t="str">
        <f>Diag360!B84</f>
        <v>Essentiels</v>
      </c>
      <c r="B83" t="str">
        <f>Diag360!C84</f>
        <v xml:space="preserve">S'informer et s'instruire</v>
      </c>
      <c r="C83" s="85"/>
      <c r="D83" t="str">
        <f>Diag360!E84</f>
        <v xml:space="preserve">Identification d'un agent-référent</v>
      </c>
      <c r="E83" s="83" t="str">
        <f>Diag360!I84</f>
        <v>Non</v>
      </c>
      <c r="F83" t="str">
        <f>Diag360!H84</f>
        <v>-</v>
      </c>
      <c r="G83" t="str">
        <f>Diag360!F84&amp;IF(Diag360!G84="","",";"&amp;Diag360!G84)</f>
        <v>Interne</v>
      </c>
      <c r="H83" s="84">
        <f>IFERROR(IF(Diag360!K84=0,Diag360!K84+0.0001,Diag360!K84),0)</f>
        <v>0.0001</v>
      </c>
    </row>
    <row r="84">
      <c r="A84" t="str">
        <f>Diag360!B85</f>
        <v>Essentiels</v>
      </c>
      <c r="B84" t="str">
        <f>Diag360!C85</f>
        <v xml:space="preserve">S'informer et s'instruire</v>
      </c>
      <c r="C84" s="85"/>
      <c r="D84" t="str">
        <f>Diag360!E85</f>
        <v xml:space="preserve">Indice de fragilité numérique</v>
      </c>
      <c r="E84" s="83">
        <f>Diag360!I85</f>
        <v>5.2999999999999998</v>
      </c>
      <c r="F84" t="str">
        <f>Diag360!H85</f>
        <v>-</v>
      </c>
      <c r="G84" t="str">
        <f>Diag360!F85&amp;IF(Diag360!G85="","",";"&amp;Diag360!G85)</f>
        <v xml:space="preserve">fragilite-numerique.fr </v>
      </c>
      <c r="H84" s="84">
        <f>IFERROR(IF(Diag360!K85=0,Diag360!K85+0.0001,Diag360!K85),0)</f>
        <v>0.52222222222222225</v>
      </c>
    </row>
    <row r="85">
      <c r="A85" t="str">
        <f>Diag360!B86</f>
        <v>Essentiels</v>
      </c>
      <c r="B85" t="str">
        <f>Diag360!C86</f>
        <v xml:space="preserve">S'informer et s'instruire</v>
      </c>
      <c r="C85" s="85"/>
      <c r="D85" t="str">
        <f>Diag360!E86</f>
        <v xml:space="preserve">Nombre de médias locaux indépendants à l'échelle départementale</v>
      </c>
      <c r="E85" s="83">
        <f>Diag360!I86</f>
        <v>8</v>
      </c>
      <c r="F85" t="str">
        <f>Diag360!H86</f>
        <v>-</v>
      </c>
      <c r="G85" t="str">
        <f>Diag360!F86&amp;IF(Diag360!G86="","",";"&amp;Diag360!G86)</f>
        <v>Interne</v>
      </c>
      <c r="H85" s="84">
        <f>IFERROR(IF(Diag360!K86=0,Diag360!K86+0.0001,Diag360!K86),0)</f>
        <v>1</v>
      </c>
    </row>
    <row r="86">
      <c r="A86" t="str">
        <f>Diag360!B87</f>
        <v>Essentiels</v>
      </c>
      <c r="B86" t="str">
        <f>Diag360!C87</f>
        <v xml:space="preserve">S'informer et s'instruire</v>
      </c>
      <c r="C86" s="85"/>
      <c r="D86" t="str">
        <f>Diag360!E87</f>
        <v xml:space="preserve">Part des communes du territoire de plus de 5000 habitants disposant d’une programmation événementielle en lien avec la transition écologique et la résilience territoriale</v>
      </c>
      <c r="E86" s="83">
        <f>Diag360!I87</f>
        <v>0</v>
      </c>
      <c r="F86" t="str">
        <f>Diag360!H87</f>
        <v>%</v>
      </c>
      <c r="G86" t="str">
        <f>Diag360!F87&amp;IF(Diag360!G87="","",";"&amp;Diag360!G87)</f>
        <v>Interne</v>
      </c>
      <c r="H86" s="84">
        <f>IFERROR(IF(Diag360!K87=0,Diag360!K87+0.0001,Diag360!K87),0)</f>
        <v>0.0001</v>
      </c>
    </row>
    <row r="87">
      <c r="A87" t="str">
        <f>Diag360!B88</f>
        <v>Essentiels</v>
      </c>
      <c r="B87" t="str">
        <f>Diag360!C88</f>
        <v xml:space="preserve">S'informer et s'instruire</v>
      </c>
      <c r="C87" s="85"/>
      <c r="D87" t="str">
        <f>Diag360!E88</f>
        <v xml:space="preserve">Part des établissements scolaires engagés dans une démarche globale de développement durable (label E3D)</v>
      </c>
      <c r="E87" s="83">
        <f>Diag360!I88</f>
        <v>0.25</v>
      </c>
      <c r="F87" t="str">
        <f>Diag360!H88</f>
        <v>%</v>
      </c>
      <c r="G87" t="str">
        <f>Diag360!F88&amp;IF(Diag360!G88="","",";"&amp;Diag360!G88)</f>
        <v xml:space="preserve">Interne;Statistiques-locales, INSEE</v>
      </c>
      <c r="H87" s="84">
        <f>IFERROR(IF(Diag360!K88=0,Diag360!K88+0.0001,Diag360!K88),0)</f>
        <v>0.25</v>
      </c>
    </row>
    <row r="88">
      <c r="A88" t="str">
        <f>Diag360!B89</f>
        <v>Essentiels</v>
      </c>
      <c r="B88" t="str">
        <f>Diag360!C89</f>
        <v xml:space="preserve">S'informer et s'instruire</v>
      </c>
      <c r="C88" s="85"/>
      <c r="D88" t="str">
        <f>Diag360!E89</f>
        <v xml:space="preserve">Part des établissements scolaires enseignant la préparation aux situations d’urgence et la réduction des risques</v>
      </c>
      <c r="E88" s="83">
        <f>Diag360!I89</f>
        <v>0</v>
      </c>
      <c r="F88" t="str">
        <f>Diag360!H89</f>
        <v>%</v>
      </c>
      <c r="G88" t="str">
        <f>Diag360!F89&amp;IF(Diag360!G89="","",";"&amp;Diag360!G89)</f>
        <v>Interne</v>
      </c>
      <c r="H88" s="84">
        <f>IFERROR(IF(Diag360!K89=0,Diag360!K89+0.0001,Diag360!K89),0)</f>
        <v>0.0001</v>
      </c>
    </row>
    <row r="89">
      <c r="A89" t="str">
        <f>Diag360!B90</f>
        <v>Vitaux</v>
      </c>
      <c r="B89" t="str">
        <f>Diag360!C90</f>
        <v xml:space="preserve">Se nourrir</v>
      </c>
      <c r="C89" s="85"/>
      <c r="D89" t="str">
        <f>Diag360!E90</f>
        <v xml:space="preserve">Accessibilité théorique aux commerces alimentaires à vélo</v>
      </c>
      <c r="E89" s="83">
        <f>Diag360!I90</f>
        <v>0.84799999999999998</v>
      </c>
      <c r="F89" t="str">
        <f>Diag360!H90</f>
        <v>%</v>
      </c>
      <c r="G89" t="str">
        <f>Diag360!F90&amp;IF(Diag360!G90="","",";"&amp;Diag360!G90)</f>
        <v xml:space="preserve">Territoires au Futur</v>
      </c>
      <c r="H89" s="84">
        <f>IFERROR(IF(Diag360!K90=0,Diag360!K90+0.0001,Diag360!K90),0)</f>
        <v>1</v>
      </c>
    </row>
    <row r="90">
      <c r="A90" t="str">
        <f>Diag360!B91</f>
        <v>Vitaux</v>
      </c>
      <c r="B90" t="str">
        <f>Diag360!C91</f>
        <v xml:space="preserve">Se nourrir</v>
      </c>
      <c r="C90" s="85"/>
      <c r="D90" t="str">
        <f>Diag360!E91</f>
        <v xml:space="preserve">Adéquation théorique entre la production agricole et la consommation du territoire</v>
      </c>
      <c r="E90" s="83">
        <f>Diag360!I91</f>
        <v>0.50900000000000001</v>
      </c>
      <c r="F90" t="str">
        <f>Diag360!H91</f>
        <v>%</v>
      </c>
      <c r="G90" t="str">
        <f>Diag360!F91&amp;IF(Diag360!G91="","",";"&amp;Diag360!G91)</f>
        <v xml:space="preserve">Territoires au Futur</v>
      </c>
      <c r="H90" s="84">
        <f>IFERROR(IF(Diag360!K91=0,Diag360!K91+0.0001,Diag360!K91),0)</f>
        <v>0.5149999999999999</v>
      </c>
    </row>
    <row r="91">
      <c r="A91" t="str">
        <f>Diag360!B92</f>
        <v>Vitaux</v>
      </c>
      <c r="B91" t="str">
        <f>Diag360!C92</f>
        <v xml:space="preserve">Se nourrir</v>
      </c>
      <c r="C91" s="85"/>
      <c r="D91" t="str">
        <f>Diag360!E92</f>
        <v xml:space="preserve">Densité d’outils de logistique ou de transformation alimentaire locaux</v>
      </c>
      <c r="E91" s="83">
        <f>Diag360!I92</f>
        <v>4</v>
      </c>
      <c r="F91" t="str">
        <f>Diag360!H92</f>
        <v xml:space="preserve">/ 100 km2</v>
      </c>
      <c r="G91" t="str">
        <f>Diag360!F92&amp;IF(Diag360!G92="","",";"&amp;Diag360!G92)</f>
        <v xml:space="preserve">Interne;Toile alimentaire</v>
      </c>
      <c r="H91" s="84">
        <f>IFERROR(IF(Diag360!K92=0,Diag360!K92+0.0001,Diag360!K92),0)</f>
        <v>0.66666666666666663</v>
      </c>
    </row>
    <row r="92">
      <c r="A92" t="str">
        <f>Diag360!B93</f>
        <v>Vitaux</v>
      </c>
      <c r="B92" t="str">
        <f>Diag360!C93</f>
        <v xml:space="preserve">Se nourrir</v>
      </c>
      <c r="C92" s="85"/>
      <c r="D92" t="str">
        <f>Diag360!E93</f>
        <v xml:space="preserve">Densité de supérettes et d’épiceries pour 1000 habitants</v>
      </c>
      <c r="E92" s="83">
        <f>Diag360!I93</f>
        <v>0.20000000000000001</v>
      </c>
      <c r="F92" t="str">
        <f>Diag360!H93</f>
        <v xml:space="preserve">valeurs pour le risque</v>
      </c>
      <c r="G92" t="str">
        <f>Diag360!F93&amp;IF(Diag360!G93="","",";"&amp;Diag360!G93)</f>
        <v>Obso-Alim</v>
      </c>
      <c r="H92" s="84">
        <f>IFERROR(IF(Diag360!K93=0,Diag360!K93+0.0001,Diag360!K93),0)</f>
        <v>0.22222222222222224</v>
      </c>
    </row>
    <row r="93">
      <c r="A93" t="str">
        <f>Diag360!B94</f>
        <v>Vitaux</v>
      </c>
      <c r="B93" t="str">
        <f>Diag360!C94</f>
        <v xml:space="preserve">Se nourrir</v>
      </c>
      <c r="C93" s="85"/>
      <c r="D93" t="str">
        <f>Diag360!E94</f>
        <v xml:space="preserve">Evolution de la Surface Agricole Utile entre 2010 et 2020</v>
      </c>
      <c r="E93" s="83">
        <f>Diag360!I94</f>
        <v>0.0050000000000000001</v>
      </c>
      <c r="F93" t="str">
        <f>Diag360!H94</f>
        <v>%</v>
      </c>
      <c r="G93" t="str">
        <f>Diag360!F94&amp;IF(Diag360!G94="","",";"&amp;Diag360!G94)</f>
        <v xml:space="preserve">Observatoire des Territoires</v>
      </c>
      <c r="H93" s="84">
        <f>IFERROR(IF(Diag360!K94=0,Diag360!K94+0.0001,Diag360!K94),0)</f>
        <v>0.57692307692307698</v>
      </c>
    </row>
    <row r="94">
      <c r="A94" t="str">
        <f>Diag360!B95</f>
        <v>Vitaux</v>
      </c>
      <c r="B94" t="str">
        <f>Diag360!C95</f>
        <v xml:space="preserve">Se nourrir</v>
      </c>
      <c r="C94" s="85"/>
      <c r="D94" t="str">
        <f>Diag360!E95</f>
        <v xml:space="preserve">Évolution des actifs agricoles entre 2008 et 2019</v>
      </c>
      <c r="E94" s="83">
        <f>Diag360!I95</f>
        <v>-0.29339999999999999</v>
      </c>
      <c r="F94" t="str">
        <f>Diag360!H95</f>
        <v>%</v>
      </c>
      <c r="G94" t="str">
        <f>Diag360!F95&amp;IF(Diag360!G95="","",";"&amp;Diag360!G95)</f>
        <v xml:space="preserve">Territoires au Futur</v>
      </c>
      <c r="H94" s="84">
        <f>IFERROR(IF(Diag360!K95=0,Diag360!K95+0.0001,Diag360!K95),0)</f>
        <v>0.0001</v>
      </c>
    </row>
    <row r="95">
      <c r="A95" t="str">
        <f>Diag360!B96</f>
        <v>Vitaux</v>
      </c>
      <c r="B95" t="str">
        <f>Diag360!C96</f>
        <v xml:space="preserve">Se nourrir</v>
      </c>
      <c r="C95" s="85"/>
      <c r="D95" t="str">
        <f>Diag360!E96</f>
        <v xml:space="preserve">Existence d’un Projet Alimentaire Territorial</v>
      </c>
      <c r="E95" s="83" t="str">
        <f>Diag360!I96</f>
        <v>Oui</v>
      </c>
      <c r="F95" t="str">
        <f>Diag360!H96</f>
        <v>-</v>
      </c>
      <c r="G95" t="str">
        <f>Diag360!F96&amp;IF(Diag360!G96="","",";"&amp;Diag360!G96)</f>
        <v>Interne;Agriculture.gouv.fr</v>
      </c>
      <c r="H95" s="84">
        <f>IFERROR(IF(Diag360!K96=0,Diag360!K96+0.0001,Diag360!K96),0)</f>
        <v>1</v>
      </c>
    </row>
    <row r="96">
      <c r="A96" t="str">
        <f>Diag360!B97</f>
        <v>Vitaux</v>
      </c>
      <c r="B96" t="str">
        <f>Diag360!C97</f>
        <v xml:space="preserve">Se nourrir</v>
      </c>
      <c r="C96" s="85"/>
      <c r="D96" t="str">
        <f>Diag360!E97</f>
        <v xml:space="preserve">Identification d'un agent-référent</v>
      </c>
      <c r="E96" s="83" t="str">
        <f>Diag360!I97</f>
        <v>Oui</v>
      </c>
      <c r="F96" t="str">
        <f>Diag360!H97</f>
        <v>-</v>
      </c>
      <c r="G96" t="str">
        <f>Diag360!F97&amp;IF(Diag360!G97="","",";"&amp;Diag360!G97)</f>
        <v>Interne</v>
      </c>
      <c r="H96" s="84">
        <f>IFERROR(IF(Diag360!K97=0,Diag360!K97+0.0001,Diag360!K97),0)</f>
        <v>1</v>
      </c>
    </row>
    <row r="97">
      <c r="A97" t="str">
        <f>Diag360!B98</f>
        <v>Vitaux</v>
      </c>
      <c r="B97" t="str">
        <f>Diag360!C98</f>
        <v xml:space="preserve">Se nourrir</v>
      </c>
      <c r="C97" s="85"/>
      <c r="D97" t="str">
        <f>Diag360!E98</f>
        <v xml:space="preserve">Nombre de marchés de producteurs hebdomadaires pour 1000 habitants</v>
      </c>
      <c r="E97" s="83">
        <f>Diag360!I98</f>
        <v>0.017000000000000001</v>
      </c>
      <c r="F97" t="str">
        <f>Diag360!H98</f>
        <v xml:space="preserve">/ 1000 hab</v>
      </c>
      <c r="G97" t="str">
        <f>Diag360!F98&amp;IF(Diag360!G98="","",";"&amp;Diag360!G98)</f>
        <v>Interne</v>
      </c>
      <c r="H97" s="84">
        <f>IFERROR(IF(Diag360!K98=0,Diag360!K98+0.0001,Diag360!K98),0)</f>
        <v>1</v>
      </c>
    </row>
    <row r="98">
      <c r="A98" t="str">
        <f>Diag360!B99</f>
        <v>Vitaux</v>
      </c>
      <c r="B98" t="str">
        <f>Diag360!C99</f>
        <v xml:space="preserve">Se nourrir</v>
      </c>
      <c r="C98" s="85"/>
      <c r="D98" t="str">
        <f>Diag360!E99</f>
        <v xml:space="preserve">Part de la restauration collective respectant les critères d'approvisionnement de la loi Egalim</v>
      </c>
      <c r="E98" s="83">
        <f>Diag360!I99</f>
        <v>0.23000000000000001</v>
      </c>
      <c r="F98" t="str">
        <f>Diag360!H99</f>
        <v>%</v>
      </c>
      <c r="G98" t="str">
        <f>Diag360!F99&amp;IF(Diag360!G99="","",";"&amp;Diag360!G99)</f>
        <v>Ma-cantine;Interne</v>
      </c>
      <c r="H98" s="84">
        <f>IFERROR(IF(Diag360!K99=0,Diag360!K99+0.0001,Diag360!K99),0)</f>
        <v>0.23000000000000001</v>
      </c>
    </row>
    <row r="99">
      <c r="A99" t="str">
        <f>Diag360!B100</f>
        <v>Vitaux</v>
      </c>
      <c r="B99" t="str">
        <f>Diag360!C100</f>
        <v xml:space="preserve">Se nourrir</v>
      </c>
      <c r="C99" s="85"/>
      <c r="D99" t="str">
        <f>Diag360!E100</f>
        <v xml:space="preserve">Part de la surface agricole en agriculture Biologique sur la surface agricole utile</v>
      </c>
      <c r="E99" s="83">
        <f>Diag360!I100</f>
        <v>0.115</v>
      </c>
      <c r="F99" t="str">
        <f>Diag360!H100</f>
        <v>%</v>
      </c>
      <c r="G99" t="str">
        <f>Diag360!F100&amp;IF(Diag360!G100="","",";"&amp;Diag360!G100)</f>
        <v xml:space="preserve">Observatoire des Territoires;Agence Bio</v>
      </c>
      <c r="H99" s="84">
        <f>IFERROR(IF(Diag360!K100=0,Diag360!K100+0.0001,Diag360!K100),0)</f>
        <v>0.115</v>
      </c>
    </row>
    <row r="100">
      <c r="A100" t="str">
        <f>Diag360!B101</f>
        <v>Vitaux</v>
      </c>
      <c r="B100" t="str">
        <f>Diag360!C101</f>
        <v xml:space="preserve">Se nourrir</v>
      </c>
      <c r="C100" s="85"/>
      <c r="D100" t="str">
        <f>Diag360!E101</f>
        <v xml:space="preserve">Part de la Surface Agricole Utile sur la superficie totale du territoire</v>
      </c>
      <c r="E100" s="83">
        <f>Diag360!I101</f>
        <v>0.41999999999999998</v>
      </c>
      <c r="F100" t="str">
        <f>Diag360!H101</f>
        <v>%</v>
      </c>
      <c r="G100" t="str">
        <f>Diag360!F101&amp;IF(Diag360!G101="","",";"&amp;Diag360!G101)</f>
        <v xml:space="preserve">Observatoire des Territoires</v>
      </c>
      <c r="H100" s="84">
        <f>IFERROR(IF(Diag360!K101=0,Diag360!K101+0.0001,Diag360!K101),0)</f>
        <v>1</v>
      </c>
    </row>
    <row r="101">
      <c r="A101" t="str">
        <f>Diag360!B102</f>
        <v>Vitaux</v>
      </c>
      <c r="B101" t="str">
        <f>Diag360!C102</f>
        <v xml:space="preserve">Se nourrir</v>
      </c>
      <c r="C101" s="85"/>
      <c r="D101" t="str">
        <f>Diag360!E102</f>
        <v xml:space="preserve">Quantité annuelle d'achats de substances actives rapporté à la SAU du territoire</v>
      </c>
      <c r="E101" s="83">
        <f>Diag360!I102</f>
        <v>1.27</v>
      </c>
      <c r="F101" t="str">
        <f>Diag360!H102</f>
        <v xml:space="preserve">kg / ha / an</v>
      </c>
      <c r="G101" t="str">
        <f>Diag360!F102&amp;IF(Diag360!G102="","",";"&amp;Diag360!G102)</f>
        <v xml:space="preserve">Ministère de la Transition Ecologique</v>
      </c>
      <c r="H101" s="84">
        <f>IFERROR(IF(Diag360!K102=0,Diag360!K102+0.0001,Diag360!K102),0)</f>
        <v>0.36499999999999999</v>
      </c>
    </row>
    <row r="102">
      <c r="A102" t="str">
        <f>Diag360!B103</f>
        <v>Vitaux</v>
      </c>
      <c r="B102" t="str">
        <f>Diag360!C103</f>
        <v xml:space="preserve">Se nourrir</v>
      </c>
      <c r="C102" s="85"/>
      <c r="D102" t="str">
        <f>Diag360!E103</f>
        <v xml:space="preserve">Score « Haute Valeur Naturelle »</v>
      </c>
      <c r="E102" s="83">
        <f>Diag360!I103</f>
        <v>12</v>
      </c>
      <c r="F102" t="str">
        <f>Diag360!H103</f>
        <v>-</v>
      </c>
      <c r="G102" t="str">
        <f>Diag360!F103&amp;IF(Diag360!G103="","",";"&amp;Diag360!G103)</f>
        <v>CRATER</v>
      </c>
      <c r="H102" s="84">
        <f>IFERROR(IF(Diag360!K103=0,Diag360!K103+0.0001,Diag360!K103),0)</f>
        <v>0.64267352185089976</v>
      </c>
    </row>
    <row r="103">
      <c r="A103" t="str">
        <f>Diag360!B104</f>
        <v>Vitaux</v>
      </c>
      <c r="B103" t="str">
        <f>Diag360!C104</f>
        <v xml:space="preserve">Se sentir en sécurité</v>
      </c>
      <c r="C103" s="85"/>
      <c r="D103" t="str">
        <f>Diag360!E104</f>
        <v xml:space="preserve">Existence d'un recensement des sites et événements sensibles</v>
      </c>
      <c r="E103" s="83" t="str">
        <f>Diag360!I104</f>
        <v>Oui</v>
      </c>
      <c r="F103" t="str">
        <f>Diag360!H104</f>
        <v>-</v>
      </c>
      <c r="G103" t="str">
        <f>Diag360!F104&amp;IF(Diag360!G104="","",";"&amp;Diag360!G104)</f>
        <v>Interne</v>
      </c>
      <c r="H103" s="84">
        <f>IFERROR(IF(Diag360!K104=0,Diag360!K104+0.0001,Diag360!K104),0)</f>
        <v>1</v>
      </c>
    </row>
    <row r="104">
      <c r="A104" t="str">
        <f>Diag360!B105</f>
        <v>Vitaux</v>
      </c>
      <c r="B104" t="str">
        <f>Diag360!C105</f>
        <v xml:space="preserve">Se sentir en sécurité</v>
      </c>
      <c r="C104" s="85"/>
      <c r="D104" t="str">
        <f>Diag360!E105</f>
        <v xml:space="preserve">Existence d'un schéma de résilience numérique</v>
      </c>
      <c r="E104" s="83" t="str">
        <f>Diag360!I105</f>
        <v xml:space="preserve">En cours</v>
      </c>
      <c r="F104" t="str">
        <f>Diag360!H105</f>
        <v>-</v>
      </c>
      <c r="G104" t="str">
        <f>Diag360!F105&amp;IF(Diag360!G105="","",";"&amp;Diag360!G105)</f>
        <v>Interne</v>
      </c>
      <c r="H104" s="84">
        <f>IFERROR(IF(Diag360!K105=0,Diag360!K105+0.0001,Diag360!K105),0)</f>
        <v>0.5</v>
      </c>
    </row>
    <row r="105">
      <c r="A105" t="str">
        <f>Diag360!B106</f>
        <v>Vitaux</v>
      </c>
      <c r="B105" t="str">
        <f>Diag360!C106</f>
        <v xml:space="preserve">Se sentir en sécurité</v>
      </c>
      <c r="C105" s="85"/>
      <c r="D105" t="str">
        <f>Diag360!E106</f>
        <v xml:space="preserve">Existence de relations de travail entre la collectivité et les associations agréées de sécurité civile sur le territoire départemental</v>
      </c>
      <c r="E105" s="83">
        <f>Diag360!I106</f>
        <v>0</v>
      </c>
      <c r="F105" t="str">
        <f>Diag360!H106</f>
        <v>-</v>
      </c>
      <c r="G105" t="str">
        <f>Diag360!F106&amp;IF(Diag360!G106="","",";"&amp;Diag360!G106)</f>
        <v xml:space="preserve">Interne;Préfecture de département</v>
      </c>
      <c r="H105" s="84">
        <f>IFERROR(IF(Diag360!K106=0,Diag360!K106+0.0001,Diag360!K106),0)</f>
        <v>0</v>
      </c>
    </row>
    <row r="106">
      <c r="A106" t="str">
        <f>Diag360!B107</f>
        <v>Vitaux</v>
      </c>
      <c r="B106" t="str">
        <f>Diag360!C107</f>
        <v xml:space="preserve">Se sentir en sécurité</v>
      </c>
      <c r="C106" s="85"/>
      <c r="D106" t="str">
        <f>Diag360!E107</f>
        <v xml:space="preserve">Identification d'un agent-référent</v>
      </c>
      <c r="E106" s="83" t="str">
        <f>Diag360!I107</f>
        <v>Non</v>
      </c>
      <c r="F106" t="str">
        <f>Diag360!H107</f>
        <v>-</v>
      </c>
      <c r="G106" t="str">
        <f>Diag360!F107&amp;IF(Diag360!G107="","",";"&amp;Diag360!G107)</f>
        <v>Interne</v>
      </c>
      <c r="H106" s="84">
        <f>IFERROR(IF(Diag360!K107=0,Diag360!K107+0.0001,Diag360!K107),0)</f>
        <v>0.0001</v>
      </c>
    </row>
    <row r="107">
      <c r="A107" t="str">
        <f>Diag360!B108</f>
        <v>Vitaux</v>
      </c>
      <c r="B107" t="str">
        <f>Diag360!C108</f>
        <v xml:space="preserve">Se sentir en sécurité</v>
      </c>
      <c r="C107" s="85"/>
      <c r="D107" t="str">
        <f>Diag360!E108</f>
        <v xml:space="preserve">Nombre de risques majeurs auxquels sont exposées les communes du territoire</v>
      </c>
      <c r="E107" s="83">
        <f>Diag360!I108</f>
        <v>7</v>
      </c>
      <c r="F107" t="str">
        <f>Diag360!H108</f>
        <v>/13</v>
      </c>
      <c r="G107" t="str">
        <f>Diag360!F108&amp;IF(Diag360!G108="","",";"&amp;Diag360!G108)</f>
        <v xml:space="preserve">France Découverte</v>
      </c>
      <c r="H107" s="84">
        <f>IFERROR(IF(Diag360!K108=0,Diag360!K108+0.0001,Diag360!K108),0)</f>
        <v>0.46153846153846156</v>
      </c>
    </row>
    <row r="108">
      <c r="A108" t="str">
        <f>Diag360!B109</f>
        <v>Vitaux</v>
      </c>
      <c r="B108" t="str">
        <f>Diag360!C109</f>
        <v xml:space="preserve">Se sentir en sécurité</v>
      </c>
      <c r="C108" s="85"/>
      <c r="D108" t="str">
        <f>Diag360!E109</f>
        <v xml:space="preserve">Nombre de victimes de violences de type « coups et blessures volontaires » pour 1000 habitants</v>
      </c>
      <c r="E108" s="83">
        <f>Diag360!I109</f>
        <v>0.29999999999999999</v>
      </c>
      <c r="F108" t="str">
        <f>Diag360!H109</f>
        <v xml:space="preserve">/ 1 000 hab</v>
      </c>
      <c r="G108" t="str">
        <f>Diag360!F109&amp;IF(Diag360!G109="","",";"&amp;Diag360!G109)</f>
        <v>SSMSI</v>
      </c>
      <c r="H108" s="84">
        <f>IFERROR(IF(Diag360!K109=0,Diag360!K109+0.0001,Diag360!K109),0)</f>
        <v>0.96999999999999997</v>
      </c>
    </row>
    <row r="109">
      <c r="A109" t="str">
        <f>Diag360!B110</f>
        <v>Vitaux</v>
      </c>
      <c r="B109" t="str">
        <f>Diag360!C110</f>
        <v xml:space="preserve">Se sentir en sécurité</v>
      </c>
      <c r="C109" s="85"/>
      <c r="D109" t="str">
        <f>Diag360!E110</f>
        <v xml:space="preserve">Part des communes couvertes par un PCS ou un PiCS</v>
      </c>
      <c r="E109" s="83">
        <f>Diag360!I110</f>
        <v>0.16</v>
      </c>
      <c r="F109" t="str">
        <f>Diag360!H110</f>
        <v>%</v>
      </c>
      <c r="G109" t="str">
        <f>Diag360!F110&amp;IF(Diag360!G110="","",";"&amp;Diag360!G110)</f>
        <v>Interne</v>
      </c>
      <c r="H109" s="84">
        <f>IFERROR(IF(Diag360!K110=0,Diag360!K110+0.0001,Diag360!K110),0)</f>
        <v>0.16</v>
      </c>
    </row>
    <row r="110">
      <c r="A110" t="str">
        <f>Diag360!B111</f>
        <v>Essentiels</v>
      </c>
      <c r="B110" t="str">
        <f>Diag360!C111</f>
        <v xml:space="preserve">Vivre ensemble et faire société</v>
      </c>
      <c r="C110" s="85"/>
      <c r="D110" t="str">
        <f>Diag360!E111</f>
        <v xml:space="preserve">Différence entre le taux d'emploi des femmes et des hommes</v>
      </c>
      <c r="E110" s="83">
        <f>Diag360!I111</f>
        <v>-3.4100000000000001</v>
      </c>
      <c r="F110" t="str">
        <f>Diag360!H111</f>
        <v>-</v>
      </c>
      <c r="G110" t="str">
        <f>Diag360!F111&amp;IF(Diag360!G111="","",";"&amp;Diag360!G111)</f>
        <v>ODDetT</v>
      </c>
      <c r="H110" s="84">
        <f>IFERROR(IF(Diag360!K111=0,Diag360!K111+0.0001,Diag360!K111),0)</f>
        <v>0.69823008849557522</v>
      </c>
    </row>
    <row r="111">
      <c r="A111" t="str">
        <f>Diag360!B112</f>
        <v>Essentiels</v>
      </c>
      <c r="B111" t="str">
        <f>Diag360!C112</f>
        <v xml:space="preserve">Vivre ensemble et faire société</v>
      </c>
      <c r="C111" s="85"/>
      <c r="D111" t="str">
        <f>Diag360!E112</f>
        <v xml:space="preserve">Existence d'une Convention Territoriale Globale (CTG) comprenant une analyse des besoins sociaux</v>
      </c>
      <c r="E111" s="83" t="str">
        <f>Diag360!I112</f>
        <v xml:space="preserve">En cours</v>
      </c>
      <c r="F111" t="str">
        <f>Diag360!H112</f>
        <v>-</v>
      </c>
      <c r="G111" t="str">
        <f>Diag360!F112&amp;IF(Diag360!G112="","",";"&amp;Diag360!G112)</f>
        <v>Interne</v>
      </c>
      <c r="H111" s="84">
        <f>IFERROR(IF(Diag360!K112=0,Diag360!K112+0.0001,Diag360!K112),0)</f>
        <v>0.5</v>
      </c>
    </row>
    <row r="112">
      <c r="A112" t="str">
        <f>Diag360!B113</f>
        <v>Essentiels</v>
      </c>
      <c r="B112" t="str">
        <f>Diag360!C113</f>
        <v xml:space="preserve">Vivre ensemble et faire société</v>
      </c>
      <c r="C112" s="85"/>
      <c r="D112" t="str">
        <f>Diag360!E113</f>
        <v xml:space="preserve">Identification d'un agent-référent</v>
      </c>
      <c r="E112" s="83" t="str">
        <f>Diag360!I113</f>
        <v>Oui</v>
      </c>
      <c r="F112" t="str">
        <f>Diag360!H113</f>
        <v>-</v>
      </c>
      <c r="G112" t="str">
        <f>Diag360!F113&amp;IF(Diag360!G113="","",";"&amp;Diag360!G113)</f>
        <v>Interne</v>
      </c>
      <c r="H112" s="84">
        <f>IFERROR(IF(Diag360!K113=0,Diag360!K113+0.0001,Diag360!K113),0)</f>
        <v>1</v>
      </c>
    </row>
    <row r="113">
      <c r="A113" t="str">
        <f>Diag360!B114</f>
        <v>Essentiels</v>
      </c>
      <c r="B113" t="str">
        <f>Diag360!C114</f>
        <v xml:space="preserve">Vivre ensemble et faire société</v>
      </c>
      <c r="C113" s="85"/>
      <c r="D113" t="str">
        <f>Diag360!E114</f>
        <v xml:space="preserve">Nombre d'associations pour 1000 habitants</v>
      </c>
      <c r="E113" s="83">
        <f>Diag360!I114</f>
        <v>17.600000000000001</v>
      </c>
      <c r="F113" t="str">
        <f>Diag360!H114</f>
        <v xml:space="preserve">/ 1 000 hab</v>
      </c>
      <c r="G113" t="str">
        <f>Diag360!F114&amp;IF(Diag360!G114="","",";"&amp;Diag360!G114)</f>
        <v>Data-asso.fr</v>
      </c>
      <c r="H113" s="84">
        <f>IFERROR(IF(Diag360!K114=0,Diag360!K114+0.0001,Diag360!K114),0)</f>
        <v>0.0001</v>
      </c>
    </row>
    <row r="114">
      <c r="A114" t="str">
        <f>Diag360!B115</f>
        <v>Essentiels</v>
      </c>
      <c r="B114" t="str">
        <f>Diag360!C115</f>
        <v xml:space="preserve">Vivre ensemble et faire société</v>
      </c>
      <c r="C114" s="85"/>
      <c r="D114" t="str">
        <f>Diag360!E115</f>
        <v xml:space="preserve">Nombre d'événements grand public festifs et fédérateurs organisés ou soutenus par la collectivité par an pour 100.000 habitants</v>
      </c>
      <c r="E114" s="83">
        <f>Diag360!I115</f>
        <v>0</v>
      </c>
      <c r="F114" t="str">
        <f>Diag360!H115</f>
        <v xml:space="preserve">/ 100 000 hab</v>
      </c>
      <c r="G114" t="str">
        <f>Diag360!F115&amp;IF(Diag360!G115="","",";"&amp;Diag360!G115)</f>
        <v>Interne</v>
      </c>
      <c r="H114" s="84">
        <f>IFERROR(IF(Diag360!K115=0,Diag360!K115+0.0001,Diag360!K115),0)</f>
        <v>0.0001</v>
      </c>
    </row>
    <row r="115">
      <c r="A115" t="str">
        <f>Diag360!B116</f>
        <v>Essentiels</v>
      </c>
      <c r="B115" t="str">
        <f>Diag360!C116</f>
        <v xml:space="preserve">Vivre ensemble et faire société</v>
      </c>
      <c r="C115" s="85"/>
      <c r="D115" t="str">
        <f>Diag360!E116</f>
        <v xml:space="preserve">Nombre de lieux de sociabilité publics pour 1000 habitants</v>
      </c>
      <c r="E115" s="83">
        <f>Diag360!I116</f>
        <v>2.7000000000000002</v>
      </c>
      <c r="F115" t="str">
        <f>Diag360!H116</f>
        <v xml:space="preserve">/ 1 000 hab</v>
      </c>
      <c r="G115" t="str">
        <f>Diag360!F116&amp;IF(Diag360!G116="","",";"&amp;Diag360!G116)</f>
        <v>Interne</v>
      </c>
      <c r="H115" s="84">
        <f>IFERROR(IF(Diag360!K116=0,Diag360!K116+0.0001,Diag360!K116),0)</f>
        <v>0.90000000000000002</v>
      </c>
    </row>
    <row r="116">
      <c r="A116" t="str">
        <f>Diag360!B117</f>
        <v>Essentiels</v>
      </c>
      <c r="B116" t="str">
        <f>Diag360!C117</f>
        <v xml:space="preserve">Vivre ensemble et faire société</v>
      </c>
      <c r="C116" s="85"/>
      <c r="D116" t="str">
        <f>Diag360!E117</f>
        <v xml:space="preserve">Nombre de structures de l’animation de la vie sociale agréée par la CAF (Centre social ou Espace de vie sociale) à l'échelle intercommunale pour 100.000 habitants</v>
      </c>
      <c r="E116" s="83">
        <f>Diag360!I117</f>
        <v>5</v>
      </c>
      <c r="F116" t="str">
        <f>Diag360!H117</f>
        <v xml:space="preserve">/ 100 000 hab</v>
      </c>
      <c r="G116" t="str">
        <f>Diag360!F117&amp;IF(Diag360!G117="","",";"&amp;Diag360!G117)</f>
        <v>Interne</v>
      </c>
      <c r="H116" s="84">
        <f>IFERROR(IF(Diag360!K117=0,Diag360!K117+0.0001,Diag360!K117),0)</f>
        <v>0.625</v>
      </c>
    </row>
    <row r="117">
      <c r="A117" t="str">
        <f>Diag360!B118</f>
        <v>Essentiels</v>
      </c>
      <c r="B117" t="str">
        <f>Diag360!C118</f>
        <v xml:space="preserve">Vivre ensemble et faire société</v>
      </c>
      <c r="C117" s="85"/>
      <c r="D117" t="str">
        <f>Diag360!E118</f>
        <v xml:space="preserve">Nombre de travailleurs sociaux / Nombre d'allocataires du RSA</v>
      </c>
      <c r="E117" s="83">
        <f>Diag360!I118</f>
        <v>2550</v>
      </c>
      <c r="F117" t="str">
        <f>Diag360!H118</f>
        <v xml:space="preserve">/100 hab</v>
      </c>
      <c r="G117" t="str">
        <f>Diag360!F118&amp;IF(Diag360!G118="","",";"&amp;Diag360!G118)</f>
        <v>Data.caf;Interne</v>
      </c>
      <c r="H117" s="84">
        <f>IFERROR(IF(Diag360!K118=0,Diag360!K118+0.0001,Diag360!K118),0)</f>
        <v>1</v>
      </c>
    </row>
    <row r="118">
      <c r="A118" t="str">
        <f>Diag360!B119</f>
        <v>Essentiels</v>
      </c>
      <c r="B118" t="str">
        <f>Diag360!C119</f>
        <v xml:space="preserve">Vivre ensemble et faire société</v>
      </c>
      <c r="C118" s="85"/>
      <c r="D118" t="str">
        <f>Diag360!E119</f>
        <v xml:space="preserve">Part des communes de plus de 1000 habitants ayant totalement mis en oeuvre leur Plan de mise en accessibilité de la voirie et des aménagements des espaces publics (PAVE)</v>
      </c>
      <c r="E118" s="83">
        <f>Diag360!I119</f>
        <v>0</v>
      </c>
      <c r="F118" t="str">
        <f>Diag360!H119</f>
        <v>%</v>
      </c>
      <c r="G118" t="str">
        <f>Diag360!F119&amp;IF(Diag360!G119="","",";"&amp;Diag360!G119)</f>
        <v>Interne</v>
      </c>
      <c r="H118" s="84">
        <f>IFERROR(IF(Diag360!K119=0,Diag360!K119+0.0001,Diag360!K119),0)</f>
        <v>0.0001</v>
      </c>
    </row>
    <row r="119">
      <c r="A119" t="str">
        <f>Diag360!B120</f>
        <v>Essentiels</v>
      </c>
      <c r="B119" t="str">
        <f>Diag360!C120</f>
        <v xml:space="preserve">Vivre ensemble et faire société</v>
      </c>
      <c r="C119" s="85"/>
      <c r="D119" t="str">
        <f>Diag360!E120</f>
        <v xml:space="preserve">Part des femmes dans l'exécutif communautaire</v>
      </c>
      <c r="E119" s="83">
        <f>Diag360!I120</f>
        <v>0.40999999999999998</v>
      </c>
      <c r="F119" t="str">
        <f>Diag360!H120</f>
        <v>%</v>
      </c>
      <c r="G119" t="str">
        <f>Diag360!F120&amp;IF(Diag360!G120="","",";"&amp;Diag360!G120)</f>
        <v>Interne</v>
      </c>
      <c r="H119" s="84">
        <f>IFERROR(IF(Diag360!K120=0,Diag360!K120+0.0001,Diag360!K120),0)</f>
        <v>0.81999999999999995</v>
      </c>
    </row>
    <row r="120">
      <c r="A120" t="str">
        <f>Diag360!B121</f>
        <v>Essentiels</v>
      </c>
      <c r="B120" t="str">
        <f>Diag360!C121</f>
        <v xml:space="preserve">Vivre ensemble et faire société</v>
      </c>
      <c r="C120" s="85"/>
      <c r="D120" t="str">
        <f>Diag360!E121</f>
        <v xml:space="preserve">Part des jeunes (15-24 ans) non insérés</v>
      </c>
      <c r="E120" s="83">
        <f>Diag360!I121</f>
        <v>0.153</v>
      </c>
      <c r="F120" t="str">
        <f>Diag360!H121</f>
        <v>%</v>
      </c>
      <c r="G120" t="str">
        <f>Diag360!F121&amp;IF(Diag360!G121="","",";"&amp;Diag360!G121)</f>
        <v xml:space="preserve">Observatoire des Territoires</v>
      </c>
      <c r="H120" s="84">
        <f>IFERROR(IF(Diag360!K121=0,Diag360!K121+0.0001,Diag360!K121),0)</f>
        <v>0.58750000000000002</v>
      </c>
    </row>
    <row r="121">
      <c r="A121" t="str">
        <f>Diag360!B122</f>
        <v>Essentiels</v>
      </c>
      <c r="B121" t="str">
        <f>Diag360!C122</f>
        <v xml:space="preserve">Vivre ensemble et faire société</v>
      </c>
      <c r="C121" s="85"/>
      <c r="D121" t="str">
        <f>Diag360!E122</f>
        <v xml:space="preserve">Part des ménages d'une seule personne</v>
      </c>
      <c r="E121" s="83">
        <f>Diag360!I122</f>
        <v>0.434</v>
      </c>
      <c r="F121" t="str">
        <f>Diag360!H122</f>
        <v>%</v>
      </c>
      <c r="G121" t="str">
        <f>Diag360!F122&amp;IF(Diag360!G122="","",";"&amp;Diag360!G122)</f>
        <v xml:space="preserve">Observatoire des Territoires</v>
      </c>
      <c r="H121" s="84">
        <f>IFERROR(IF(Diag360!K122=0,Diag360!K122+0.0001,Diag360!K122),0)</f>
        <v>0.0001</v>
      </c>
    </row>
    <row r="122">
      <c r="A122" t="str">
        <f>Diag360!B123</f>
        <v>Essentiels</v>
      </c>
      <c r="B122" t="str">
        <f>Diag360!C123</f>
        <v xml:space="preserve">Vivre ensemble et faire société</v>
      </c>
      <c r="C122" s="85"/>
      <c r="D122" t="str">
        <f>Diag360!E123</f>
        <v xml:space="preserve">Rapport interdécile du niveau de vie (9e décile / 1er décile)</v>
      </c>
      <c r="E122" s="83">
        <f>Diag360!I123</f>
        <v>2.8999999999999999</v>
      </c>
      <c r="F122" t="str">
        <f>Diag360!H123</f>
        <v>-</v>
      </c>
      <c r="G122" t="str">
        <f>Diag360!F123&amp;IF(Diag360!G123="","",";"&amp;Diag360!G123)</f>
        <v xml:space="preserve">Statistiques-locales INSEE</v>
      </c>
      <c r="H122" s="84">
        <f>IFERROR(IF(Diag360!K123=0,Diag360!K123+0.0001,Diag360!K123),0)</f>
        <v>0.8600000000000001</v>
      </c>
    </row>
    <row r="123">
      <c r="A123" t="str">
        <f>Diag360!B124</f>
        <v>Essentiels</v>
      </c>
      <c r="B123" t="str">
        <f>Diag360!C124</f>
        <v xml:space="preserve">Vivre ensemble et faire société</v>
      </c>
      <c r="C123" s="85"/>
      <c r="D123" t="str">
        <f>Diag360!E124</f>
        <v xml:space="preserve">Reconnaissance de l'engagement de l'Office de Tourisme dans la transition écologique</v>
      </c>
      <c r="E123" s="83" t="str">
        <f>Diag360!I124</f>
        <v>Oui</v>
      </c>
      <c r="F123" t="str">
        <f>Diag360!H124</f>
        <v>-</v>
      </c>
      <c r="G123" t="str">
        <f>Diag360!F124&amp;IF(Diag360!G124="","",";"&amp;Diag360!G124)</f>
        <v>Interne</v>
      </c>
      <c r="H123" s="84">
        <f>IFERROR(IF(Diag360!K124=0,Diag360!K124+0.0001,Diag360!K124),0)</f>
        <v>1</v>
      </c>
    </row>
    <row r="124">
      <c r="A124" t="str">
        <f>Diag360!B125</f>
        <v>Essentiels</v>
      </c>
      <c r="B124" t="str">
        <f>Diag360!C125</f>
        <v xml:space="preserve">Vivre ensemble et faire société</v>
      </c>
      <c r="C124" s="85"/>
      <c r="D124" t="str">
        <f>Diag360!E125</f>
        <v xml:space="preserve">Taux de couverture accueil jeune enfant pour 100 enfants de moins de 3 ans</v>
      </c>
      <c r="E124" s="83">
        <f>Diag360!I125</f>
        <v>0.746</v>
      </c>
      <c r="F124" t="str">
        <f>Diag360!H125</f>
        <v>%</v>
      </c>
      <c r="G124" t="str">
        <f>Diag360!F125&amp;IF(Diag360!G125="","",";"&amp;Diag360!G125)</f>
        <v>Data.caf</v>
      </c>
      <c r="H124" s="84">
        <f>IFERROR(IF(Diag360!K125=0,Diag360!K125+0.0001,Diag360!K125),0)</f>
        <v>1</v>
      </c>
    </row>
    <row r="125">
      <c r="A125" t="str">
        <f>Diag360!B126</f>
        <v>Essentiels</v>
      </c>
      <c r="B125" t="str">
        <f>Diag360!C126</f>
        <v xml:space="preserve">Vivre ensemble et faire société</v>
      </c>
      <c r="C125" s="85"/>
      <c r="D125" t="str">
        <f>Diag360!E126</f>
        <v xml:space="preserve">Taux de participation aux élections municipales 2020</v>
      </c>
      <c r="E125" s="83">
        <f>Diag360!I126</f>
        <v>0.42299999999999999</v>
      </c>
      <c r="F125" t="str">
        <f>Diag360!H126</f>
        <v>%</v>
      </c>
      <c r="G125" t="str">
        <f>Diag360!F126&amp;IF(Diag360!G126="","",";"&amp;Diag360!G126)</f>
        <v xml:space="preserve">Observatoire des Territoires</v>
      </c>
      <c r="H125" s="84">
        <f>IFERROR(IF(Diag360!K126=0,Diag360!K126+0.0001,Diag360!K126),0)</f>
        <v>0.42299999999999999</v>
      </c>
    </row>
    <row r="126">
      <c r="A126" t="str">
        <f>Diag360!B127</f>
        <v>Essentiels</v>
      </c>
      <c r="B126" t="str">
        <f>Diag360!C127</f>
        <v xml:space="preserve">Vivre ensemble et faire société</v>
      </c>
      <c r="C126" s="85"/>
      <c r="D126" t="str">
        <f>Diag360!E127</f>
        <v xml:space="preserve">Taux de pauvreté</v>
      </c>
      <c r="E126" s="83">
        <f>Diag360!I127</f>
        <v>0.13200000000000001</v>
      </c>
      <c r="F126" t="str">
        <f>Diag360!H127</f>
        <v>%</v>
      </c>
      <c r="G126" t="str">
        <f>Diag360!F127&amp;IF(Diag360!G127="","",";"&amp;Diag360!G127)</f>
        <v xml:space="preserve">Observatoire des Territoires</v>
      </c>
      <c r="H126" s="84">
        <f>IFERROR(IF(Diag360!K127=0,Diag360!K127+0.0001,Diag360!K127),0)</f>
        <v>0.47499999999999998</v>
      </c>
    </row>
    <row r="127">
      <c r="C127" s="80"/>
    </row>
    <row r="128">
      <c r="C128" s="80"/>
    </row>
    <row r="129" ht="14.25">
      <c r="C129" s="80"/>
    </row>
    <row r="130" ht="14.25">
      <c r="C130" s="80"/>
    </row>
    <row r="131" ht="14.25">
      <c r="C131" s="80"/>
    </row>
    <row r="132" ht="14.25">
      <c r="C132" s="80"/>
    </row>
  </sheetData>
  <printOptions headings="0" gridLines="0"/>
  <pageMargins left="0.25196850393700787" right="0.25196850393700787" top="0.75196850393700787" bottom="0.75196850393700787" header="0.29999999999999999" footer="0.29999999999999999"/>
  <pageSetup paperSize="9" scale="60" firstPageNumber="1" fitToWidth="1" fitToHeight="0" pageOrder="downThenOver" orientation="landscape" usePrinterDefaults="1" blackAndWhite="0" draft="0" cellComments="none" useFirstPageNumber="1" errors="displayed" horizontalDpi="600" verticalDpi="600"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5"/>
  <sheetData>
    <row r="1">
      <c r="A1" t="s">
        <v>273</v>
      </c>
      <c r="B1" t="s">
        <v>274</v>
      </c>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ONLYOFFICE/8.3.1.25</Application>
  <DocSecurity>0</DocSecurity>
  <ScaleCrop>0</ScaleCrop>
  <HeadingPairs>
    <vt:vector size="0" baseType="variant"/>
  </HeadingPairs>
  <TitlesOfParts>
    <vt:vector size="0" baseType="lpstr"/>
  </TitlesOfParts>
  <Company/>
  <LinksUpToDate>0</LinksUpToDate>
  <SharedDoc>0</SharedDoc>
  <HyperlinksChanged>0</HyperlinksChanged>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FERREC Rozenn</dc:creator>
  <cp:revision>42</cp:revision>
  <dcterms:created xsi:type="dcterms:W3CDTF">2025-02-20T09:13:47Z</dcterms:created>
  <dcterms:modified xsi:type="dcterms:W3CDTF">2025-04-16T15:38:19Z</dcterms:modified>
</cp:coreProperties>
</file>