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Indicateurs" sheetId="1" state="visible" r:id="rId1"/>
    <sheet name="Export" sheetId="2" state="visible" r:id="rId2"/>
    <sheet name="Besoins_Infos" sheetId="3" state="visible" r:id="rId3"/>
    <sheet name="Indicateurs_Infos" sheetId="4" state="visible" r:id="rId4"/>
  </sheets>
  <definedNames>
    <definedName name="_xlnm._FilterDatabase" localSheetId="0" hidden="1">Indicateurs!$C$11:$I$61</definedName>
    <definedName name="_xlnm._FilterDatabase" localSheetId="0" hidden="1">Indicateurs!$C$11:$I$61</definedName>
  </definedNames>
  <calcPr/>
  <extLst>
    <ext xmlns:x15="http://schemas.microsoft.com/office/spreadsheetml/2010/11/main" uri="{D0CA8CA8-9F24-4464-BF8E-62219DCF47F9}"/>
  </extLst>
</workbook>
</file>

<file path=xl/sharedStrings.xml><?xml version="1.0" encoding="utf-8"?>
<sst xmlns="http://schemas.openxmlformats.org/spreadsheetml/2006/main" count="225" uniqueCount="225">
  <si>
    <t xml:space="preserve">Données territoriales - Diag360</t>
  </si>
  <si>
    <t xml:space="preserve">Le Diag 360 vise à donner une photographie du degré de vulnérabilité et de résilience du territoire à un moment donné. Cette photographie établit un diagnostic simple des enjeux du territoire, met en exergue les faiblesses et les forces du territoire du point de vue de la résilience, et oriente les réflexions stratégiques et actions opérationnelles. Il permet d’établir un état des lieux initial avant d’engager une démarche de résilience, puis d’évaluer l’évolution de cette résilience au fil du temps. Il offre aussi un levier de comparaison du niveau de résilience avec des territoires voisins ou similaires.</t>
  </si>
  <si>
    <t xml:space="preserve">Informations sur le territoire : </t>
  </si>
  <si>
    <r>
      <rPr>
        <b/>
        <sz val="12"/>
        <color theme="1"/>
        <rFont val="Calibri"/>
        <scheme val="minor"/>
      </rPr>
      <t xml:space="preserve">Avancement global </t>
    </r>
    <r>
      <rPr>
        <b/>
        <sz val="14"/>
        <color rgb="FF4A8D91"/>
        <rFont val="Calibri"/>
        <scheme val="minor"/>
      </rPr>
      <t xml:space="preserve">➜ </t>
    </r>
  </si>
  <si>
    <t xml:space="preserve">Renseigner dans le tableau ci-dessous, les valeurs des cases vides colorées en rouge. Vous trouverez l'information en suivant les liens de la dernière colonne.</t>
  </si>
  <si>
    <t xml:space="preserve">Avcmnt. besoins vitaux :</t>
  </si>
  <si>
    <t xml:space="preserve">Avcmnt. besoins essentiels :</t>
  </si>
  <si>
    <t xml:space="preserve">Avcmnt. besoins induits :</t>
  </si>
  <si>
    <t xml:space="preserve">Les indices sont actuellement déterminés par une extrapolation linéaire bornée de 0 à 1.</t>
  </si>
  <si>
    <t xml:space="preserve">Type besoins</t>
  </si>
  <si>
    <t>Besoins</t>
  </si>
  <si>
    <t>Objectif</t>
  </si>
  <si>
    <t xml:space="preserve">Designation indicateur</t>
  </si>
  <si>
    <t>Unite</t>
  </si>
  <si>
    <t>Valeur</t>
  </si>
  <si>
    <t xml:space="preserve">Où trouver l'information ?</t>
  </si>
  <si>
    <t xml:space="preserve">Diag 360°</t>
  </si>
  <si>
    <t>+</t>
  </si>
  <si>
    <t>-</t>
  </si>
  <si>
    <t>Vitaux</t>
  </si>
  <si>
    <t xml:space="preserve">Se nourir</t>
  </si>
  <si>
    <t>Transformation</t>
  </si>
  <si>
    <t xml:space="preserve">Adéquation théorique entre la production agricole et la consommation du territoire</t>
  </si>
  <si>
    <t>%</t>
  </si>
  <si>
    <t xml:space="preserve">Open dataCRATER ; Greniers d’abondance</t>
  </si>
  <si>
    <t>Subsistance</t>
  </si>
  <si>
    <t xml:space="preserve">Évolution des actifs agricoles entre 2008 et 2019</t>
  </si>
  <si>
    <t>Interne</t>
  </si>
  <si>
    <t>Soutenabilité</t>
  </si>
  <si>
    <t xml:space="preserve">Part de la surface agricole en agriculture Biologique sur la surface agricole utile</t>
  </si>
  <si>
    <t xml:space="preserve">Avoir accès à l'eau potable</t>
  </si>
  <si>
    <t xml:space="preserve">Part du territoire en alerte sécheresse estivale pour les eaux superficielles </t>
  </si>
  <si>
    <t xml:space="preserve">Part du territoire exprimée en %</t>
  </si>
  <si>
    <t xml:space="preserve">Taux de conformité microbiologique de l’eau au robinet</t>
  </si>
  <si>
    <t xml:space="preserve">Eaufrance.fr ; Opten data</t>
  </si>
  <si>
    <t xml:space="preserve">Taux de conformité des stations d’épuration </t>
  </si>
  <si>
    <t>Oui</t>
  </si>
  <si>
    <t>Non</t>
  </si>
  <si>
    <t xml:space="preserve">Nombre de fontaines publiques</t>
  </si>
  <si>
    <t xml:space="preserve">/ 1000 habitants</t>
  </si>
  <si>
    <t xml:space="preserve">Eau France ; Open data</t>
  </si>
  <si>
    <t xml:space="preserve">Gestion de crise</t>
  </si>
  <si>
    <t xml:space="preserve">Fréquence des interruptions de service non programmées</t>
  </si>
  <si>
    <t xml:space="preserve">/ 1000 abonnés</t>
  </si>
  <si>
    <t xml:space="preserve">ODDetT ; Open data</t>
  </si>
  <si>
    <t xml:space="preserve">Nombre de marchés de producteurs</t>
  </si>
  <si>
    <t xml:space="preserve">Indice de Fréquence de Traitement</t>
  </si>
  <si>
    <t xml:space="preserve">Statistiques locales ; INSEE ; Open data</t>
  </si>
  <si>
    <t xml:space="preserve">Nombre de sources fournissant au moins 5% de la capacité totale d’approvisionnement en eau du territoire</t>
  </si>
  <si>
    <t xml:space="preserve">Gest’Eau ; Interne</t>
  </si>
  <si>
    <t xml:space="preserve">Score « Haute Valeur Naturelle »</t>
  </si>
  <si>
    <t xml:space="preserve">Territoires au futur ; Shift Project ; Open Data</t>
  </si>
  <si>
    <t xml:space="preserve">Prélèvements d’eau à usage domestique par habitant et par an</t>
  </si>
  <si>
    <t xml:space="preserve">milliers de m3 rapporté au nombre d’habitant</t>
  </si>
  <si>
    <t xml:space="preserve">Taux de perte dans les réseaux d'eau potable</t>
  </si>
  <si>
    <t>m3 /km/j</t>
  </si>
  <si>
    <t xml:space="preserve">Territoire au Futur ; Shift Project ; Open data</t>
  </si>
  <si>
    <t xml:space="preserve">Existence d’une tarification progressive de l’eau</t>
  </si>
  <si>
    <t xml:space="preserve">Adoption d’un Projet Alimentaire Territorial</t>
  </si>
  <si>
    <t xml:space="preserve">Agriculture.gouv.fr ; interne</t>
  </si>
  <si>
    <t xml:space="preserve">Existence de stocks stratégiques d’eau et/ou de moyens de potabilisation</t>
  </si>
  <si>
    <t xml:space="preserve">Observatoire des Territoires ; Agence Bio ; Open data</t>
  </si>
  <si>
    <t xml:space="preserve">Couverture effective du territoire par un outil de planification et de gestion de l’eau (SAGE, PGRE, contrat de milieu)</t>
  </si>
  <si>
    <t xml:space="preserve">Carte Adonis ; Solagro ; Open data</t>
  </si>
  <si>
    <t xml:space="preserve">Accessibilité théorique aux commerces alimentaires en vélo</t>
  </si>
  <si>
    <t xml:space="preserve">CRATER ; open data ; sur la base de travaux de Solagro</t>
  </si>
  <si>
    <t>Induits</t>
  </si>
  <si>
    <t xml:space="preserve">Produire et nous approvisionner localement</t>
  </si>
  <si>
    <t>Subsistance </t>
  </si>
  <si>
    <t xml:space="preserve">Taux d’actifs et d’emplois</t>
  </si>
  <si>
    <t xml:space="preserve">Avoir accès à l'énergie</t>
  </si>
  <si>
    <t xml:space="preserve">Émissions de gaz à effet de serre énergétiques territoriales par habitant</t>
  </si>
  <si>
    <t>teqCO2/hab</t>
  </si>
  <si>
    <t xml:space="preserve">Nombre d’équipements total</t>
  </si>
  <si>
    <t xml:space="preserve">Existence d'un plan de sobriété énergétique à l'échelle territoriale</t>
  </si>
  <si>
    <t xml:space="preserve">Part des emplois de la sphère présentielle</t>
  </si>
  <si>
    <t xml:space="preserve">Part des emplois jugés "à risque" dans un contexte de transition énergétique</t>
  </si>
  <si>
    <t xml:space="preserve">Statistiques-locales INSEE ; Open data</t>
  </si>
  <si>
    <t xml:space="preserve">Indicateur de dépendance économique</t>
  </si>
  <si>
    <t xml:space="preserve">Plateforme ODDetT ; Open data</t>
  </si>
  <si>
    <t xml:space="preserve">Part des emplois dans l’économie sociale et solidaire dans l'ensemble de l'économie</t>
  </si>
  <si>
    <t xml:space="preserve">Part de la surface agricole utile sur la surface totale du territoire</t>
  </si>
  <si>
    <t xml:space="preserve">Data-asso.fr ; Open data</t>
  </si>
  <si>
    <t xml:space="preserve">Taux de valorisation matière et organique des déchets ménagers et assimilés</t>
  </si>
  <si>
    <t xml:space="preserve">Existence d’une monnaie locale</t>
  </si>
  <si>
    <t xml:space="preserve">Part des achats publics intégrant une considération environnementale</t>
  </si>
  <si>
    <t xml:space="preserve">Émissions territoriales de gaz à effet de serre par habitant</t>
  </si>
  <si>
    <t xml:space="preserve">Existence d’une tarification incitative sur la collecte des déchets</t>
  </si>
  <si>
    <t>INSEE</t>
  </si>
  <si>
    <t xml:space="preserve">Existence de capacités énergétiques de back up pour les infrastructures critiques</t>
  </si>
  <si>
    <t xml:space="preserve">Direction de l'intelligence territoriale et de la prospective ; Pôle DATAR ; Région Nouvelle-Aquitaine</t>
  </si>
  <si>
    <t xml:space="preserve">Consommation énergétique par habitant, hors secteur industriel</t>
  </si>
  <si>
    <t>MWh/hab</t>
  </si>
  <si>
    <t xml:space="preserve">Observatoire des territoires ; Open data</t>
  </si>
  <si>
    <t xml:space="preserve">Taux de couverture des besoins en électricité / en chaleur / en gaz par les capacités de production énergétiques locales</t>
  </si>
  <si>
    <t xml:space="preserve">Territoires au Futur, Shift Project</t>
  </si>
  <si>
    <t xml:space="preserve">Existence d'un schéma directeur des énergies </t>
  </si>
  <si>
    <t xml:space="preserve">Observatoire des territoires, ANCT, Open data</t>
  </si>
  <si>
    <t>Essentiels</t>
  </si>
  <si>
    <t xml:space="preserve">Nous informer et nous instruire</t>
  </si>
  <si>
    <t xml:space="preserve">Part des écoles et établissements engagés dans une démarche globale de développement durable (label E3D)</t>
  </si>
  <si>
    <t xml:space="preserve">ODDetT, open data</t>
  </si>
  <si>
    <t xml:space="preserve">Part des écoles enseignant la préparation aux situations d’urgence et la réduction des risques</t>
  </si>
  <si>
    <t xml:space="preserve">Observatoie des Territoires ; Open data</t>
  </si>
  <si>
    <t xml:space="preserve">Nombre d’évènements socio-culturels relatifs aux enjeux de transition écologique par année</t>
  </si>
  <si>
    <t xml:space="preserve">INSEE, Statistiques locales</t>
  </si>
  <si>
    <t xml:space="preserve">Vivre ensemble et faire société</t>
  </si>
  <si>
    <t xml:space="preserve">Taux de participation aux dernières élections locales</t>
  </si>
  <si>
    <t xml:space="preserve">MLCC.fr, Linfodurable.fr</t>
  </si>
  <si>
    <t xml:space="preserve">Nombre de librairies</t>
  </si>
  <si>
    <t xml:space="preserve">/ 1000</t>
  </si>
  <si>
    <t xml:space="preserve">Différence entre le taux d'emploi des femmes et des hommes</t>
  </si>
  <si>
    <t xml:space="preserve">Nombre d'associations</t>
  </si>
  <si>
    <t xml:space="preserve">Nombre d'évènements locaux liés à l'identité du territoire par an</t>
  </si>
  <si>
    <t>nb/an</t>
  </si>
  <si>
    <t xml:space="preserve">Existence d’un dispositif d’éco-conditionnalité des aides publiques auprès des acteurs associatifs</t>
  </si>
  <si>
    <t xml:space="preserve">Interne (PCAET), Terristory, open data</t>
  </si>
  <si>
    <t xml:space="preserve">Existence d'une instance de gouvernance citoyenne</t>
  </si>
  <si>
    <t xml:space="preserve">Terristory, open data, PCAET</t>
  </si>
  <si>
    <t xml:space="preserve">Rapport interdécile du niveau de vie (9e décile / 1er décile) </t>
  </si>
  <si>
    <t xml:space="preserve">Part des communes couvertes par au moins un établissement de chacune des 5 catégories d’établissements d’action sociale</t>
  </si>
  <si>
    <t xml:space="preserve">Nombre d’évènements grand public liés à la démarche territoriale de transition écologique</t>
  </si>
  <si>
    <t>type_besoins</t>
  </si>
  <si>
    <t>besoins</t>
  </si>
  <si>
    <t>objectif</t>
  </si>
  <si>
    <t>designation_indicateur</t>
  </si>
  <si>
    <t>valeur</t>
  </si>
  <si>
    <t>unite</t>
  </si>
  <si>
    <t>source</t>
  </si>
  <si>
    <t>valeur_indice</t>
  </si>
  <si>
    <t>description</t>
  </si>
  <si>
    <t>lien</t>
  </si>
  <si>
    <t xml:space="preserve">L’accès à l’eau correspond à ses usages de base, en premier lieu les usages domestiques (boisson, préparation et cuisson des aliments, hygiène corporelle, hygiène générale et propreté du domicile ou du lieu de vie), mais aussi les activités industrielles, l’agriculture, la production d’électricité et le refroidissement des centres électriques, etc. Pour répondre à ces divers besoins et activités, des prélèvements d’eau sont réalisés dans les milieux. Pour quelques usages spécifiques, comme le refroidissement, les usagers peuvent recourir à de l’eau saumâtre ou salée, mais dans la majorité des cas, c’est de l’eau douce qui est prélevée. La majorité (autour de 90%) des prélèvements d’eau est restituée aux milieux naturels, hormis la partie évaporée ou absorbée par les individus ou la biosphère, mais souvent avec une qualité altérée et une modification du régime des eaux. Les prélèvements ont donc des impacts sur l’état quantitatif et qualitatif des eaux. L’eau se révèle actuellement la première ressource naturelle affectée par des conflits d’usage en France, dans un contexte de raréfaction liée au dérèglement climatique. Les enjeux de transformation et de soutenabilité dans nos usages de l’eau sont déterminants pour notre résilience collective. L’accès à l’eau comme droit fondamental est reconnu par la législation. En France, ce droit est reconnu par la loi du 30 décembre 2006 qui affirme que « l’usage de l’eau appartient à tous et chaque personne physique, pour son alimentation et son hygiène, a le droit d’accès à l’eau potable dans des conditions économiquement acceptables par tous ». La quantité minimale d’eau nécessaire pour couvrir les usages domestiques est définie entre 50 et 100 litres d’eau par personne et par jour. La directive européenne n°2020/2184, dite directive « eau potable » a imposé aux États-membres de mettre en œuvre « les mesures nécessaires pour améliorer ou préserver l’accès de tous aux eaux destinées à la consommation humaine, en particulier les groupes vulnérables et marginalisés ». Enfin, la loi du 10 février 2020 relative à la lutte contre le gaspillage et à l’économie circulaire (AGEC) rappelle aussi que « les établissements recevant du public sont tenus d'être équipés d'au moins une fontaine d'eau potable accessible au public, lorsque cette installation est réalisable dans des conditions raisonnables. »</t>
  </si>
  <si>
    <t xml:space="preserve">Manger à sa faim constitue un 2e besoin élémentaire. Ce besoin recouvre néanmoins une grande diversité de facettes et d’enjeux, allant de la sécurité et la souveraineté alimentaire jusqu’à l’adaptation de l’agriculture au changement climatique en passant par la préservation des ressources, la santé humaine ou encore le développement économique territorial. Le modèle productif agro-alimentaire, du champ à l’assiette, a permis de répondre en grande partie au problème de la faim en France depuis la fin de la 2e Guerre Mondiale, en même temps qu’il a dégradé massivement les écosystèmes naturels et affecté la santé humaine. Près d’un Français sur deux est en surpoids et 17 % de la population adulte est en situation d’obésité (8,5 millions de personnes), tandis que 16% des Français disent ne pas manger à leur faim et que 5 à 7 millions de citoyens ont recours à l’aide alimentaire. L’échelon local apparaît particulièrement pertinent pour développer une approche globale de l’alimentation et engager une transition agricole et alimentaire, respectueuse de l’environnement, de la santé et la culture. Un nombre croissant de collectivités s’engagent dans cette voie, souvent au-delà de leurs compétences juridiques, et déploient des actions de préservation des terres agricoles, soutien aux petites exploitations et à l’agriculture familiale, augmentation de la part de produits durables et de qualité en restauration collective… Ces démarches sont appuyées par l’Etat dans le cadre des projets alimentaires territoriaux (PAT).</t>
  </si>
  <si>
    <t xml:space="preserve">La capacité́ d’un territoire à faire face et absorber un choc, en particulier lorsque ce dernier est soudain, dépend largement de la cohésion et des liens sociaux constitués entre les habitants, les institutions, et tous les autres types d’acteurs. Ces deux traits de caractère peuvent préexister, grâce à l’histoire du territoire, mais la collectivité a un rôle déterminant à jouer pour faire vivre et nourrir cette cohésion sociale et cette solidarité. Elle doit pour cela faire croitre une culture du dialogue, un état d'esprit de confiance mutuelle, une communication transparente. Cela passe notamment par l’implication des citoyens dans la gouvernance et la prise de décision publique. Partager le diagnostic et co-construire les objectifs et les actions de la collectivité incite les citoyens à se saisir de ces enjeux et à s’impliquer. Le sentiment d’appartenance à une même communauté de vie, au-delà de la diversité du corps social, concourt aussi cette cohésion sociale, la collectivité peut la nourrir par ses actions de mise en relation et de fédération des acteurs, ainsi que par tout ce qui relève de l’animation et de la valorisation de la culture, des savoirs, de l’identité du territoire. Ces conditions permettent de créer un contexte favorable pour mobiliser les ressources locales, appréhender collectivement la situation, développer les moyens d’agir (initiatives citoyennes, innovations sociales, etc). Ainsi mobilisés et soudés, les acteurs du territoire développent leurs capacités de co-responsabilité, d'auto-organisation, d'autonomie et de coopération, et gagne ainsi en résilience.</t>
  </si>
  <si>
    <t xml:space="preserve">Le développement d’une forme de « culture de la résilience » chez tous les acteurs du territoire facilite la prise de décisions partagées face aux aléas, vulnérabilités et dépendances, et favorise des comportements adaptés, le cas échéant à des périodes de crises ou de situation d’urgence. La multiplication des phénomènes inédits, dans leur intensité ou leur géographie, nécessitera d’impliquer une large partie de la population à travers plusieurs vecteurs, notamment l’éducation, la culture, les loisirs et les arts.</t>
  </si>
  <si>
    <t xml:space="preserve">L’énergie est un produit de première nécessité qui permet de répondre à un ensemble varié de besoins, il est indispensable pour permettre de se chauffer, se mouvoir, se vêtir, s’équiper, s’alimenter, se soigner, se divertir… Tous nos usages consomment de l’énergie, sous différentes formes mais principalement combustible. L’accès à une énergie fiable et bon marché a été le fondement des révolutions industrielles et de la Grande Accélération de la 2e moitié du 20e siècle, et constitue une clé de lecture majeure de la géopolitique internationale. Autant dans les pays riches que dans les pays en développement, les questions de sécurité et de souveraineté énergétique sont le socle d’une société stable et prospère. En France, l’accès à l’énergie est un droit garanti par la loi n°2000-108 du 10 février 2000, qui dispose que tous les citoyens français ont le droit d’accéder à l’énergie pour leur assurer un niveau de vie décent tout en agissant pour la protection de l’environnement. La combustion d’énergie fossile étant la principale cause d’émission de gaz à effet de serre, la lutte contre le dérèglement climatique impose une transition énergétique, qui consiste à transformer notre système énergétique pour le décarboner, par des processus de sobriété, d’efficacité et de substitution technologique au profit des énergies décarbonées et renouvelables. Dans le cadre de ce diagnostic, on s’interrogera donc en premier lieu sur la capacité du territoire à veiller à ce que chacun de ses citoyens puisse répondre à ses besoins en énergie. Puis on se penchera sur les questions de durabilité et de souveraineté (Optimiser les consommations énergétiques du territoire dans une logique de sobriété et d’efficacité ; Produire l'énergie durable dont le territoire a besoin). Enfin, on abordera l’enjeu de la continuité d’approvisionnement énergétique en situation de crise. </t>
  </si>
  <si>
    <t xml:space="preserve">Les grandes tendances macro-économiques montrent la forte probabilité de récessions partielles ou globales dans les décennies à venir, notamment liées à la raréfaction des ressources naturelles, dont les énergies fossiles sur lesquelles repose notre système économique. Cet épuisement des écosystèmes e ressources ont des effets importants sur la stabilité socio-économique et géopolitique de notre système globalisé, et révèle son caractère profondément linéaire, fondé sur le principe « extraction-transformation-rejet ». La prise en compte des limites planétaires implique de concevoir et mettre en place un nouveau système économique, plus sobre et circulaire, réduisant la consommation de ressources, énergies, matières et la production de déchets, compatible avec l’idée d’un monde aux ressources finies. Sans cette mutation de l'économie du territoire, elle contribue elle-même à la mise en danger de son cadre de vie. Dans un monde résilient, l'économie locale répond aux besoins des habitants, dans la mesure de ses capacités, qui eux-mêmes adaptent leur mode de vie aux caractéristiques et capacités du territoire. Dans un esprit de coopération, l’économie locale profite aussi de ses atouts pour servir les territoires voisins, et échanger avec eux les produits qu'elle ne peut produire elle-même. Elle bénéficie de leur solidarité réciproque en fonction de ses besoins et du contexte.</t>
  </si>
  <si>
    <t xml:space="preserve">Cet indicateur représente la part de la consommation du territoire qui pourrait en théorie être couverte par sa production actuelle.
Il s’agit d’une approche théorique, et non de la part de la consommation réellement couverte par la production locale. Les flux logistiques sont aujourd'hui totalement dissociés de la disponibilité locale, si bien qu'à l'échelle d'un bassin de vie, presque toute la production alimentaire est généralement exportée, et tous les biens consommés sont importés depuis d'autres territoires.
L’indicateur est fourni par la plateforme Territoire au Futur, portée par le Shift Project.
</t>
  </si>
  <si>
    <t>https://konsilion.fr</t>
  </si>
  <si>
    <t xml:space="preserve">Cet indicateur représente l'évolution du nombre d'actifs agricoles permanents dans la population totale entre 2008 et 2019.
L’indicateur est fourni par la plateforme Territoire au Futur, portée par le Shift Project.
</t>
  </si>
  <si>
    <t xml:space="preserve">L’agriculture biologique se définit comme un mode de production agricole spécifique, c’est-à-dire un ensemble de pratiques agricoles respectueuses des équilibres écologiques et de l’autonomie des agriculteurs. Elle se distingue par son mode de production, fondé notamment sur la non-utilisation de produits chimiques de synthèse, la non-utilisation d'OGM, le recyclage des matières organiques, la rotation des cultures et la lutte biologique.
L’indicateur rapporte les superficies en agriculture biologique (certifiées bio et en conversion) à la superficie agricole utile (SAU - Agreste 2020). La durée de conversion varie de 2 ans pour les cultures annuelles à 3 ans pour les cultures pérennes. Les données sont localisées au siège de l'exploitation. 
La valeur de l’indicateur est fournie par l’Observatoire des territoires. 
</t>
  </si>
  <si>
    <t xml:space="preserve">Cet indicateur est fourni par l’outil CRATER.
Il correspond à la part du territoire qui a été sous arrêté sécheresse des eaux superficielles en moyenne sur les mois de juillet-août 2016-2020.
Les arrêtés sécheresse sont pris lorsque la disponibilité de la ressource en eau devient limitée. Ils permettent d’approcher l’état quantitatif de la ressource à travers le temps et l’espace. L'indicateur principal utilisé pour représenter la disponibilité de l'eau est donc la part du territoire concernée par des mesures de restriction d’usage de l’eau. 
Il est calculé à partir des Données sécheresses disponibles pour les années 2012 à 2022. Il indique, pour chaque mois et chaque territoire, la part du territoire (en superficie) qui a été concernée par un arrêté sécheresse de niveau “alerte” minimum impactant l’usage d’eaux superficielles. Il calcule une moyenne annuelle pour les trois mois juin-juillet-aout, puis une moyenne sur un période de 5 ans.
</t>
  </si>
  <si>
    <t xml:space="preserve">La conformité microbiologique de l'eau au robinet fait référence à l'absence ou à la présence à des niveaux acceptables de micro-organismes pathogènes dans l'eau potable distribuée aux consommateurs (bactéries, virus, parasites…).
Cet indicateur évalue le respect des limites règlementaires de qualité de l'eau distribuée à l'usager concernant les paramètres bactériologiques (présence de bactéries pathogènes dans l’eau). Il se réfère aux mesures de l'Agence Régionale de Santé (ARS) et, sous certaines conditions, à celles de l'exploitant.
</t>
  </si>
  <si>
    <t xml:space="preserve">Cet indicateur est fourni par le site Statistiques-locales.insee.fr. Pour trouver la valeur du territoire concerné, renseigner la zone géographique souhaitée. 
Il évalue la conformité des dispositifs d’assainissement collectif (uniquement), au regard des
dispositions réglementaires issues de la directive européenne ERU 
</t>
  </si>
  <si>
    <t xml:space="preserve">Il n’existe pas de donnée en libre accès sur cet indicateur. Chaque collectivité est en charge de le renseigner, avec la formule suivante : nombre de fontaines publiques d’eau potable / nombre d’habitants x 1000.
</t>
  </si>
  <si>
    <t xml:space="preserve">Cet indicateur sert à mesurer la continuité du service d'eau potable en suivant le nombre de coupures d’eau impromptues pour lesquelles les abonnés concernés n’ont pas été prévenus au moins 24h à l'avance, rapporté à 1000 abonnés. Il est calculé avec la formule : Nombre d'interruptions de service non programmées / Nombre d'abonnés x 1000.
Les coupures d’eau prises en compte sont les coupures consécutives à un incident sur le réseau (ou sur les équipements du réseau), quel que soit le nombre d’abonnés concernés ; les coupures décidées en raison de la non-conformité de l’eau distribuée, quelle que soit la personne qui décide la coupure (opérateur, collectivité, autorité sanitaire...). En revanche, les coupures chez l’abonné lors d’interventions effectuées sur son branchement ou pour non-paiement des factures ne sont pas prises en compte.
</t>
  </si>
  <si>
    <t xml:space="preserve">Cet indicateur est à renseigner par la collectivité. Il convient de ne compter que les marchés qui comptent une part significative de producteurs parmi les exposants. 
</t>
  </si>
  <si>
    <t xml:space="preserve">à définir</t>
  </si>
  <si>
    <t xml:space="preserve">Cet indicateur est proposé par la norme ISO 37 123 « Villes résilientes ». Cette donnée n’est pas partagée en open data en France. Il revient donc aux collectivités d’interroger leur service en charge de l’eau potable ou leur délégataire de service public. 
Chacune de ces sources doit fournir au moins 5% de la capacité totale d’approvisionnement du territoire en eau. 
</t>
  </si>
  <si>
    <t xml:space="preserve">L’indice de « Haute Valeur Naturelle », conçu depuis 2006 par le cabinet Solagro, caractérise les systèmes agricoles qui maintiennent un haut niveau de biodiversité. Il agrège des composantes très représentatives de la nature des modes de production comme la dépendance aux intrants, le poids des monocultures, etc… 
Trois dimensions, notées de 0 à 10, sont prises en compte :
La diversité de l’assolement et la part des prairies dans l’assolement. Des points sont perdus dès qu’une culture dépasse 10% de la SAU. Cet indicateur évalue aussi la capacité à stocker du carbone et protéger les ressources en eau via la présence de prairies permanentes et temporaires ainsi que des couverts végétaux.
Le niveau de fertilisation minérale azotée apportée aux prairies, ainsi que des espèces cultivées et des rendements moyens obtenus. Il prend également en compte l'extensivité des élevages.
La présence d’éléments fixes du paysage (infrastructures agroécologiques) dont la liste dépend des informations statistiquement disponibles actuellement : lisières de bois, haies, vergers traditionnels, étangs piscicoles et prairies humides .
Le score global est noté sur 30. Un territoire est considéré comme territoire à haute valeur naturelle à partir du seuil de 14,78/30.
Le score est calculé par Solagro à l’échelle communale, et converti par l’outil CRATER à l’échelle intercommunale, en faisant une moyenne pondérée par la SAU productive.
</t>
  </si>
  <si>
    <t xml:space="preserve">La connaissance et la réduction des pertes sur les réseaux est une action primordiale pour répondre aux différents besoins d’eau tout en limitant les prélèvements sur la ressource en eau. Il s’agit d’une mesure d’efficacité ressources de base, qui ne pourra dispenser de mesures de sobriété. 
</t>
  </si>
  <si>
    <t xml:space="preserve">L'indice linéaire des pertes en réseau évalue, en les rapportant à la longueur des canalisations (hors branchements), les pertes par fuites sur le réseau de distribution. Le linéaire de réseau est celui qui est établi au 31 décembre de l’année N. Les volumes pris en compte sont ceux qui sont déterminés au titre de l’année N.
</t>
  </si>
  <si>
    <t xml:space="preserve">Aujourd’hui, la tarification progressive de l’eau est au stade de l’expérimentation bien que sa généralisation soit un des objectifs du Plan Eau de 2023. Il n’existe pas de statistiques sur les collectivités l’ayant mise en place. 
La donnée est à renseigner par le service en charge de la compétence eau potable de la collectivité.
</t>
  </si>
  <si>
    <t xml:space="preserve">Les Projets Alimentaires Territoriaux (PAT) ont été instaurés par la Loi d’avenir pour l’agriculture, l’alimentation et la forêt du 13 octobre 2014. Il s’agit d’une démarche territoriale volontaire, qui vise à fédérer les différents acteurs d'un territoire autour de la question de l'alimentation, contribuant ainsi à la prise en compte des dimensions sociales, environnementales, économiques et de santé de l’approvisionnement alimentaire du territoire. Il se base sur un diagnostic partagé de l'agriculture et de l'alimentation sur le territoire et définit des actions collectives, qui réunissent les producteurs, les transformateurs, les distributeurs, les collectivités territoriales et les consommateurs, et contribuent à la transition agricole. Il cherche aussi à développer des relations entre territoires urbains et ruraux.
Il existe deux niveaux de PAT : 
Le niveau 1 permet d’identifier et d’accompagner les PAT dans leur construction. La reconnaissance « PAT émergent » est attribuée pour une période de 3 ans (non renouvelable).
Le niveau 2 valorise et donne de la visibilité aux projets opérationnels qui mettent en œuvre un plan d’action effectif sur leur territoire, piloté par une instance de gouvernance établie. Il est attribué pour une période de 5 ans (renouvelable).
On dénombre plus de 430 PAT labellisés en janvier 2024. Le Ministère de l’Agriculture propose une carte des PAT reconnus, régulièrement actualisée.
</t>
  </si>
  <si>
    <t xml:space="preserve">A approfondir</t>
  </si>
  <si>
    <t xml:space="preserve">Le site Gest’Eau permet de suivre l’état d’avancement des SAGE et des contrats de milieu. Il distingue différents niveaux d’avancement. Seuls les outils approuvés / en cours mis en œuvre ou en révision peuvent ici être considérés comme effectifs.</t>
  </si>
  <si>
    <t xml:space="preserve">Cet indicateur évalue la part de la population pouvant théoriquement accéder à vélo à un ensemble représentatif de commerces alimentaires, autrement dit sans utiliser de voiture.
Le critère d’accessibilité sans voiture est fondé sur l'hypothèse d'un recours possible au vélo ou à la marche en dessous d'une distance de 2 km à vol d'oiseau entre le domicile et le lieu de service.
</t>
  </si>
  <si>
    <t xml:space="preserve">Taux de personnes sans domicile fixe</t>
  </si>
  <si>
    <t xml:space="preserve">Part des logements en situation de sur-occupation</t>
  </si>
  <si>
    <t xml:space="preserve">Selon l’INSEE, la définition de la sur-occupation repose sur la composition du ménage et le nombre de pièces du logement : un logement est sur-occupé quand il lui manque au moins une pièce par rapport à la norme d' « occupation normale », fondée sur le nombre de pièces nécessaires au ménage.
L’indicateur ici présenté donne le pourcentage de résidences principales sur-occupées par rapport à l’ensemble des résidences principales.
</t>
  </si>
  <si>
    <t xml:space="preserve">Taux de précarité énergétique lié au logement </t>
  </si>
  <si>
    <t xml:space="preserve">Cet indicateur représente la part des ménages en situation de précarité énergétique liée au logement, c'est-à-dire ceux dont les dépenses d'énergie pour le logement sont supérieures à 8 % de leurs revenus et qui appartiennent aux trois premiers déciles de revenus (autrement dit les 30 % de ménages aux revenus les plus faibles).
Il est fourni par la plateforme Territoire au futur.
</t>
  </si>
  <si>
    <t xml:space="preserve">Part des logements sociaux dans l’ensemble des logements</t>
  </si>
  <si>
    <t xml:space="preserve">Cet indicateur est fourni par la plateforme ODDetT, l’outil national de visualisation des indicateurs de développement durable</t>
  </si>
  <si>
    <t xml:space="preserve">Taux de logements vacants</t>
  </si>
  <si>
    <t xml:space="preserve">On dénombre plus de 3 millions de logements vacants en France, soit 8% du parc total, et en constante progression (+2,5% / an depuis 2005). Ceux-ci se trouvent pour une part dans des zones en déprise démographique, mais les zones tendues sont aussi concernées, avec au moins 300.000 logements vacants sur ces territoires. La ré-utilisation des logements vacants est la première solution au mal-logement, sans recourir à l’artificialisation de terrains supplémentaires.</t>
  </si>
  <si>
    <t xml:space="preserve">Taux de résidences secondaires</t>
  </si>
  <si>
    <t xml:space="preserve">En France ,au cours des dernières décennies, il s'est créé deux fois plus de logements que de nouveaux ménages. Cet écart s'explique en grande partie par la création de résidences secondaires. Ces résidences secondaires ont de nombreux impacts négatifs sur le territoire : elles créent des situations de concurrence avec les ménages locaux et augmentent le prix du foncier, elles artificialisent des sols pour une utilité très faible, elles dévitalisent les territoires en ne les animant qu'au cours d'une période touristique limitée dans l'année.  
En outre, ces résidences ont bénéficicié de l'abondance énergétique (faible coût pour l'entretien de la résidence et le transport e ses propriétairs depuis leurs résidences principales), mais elles n'ont pas d'avenir dans un monde sous contrainte énergétique.
</t>
  </si>
  <si>
    <t xml:space="preserve">Capacité d’accueil des abris d’urgence pour 100.000 habitants</t>
  </si>
  <si>
    <t xml:space="preserve">
Cet indicateur est proposé par la norme ISO 37123 « Villes et communautés territoriales durables ». Il n’existe pas en France de donnée ouverte sur le nombre, la capacité ou la localisation de ces abris de secours. Il est donc nécessaire d’interroger les autorités en charge de la gestion des urgences pour les identifier.
Le calcul de l’indicateur consiste ensuite à diviser la capacité totale des abris par 1/100.000e de la population totale du territoire. 
</t>
  </si>
  <si>
    <t xml:space="preserve">Part des logements « passoires énergétiques dans le parc de logements »</t>
  </si>
  <si>
    <t xml:space="preserve">Les logements « passoires énergétiques » sont des gouffres énergétiques coûteux pour leur habitants en même temps qu’ils représentent des désastres écologiques. La France peine depuis l’adoption de la loi de transition énergétique de 2015 à atteindre son objectif de 500.000 logements rénovés chaque année. La rénovation énergétique des logements est un chantier essentiel de la transition énergétique. La prioité de ce chantier doit être de résorber les 5,2 millions de logements en étiquettes F ou G (soit 17% du parc de résidences principales).</t>
  </si>
  <si>
    <t xml:space="preserve">Part de résidences principales chauffées au gaz ou au fioul</t>
  </si>
  <si>
    <t xml:space="preserve">Le fioul et le gaz sont les modes de chauffage les plus émissifs, et le remplacement du mode de chauffage est un levier-clé pour réduire les émissions de gaz à effet de serre du logement, aux côtés des travaux de rénovation énergétique. 
De plus, la France ne produisant ni gaz ni pétrole, elle dépend pour son approvisionnement de pays exportateurs. La raréfaction de ces ressources fossiles induit des tensions croissantes sur l’approvisionnement et une forte vulnérabilité pour l’ensemble des ménages et collectivités y ayant recours.</t>
  </si>
  <si>
    <t xml:space="preserve">Mise en œuvre effective d’un service public local, à travers une plateforme territoriale de la rénovation énergétique et un dispositif d’accompagnement technique et financier pour la rénovation des logements des ménages modestes</t>
  </si>
  <si>
    <t xml:space="preserve">A renseigner</t>
  </si>
  <si>
    <t xml:space="preserve">Accessibilité potentielle localisée des médecins généralistes ( en nombre de consultations accessibles par an et par habitant)</t>
  </si>
  <si>
    <t xml:space="preserve">L'indicateur d'APL indique, pour une profession donnée, le volume de soins accessible pour les habitants de cette commune, compte tenu de l'offre disponible et de la demande au sein de la commune et dans les communes environnantes.
Le phénomène de désertification s’est fortement accru au cours de la dernière décennie, passant de 8,6% de la population concernée en 2015 à 13,4% en 2021.
</t>
  </si>
  <si>
    <t xml:space="preserve">Part de la population éloignée des soins de proximité (pharmacie, médecin généraliste, kiné, infirmier, dentiste)</t>
  </si>
  <si>
    <t xml:space="preserve">La présence de services de santé est une condition nécessaire pour maintenir et améliorer la qualité de vie des habitants sur un territoire, pour permettre l’installation de nouvelles populations, notamment celles qui en ont le plus besoin (retraités, enfants...), ainsi que pour faire émerger des nouvelles activités économiques (maintien des emplois, attraction d’entreprises).
Par ailleurs, l’éloignement de la population des services de santé accentue le nombre et la longueur des déplacements, notamment ceux effectués en voiture, polluants et couteux. 
Cet indicateur donne une idée du niveau d’enclavement des territoires par rapport à l'offre de soins. Il résume les potentialités d’accès aux soins en tenant compte des lieux où se trouvent ces services et de la fluidité de la circulation pour rejoindre ces lieux, prise en compte dans le distancier utilisé.
</t>
  </si>
  <si>
    <t xml:space="preserve">Nombre de licenciés sportifs pour 100 habitants </t>
  </si>
  <si>
    <t xml:space="preserve">L’activité physique est considérée comme très bénéfique pour la santé du cœur, du corps et de l’esprit. Elle est fortement recommandée au quotidien pour prévenir des pathologies chroniques et contribuer au traitement d’un très grand nombre d’affections de longue durée comme le cancer, le diabète ou l’obésité mais également les maladies neurodégénératives et psychiatriques. Selon l’OMS, l’activité physique réduit aussi les symptômes de dépression et d’anxiété, améliore les capacités de réflexion, d’apprentissage et de jugement, contribue à une croissance et un développement sains chez les jeunes et améliore le bien-être général. Un adulte sur quatre dans le monde ne pratique pas une activité physique aux niveaux recommandés à l’échelle mondiale. L’augmentation des niveaux de sédentarité a des incidences préjudiciables sur les systèmes de santé, l’environnement, le développement économique, le bien-être communautaire et la qualité de vie.</t>
  </si>
  <si>
    <t xml:space="preserve">Part des hôpitaux équipé d’un système énergétique de secours indépendant</t>
  </si>
  <si>
    <t xml:space="preserve">Lors de chocs et de stress, les hôpitaux jouent un rôle essentiel en fournissant des soins d’urgence. Ces établissements doivent prendre en charge les patients existants, tout en assumant également la prise en charge des décès et blessures liés aux catastrophes. Les établissements de santé dépendent de l’électricité pour maintenir leurs fonctions essentielles et ont donc besoin d’une alimentation électrique de secours fiable pour maintenir ces fonctions en cas de panne de courant.
L'approvisionnement en électricité de secours comprendra des sources d'énergie électrique (y compris les générateurs et le stockage par batterie) protégées des dangers probables et disposant de suffisamment d'énergie ou de carburant pour fournir suffisamment d'énergie pour faire fonctionner les fonctions essentielles de l'hôpital pendant une période de 72 heures.
</t>
  </si>
  <si>
    <t xml:space="preserve">Nombre d’établissements dépassant les seuils de déclaration d’émission de polluants atmosphériques</t>
  </si>
  <si>
    <t xml:space="preserve">La pollution de l’air fait encourir un risque aux populations, à l'environnement et à la biodiversité. Elle peut également être un frein au développement économique local (contrainte sur la construction, cadre de vie altéré, etc.). C’est pourquoi les émissions de polluants issues des activités industrielles et agricoles font l'objet d'une attention particulière, notamment par une déclaration obligatoire dès lors que le polluant est rejeté au-delà d'un seuil défini par décret. Une amélioration structurelle de la qualité de l’air présuppose une action directe sur ces sites.</t>
  </si>
  <si>
    <t xml:space="preserve">Nombre de jours d’épisode de pollution de l’air</t>
  </si>
  <si>
    <t xml:space="preserve">La valeur de l’indicateur correspond à la somme des jours en épisodes de pollution, pour quatre polluants suivis de façon réglementaire : PM10, SO2, COV, NH3, NO2.
Il n’existe pas de donnée ouverte sur le nombre de jours en épisode de pollution par territoire. Il est nécessaire de se rapproche des AASQA (Associations agréées de surveillance de la qualité de l'air) régionales pour connaitre ces données. Cela peut nécessite un conventionnement entre la collectivité et l’AASQA. A défaut, des données régionales sont parfois disponibles : par exemple, Atmo Hauts-de-France indique avoir été concernée par 9 jours d’épisode de pollution en 2023</t>
  </si>
  <si>
    <t xml:space="preserve">Nombre de victimes de violences de type « coups et blessures » pour 1000 habitants </t>
  </si>
  <si>
    <t xml:space="preserve">Recensement effectif des sites ou événements sensibles</t>
  </si>
  <si>
    <t xml:space="preserve">Le recensement de ces sites et évènements est une étape incontournable dans l’élaboration d’une politique de sécurité civile. Cet inventaire concerne évidemment les risques technologiques, les établissements Seveso étant les installations industrielles qui présentent le plus de risques pour la population adjacente, mais il souhaite aller au-delà de la seule prévention des risques technologiques pour intégrer une vaste diversité de menaces.</t>
  </si>
  <si>
    <t xml:space="preserve">Part des communes concernées par le classement risque naturel majeur pour les inondations</t>
  </si>
  <si>
    <t xml:space="preserve">Les communes peuvent être classées à risque naturel majeur pour une diversité d’aléas, parmi lesquels : phénomènes liés à l’atmosphère, avalanche, feu de forêt, inondation, mouvement de terrain, radon, séisme, éruption volcanique.
Il est proposé de retenir le risque majeur « inondation » qui est le plus commun sur les territoires de France. 
</t>
  </si>
  <si>
    <t xml:space="preserve">Part des communes couvertes par un PCS</t>
  </si>
  <si>
    <t xml:space="preserve">Le Plan Communal de Sauvegarde vise à mieux connaitre les aléas locaux, afin d’anticiper leur survenance et garantir une alerte précoce des habitants. Il permet de dresser une cartographie des risques, au croisement des aléas et des enjeux (généralement identifiés à partir de la littérature existante, notamment par les services de l’Etat). Son périmètre couvre les risques naturels et les évènements de sécurité civile.
Bien que non exhaustif dans son périmètre, le PCS est un document indispensable pour identifier les grands enjeux à protéger à l’échelle de la commune (économique, sociaux, techniques…), et pour définir les fondements de l’organisation permettant de réagir rapidement en cas de n’importe quel évènement de sécurité civile : relogement de sinistrés, remise en fonctionnement des infrastructures de réseaux, appui à un territoire voisin sinistré, évacuation d’une zone du territoire…
Le PCS peut être complété par un DICRIM, pour communiquer et former la population afin qu’elle adopte les bonnes réactions en cas de situation exceptionnelle.
</t>
  </si>
  <si>
    <t xml:space="preserve">Réalisation d’un diagnostic identifiant les aléas et les vulnérabilités du territoire</t>
  </si>
  <si>
    <t xml:space="preserve">Nombre d’actions de sensibilisation et d’encapacitation des habitants sur les enjeux de gestion de crise et de résilience</t>
  </si>
  <si>
    <t xml:space="preserve">non décrit et détaillé dans la suite du document Word</t>
  </si>
  <si>
    <t xml:space="preserve">La résilience territoriale implique de développer un écosystème économique autonome, au sein duquel les actifs sont employés localement,</t>
  </si>
  <si>
    <t xml:space="preserve">La combustion d’énergie fossile pour la production d’un service énergétique (chaleur, électricité, mouvement…) constitue la principale origine des émissions de gaz à effet de serre (généralement autour de 80%, moins dans les territoires agricoles, plus dans les territoires urbains). </t>
  </si>
  <si>
    <t xml:space="preserve">La présence territoriale des équipements permettant de répondre aux différents besoins matériels et immatériels des habitants peut s’appréhender par le nombre total d’équipements par habitant. L’indicateur témoigne de la capacité des citoyens à répondre à leurs besoins vitaux et essentiels sur leur territoire, qui fonctionne de façon autonome. 
Le taux d’équipements peut s’expliquer par de multiples variables, et le caractère rural d’un ter
Certains écarts s’expliquent par la présence d’un plus grand nombre d’équipements dans les territoires touristiques. 
Par exemple, les bassins de vie à forte orientation touristique comptent 1,0 supérette pour 1 000 habitants, alors que la moyenne dans les bassins de vie non touristiques est de 0,6. Cette forte présence d’équipements vise à répondre aux besoins des touristes, mais elle profite également à la population résidente, même si certains équipements ne sont pas disponibles toute l’année.
</t>
  </si>
  <si>
    <t xml:space="preserve">L’Etat a initié un plan de sobriété énergétique national dans le contexte de crise énergétique liée à la guerre ukrainienne à l’automne 2022. Cette démarche a vocation à être poursuivie dans un objectif de transition énergétique, avec un objectif national de -10% grâce aux actions de sobriété. Une majorité de collectivités locales ont dans la foulée adoptée leur propre plan de sobriété énergétique, qui portait le plus souvent sur leur patrimoine et compétences, parfois sur l’ensemble du territoire. Ces démarches doivent être poursuivies et renforcées pur espérer atteindre les objectifs réglementaires de -20% de consommation d’énergie finale en 2030.</t>
  </si>
  <si>
    <t xml:space="preserve">L'économie « présentielle » désigne l’économie de proximité, basée sur la production de biens et de services pour les personnes présentes dans un territoire donné (qu’elles soient résidentes ou non, ce qui inclut les populations temporaires comme les touristes), qui produisent et consomment localement, générant ainsi une activité économique. Elle est donc plus large que l’économie résidentielle, qui se concentre sur l’économie non-productive au service des habitants du territoire.
La notion d’économie présentielle rejoint les travaux développés outre-Atlantique autour de la « consumption base theory », laquelle suggère qu'en réduisant les flux monétaires sortants, un territoire accroît son activité et assure sa croissance. Ces approches nourrissent les réflexions politiques autour des questions de relocalisation, de revitalisation économique et de localisme.
</t>
  </si>
  <si>
    <t xml:space="preserve">Cet indicateur donne une appréciation de la capacité du territoire à mobiliser ses habitants pour répondre à ses propres besoins, sans dépendre de territoires extérieurs. Du fait du vieillissement de la population française, il tend à devenir défavorable dans un nombre croissant de territoires.</t>
  </si>
  <si>
    <t xml:space="preserve">L’économie sociale et solidaire présente de multiples bénéfices favorables à la résilience territoriale. Ses valeurs fondamentales sont l’utilité sociale, la coopération, l’ancrage local. Elle cherche à répondre aux besoins essentiels non satisfaits par les services publics, avec pour bénéficiaires principaux les populations précaires et exclues.
Elle repositionne l’économie comme moyen au service de la société et défend la priorité de l’homme sur le capital, dans un refus des logiques productivistes Elle implique une gestion collective des organisations, mettant l'accent sur la coopération et la solidarité et non sur la concurrence entre les individus. Les bénéfices sont prioritairement réinvestis dans de nouveaux projets d'utilité sociale, ou redistribués à leurs membres, et ne sont pas destinés à l'accumulation de richesses individuelles.
Elle favorise la relocalisation des activités économiques, pour répondre aux besoins locaux et intégrer les spécificités du territoire. Elle soutient le développement des circuits couts et boucles économiques locales, et offre ainsi des emplois non délocalisables.
</t>
  </si>
  <si>
    <t xml:space="preserve">La surface agricole utile donne une appréciation de la capacité du territoire à produire lui-même l’alimentation et les bio-matériaux (lin, chanvre, paille, etc.) dont il a besoin.</t>
  </si>
  <si>
    <t xml:space="preserve">L’économie circulaire se présente comme un nouveau modèle économique qui vise à changer de paradigme par rapport à l’économie dite linéaire : en limitant le gaspillage des ressources et l’impact environnemental de la production économique, par des efforts d’efficacité à tous les stades du cycle de vie des produits et la réutilisation des matières ou produits considérés jusqu’à présent comme des « déchets ». La gestion de ces déchets et leur valorisation comptent parmi les trois piliers de l’économie circulaire. Le développement de boucles économiques de ce type est indispensable face aux enjeux de rareté des ressources et de perturbation des grands cycles biogéochimiques.</t>
  </si>
  <si>
    <t xml:space="preserve">La mise e place d’une monnaie locale favorise la demande locale de productions locales, ans la mesure où elle ne peut être dépensée que sur le territoire. Elle crée ainsi des boucles économiques locales vertueuses. Au-delà, elle peut favoriser les filières et produits vertueux sur les plans social ou environnemental, en instaurant des critères d’entrée dans son système monétaire (label AB, exclusion des grands hypermarchés, etc.).</t>
  </si>
  <si>
    <t xml:space="preserve">Le 3e Plan National pour les Achats Durables (PNAD, 2022-2025) fixe comme objectif d’atteindre 100% de contrats de la commande publique comprenant au moins une considération environnementale en 2025 (et par ailleurs 30 % avec au moins une considération sociale). Les collectivités réalisant des achats pour un montant annuel supérieur à 50.000€HT doivent en outre, depuis 2023, adopter un Schéma de promotion des achats publics socialement et écologiquement responsables (SPASER).</t>
  </si>
  <si>
    <t xml:space="preserve">La tarification incitative pour la collecte des déchets ménagers a pour objectif de limiter la production de déchets en facturant à l’usager uniquement ceux qu’il produit.
La loi de transition énergétique pour la croissance verte de 2015 impose, dans son article 70, de déployer un financement incitatif pour le service public des déchets. Elle a fixé l’objectif à 15 millions d’habitants en 2020, puis 25 millions en 2025.
Le système de tarification incitative, en lien avec le volume de production de déchets, encourage les usagers à modifier leurs comportements en diminuant la quantité de déchets produits, en augmentant le tri et en adoptant un mode de consommation plus responsable.
</t>
  </si>
  <si>
    <t xml:space="preserve">La collectivité territoriale, en tant que coordinatrice et animatrice locale de la transition énergétique, peut engager une démarche planification énergétique à l’échelle de son territoire, par la définition d’objectifs de long terme et de jalons pour la réduction des consommations énergétiques et le développement des énergies renouvelables. Les PCAET rendent obligatoires la définition de ces objectifs, par secteurs et filières, à horizon 2026 et 2030, tandis que la loi sur l’accélération des énergies renouvelables (2023) prescrit de définit des zones favorables à l’accueil des énergies renouvelables dans chaque commune. 
Le Schéma Directeur des Énergies demeure un outil facultatif, mais qui permet d’organiser l’évolution énergétique du territoire, de façon plus précise et jalonnée que le PCAET ou les ZA ENR.
</t>
  </si>
  <si>
    <t xml:space="preserve">Le développement de l’autonomie énergétique au niveau local est le meilleur levier pour se réapproprier les questions énergétiques, et favoriser l’essor des actions de sobriété et d’efficacité. L’autonomie énergétique ne signifie pas l’autarcie, et les territoires ne pourront en aucun cas se passer complètement des combustibles fossiles indispensables à un certain nombre d’applications, mais ils peuvent augmenter leur souveraineté dans une majorité de situations. Il est crucial de distinguer les principaux vecteurs énergétiques : La chaleur renouvelable peut être produite par le bois, la géothermie, l’aérothermie, le solaire thermique, le biogaz ou l’électricité décarbonée, en remplacement du gaz et du fioul. L’électricité spécifique peut être générée par des énergies renouvelables électriques (éolien, photovoltaïque, hydroélectrique…). Les carburants fossiles peuvent être remplacés par de l’électricité décarbonée ou du bioGNV. Il est proposé de s’intéresser dans le cadre de ce diagnostic à trois sous-indicateurs : la chaleur, l’électricité et le gaz.</t>
  </si>
  <si>
    <t xml:space="preserve">Part de la population éloignée des équipements de services de proximité </t>
  </si>
  <si>
    <t xml:space="preserve">La part de population éloignée est un indicateur pertinent pour appréhender les inégalités d’accès aux équipements entre les territoires peu équipés. 
Dans une société résiliente, chaque citoyen doit pouvoir accéder aux équipements sans être dépendant de son seul véhicule individuel. Plus que des services de mobilité durable, la solution la plus juste et sobre pour rapprocher les habitants des équipements consiste à … rapprocher les équipements des habitants, en les diffusant et les répartissant sur tous les territoires. C’est dans cette même mouvance qu’ont éclos les réflexions autour de la « ville du quart d’heure » : ce concept propose une organisation urbaine permettant à tout habitant d'accéder à ses besoins essentiels de vie en 15 minutes de marche ou à vélo à partir de leur domicile. Le cadre de la ville de 15 minutes de ce modèle comporte quatre composantes : la densité, la proximité, la mixité et l'ubiquité.
</t>
  </si>
  <si>
    <t xml:space="preserve">Part des communes présentant un ou plusieurs services résidentiels principaux : école, alimentation, pharmacie, médecin)</t>
  </si>
  <si>
    <t xml:space="preserve">taux de précarité énergétique mobilité</t>
  </si>
  <si>
    <t xml:space="preserve">Principaux itinéraires de secours et d’évacuation identifiés</t>
  </si>
  <si>
    <t xml:space="preserve">Nombre de bornes de recharges de véhicules électriques pour 1000 habitants</t>
  </si>
  <si>
    <t xml:space="preserve">Taux de pauvreté</t>
  </si>
  <si>
    <t xml:space="preserve">Part des 15-24 ans non insérés</t>
  </si>
  <si>
    <t xml:space="preserve">Part des dépenses publiques favorables à la transition écologique et sociale</t>
  </si>
  <si>
    <t xml:space="preserve">Existence d’un coefficient de biotope dans le plan local d’urbanisme</t>
  </si>
  <si>
    <t xml:space="preserve">Part de la surface en territoire consommé entre 2009 et 2021</t>
  </si>
  <si>
    <t xml:space="preserve">Part des communes couvertes par un Atlas de la Biodiversité Communale (ABC)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</si>
</sst>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00"/>
  </numFmts>
  <fonts count="21">
    <font>
      <sz val="11.000000"/>
      <color theme="1"/>
      <name val="Calibri"/>
      <scheme val="minor"/>
    </font>
    <font>
      <b/>
      <sz val="24.000000"/>
      <color rgb="FF0D757B"/>
      <name val="Calibri"/>
      <scheme val="minor"/>
    </font>
    <font>
      <sz val="11.000000"/>
      <color theme="1" tint="0.34998626667073579"/>
      <name val="Calibri"/>
      <scheme val="minor"/>
    </font>
    <font>
      <b/>
      <sz val="20.000000"/>
      <color theme="1"/>
      <name val="Calibri"/>
      <scheme val="minor"/>
    </font>
    <font>
      <b/>
      <sz val="12.000000"/>
      <color theme="1"/>
      <name val="Calibri"/>
      <scheme val="minor"/>
    </font>
    <font>
      <b/>
      <sz val="11.000000"/>
      <color theme="1"/>
      <name val="Calibri"/>
      <scheme val="minor"/>
    </font>
    <font>
      <i/>
      <sz val="10.000000"/>
      <color theme="1" tint="0.34998626667073579"/>
      <name val="Calibri"/>
      <scheme val="minor"/>
    </font>
    <font>
      <sz val="10.000000"/>
      <color theme="1"/>
      <name val="Calibri"/>
      <scheme val="minor"/>
    </font>
    <font>
      <sz val="9.000000"/>
      <color theme="1"/>
      <name val="Calibri"/>
      <scheme val="minor"/>
    </font>
    <font>
      <b/>
      <sz val="11.000000"/>
      <color rgb="FF0B6166"/>
      <name val="Calibri"/>
      <scheme val="minor"/>
    </font>
    <font>
      <b/>
      <sz val="11.000000"/>
      <color theme="0" tint="0"/>
      <name val="Calibri"/>
      <scheme val="minor"/>
    </font>
    <font>
      <b/>
      <sz val="24.000000"/>
      <color theme="9" tint="0"/>
      <name val="Calibri"/>
      <scheme val="minor"/>
    </font>
    <font>
      <b/>
      <sz val="24.000000"/>
      <color rgb="FFC00000"/>
      <name val="Calibri"/>
      <scheme val="minor"/>
    </font>
    <font>
      <b/>
      <sz val="11.000000"/>
      <color theme="5" tint="0"/>
      <name val="Calibri"/>
      <scheme val="minor"/>
    </font>
    <font>
      <sz val="10.000000"/>
      <color theme="9" tint="0"/>
      <name val="Calibri"/>
      <scheme val="minor"/>
    </font>
    <font>
      <sz val="10.000000"/>
      <color rgb="FFC00000"/>
      <name val="Calibri"/>
    </font>
    <font>
      <sz val="11.000000"/>
      <name val="Calibri"/>
    </font>
    <font>
      <sz val="10.000000"/>
      <color rgb="FFC00000"/>
      <name val="Calibri"/>
      <scheme val="minor"/>
    </font>
    <font>
      <b/>
      <sz val="11.000000"/>
      <color theme="4" tint="-0.499984740745262"/>
      <name val="Calibri"/>
      <scheme val="minor"/>
    </font>
    <font>
      <b/>
      <sz val="11.000000"/>
      <color theme="7" tint="-0.499984740745262"/>
      <name val="Calibri"/>
      <scheme val="minor"/>
    </font>
    <font>
      <u/>
      <sz val="11.000000"/>
      <color theme="10"/>
      <name val="Calibri"/>
    </font>
  </fonts>
  <fills count="14">
    <fill>
      <patternFill patternType="none"/>
    </fill>
    <fill>
      <patternFill patternType="gray125"/>
    </fill>
    <fill>
      <patternFill patternType="none"/>
    </fill>
    <fill>
      <patternFill patternType="solid">
        <fgColor theme="0" tint="-0.049989318521683403"/>
        <bgColor theme="0" tint="-0.049989318521683403"/>
      </patternFill>
    </fill>
    <fill>
      <patternFill patternType="solid">
        <fgColor rgb="FF9BCCCF"/>
        <bgColor rgb="FF9BCCCF"/>
      </patternFill>
    </fill>
    <fill>
      <patternFill patternType="solid">
        <fgColor rgb="FF0D757B"/>
        <bgColor rgb="FF0D757B"/>
      </patternFill>
    </fill>
    <fill>
      <patternFill patternType="solid">
        <fgColor rgb="FF4A8D91"/>
        <bgColor rgb="FF4A8D91"/>
      </patternFill>
    </fill>
    <fill>
      <patternFill patternType="solid">
        <fgColor theme="9" tint="0.79998168889431442"/>
        <bgColor theme="9" tint="0.79998168889431442"/>
      </patternFill>
    </fill>
    <fill>
      <patternFill patternType="solid">
        <fgColor rgb="FFFAAFB0"/>
        <bgColor rgb="FFFAAFB0"/>
      </patternFill>
    </fill>
    <fill>
      <patternFill patternType="solid">
        <fgColor theme="5" tint="0.79998168889431442"/>
        <bgColor theme="5" tint="0.79998168889431442"/>
      </patternFill>
    </fill>
    <fill>
      <patternFill patternType="solid">
        <fgColor rgb="FFFAFAFA"/>
        <bgColor rgb="FFFAFAFA"/>
      </patternFill>
    </fill>
    <fill>
      <patternFill patternType="solid">
        <fgColor theme="2" tint="0"/>
        <bgColor theme="2" tint="0"/>
      </patternFill>
    </fill>
    <fill>
      <patternFill patternType="solid">
        <fgColor theme="4" tint="0.79998168889431442"/>
        <bgColor theme="4" tint="0.79998168889431442"/>
      </patternFill>
    </fill>
    <fill>
      <patternFill patternType="solid">
        <fgColor theme="7" tint="0.79998168889431442"/>
        <bgColor theme="7" tint="0.79998168889431442"/>
      </patternFill>
    </fill>
  </fills>
  <borders count="27">
    <border>
      <left style="none"/>
      <right style="none"/>
      <top style="none"/>
      <bottom style="none"/>
      <diagonal style="none"/>
    </border>
    <border>
      <left style="none"/>
      <right style="none"/>
      <top style="none"/>
      <bottom style="thick">
        <color rgb="FF4A8D91"/>
      </bottom>
      <diagonal style="none"/>
    </border>
    <border>
      <left style="none"/>
      <right style="none"/>
      <top style="none"/>
      <bottom style="thin">
        <color auto="1"/>
      </bottom>
      <diagonal style="none"/>
    </border>
    <border>
      <left style="none"/>
      <right style="none"/>
      <top style="thin">
        <color auto="1"/>
      </top>
      <bottom style="none"/>
      <diagonal style="none"/>
    </border>
    <border>
      <left style="none"/>
      <right style="thin">
        <color theme="0" tint="-0.499984740745262"/>
      </right>
      <top style="thin">
        <color auto="1"/>
      </top>
      <bottom style="none"/>
      <diagonal style="none"/>
    </border>
    <border>
      <left style="none"/>
      <right style="thin">
        <color theme="0" tint="-0.499984740745262"/>
      </right>
      <top style="none"/>
      <bottom style="none"/>
      <diagonal style="none"/>
    </border>
    <border>
      <left style="thick">
        <color rgb="FF4A8D91"/>
      </left>
      <right style="none"/>
      <top style="thick">
        <color rgb="FF4A8D91"/>
      </top>
      <bottom style="thick">
        <color rgb="FF4A8D91"/>
      </bottom>
      <diagonal style="none"/>
    </border>
    <border>
      <left style="none"/>
      <right style="none"/>
      <top style="thick">
        <color rgb="FF4A8D91"/>
      </top>
      <bottom style="thick">
        <color rgb="FF4A8D91"/>
      </bottom>
      <diagonal style="none"/>
    </border>
    <border>
      <left style="none"/>
      <right style="thick">
        <color rgb="FF4A8D91"/>
      </right>
      <top style="thick">
        <color rgb="FF4A8D91"/>
      </top>
      <bottom style="thick">
        <color rgb="FF4A8D91"/>
      </bottom>
      <diagonal style="none"/>
    </border>
    <border>
      <left style="thick">
        <color rgb="FF4A8D91"/>
      </left>
      <right style="thick">
        <color rgb="FF4A8D91"/>
      </right>
      <top style="thick">
        <color rgb="FF4A8D91"/>
      </top>
      <bottom style="thick">
        <color rgb="FF4A8D91"/>
      </bottom>
      <diagonal style="none"/>
    </border>
    <border>
      <left style="none"/>
      <right style="none"/>
      <top style="thin">
        <color theme="1"/>
      </top>
      <bottom style="thin">
        <color theme="1"/>
      </bottom>
      <diagonal style="none"/>
    </border>
    <border>
      <left style="none"/>
      <right style="thin">
        <color auto="1"/>
      </right>
      <top style="thin">
        <color theme="1"/>
      </top>
      <bottom style="thin">
        <color theme="1"/>
      </bottom>
      <diagonal style="none"/>
    </border>
    <border>
      <left style="thin">
        <color auto="1"/>
      </left>
      <right style="thin">
        <color auto="1"/>
      </right>
      <top style="none"/>
      <bottom style="thin">
        <color theme="2" tint="0"/>
      </bottom>
      <diagonal style="none"/>
    </border>
    <border>
      <left style="thin">
        <color auto="1"/>
      </left>
      <right style="thick">
        <color rgb="FFC00000"/>
      </right>
      <top style="none"/>
      <bottom style="thin">
        <color theme="2" tint="0"/>
      </bottom>
      <diagonal style="none"/>
    </border>
    <border>
      <left style="thick">
        <color rgb="FFC00000"/>
      </left>
      <right style="thick">
        <color rgb="FFC00000"/>
      </right>
      <top style="none"/>
      <bottom style="thin">
        <color theme="2" tint="0"/>
      </bottom>
      <diagonal style="none"/>
    </border>
    <border>
      <left style="thick">
        <color rgb="FFC00000"/>
      </left>
      <right style="thin">
        <color auto="1"/>
      </right>
      <top style="none"/>
      <bottom style="thin">
        <color theme="2" tint="0"/>
      </bottom>
      <diagonal style="none"/>
    </border>
    <border>
      <left style="thick">
        <color rgb="FF4A8D91"/>
      </left>
      <right style="thick">
        <color rgb="FF4A8D91"/>
      </right>
      <top style="none"/>
      <bottom style="thin">
        <color theme="2" tint="0"/>
      </bottom>
      <diagonal style="none"/>
    </border>
    <border>
      <left style="none"/>
      <right style="thin">
        <color auto="1"/>
      </right>
      <top style="none"/>
      <bottom style="thin">
        <color theme="2" tint="0"/>
      </bottom>
      <diagonal style="none"/>
    </border>
    <border>
      <left style="thin">
        <color auto="1"/>
      </left>
      <right style="thin">
        <color auto="1"/>
      </right>
      <top style="thin">
        <color theme="2" tint="0"/>
      </top>
      <bottom style="thin">
        <color theme="2" tint="0"/>
      </bottom>
      <diagonal style="none"/>
    </border>
    <border>
      <left style="thin">
        <color auto="1"/>
      </left>
      <right style="thick">
        <color rgb="FFC00000"/>
      </right>
      <top style="thin">
        <color theme="2" tint="0"/>
      </top>
      <bottom style="thin">
        <color theme="2" tint="0"/>
      </bottom>
      <diagonal style="none"/>
    </border>
    <border>
      <left style="thick">
        <color rgb="FFC00000"/>
      </left>
      <right style="thick">
        <color rgb="FFC00000"/>
      </right>
      <top style="thin">
        <color theme="2" tint="0"/>
      </top>
      <bottom style="thin">
        <color theme="2" tint="0"/>
      </bottom>
      <diagonal style="none"/>
    </border>
    <border>
      <left style="thick">
        <color rgb="FFC00000"/>
      </left>
      <right style="thin">
        <color auto="1"/>
      </right>
      <top style="thin">
        <color theme="2" tint="0"/>
      </top>
      <bottom style="thin">
        <color theme="2" tint="0"/>
      </bottom>
      <diagonal style="none"/>
    </border>
    <border>
      <left style="thick">
        <color rgb="FF4A8D91"/>
      </left>
      <right style="thick">
        <color rgb="FF4A8D91"/>
      </right>
      <top style="thin">
        <color theme="2" tint="0"/>
      </top>
      <bottom style="thin">
        <color theme="2" tint="0"/>
      </bottom>
      <diagonal style="none"/>
    </border>
    <border>
      <left style="none"/>
      <right style="thin">
        <color auto="1"/>
      </right>
      <top style="thin">
        <color theme="2" tint="0"/>
      </top>
      <bottom style="thin">
        <color theme="2" tint="0"/>
      </bottom>
      <diagonal style="none"/>
    </border>
    <border>
      <left style="thick">
        <color rgb="FFC00000"/>
      </left>
      <right style="thick">
        <color rgb="FFC00000"/>
      </right>
      <top style="thin">
        <color theme="2" tint="0"/>
      </top>
      <bottom style="thick">
        <color rgb="FFC00000"/>
      </bottom>
      <diagonal style="none"/>
    </border>
    <border>
      <left style="thick">
        <color rgb="FF4A8D91"/>
      </left>
      <right style="thick">
        <color rgb="FF4A8D91"/>
      </right>
      <top style="thin">
        <color theme="2" tint="0"/>
      </top>
      <bottom style="none"/>
      <diagonal style="none"/>
    </border>
    <border>
      <left style="none"/>
      <right style="none"/>
      <top style="thick">
        <color rgb="FF4A8D91"/>
      </top>
      <bottom style="none"/>
      <diagonal style="none"/>
    </border>
  </borders>
  <cellStyleXfs count="2">
    <xf fontId="0" fillId="0" borderId="0" numFmtId="0" applyNumberFormat="1" applyFont="1" applyFill="1" applyBorder="1"/>
    <xf fontId="0" fillId="2" borderId="0" numFmtId="9" applyNumberFormat="1" applyFont="0" applyFill="0" applyBorder="0"/>
  </cellStyleXfs>
  <cellXfs count="66">
    <xf fontId="0" fillId="0" borderId="0" numFmtId="0" xfId="0"/>
    <xf fontId="0" fillId="0" borderId="0" numFmtId="0" xfId="0" applyAlignment="1">
      <alignment vertical="center"/>
    </xf>
    <xf fontId="0" fillId="0" borderId="0" numFmtId="0" xfId="0" applyAlignment="1">
      <alignment horizontal="left" vertical="center"/>
    </xf>
    <xf fontId="1" fillId="0" borderId="1" numFmtId="0" xfId="0" applyFont="1" applyBorder="1" applyAlignment="1">
      <alignment horizontal="left" vertical="center"/>
    </xf>
    <xf fontId="0" fillId="0" borderId="0" numFmtId="0" xfId="0" applyAlignment="1">
      <alignment vertical="center"/>
      <protection hidden="0" locked="1"/>
    </xf>
    <xf fontId="0" fillId="0" borderId="0" numFmtId="0" xfId="0" applyAlignment="1">
      <alignment horizontal="center" vertical="center"/>
    </xf>
    <xf fontId="2" fillId="0" borderId="0" numFmtId="0" xfId="0" applyFont="1" applyAlignment="1">
      <alignment horizontal="justify" vertical="center" wrapText="1"/>
    </xf>
    <xf fontId="2" fillId="0" borderId="0" numFmtId="0" xfId="0" applyFont="1" applyAlignment="1">
      <alignment vertical="center" wrapText="1"/>
    </xf>
    <xf fontId="3" fillId="0" borderId="2" numFmtId="0" xfId="0" applyFont="1" applyBorder="1" applyAlignment="1">
      <alignment horizontal="left" vertical="center" wrapText="1"/>
    </xf>
    <xf fontId="4" fillId="0" borderId="2" numFmtId="0" xfId="0" applyFont="1" applyBorder="1" applyAlignment="1">
      <alignment horizontal="right" vertical="center" wrapText="1"/>
    </xf>
    <xf fontId="5" fillId="0" borderId="2" numFmtId="9" xfId="1" applyNumberFormat="1" applyFont="1" applyBorder="1" applyAlignment="1">
      <alignment horizontal="center" vertical="center" wrapText="1"/>
    </xf>
    <xf fontId="0" fillId="0" borderId="3" numFmtId="0" xfId="0" applyBorder="1" applyAlignment="1">
      <alignment horizontal="left" vertical="center" wrapText="1"/>
    </xf>
    <xf fontId="0" fillId="0" borderId="4" numFmtId="0" xfId="0" applyBorder="1" applyAlignment="1">
      <alignment horizontal="left" vertical="center" wrapText="1"/>
    </xf>
    <xf fontId="6" fillId="3" borderId="0" numFmtId="0" xfId="0" applyFont="1" applyFill="1" applyAlignment="1">
      <alignment horizontal="right" vertical="center" wrapText="1"/>
    </xf>
    <xf fontId="7" fillId="0" borderId="0" numFmtId="9" xfId="1" applyNumberFormat="1" applyFont="1" applyAlignment="1">
      <alignment horizontal="center" vertical="center" wrapText="1"/>
    </xf>
    <xf fontId="0" fillId="0" borderId="0" numFmtId="0" xfId="0" applyAlignment="1">
      <alignment horizontal="left" vertical="center" wrapText="1"/>
    </xf>
    <xf fontId="0" fillId="0" borderId="5" numFmtId="0" xfId="0" applyBorder="1" applyAlignment="1">
      <alignment horizontal="left" vertical="center" wrapText="1"/>
    </xf>
    <xf fontId="8" fillId="0" borderId="0" numFmtId="0" xfId="0" applyFont="1" applyAlignment="1">
      <alignment horizontal="right" vertical="center" wrapText="1"/>
    </xf>
    <xf fontId="9" fillId="4" borderId="6" numFmtId="0" xfId="0" applyFont="1" applyFill="1" applyBorder="1" applyAlignment="1">
      <alignment horizontal="center" vertical="center" wrapText="1"/>
    </xf>
    <xf fontId="9" fillId="4" borderId="7" numFmtId="0" xfId="0" applyFont="1" applyFill="1" applyBorder="1" applyAlignment="1">
      <alignment horizontal="center" vertical="center" wrapText="1"/>
    </xf>
    <xf fontId="10" fillId="5" borderId="7" numFmtId="0" xfId="0" applyFont="1" applyFill="1" applyBorder="1" applyAlignment="1">
      <alignment horizontal="center" vertical="center" wrapText="1"/>
    </xf>
    <xf fontId="9" fillId="4" borderId="8" numFmtId="0" xfId="0" applyFont="1" applyFill="1" applyBorder="1" applyAlignment="1">
      <alignment horizontal="center" vertical="center" wrapText="1"/>
    </xf>
    <xf fontId="10" fillId="6" borderId="9" numFmtId="0" xfId="0" applyFont="1" applyFill="1" applyBorder="1" applyAlignment="1">
      <alignment horizontal="center" vertical="center" wrapText="1"/>
    </xf>
    <xf fontId="11" fillId="7" borderId="10" numFmtId="0" xfId="0" applyFont="1" applyFill="1" applyBorder="1" applyAlignment="1">
      <alignment horizontal="center" vertical="center" wrapText="1"/>
    </xf>
    <xf fontId="12" fillId="8" borderId="11" numFmtId="0" xfId="0" applyFont="1" applyFill="1" applyBorder="1" applyAlignment="1">
      <alignment horizontal="center" vertical="center" wrapText="1"/>
    </xf>
    <xf fontId="13" fillId="9" borderId="12" numFmtId="0" xfId="0" applyFont="1" applyFill="1" applyBorder="1" applyAlignment="1">
      <alignment horizontal="center" vertical="center" wrapText="1"/>
    </xf>
    <xf fontId="0" fillId="10" borderId="12" numFmtId="0" xfId="0" applyFill="1" applyBorder="1" applyAlignment="1">
      <alignment vertical="center" wrapText="1"/>
    </xf>
    <xf fontId="0" fillId="10" borderId="13" numFmtId="0" xfId="0" applyFill="1" applyBorder="1" applyAlignment="1">
      <alignment horizontal="center" vertical="center" wrapText="1"/>
    </xf>
    <xf fontId="0" fillId="0" borderId="14" numFmtId="9" xfId="1" applyNumberFormat="1" applyBorder="1" applyAlignment="1">
      <alignment horizontal="center" vertical="center" wrapText="1"/>
      <protection locked="0"/>
    </xf>
    <xf fontId="0" fillId="10" borderId="15" numFmtId="0" xfId="0" applyFill="1" applyBorder="1" applyAlignment="1">
      <alignment vertical="center" wrapText="1"/>
    </xf>
    <xf fontId="5" fillId="0" borderId="16" numFmtId="164" xfId="0" applyNumberFormat="1" applyFont="1" applyBorder="1" applyAlignment="1">
      <alignment horizontal="center" vertical="center" wrapText="1"/>
    </xf>
    <xf fontId="14" fillId="0" borderId="12" numFmtId="0" xfId="0" applyFont="1" applyBorder="1" applyAlignment="1">
      <alignment horizontal="center" vertical="center" wrapText="1"/>
    </xf>
    <xf fontId="15" fillId="0" borderId="17" numFmtId="0" xfId="0" applyFont="1" applyBorder="1" applyAlignment="1">
      <alignment horizontal="center" vertical="center" wrapText="1"/>
    </xf>
    <xf fontId="13" fillId="9" borderId="18" numFmtId="0" xfId="0" applyFont="1" applyFill="1" applyBorder="1" applyAlignment="1">
      <alignment horizontal="center" vertical="center" wrapText="1"/>
    </xf>
    <xf fontId="0" fillId="10" borderId="18" numFmtId="0" xfId="0" applyFill="1" applyBorder="1" applyAlignment="1">
      <alignment vertical="center" wrapText="1"/>
    </xf>
    <xf fontId="0" fillId="10" borderId="19" numFmtId="0" xfId="0" applyFill="1" applyBorder="1" applyAlignment="1">
      <alignment horizontal="center" vertical="center" wrapText="1"/>
    </xf>
    <xf fontId="0" fillId="0" borderId="20" numFmtId="9" xfId="1" applyNumberFormat="1" applyBorder="1" applyAlignment="1">
      <alignment horizontal="center" vertical="center" wrapText="1"/>
      <protection locked="0"/>
    </xf>
    <xf fontId="0" fillId="10" borderId="21" numFmtId="0" xfId="0" applyFill="1" applyBorder="1" applyAlignment="1">
      <alignment vertical="center" wrapText="1"/>
    </xf>
    <xf fontId="5" fillId="0" borderId="22" numFmtId="164" xfId="0" applyNumberFormat="1" applyFont="1" applyBorder="1" applyAlignment="1">
      <alignment horizontal="center" vertical="center" wrapText="1"/>
    </xf>
    <xf fontId="14" fillId="0" borderId="23" numFmtId="0" xfId="0" applyFont="1" applyBorder="1" applyAlignment="1">
      <alignment horizontal="center" vertical="center" wrapText="1"/>
    </xf>
    <xf fontId="15" fillId="0" borderId="18" numFmtId="0" xfId="0" applyFont="1" applyBorder="1" applyAlignment="1">
      <alignment horizontal="center" vertical="center" wrapText="1"/>
    </xf>
    <xf fontId="14" fillId="0" borderId="18" numFmtId="0" xfId="0" applyFont="1" applyBorder="1" applyAlignment="1">
      <alignment horizontal="center" vertical="center" wrapText="1"/>
    </xf>
    <xf fontId="15" fillId="0" borderId="23" numFmtId="0" xfId="0" applyFont="1" applyBorder="1" applyAlignment="1">
      <alignment horizontal="center" vertical="center" wrapText="1"/>
    </xf>
    <xf fontId="16" fillId="10" borderId="19" numFmtId="0" xfId="0" applyFont="1" applyFill="1" applyBorder="1" applyAlignment="1">
      <alignment horizontal="center" vertical="center" wrapText="1"/>
    </xf>
    <xf fontId="17" fillId="0" borderId="23" numFmtId="0" xfId="0" applyFont="1" applyBorder="1" applyAlignment="1">
      <alignment horizontal="center" vertical="center" wrapText="1"/>
    </xf>
    <xf fontId="14" fillId="11" borderId="18" numFmtId="0" xfId="0" applyFont="1" applyFill="1" applyBorder="1" applyAlignment="1">
      <alignment horizontal="center" vertical="center" wrapText="1"/>
    </xf>
    <xf fontId="17" fillId="11" borderId="23" numFmtId="0" xfId="0" applyFont="1" applyFill="1" applyBorder="1" applyAlignment="1">
      <alignment horizontal="center" vertical="center" wrapText="1"/>
    </xf>
    <xf fontId="16" fillId="10" borderId="18" numFmtId="0" xfId="0" applyFont="1" applyFill="1" applyBorder="1" applyAlignment="1">
      <alignment horizontal="left" vertical="center" wrapText="1"/>
    </xf>
    <xf fontId="0" fillId="0" borderId="20" numFmtId="0" xfId="0" applyBorder="1" applyAlignment="1">
      <alignment horizontal="center" vertical="center" wrapText="1"/>
      <protection locked="0"/>
    </xf>
    <xf fontId="18" fillId="12" borderId="18" numFmtId="0" xfId="0" applyFont="1" applyFill="1" applyBorder="1" applyAlignment="1">
      <alignment horizontal="center" vertical="center" wrapText="1"/>
    </xf>
    <xf fontId="16" fillId="10" borderId="21" numFmtId="0" xfId="0" applyFont="1" applyFill="1" applyBorder="1" applyAlignment="1">
      <alignment horizontal="left" vertical="center" wrapText="1"/>
    </xf>
    <xf fontId="14" fillId="0" borderId="18" numFmtId="9" xfId="1" applyNumberFormat="1" applyFont="1" applyBorder="1" applyAlignment="1">
      <alignment horizontal="center" vertical="center" wrapText="1"/>
    </xf>
    <xf fontId="17" fillId="0" borderId="23" numFmtId="9" xfId="1" applyNumberFormat="1" applyFont="1" applyBorder="1" applyAlignment="1">
      <alignment horizontal="center" vertical="center" wrapText="1"/>
    </xf>
    <xf fontId="19" fillId="13" borderId="18" numFmtId="0" xfId="0" applyFont="1" applyFill="1" applyBorder="1" applyAlignment="1">
      <alignment horizontal="center" vertical="center" wrapText="1"/>
    </xf>
    <xf fontId="0" fillId="0" borderId="24" numFmtId="0" xfId="0" applyBorder="1" applyAlignment="1">
      <alignment horizontal="center" vertical="center" wrapText="1"/>
      <protection locked="0"/>
    </xf>
    <xf fontId="5" fillId="0" borderId="25" numFmtId="164" xfId="0" applyNumberFormat="1" applyFont="1" applyBorder="1" applyAlignment="1">
      <alignment horizontal="center" vertical="center" wrapText="1"/>
    </xf>
    <xf fontId="0" fillId="0" borderId="26" numFmtId="0" xfId="0" applyBorder="1" applyAlignment="1">
      <alignment vertical="center"/>
    </xf>
    <xf fontId="0" fillId="0" borderId="0" numFmtId="0" xfId="0">
      <protection hidden="0" locked="1"/>
    </xf>
    <xf fontId="0" fillId="0" borderId="0" numFmtId="0" xfId="0">
      <protection hidden="0" locked="1"/>
    </xf>
    <xf fontId="0" fillId="0" borderId="0" numFmtId="0" xfId="0" applyAlignment="1">
      <alignment horizontal="center"/>
    </xf>
    <xf fontId="0" fillId="0" borderId="0" numFmtId="164" xfId="0" applyNumberFormat="1"/>
    <xf fontId="0" fillId="0" borderId="0" numFmtId="0" xfId="0" applyAlignment="1">
      <alignment vertical="center" wrapText="1"/>
    </xf>
    <xf fontId="0" fillId="0" borderId="0" numFmtId="0" xfId="0" applyAlignment="1">
      <alignment wrapText="1"/>
      <protection hidden="0" locked="1"/>
    </xf>
    <xf fontId="0" fillId="0" borderId="0" numFmtId="0" xfId="0">
      <protection hidden="0" locked="1"/>
    </xf>
    <xf fontId="0" fillId="0" borderId="0" numFmtId="0" xfId="0" applyAlignment="1">
      <alignment vertical="center"/>
    </xf>
    <xf fontId="20" fillId="0" borderId="0" numFmtId="0" xfId="0"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609599</xdr:colOff>
      <xdr:row>0</xdr:row>
      <xdr:rowOff>186266</xdr:rowOff>
    </xdr:from>
    <xdr:ext cx="641349" cy="512085"/>
    <xdr:pic>
      <xdr:nvPicPr>
        <xdr:cNvPr id="1317915699" name=""/>
        <xdr:cNvPicPr>
          <a:picLocks noChangeAspect="1"/>
        </xdr:cNvPicPr>
      </xdr:nvPicPr>
      <xdr:blipFill>
        <a:blip r:embed="rId1"/>
        <a:stretch/>
      </xdr:blipFill>
      <xdr:spPr bwMode="auto">
        <a:xfrm flipH="0" flipV="0">
          <a:off x="1219199" y="186266"/>
          <a:ext cx="641349" cy="512085"/>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hyperlink" Target="https://konsilion.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showZeros="1" zoomScale="100" workbookViewId="0">
      <selection activeCell="A1" activeCellId="0" sqref="A1"/>
    </sheetView>
  </sheetViews>
  <sheetFormatPr defaultRowHeight="14.25"/>
  <cols>
    <col customWidth="1" hidden="1" min="1" max="1" style="1" width="0"/>
    <col min="2" max="2" style="1" width="9.140625"/>
    <col customWidth="1" min="3" max="3" style="1" width="12.7109375"/>
    <col customWidth="1" min="4" max="4" outlineLevel="1" style="1" width="36.28125"/>
    <col customWidth="1" min="5" max="5" outlineLevel="1" style="1" width="18.57421875"/>
    <col customWidth="1" min="6" max="6" style="1" width="58.8515625"/>
    <col customWidth="1" min="7" max="7" style="1" width="24.140625"/>
    <col customWidth="1" min="8" max="8" style="1" width="25.57421875"/>
    <col customWidth="1" min="9" max="9" style="1" width="70.28125"/>
    <col min="10" max="10" style="1" width="9.140625"/>
    <col customWidth="1" min="11" max="11" style="1" width="15.57421875"/>
    <col customWidth="1" min="12" max="12" width="12.140625"/>
    <col customWidth="1" min="13" max="13" style="1" width="12.140625"/>
    <col customWidth="1" min="14" max="14" style="1" width="12.421875"/>
    <col min="15" max="16384" style="1" width="9.140625"/>
  </cols>
  <sheetData>
    <row r="1" ht="14.25">
      <c r="B1" s="1"/>
      <c r="C1" s="1"/>
      <c r="D1" s="1"/>
      <c r="E1" s="1"/>
      <c r="F1" s="1"/>
      <c r="G1" s="1"/>
      <c r="H1" s="1"/>
    </row>
    <row r="2" ht="30.75">
      <c r="B2" s="1"/>
      <c r="C2" s="2"/>
      <c r="D2" s="3" t="s">
        <v>0</v>
      </c>
      <c r="E2" s="3"/>
      <c r="F2" s="3"/>
      <c r="G2" s="4"/>
      <c r="H2" s="5"/>
      <c r="I2" s="2"/>
    </row>
    <row r="3" ht="14.25">
      <c r="B3" s="1"/>
      <c r="C3" s="5"/>
      <c r="D3" s="1"/>
      <c r="E3" s="1"/>
      <c r="F3" s="1"/>
      <c r="G3" s="4"/>
      <c r="H3" s="5"/>
      <c r="I3" s="1"/>
    </row>
    <row r="4" ht="74.400000000000006" customHeight="1">
      <c r="B4" s="1"/>
      <c r="C4" s="6" t="s">
        <v>1</v>
      </c>
      <c r="D4" s="6"/>
      <c r="E4" s="6"/>
      <c r="F4" s="6"/>
      <c r="G4" s="6"/>
      <c r="H4" s="6"/>
      <c r="I4" s="7"/>
    </row>
    <row r="5" ht="14.25">
      <c r="B5" s="1"/>
      <c r="C5" s="1"/>
      <c r="D5" s="1"/>
      <c r="E5" s="1"/>
      <c r="F5" s="1"/>
      <c r="G5" s="1"/>
      <c r="H5" s="1"/>
    </row>
    <row r="6" ht="18.75">
      <c r="B6" s="1"/>
      <c r="C6" s="8" t="s">
        <v>2</v>
      </c>
      <c r="D6" s="8"/>
      <c r="E6" s="8"/>
      <c r="F6" s="8"/>
      <c r="G6" s="9" t="s">
        <v>3</v>
      </c>
      <c r="H6" s="10">
        <f>COUNTA(H12:H61)/50</f>
        <v>0.57999999999999996</v>
      </c>
    </row>
    <row r="7" ht="18" customHeight="1">
      <c r="B7" s="1"/>
      <c r="C7" s="11" t="s">
        <v>4</v>
      </c>
      <c r="D7" s="11"/>
      <c r="E7" s="11"/>
      <c r="F7" s="12"/>
      <c r="G7" s="13" t="s">
        <v>5</v>
      </c>
      <c r="H7" s="14">
        <f>SUMIF(C12:C61,"Vitaux",A12:A61)/19</f>
        <v>0.78947368421052633</v>
      </c>
    </row>
    <row r="8" ht="18" customHeight="1">
      <c r="B8" s="1"/>
      <c r="C8" s="15"/>
      <c r="D8" s="15"/>
      <c r="E8" s="15"/>
      <c r="F8" s="16"/>
      <c r="G8" s="13" t="s">
        <v>6</v>
      </c>
      <c r="H8" s="14">
        <f>SUMIF(C12:C61,"Essentiels",A12:A61)/13</f>
        <v>0.76923076923076927</v>
      </c>
    </row>
    <row r="9" ht="18" customHeight="1">
      <c r="B9" s="1"/>
      <c r="C9" s="15"/>
      <c r="D9" s="15"/>
      <c r="E9" s="15"/>
      <c r="F9" s="16"/>
      <c r="G9" s="13" t="s">
        <v>7</v>
      </c>
      <c r="H9" s="14">
        <f>SUMIF(C12:C61,"Induits",A12:A61)/18</f>
        <v>0.22222222222222221</v>
      </c>
      <c r="K9" s="17" t="s">
        <v>8</v>
      </c>
      <c r="L9" s="17"/>
      <c r="M9" s="17"/>
    </row>
    <row r="10" ht="14.25">
      <c r="B10" s="1"/>
      <c r="C10" s="1"/>
      <c r="D10" s="1"/>
      <c r="E10" s="1"/>
      <c r="F10" s="1"/>
      <c r="G10" s="1"/>
      <c r="H10" s="1"/>
      <c r="K10" s="17"/>
      <c r="L10" s="17"/>
      <c r="M10" s="17"/>
    </row>
    <row r="11" ht="35.399999999999999" customHeight="1">
      <c r="B11" s="1"/>
      <c r="C11" s="18" t="s">
        <v>9</v>
      </c>
      <c r="D11" s="19" t="s">
        <v>10</v>
      </c>
      <c r="E11" s="19" t="s">
        <v>11</v>
      </c>
      <c r="F11" s="19" t="s">
        <v>12</v>
      </c>
      <c r="G11" s="19" t="s">
        <v>13</v>
      </c>
      <c r="H11" s="20" t="s">
        <v>14</v>
      </c>
      <c r="I11" s="21" t="s">
        <v>15</v>
      </c>
      <c r="K11" s="22" t="s">
        <v>16</v>
      </c>
      <c r="L11" s="23" t="s">
        <v>17</v>
      </c>
      <c r="M11" s="24" t="s">
        <v>18</v>
      </c>
    </row>
    <row r="12" ht="39.600000000000001" customHeight="1">
      <c r="A12" s="5">
        <f t="shared" ref="A12:A61" si="0">IF(H12="",0,1)</f>
        <v>1</v>
      </c>
      <c r="B12" s="1"/>
      <c r="C12" s="25" t="s">
        <v>19</v>
      </c>
      <c r="D12" s="26" t="s">
        <v>20</v>
      </c>
      <c r="E12" s="26" t="s">
        <v>21</v>
      </c>
      <c r="F12" s="26" t="s">
        <v>22</v>
      </c>
      <c r="G12" s="27" t="s">
        <v>23</v>
      </c>
      <c r="H12" s="28">
        <v>0.040000000000000001</v>
      </c>
      <c r="I12" s="29" t="s">
        <v>24</v>
      </c>
      <c r="K12" s="30">
        <f t="shared" ref="K12:K16" si="1">IF((H12-M12)/(L12-M12)&gt;1,1,IF((H12-M12)/(L12-M12)&lt;0,0,(H12-M12)/(L12-M12)))</f>
        <v>0.95999999999999996</v>
      </c>
      <c r="L12" s="31">
        <v>0</v>
      </c>
      <c r="M12" s="32">
        <v>1</v>
      </c>
    </row>
    <row r="13" ht="39.600000000000001" customHeight="1">
      <c r="A13" s="5">
        <f t="shared" si="0"/>
        <v>1</v>
      </c>
      <c r="B13" s="1"/>
      <c r="C13" s="33" t="s">
        <v>19</v>
      </c>
      <c r="D13" s="34" t="s">
        <v>20</v>
      </c>
      <c r="E13" s="34" t="s">
        <v>25</v>
      </c>
      <c r="F13" s="34" t="s">
        <v>26</v>
      </c>
      <c r="G13" s="35" t="s">
        <v>23</v>
      </c>
      <c r="H13" s="36">
        <v>1</v>
      </c>
      <c r="I13" s="37" t="s">
        <v>27</v>
      </c>
      <c r="K13" s="38">
        <f t="shared" si="1"/>
        <v>1</v>
      </c>
      <c r="L13" s="39">
        <v>1</v>
      </c>
      <c r="M13" s="40">
        <v>0</v>
      </c>
    </row>
    <row r="14" ht="39.600000000000001" customHeight="1">
      <c r="A14" s="5">
        <f t="shared" si="0"/>
        <v>1</v>
      </c>
      <c r="B14" s="1"/>
      <c r="C14" s="33" t="s">
        <v>19</v>
      </c>
      <c r="D14" s="34" t="s">
        <v>20</v>
      </c>
      <c r="E14" s="34" t="s">
        <v>28</v>
      </c>
      <c r="F14" s="34" t="s">
        <v>29</v>
      </c>
      <c r="G14" s="35" t="s">
        <v>23</v>
      </c>
      <c r="H14" s="36">
        <v>0.059999999999999998</v>
      </c>
      <c r="I14" s="37" t="s">
        <v>27</v>
      </c>
      <c r="K14" s="38">
        <f t="shared" si="1"/>
        <v>0.0060000000000000001</v>
      </c>
      <c r="L14" s="41">
        <v>10</v>
      </c>
      <c r="M14" s="42">
        <v>0</v>
      </c>
    </row>
    <row r="15" ht="39.600000000000001" customHeight="1">
      <c r="A15" s="5">
        <f t="shared" si="0"/>
        <v>1</v>
      </c>
      <c r="B15" s="1"/>
      <c r="C15" s="33" t="s">
        <v>19</v>
      </c>
      <c r="D15" s="34" t="s">
        <v>30</v>
      </c>
      <c r="E15" s="34" t="s">
        <v>25</v>
      </c>
      <c r="F15" s="34" t="s">
        <v>31</v>
      </c>
      <c r="G15" s="43" t="s">
        <v>32</v>
      </c>
      <c r="H15" s="36">
        <v>0.10000000000000001</v>
      </c>
      <c r="I15" s="37" t="s">
        <v>27</v>
      </c>
      <c r="K15" s="38">
        <f t="shared" si="1"/>
        <v>0.01</v>
      </c>
      <c r="L15" s="41">
        <v>10</v>
      </c>
      <c r="M15" s="44">
        <v>0</v>
      </c>
    </row>
    <row r="16" ht="39.600000000000001" customHeight="1">
      <c r="A16" s="5">
        <f t="shared" si="0"/>
        <v>1</v>
      </c>
      <c r="B16" s="1"/>
      <c r="C16" s="33" t="s">
        <v>19</v>
      </c>
      <c r="D16" s="34" t="s">
        <v>30</v>
      </c>
      <c r="E16" s="34" t="s">
        <v>28</v>
      </c>
      <c r="F16" s="34" t="s">
        <v>33</v>
      </c>
      <c r="G16" s="35" t="s">
        <v>23</v>
      </c>
      <c r="H16" s="36">
        <v>0.93999999999999995</v>
      </c>
      <c r="I16" s="37" t="s">
        <v>34</v>
      </c>
      <c r="K16" s="38">
        <f t="shared" si="1"/>
        <v>0.90600000000000003</v>
      </c>
      <c r="L16" s="41">
        <v>0</v>
      </c>
      <c r="M16" s="42">
        <v>10</v>
      </c>
    </row>
    <row r="17" ht="39.600000000000001" customHeight="1">
      <c r="A17" s="5">
        <f t="shared" si="0"/>
        <v>1</v>
      </c>
      <c r="B17" s="1"/>
      <c r="C17" s="33" t="s">
        <v>19</v>
      </c>
      <c r="D17" s="34" t="s">
        <v>30</v>
      </c>
      <c r="E17" s="34" t="s">
        <v>28</v>
      </c>
      <c r="F17" s="34" t="s">
        <v>35</v>
      </c>
      <c r="G17" s="35" t="s">
        <v>23</v>
      </c>
      <c r="H17" s="36">
        <v>0.98499999999999999</v>
      </c>
      <c r="I17" s="37" t="s">
        <v>27</v>
      </c>
      <c r="K17" s="38">
        <f>IF(H17=L17,1,0)</f>
        <v>0</v>
      </c>
      <c r="L17" s="45" t="s">
        <v>36</v>
      </c>
      <c r="M17" s="46" t="s">
        <v>37</v>
      </c>
    </row>
    <row r="18" ht="39.600000000000001" customHeight="1">
      <c r="A18" s="5">
        <f t="shared" si="0"/>
        <v>1</v>
      </c>
      <c r="B18" s="1"/>
      <c r="C18" s="33" t="s">
        <v>19</v>
      </c>
      <c r="D18" s="34" t="s">
        <v>30</v>
      </c>
      <c r="E18" s="34" t="s">
        <v>25</v>
      </c>
      <c r="F18" s="47" t="s">
        <v>38</v>
      </c>
      <c r="G18" s="43" t="s">
        <v>39</v>
      </c>
      <c r="H18" s="48">
        <v>1</v>
      </c>
      <c r="I18" s="37" t="s">
        <v>40</v>
      </c>
      <c r="K18" s="38">
        <f t="shared" ref="K18:K21" si="2">IF((H18-M18)/(L18-M18)&gt;1,1,IF((H18-M18)/(L18-M18)&lt;0,0,(H18-M18)/(L18-M18)))</f>
        <v>0.99995000000000001</v>
      </c>
      <c r="L18" s="41">
        <v>0</v>
      </c>
      <c r="M18" s="42">
        <v>20000</v>
      </c>
    </row>
    <row r="19" ht="39.600000000000001" customHeight="1">
      <c r="A19" s="5">
        <f t="shared" si="0"/>
        <v>1</v>
      </c>
      <c r="B19" s="1"/>
      <c r="C19" s="33" t="s">
        <v>19</v>
      </c>
      <c r="D19" s="34" t="s">
        <v>30</v>
      </c>
      <c r="E19" s="34" t="s">
        <v>41</v>
      </c>
      <c r="F19" s="34" t="s">
        <v>42</v>
      </c>
      <c r="G19" s="43" t="s">
        <v>43</v>
      </c>
      <c r="H19" s="48">
        <v>1.5</v>
      </c>
      <c r="I19" s="37" t="s">
        <v>44</v>
      </c>
      <c r="K19" s="38">
        <f t="shared" si="2"/>
        <v>0.99250000000000005</v>
      </c>
      <c r="L19" s="41">
        <v>0</v>
      </c>
      <c r="M19" s="42">
        <v>200</v>
      </c>
    </row>
    <row r="20" ht="39.600000000000001" customHeight="1">
      <c r="A20" s="5">
        <f t="shared" si="0"/>
        <v>1</v>
      </c>
      <c r="B20" s="1"/>
      <c r="C20" s="33" t="s">
        <v>19</v>
      </c>
      <c r="D20" s="34" t="s">
        <v>20</v>
      </c>
      <c r="E20" s="34" t="s">
        <v>25</v>
      </c>
      <c r="F20" s="34" t="s">
        <v>45</v>
      </c>
      <c r="G20" s="43" t="s">
        <v>39</v>
      </c>
      <c r="H20" s="48">
        <v>2.1000000000000001</v>
      </c>
      <c r="I20" s="37" t="s">
        <v>40</v>
      </c>
      <c r="K20" s="38">
        <f t="shared" si="2"/>
        <v>1</v>
      </c>
      <c r="L20" s="41">
        <v>1</v>
      </c>
      <c r="M20" s="42">
        <v>0</v>
      </c>
    </row>
    <row r="21" ht="39.600000000000001" customHeight="1">
      <c r="A21" s="5">
        <f t="shared" si="0"/>
        <v>1</v>
      </c>
      <c r="B21" s="1"/>
      <c r="C21" s="33" t="s">
        <v>19</v>
      </c>
      <c r="D21" s="34" t="s">
        <v>20</v>
      </c>
      <c r="E21" s="34" t="s">
        <v>28</v>
      </c>
      <c r="F21" s="34" t="s">
        <v>46</v>
      </c>
      <c r="G21" s="35" t="s">
        <v>18</v>
      </c>
      <c r="H21" s="48">
        <v>4</v>
      </c>
      <c r="I21" s="37" t="s">
        <v>47</v>
      </c>
      <c r="K21" s="38">
        <f t="shared" si="2"/>
        <v>1</v>
      </c>
      <c r="L21" s="41">
        <v>1</v>
      </c>
      <c r="M21" s="42">
        <v>0</v>
      </c>
    </row>
    <row r="22" ht="39.600000000000001" customHeight="1">
      <c r="A22" s="5">
        <f t="shared" si="0"/>
        <v>1</v>
      </c>
      <c r="B22" s="1"/>
      <c r="C22" s="33" t="s">
        <v>19</v>
      </c>
      <c r="D22" s="34" t="s">
        <v>30</v>
      </c>
      <c r="E22" s="34" t="s">
        <v>41</v>
      </c>
      <c r="F22" s="34" t="s">
        <v>48</v>
      </c>
      <c r="G22" s="35" t="s">
        <v>18</v>
      </c>
      <c r="H22" s="48">
        <v>5</v>
      </c>
      <c r="I22" s="37" t="s">
        <v>49</v>
      </c>
      <c r="K22" s="38">
        <f>IF(H22=L22,1,0)</f>
        <v>0</v>
      </c>
      <c r="L22" s="45" t="s">
        <v>36</v>
      </c>
      <c r="M22" s="46" t="s">
        <v>37</v>
      </c>
    </row>
    <row r="23" ht="39.600000000000001" customHeight="1">
      <c r="A23" s="5">
        <f t="shared" si="0"/>
        <v>1</v>
      </c>
      <c r="B23" s="1"/>
      <c r="C23" s="33" t="s">
        <v>19</v>
      </c>
      <c r="D23" s="34" t="s">
        <v>20</v>
      </c>
      <c r="E23" s="34" t="s">
        <v>28</v>
      </c>
      <c r="F23" s="34" t="s">
        <v>50</v>
      </c>
      <c r="G23" s="35" t="s">
        <v>18</v>
      </c>
      <c r="H23" s="48">
        <v>12</v>
      </c>
      <c r="I23" s="37" t="s">
        <v>51</v>
      </c>
      <c r="K23" s="38">
        <f t="shared" ref="K23:K26" si="3">IF((H23-M23)/(L23-M23)&gt;1,1,IF((H23-M23)/(L23-M23)&lt;0,0,(H23-M23)/(L23-M23)))</f>
        <v>1</v>
      </c>
      <c r="L23" s="41">
        <v>1</v>
      </c>
      <c r="M23" s="42">
        <v>0</v>
      </c>
    </row>
    <row r="24" ht="39.600000000000001" customHeight="1">
      <c r="A24" s="5">
        <f t="shared" si="0"/>
        <v>1</v>
      </c>
      <c r="B24" s="1"/>
      <c r="C24" s="33" t="s">
        <v>19</v>
      </c>
      <c r="D24" s="34" t="s">
        <v>30</v>
      </c>
      <c r="E24" s="34" t="s">
        <v>21</v>
      </c>
      <c r="F24" s="34" t="s">
        <v>52</v>
      </c>
      <c r="G24" s="43" t="s">
        <v>53</v>
      </c>
      <c r="H24" s="48">
        <v>54</v>
      </c>
      <c r="I24" s="37" t="s">
        <v>27</v>
      </c>
      <c r="K24" s="38">
        <f t="shared" si="3"/>
        <v>0.54000000000000004</v>
      </c>
      <c r="L24" s="41">
        <v>100</v>
      </c>
      <c r="M24" s="42">
        <v>0</v>
      </c>
    </row>
    <row r="25" ht="39.600000000000001" customHeight="1">
      <c r="A25" s="5">
        <f t="shared" si="0"/>
        <v>1</v>
      </c>
      <c r="B25" s="1"/>
      <c r="C25" s="33" t="s">
        <v>19</v>
      </c>
      <c r="D25" s="34" t="s">
        <v>30</v>
      </c>
      <c r="E25" s="34" t="s">
        <v>21</v>
      </c>
      <c r="F25" s="34" t="s">
        <v>54</v>
      </c>
      <c r="G25" s="43" t="s">
        <v>55</v>
      </c>
      <c r="H25" s="48">
        <v>30000</v>
      </c>
      <c r="I25" s="37" t="s">
        <v>56</v>
      </c>
      <c r="K25" s="38">
        <f t="shared" si="3"/>
        <v>1</v>
      </c>
      <c r="L25" s="41">
        <v>1</v>
      </c>
      <c r="M25" s="42">
        <v>0</v>
      </c>
    </row>
    <row r="26" ht="39.600000000000001" customHeight="1">
      <c r="A26" s="5">
        <f t="shared" si="0"/>
        <v>0</v>
      </c>
      <c r="B26" s="1"/>
      <c r="C26" s="33" t="s">
        <v>19</v>
      </c>
      <c r="D26" s="34" t="s">
        <v>30</v>
      </c>
      <c r="E26" s="34" t="s">
        <v>25</v>
      </c>
      <c r="F26" s="47" t="s">
        <v>57</v>
      </c>
      <c r="G26" s="35" t="s">
        <v>18</v>
      </c>
      <c r="H26" s="48"/>
      <c r="I26" s="37" t="s">
        <v>56</v>
      </c>
      <c r="K26" s="38">
        <f t="shared" si="3"/>
        <v>0</v>
      </c>
      <c r="L26" s="41">
        <v>1</v>
      </c>
      <c r="M26" s="42">
        <v>0</v>
      </c>
    </row>
    <row r="27" ht="39.600000000000001" customHeight="1">
      <c r="A27" s="5">
        <f t="shared" si="0"/>
        <v>1</v>
      </c>
      <c r="B27" s="1"/>
      <c r="C27" s="33" t="s">
        <v>19</v>
      </c>
      <c r="D27" s="34" t="s">
        <v>20</v>
      </c>
      <c r="E27" s="34" t="s">
        <v>21</v>
      </c>
      <c r="F27" s="34" t="s">
        <v>58</v>
      </c>
      <c r="G27" s="35" t="s">
        <v>18</v>
      </c>
      <c r="H27" s="48" t="s">
        <v>37</v>
      </c>
      <c r="I27" s="37" t="s">
        <v>59</v>
      </c>
      <c r="K27" s="38">
        <f>IF(H27=L27,1,0)</f>
        <v>0</v>
      </c>
      <c r="L27" s="45" t="s">
        <v>36</v>
      </c>
      <c r="M27" s="46" t="s">
        <v>37</v>
      </c>
    </row>
    <row r="28" ht="39.600000000000001" customHeight="1">
      <c r="A28" s="5">
        <f t="shared" si="0"/>
        <v>0</v>
      </c>
      <c r="B28" s="1"/>
      <c r="C28" s="33" t="s">
        <v>19</v>
      </c>
      <c r="D28" s="34" t="s">
        <v>30</v>
      </c>
      <c r="E28" s="34" t="s">
        <v>41</v>
      </c>
      <c r="F28" s="34" t="s">
        <v>60</v>
      </c>
      <c r="G28" s="35" t="s">
        <v>18</v>
      </c>
      <c r="H28" s="48"/>
      <c r="I28" s="37" t="s">
        <v>61</v>
      </c>
      <c r="K28" s="38">
        <f t="shared" ref="K28:K33" si="4">IF((H28-M28)/(L28-M28)&gt;1,1,IF((H28-M28)/(L28-M28)&lt;0,0,(H28-M28)/(L28-M28)))</f>
        <v>0</v>
      </c>
      <c r="L28" s="41">
        <v>1</v>
      </c>
      <c r="M28" s="42">
        <v>0</v>
      </c>
    </row>
    <row r="29" ht="39.600000000000001" customHeight="1">
      <c r="A29" s="5">
        <f t="shared" si="0"/>
        <v>0</v>
      </c>
      <c r="B29" s="1"/>
      <c r="C29" s="33" t="s">
        <v>19</v>
      </c>
      <c r="D29" s="34" t="s">
        <v>30</v>
      </c>
      <c r="E29" s="34" t="s">
        <v>28</v>
      </c>
      <c r="F29" s="34" t="s">
        <v>62</v>
      </c>
      <c r="G29" s="35" t="s">
        <v>18</v>
      </c>
      <c r="H29" s="48"/>
      <c r="I29" s="37" t="s">
        <v>63</v>
      </c>
      <c r="K29" s="38">
        <f t="shared" si="4"/>
        <v>0</v>
      </c>
      <c r="L29" s="41">
        <v>21.559999999999999</v>
      </c>
      <c r="M29" s="44">
        <v>0</v>
      </c>
    </row>
    <row r="30" ht="39.600000000000001" customHeight="1">
      <c r="A30" s="5">
        <f t="shared" si="0"/>
        <v>0</v>
      </c>
      <c r="B30" s="1"/>
      <c r="C30" s="33" t="s">
        <v>19</v>
      </c>
      <c r="D30" s="34" t="s">
        <v>20</v>
      </c>
      <c r="E30" s="34" t="s">
        <v>25</v>
      </c>
      <c r="F30" s="34" t="s">
        <v>64</v>
      </c>
      <c r="G30" s="35" t="s">
        <v>23</v>
      </c>
      <c r="H30" s="48"/>
      <c r="I30" s="37" t="s">
        <v>65</v>
      </c>
      <c r="K30" s="38">
        <f t="shared" si="4"/>
        <v>0</v>
      </c>
      <c r="L30" s="41">
        <v>10</v>
      </c>
      <c r="M30" s="44">
        <v>0</v>
      </c>
    </row>
    <row r="31" ht="39.600000000000001" customHeight="1">
      <c r="A31" s="5">
        <f t="shared" si="0"/>
        <v>1</v>
      </c>
      <c r="B31" s="1"/>
      <c r="C31" s="49" t="s">
        <v>66</v>
      </c>
      <c r="D31" s="34" t="s">
        <v>67</v>
      </c>
      <c r="E31" s="34" t="s">
        <v>68</v>
      </c>
      <c r="F31" s="47" t="s">
        <v>69</v>
      </c>
      <c r="G31" s="35" t="s">
        <v>18</v>
      </c>
      <c r="H31" s="48">
        <v>2</v>
      </c>
      <c r="I31" s="37" t="s">
        <v>27</v>
      </c>
      <c r="K31" s="38">
        <f t="shared" si="4"/>
        <v>0.40000000000000002</v>
      </c>
      <c r="L31" s="41">
        <v>5</v>
      </c>
      <c r="M31" s="42">
        <v>0</v>
      </c>
    </row>
    <row r="32" ht="39.600000000000001" customHeight="1">
      <c r="A32" s="5">
        <f t="shared" si="0"/>
        <v>1</v>
      </c>
      <c r="B32" s="1"/>
      <c r="C32" s="49" t="s">
        <v>66</v>
      </c>
      <c r="D32" s="34" t="s">
        <v>70</v>
      </c>
      <c r="E32" s="34" t="s">
        <v>21</v>
      </c>
      <c r="F32" s="47" t="s">
        <v>71</v>
      </c>
      <c r="G32" s="35" t="s">
        <v>72</v>
      </c>
      <c r="H32" s="48">
        <v>6</v>
      </c>
      <c r="I32" s="37" t="s">
        <v>27</v>
      </c>
      <c r="K32" s="38">
        <f t="shared" si="4"/>
        <v>1</v>
      </c>
      <c r="L32" s="41">
        <v>1</v>
      </c>
      <c r="M32" s="42">
        <v>0</v>
      </c>
    </row>
    <row r="33" ht="39.600000000000001" customHeight="1">
      <c r="A33" s="5">
        <f t="shared" si="0"/>
        <v>1</v>
      </c>
      <c r="B33" s="1"/>
      <c r="C33" s="49" t="s">
        <v>66</v>
      </c>
      <c r="D33" s="34" t="s">
        <v>67</v>
      </c>
      <c r="E33" s="34" t="s">
        <v>68</v>
      </c>
      <c r="F33" s="47" t="s">
        <v>73</v>
      </c>
      <c r="G33" s="43" t="s">
        <v>39</v>
      </c>
      <c r="H33" s="48">
        <v>21</v>
      </c>
      <c r="I33" s="37" t="s">
        <v>27</v>
      </c>
      <c r="K33" s="38">
        <f t="shared" si="4"/>
        <v>1</v>
      </c>
      <c r="L33" s="41">
        <v>1</v>
      </c>
      <c r="M33" s="42">
        <v>0</v>
      </c>
    </row>
    <row r="34" ht="39.600000000000001" customHeight="1">
      <c r="A34" s="5">
        <f t="shared" si="0"/>
        <v>1</v>
      </c>
      <c r="B34" s="1"/>
      <c r="C34" s="49" t="s">
        <v>66</v>
      </c>
      <c r="D34" s="34" t="s">
        <v>70</v>
      </c>
      <c r="E34" s="34" t="s">
        <v>21</v>
      </c>
      <c r="F34" s="47" t="s">
        <v>74</v>
      </c>
      <c r="G34" s="35" t="s">
        <v>18</v>
      </c>
      <c r="H34" s="48" t="s">
        <v>37</v>
      </c>
      <c r="I34" s="37" t="s">
        <v>27</v>
      </c>
      <c r="K34" s="38">
        <f t="shared" ref="K34:K35" si="5">IF(H34=L34,1,0)</f>
        <v>1</v>
      </c>
      <c r="L34" s="45" t="s">
        <v>37</v>
      </c>
      <c r="M34" s="46" t="s">
        <v>36</v>
      </c>
    </row>
    <row r="35" ht="39.600000000000001" customHeight="1">
      <c r="A35" s="5">
        <f t="shared" si="0"/>
        <v>0</v>
      </c>
      <c r="B35" s="1"/>
      <c r="C35" s="49" t="s">
        <v>66</v>
      </c>
      <c r="D35" s="34" t="s">
        <v>67</v>
      </c>
      <c r="E35" s="34" t="s">
        <v>68</v>
      </c>
      <c r="F35" s="47" t="s">
        <v>75</v>
      </c>
      <c r="G35" s="35" t="s">
        <v>23</v>
      </c>
      <c r="H35" s="36"/>
      <c r="I35" s="37" t="s">
        <v>27</v>
      </c>
      <c r="K35" s="38">
        <f t="shared" si="5"/>
        <v>0</v>
      </c>
      <c r="L35" s="45" t="s">
        <v>36</v>
      </c>
      <c r="M35" s="46" t="s">
        <v>37</v>
      </c>
    </row>
    <row r="36" ht="39.600000000000001" customHeight="1">
      <c r="A36" s="5">
        <f t="shared" si="0"/>
        <v>0</v>
      </c>
      <c r="B36" s="1"/>
      <c r="C36" s="49" t="s">
        <v>66</v>
      </c>
      <c r="D36" s="34" t="s">
        <v>67</v>
      </c>
      <c r="E36" s="34" t="s">
        <v>41</v>
      </c>
      <c r="F36" s="47" t="s">
        <v>76</v>
      </c>
      <c r="G36" s="35" t="s">
        <v>23</v>
      </c>
      <c r="H36" s="36"/>
      <c r="I36" s="37" t="s">
        <v>77</v>
      </c>
      <c r="K36" s="38">
        <f t="shared" ref="K36:K41" si="6">IF((H36-M36)/(L36-M36)&gt;1,1,IF((H36-M36)/(L36-M36)&lt;0,0,(H36-M36)/(L36-M36)))</f>
        <v>0</v>
      </c>
      <c r="L36" s="41">
        <v>7.2000000000000002</v>
      </c>
      <c r="M36" s="44">
        <v>2.2000000000000002</v>
      </c>
    </row>
    <row r="37" ht="39.600000000000001" customHeight="1">
      <c r="A37" s="5">
        <f t="shared" si="0"/>
        <v>0</v>
      </c>
      <c r="B37" s="1"/>
      <c r="C37" s="49" t="s">
        <v>66</v>
      </c>
      <c r="D37" s="34" t="s">
        <v>67</v>
      </c>
      <c r="E37" s="34" t="s">
        <v>21</v>
      </c>
      <c r="F37" s="47" t="s">
        <v>78</v>
      </c>
      <c r="G37" s="35" t="s">
        <v>18</v>
      </c>
      <c r="H37" s="48"/>
      <c r="I37" s="50" t="s">
        <v>79</v>
      </c>
      <c r="K37" s="38">
        <f t="shared" si="6"/>
        <v>1</v>
      </c>
      <c r="L37" s="41">
        <v>0</v>
      </c>
      <c r="M37" s="44">
        <v>2</v>
      </c>
    </row>
    <row r="38" ht="39.600000000000001" customHeight="1">
      <c r="A38" s="5">
        <f t="shared" si="0"/>
        <v>0</v>
      </c>
      <c r="B38" s="1"/>
      <c r="C38" s="49" t="s">
        <v>66</v>
      </c>
      <c r="D38" s="34" t="s">
        <v>67</v>
      </c>
      <c r="E38" s="34" t="s">
        <v>21</v>
      </c>
      <c r="F38" s="47" t="s">
        <v>80</v>
      </c>
      <c r="G38" s="35" t="s">
        <v>23</v>
      </c>
      <c r="H38" s="36"/>
      <c r="I38" s="37" t="s">
        <v>27</v>
      </c>
      <c r="K38" s="38">
        <f t="shared" si="6"/>
        <v>0</v>
      </c>
      <c r="L38" s="41">
        <v>1</v>
      </c>
      <c r="M38" s="42">
        <v>0</v>
      </c>
    </row>
    <row r="39" ht="39.600000000000001" customHeight="1">
      <c r="A39" s="5">
        <f t="shared" si="0"/>
        <v>0</v>
      </c>
      <c r="B39" s="1"/>
      <c r="C39" s="49" t="s">
        <v>66</v>
      </c>
      <c r="D39" s="34" t="s">
        <v>67</v>
      </c>
      <c r="E39" s="34" t="s">
        <v>21</v>
      </c>
      <c r="F39" s="47" t="s">
        <v>81</v>
      </c>
      <c r="G39" s="35" t="s">
        <v>23</v>
      </c>
      <c r="H39" s="36"/>
      <c r="I39" s="37" t="s">
        <v>82</v>
      </c>
      <c r="K39" s="38">
        <f t="shared" si="6"/>
        <v>0</v>
      </c>
      <c r="L39" s="41">
        <v>20</v>
      </c>
      <c r="M39" s="42">
        <v>0</v>
      </c>
    </row>
    <row r="40" ht="39.600000000000001" customHeight="1">
      <c r="A40" s="5">
        <f t="shared" si="0"/>
        <v>0</v>
      </c>
      <c r="B40" s="1"/>
      <c r="C40" s="49" t="s">
        <v>66</v>
      </c>
      <c r="D40" s="34" t="s">
        <v>67</v>
      </c>
      <c r="E40" s="34" t="s">
        <v>21</v>
      </c>
      <c r="F40" s="47" t="s">
        <v>83</v>
      </c>
      <c r="G40" s="35" t="s">
        <v>23</v>
      </c>
      <c r="H40" s="36"/>
      <c r="I40" s="37" t="s">
        <v>27</v>
      </c>
      <c r="K40" s="38">
        <f t="shared" si="6"/>
        <v>0</v>
      </c>
      <c r="L40" s="41">
        <v>15</v>
      </c>
      <c r="M40" s="44">
        <v>0</v>
      </c>
    </row>
    <row r="41" ht="39.600000000000001" customHeight="1">
      <c r="A41" s="5">
        <f t="shared" si="0"/>
        <v>0</v>
      </c>
      <c r="B41" s="1"/>
      <c r="C41" s="49" t="s">
        <v>66</v>
      </c>
      <c r="D41" s="34" t="s">
        <v>67</v>
      </c>
      <c r="E41" s="34" t="s">
        <v>21</v>
      </c>
      <c r="F41" s="47" t="s">
        <v>84</v>
      </c>
      <c r="G41" s="35" t="s">
        <v>18</v>
      </c>
      <c r="H41" s="48"/>
      <c r="I41" s="37" t="s">
        <v>27</v>
      </c>
      <c r="K41" s="38">
        <f t="shared" si="6"/>
        <v>0</v>
      </c>
      <c r="L41" s="41">
        <v>1</v>
      </c>
      <c r="M41" s="42">
        <v>0</v>
      </c>
    </row>
    <row r="42" ht="39.600000000000001" customHeight="1">
      <c r="A42" s="5">
        <f t="shared" si="0"/>
        <v>0</v>
      </c>
      <c r="B42" s="1"/>
      <c r="C42" s="49" t="s">
        <v>66</v>
      </c>
      <c r="D42" s="34" t="s">
        <v>67</v>
      </c>
      <c r="E42" s="34" t="s">
        <v>28</v>
      </c>
      <c r="F42" s="47" t="s">
        <v>85</v>
      </c>
      <c r="G42" s="43" t="s">
        <v>23</v>
      </c>
      <c r="H42" s="36"/>
      <c r="I42" s="37" t="s">
        <v>27</v>
      </c>
      <c r="K42" s="38">
        <f>IF(H42=L42,1,0)</f>
        <v>0</v>
      </c>
      <c r="L42" s="45" t="s">
        <v>36</v>
      </c>
      <c r="M42" s="46" t="s">
        <v>37</v>
      </c>
    </row>
    <row r="43" ht="39.600000000000001" customHeight="1">
      <c r="A43" s="5">
        <f t="shared" si="0"/>
        <v>0</v>
      </c>
      <c r="B43" s="1"/>
      <c r="C43" s="49" t="s">
        <v>66</v>
      </c>
      <c r="D43" s="34" t="s">
        <v>67</v>
      </c>
      <c r="E43" s="34" t="s">
        <v>28</v>
      </c>
      <c r="F43" s="47" t="s">
        <v>86</v>
      </c>
      <c r="G43" s="35" t="s">
        <v>72</v>
      </c>
      <c r="H43" s="48"/>
      <c r="I43" s="37" t="s">
        <v>27</v>
      </c>
      <c r="K43" s="38">
        <f t="shared" ref="K43:K51" si="7">IF((H43-M43)/(L43-M43)&gt;1,1,IF((H43-M43)/(L43-M43)&lt;0,0,(H43-M43)/(L43-M43)))</f>
        <v>0</v>
      </c>
      <c r="L43" s="41">
        <v>10</v>
      </c>
      <c r="M43" s="44">
        <v>0</v>
      </c>
    </row>
    <row r="44" ht="39.600000000000001" customHeight="1">
      <c r="A44" s="5">
        <f t="shared" si="0"/>
        <v>0</v>
      </c>
      <c r="B44" s="1"/>
      <c r="C44" s="49" t="s">
        <v>66</v>
      </c>
      <c r="D44" s="34" t="s">
        <v>67</v>
      </c>
      <c r="E44" s="34" t="s">
        <v>28</v>
      </c>
      <c r="F44" s="47" t="s">
        <v>87</v>
      </c>
      <c r="G44" s="35" t="s">
        <v>18</v>
      </c>
      <c r="H44" s="48"/>
      <c r="I44" s="37" t="s">
        <v>88</v>
      </c>
      <c r="K44" s="38">
        <f t="shared" si="7"/>
        <v>0</v>
      </c>
      <c r="L44" s="41">
        <v>100</v>
      </c>
      <c r="M44" s="42">
        <v>0</v>
      </c>
    </row>
    <row r="45" ht="39.600000000000001" customHeight="1">
      <c r="A45" s="5">
        <f t="shared" si="0"/>
        <v>0</v>
      </c>
      <c r="B45" s="1"/>
      <c r="C45" s="49" t="s">
        <v>66</v>
      </c>
      <c r="D45" s="34" t="s">
        <v>70</v>
      </c>
      <c r="E45" s="34" t="s">
        <v>41</v>
      </c>
      <c r="F45" s="47" t="s">
        <v>89</v>
      </c>
      <c r="G45" s="35" t="s">
        <v>18</v>
      </c>
      <c r="H45" s="48"/>
      <c r="I45" s="37" t="s">
        <v>90</v>
      </c>
      <c r="K45" s="38">
        <f t="shared" si="7"/>
        <v>0</v>
      </c>
      <c r="L45" s="41">
        <v>5</v>
      </c>
      <c r="M45" s="44">
        <v>1</v>
      </c>
    </row>
    <row r="46" ht="39.600000000000001" customHeight="1">
      <c r="A46" s="5">
        <f t="shared" si="0"/>
        <v>0</v>
      </c>
      <c r="B46" s="1"/>
      <c r="C46" s="49" t="s">
        <v>66</v>
      </c>
      <c r="D46" s="34" t="s">
        <v>70</v>
      </c>
      <c r="E46" s="34" t="s">
        <v>21</v>
      </c>
      <c r="F46" s="47" t="s">
        <v>91</v>
      </c>
      <c r="G46" s="35" t="s">
        <v>92</v>
      </c>
      <c r="H46" s="48"/>
      <c r="I46" s="37" t="s">
        <v>93</v>
      </c>
      <c r="K46" s="38">
        <f t="shared" si="7"/>
        <v>0</v>
      </c>
      <c r="L46" s="41">
        <v>1</v>
      </c>
      <c r="M46" s="42">
        <v>0</v>
      </c>
    </row>
    <row r="47" ht="39.600000000000001" customHeight="1">
      <c r="A47" s="5">
        <f t="shared" si="0"/>
        <v>0</v>
      </c>
      <c r="B47" s="1"/>
      <c r="C47" s="49" t="s">
        <v>66</v>
      </c>
      <c r="D47" s="34" t="s">
        <v>70</v>
      </c>
      <c r="E47" s="34" t="s">
        <v>21</v>
      </c>
      <c r="F47" s="47" t="s">
        <v>94</v>
      </c>
      <c r="G47" s="35" t="s">
        <v>23</v>
      </c>
      <c r="H47" s="36"/>
      <c r="I47" s="37" t="s">
        <v>95</v>
      </c>
      <c r="K47" s="38">
        <f t="shared" si="7"/>
        <v>1</v>
      </c>
      <c r="L47" s="51">
        <v>0</v>
      </c>
      <c r="M47" s="52">
        <v>0.29999999999999999</v>
      </c>
    </row>
    <row r="48" ht="39.600000000000001" customHeight="1">
      <c r="A48" s="5">
        <f t="shared" si="0"/>
        <v>0</v>
      </c>
      <c r="B48" s="1"/>
      <c r="C48" s="49" t="s">
        <v>66</v>
      </c>
      <c r="D48" s="34" t="s">
        <v>70</v>
      </c>
      <c r="E48" s="34" t="s">
        <v>21</v>
      </c>
      <c r="F48" s="47" t="s">
        <v>96</v>
      </c>
      <c r="G48" s="35" t="s">
        <v>18</v>
      </c>
      <c r="H48" s="48"/>
      <c r="I48" s="37" t="s">
        <v>97</v>
      </c>
      <c r="K48" s="38">
        <f t="shared" si="7"/>
        <v>1</v>
      </c>
      <c r="L48" s="41">
        <v>100</v>
      </c>
      <c r="M48" s="44">
        <v>150</v>
      </c>
    </row>
    <row r="49" ht="39.600000000000001" customHeight="1">
      <c r="A49" s="5">
        <f t="shared" si="0"/>
        <v>1</v>
      </c>
      <c r="B49" s="1"/>
      <c r="C49" s="53" t="s">
        <v>98</v>
      </c>
      <c r="D49" s="34" t="s">
        <v>99</v>
      </c>
      <c r="E49" s="34" t="s">
        <v>21</v>
      </c>
      <c r="F49" s="34" t="s">
        <v>100</v>
      </c>
      <c r="G49" s="35" t="s">
        <v>23</v>
      </c>
      <c r="H49" s="36">
        <v>0.070000000000000007</v>
      </c>
      <c r="I49" s="37" t="s">
        <v>101</v>
      </c>
      <c r="K49" s="38">
        <f t="shared" si="7"/>
        <v>0.070000000000000007</v>
      </c>
      <c r="L49" s="41">
        <v>1</v>
      </c>
      <c r="M49" s="42">
        <v>0</v>
      </c>
    </row>
    <row r="50" ht="39.600000000000001" customHeight="1">
      <c r="A50" s="5">
        <f t="shared" si="0"/>
        <v>1</v>
      </c>
      <c r="B50" s="1"/>
      <c r="C50" s="53" t="s">
        <v>98</v>
      </c>
      <c r="D50" s="34" t="s">
        <v>99</v>
      </c>
      <c r="E50" s="34" t="s">
        <v>41</v>
      </c>
      <c r="F50" s="34" t="s">
        <v>102</v>
      </c>
      <c r="G50" s="35" t="s">
        <v>23</v>
      </c>
      <c r="H50" s="36">
        <v>0.10000000000000001</v>
      </c>
      <c r="I50" s="37" t="s">
        <v>103</v>
      </c>
      <c r="K50" s="38">
        <f t="shared" si="7"/>
        <v>0.10000000000000001</v>
      </c>
      <c r="L50" s="41">
        <v>1</v>
      </c>
      <c r="M50" s="42">
        <v>0</v>
      </c>
    </row>
    <row r="51" ht="39.600000000000001" customHeight="1">
      <c r="A51" s="5">
        <f t="shared" si="0"/>
        <v>1</v>
      </c>
      <c r="B51" s="1"/>
      <c r="C51" s="53" t="s">
        <v>98</v>
      </c>
      <c r="D51" s="34" t="s">
        <v>99</v>
      </c>
      <c r="E51" s="34" t="s">
        <v>21</v>
      </c>
      <c r="F51" s="34" t="s">
        <v>104</v>
      </c>
      <c r="G51" s="35" t="s">
        <v>23</v>
      </c>
      <c r="H51" s="36">
        <v>0.34999999999999998</v>
      </c>
      <c r="I51" s="37" t="s">
        <v>105</v>
      </c>
      <c r="K51" s="38">
        <f t="shared" si="7"/>
        <v>0.34999999999999998</v>
      </c>
      <c r="L51" s="41">
        <v>1</v>
      </c>
      <c r="M51" s="42">
        <v>0</v>
      </c>
    </row>
    <row r="52" ht="39.600000000000001" customHeight="1">
      <c r="A52" s="5">
        <f t="shared" si="0"/>
        <v>1</v>
      </c>
      <c r="B52" s="1"/>
      <c r="C52" s="53" t="s">
        <v>98</v>
      </c>
      <c r="D52" s="34" t="s">
        <v>106</v>
      </c>
      <c r="E52" s="34" t="s">
        <v>21</v>
      </c>
      <c r="F52" s="34" t="s">
        <v>107</v>
      </c>
      <c r="G52" s="35" t="s">
        <v>23</v>
      </c>
      <c r="H52" s="36">
        <v>0.57999999999999996</v>
      </c>
      <c r="I52" s="37" t="s">
        <v>108</v>
      </c>
      <c r="K52" s="38">
        <f>IF(H52=L52,1,0)</f>
        <v>0</v>
      </c>
      <c r="L52" s="45" t="s">
        <v>36</v>
      </c>
      <c r="M52" s="46" t="s">
        <v>37</v>
      </c>
    </row>
    <row r="53" ht="39.600000000000001" customHeight="1">
      <c r="A53" s="5">
        <f t="shared" si="0"/>
        <v>1</v>
      </c>
      <c r="B53" s="1"/>
      <c r="C53" s="53" t="s">
        <v>98</v>
      </c>
      <c r="D53" s="34" t="s">
        <v>99</v>
      </c>
      <c r="E53" s="34" t="s">
        <v>25</v>
      </c>
      <c r="F53" s="34" t="s">
        <v>109</v>
      </c>
      <c r="G53" s="43" t="s">
        <v>110</v>
      </c>
      <c r="H53" s="48">
        <v>1.2</v>
      </c>
      <c r="I53" s="37" t="s">
        <v>27</v>
      </c>
      <c r="K53" s="38">
        <f t="shared" ref="K53:K54" si="8">IF((H53-M53)/(L53-M53)&gt;1,1,IF((H53-M53)/(L53-M53)&lt;0,0,(H53-M53)/(L53-M53)))</f>
        <v>1</v>
      </c>
      <c r="L53" s="41">
        <v>1</v>
      </c>
      <c r="M53" s="42">
        <v>0</v>
      </c>
    </row>
    <row r="54" ht="39.600000000000001" customHeight="1">
      <c r="A54" s="5">
        <f t="shared" si="0"/>
        <v>1</v>
      </c>
      <c r="B54" s="1"/>
      <c r="C54" s="53" t="s">
        <v>98</v>
      </c>
      <c r="D54" s="34" t="s">
        <v>106</v>
      </c>
      <c r="E54" s="34" t="s">
        <v>25</v>
      </c>
      <c r="F54" s="47" t="s">
        <v>111</v>
      </c>
      <c r="G54" s="35" t="s">
        <v>18</v>
      </c>
      <c r="H54" s="48">
        <v>1.5</v>
      </c>
      <c r="I54" s="37" t="s">
        <v>27</v>
      </c>
      <c r="K54" s="38">
        <f t="shared" si="8"/>
        <v>0.94999999999999996</v>
      </c>
      <c r="L54" s="41">
        <v>0</v>
      </c>
      <c r="M54" s="44">
        <v>30</v>
      </c>
    </row>
    <row r="55" ht="39.600000000000001" customHeight="1">
      <c r="A55" s="5">
        <f t="shared" si="0"/>
        <v>1</v>
      </c>
      <c r="B55" s="1"/>
      <c r="C55" s="53" t="s">
        <v>98</v>
      </c>
      <c r="D55" s="34" t="s">
        <v>106</v>
      </c>
      <c r="E55" s="34" t="s">
        <v>21</v>
      </c>
      <c r="F55" s="47" t="s">
        <v>112</v>
      </c>
      <c r="G55" s="43" t="s">
        <v>39</v>
      </c>
      <c r="H55" s="48">
        <v>2.2999999999999998</v>
      </c>
      <c r="I55" s="37" t="s">
        <v>27</v>
      </c>
      <c r="K55" s="38">
        <f t="shared" ref="K55:K58" si="9">IF(H55=L55,1,0)</f>
        <v>0</v>
      </c>
      <c r="L55" s="45" t="s">
        <v>37</v>
      </c>
      <c r="M55" s="46" t="s">
        <v>36</v>
      </c>
    </row>
    <row r="56" ht="39.600000000000001" customHeight="1">
      <c r="A56" s="5">
        <f t="shared" si="0"/>
        <v>1</v>
      </c>
      <c r="B56" s="1"/>
      <c r="C56" s="53" t="s">
        <v>98</v>
      </c>
      <c r="D56" s="34" t="s">
        <v>106</v>
      </c>
      <c r="E56" s="34" t="s">
        <v>21</v>
      </c>
      <c r="F56" s="47" t="s">
        <v>113</v>
      </c>
      <c r="G56" s="35" t="s">
        <v>114</v>
      </c>
      <c r="H56" s="48">
        <v>3</v>
      </c>
      <c r="I56" s="37" t="s">
        <v>27</v>
      </c>
      <c r="K56" s="38">
        <f t="shared" si="9"/>
        <v>0</v>
      </c>
      <c r="L56" s="45" t="s">
        <v>36</v>
      </c>
      <c r="M56" s="46" t="s">
        <v>37</v>
      </c>
    </row>
    <row r="57" ht="39.600000000000001" customHeight="1">
      <c r="A57" s="5">
        <f t="shared" si="0"/>
        <v>1</v>
      </c>
      <c r="B57" s="1"/>
      <c r="C57" s="53" t="s">
        <v>98</v>
      </c>
      <c r="D57" s="34" t="s">
        <v>99</v>
      </c>
      <c r="E57" s="34" t="s">
        <v>28</v>
      </c>
      <c r="F57" s="34" t="s">
        <v>115</v>
      </c>
      <c r="G57" s="35" t="s">
        <v>18</v>
      </c>
      <c r="H57" s="48" t="s">
        <v>37</v>
      </c>
      <c r="I57" s="37" t="s">
        <v>116</v>
      </c>
      <c r="K57" s="38">
        <f t="shared" si="9"/>
        <v>1</v>
      </c>
      <c r="L57" s="45" t="s">
        <v>37</v>
      </c>
      <c r="M57" s="46" t="s">
        <v>36</v>
      </c>
    </row>
    <row r="58" ht="39.600000000000001" customHeight="1">
      <c r="A58" s="5">
        <f t="shared" si="0"/>
        <v>1</v>
      </c>
      <c r="B58" s="1"/>
      <c r="C58" s="53" t="s">
        <v>98</v>
      </c>
      <c r="D58" s="34" t="s">
        <v>106</v>
      </c>
      <c r="E58" s="34" t="s">
        <v>21</v>
      </c>
      <c r="F58" s="47" t="s">
        <v>117</v>
      </c>
      <c r="G58" s="35" t="s">
        <v>18</v>
      </c>
      <c r="H58" s="48" t="s">
        <v>37</v>
      </c>
      <c r="I58" s="37" t="s">
        <v>118</v>
      </c>
      <c r="K58" s="38">
        <f t="shared" si="9"/>
        <v>0</v>
      </c>
      <c r="L58" s="45" t="s">
        <v>36</v>
      </c>
      <c r="M58" s="46" t="s">
        <v>37</v>
      </c>
    </row>
    <row r="59" ht="39.600000000000001" customHeight="1">
      <c r="A59" s="5">
        <f t="shared" si="0"/>
        <v>0</v>
      </c>
      <c r="B59" s="1"/>
      <c r="C59" s="53" t="s">
        <v>98</v>
      </c>
      <c r="D59" s="34" t="s">
        <v>106</v>
      </c>
      <c r="E59" s="34" t="s">
        <v>25</v>
      </c>
      <c r="F59" s="34" t="s">
        <v>119</v>
      </c>
      <c r="G59" s="35" t="s">
        <v>18</v>
      </c>
      <c r="H59" s="48"/>
      <c r="I59" s="37" t="s">
        <v>116</v>
      </c>
      <c r="K59" s="38">
        <f>IF((H59-M59)/(L59-M59)&gt;1,1,IF((H59-M59)/(L59-M59)&lt;0,0,(H59-M59)/(L59-M59)))</f>
        <v>0</v>
      </c>
      <c r="L59" s="41">
        <v>1</v>
      </c>
      <c r="M59" s="42">
        <v>0</v>
      </c>
    </row>
    <row r="60" ht="39.600000000000001" customHeight="1">
      <c r="A60" s="5">
        <f t="shared" si="0"/>
        <v>0</v>
      </c>
      <c r="B60" s="1"/>
      <c r="C60" s="53" t="s">
        <v>98</v>
      </c>
      <c r="D60" s="34" t="s">
        <v>106</v>
      </c>
      <c r="E60" s="34" t="s">
        <v>25</v>
      </c>
      <c r="F60" s="47" t="s">
        <v>120</v>
      </c>
      <c r="G60" s="35" t="s">
        <v>23</v>
      </c>
      <c r="H60" s="36"/>
      <c r="I60" s="37" t="s">
        <v>27</v>
      </c>
      <c r="K60" s="38">
        <f t="shared" ref="K60:K61" si="10">IF(H60=L60,1,0)</f>
        <v>0</v>
      </c>
      <c r="L60" s="45" t="s">
        <v>36</v>
      </c>
      <c r="M60" s="46" t="s">
        <v>37</v>
      </c>
    </row>
    <row r="61" ht="39.600000000000001" customHeight="1">
      <c r="A61" s="5">
        <f t="shared" si="0"/>
        <v>0</v>
      </c>
      <c r="B61" s="1"/>
      <c r="C61" s="53" t="s">
        <v>98</v>
      </c>
      <c r="D61" s="34" t="s">
        <v>106</v>
      </c>
      <c r="E61" s="34" t="s">
        <v>21</v>
      </c>
      <c r="F61" s="34" t="s">
        <v>121</v>
      </c>
      <c r="G61" s="35" t="s">
        <v>114</v>
      </c>
      <c r="H61" s="54"/>
      <c r="I61" s="37" t="s">
        <v>27</v>
      </c>
      <c r="K61" s="55">
        <f t="shared" si="10"/>
        <v>0</v>
      </c>
      <c r="L61" s="45" t="s">
        <v>36</v>
      </c>
      <c r="M61" s="46" t="s">
        <v>37</v>
      </c>
    </row>
    <row r="62" ht="14.25">
      <c r="K62" s="56"/>
    </row>
  </sheetData>
  <sheetProtection autoFilter="1" deleteColumns="1" deleteRows="1" formatCells="1" formatColumns="1" formatRows="1" insertColumns="1" insertHyperlinks="1" insertRows="1" objects="1" pivotTables="1" scenarios="1" selectLockedCells="0" selectUnlockedCells="0" sheet="1" sort="1"/>
  <autoFilter ref="C11:I61"/>
  <mergeCells count="5">
    <mergeCell ref="D2:F2"/>
    <mergeCell ref="C4:H4"/>
    <mergeCell ref="C6:F6"/>
    <mergeCell ref="C7:F9"/>
    <mergeCell ref="K9:M10"/>
  </mergeCells>
  <conditionalFormatting sqref="H6">
    <cfRule type="colorScale" priority="2">
      <colorScale>
        <cfvo type="num" val="0"/>
        <cfvo type="num" val="0.8"/>
        <cfvo type="num" val="1"/>
        <color rgb="FFF8696B"/>
        <color rgb="FFFFEB84"/>
        <color theme="9" tint="0"/>
      </colorScale>
    </cfRule>
  </conditionalFormatting>
  <conditionalFormatting sqref="H7:H9">
    <cfRule type="colorScale" priority="2">
      <colorScale>
        <cfvo type="num" val="0"/>
        <cfvo type="num" val="0.5"/>
        <cfvo type="num" val="1"/>
        <color rgb="FFFAAFB0"/>
        <color theme="7" tint="0.79998168889431442"/>
        <color theme="9" tint="0.39997558519241921"/>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cellIs" priority="1" operator="equal" id="{00E900DE-00C0-41F1-AC10-0053006C003C}">
            <xm:f>""</xm:f>
            <x14:dxf>
              <font>
                <color rgb="FF9C0006"/>
              </font>
              <fill>
                <patternFill patternType="solid">
                  <fgColor rgb="FFFF9999"/>
                  <bgColor rgb="FFFF9999"/>
                </patternFill>
              </fill>
            </x14:dxf>
          </x14:cfRule>
          <xm:sqref>H13:H61</xm:sqref>
        </x14:conditionalFormatting>
        <x14:conditionalFormatting xmlns:xm="http://schemas.microsoft.com/office/excel/2006/main">
          <x14:cfRule type="cellIs" priority="1" operator="equal" id="{000D002E-008C-4E87-BF51-007A00B40058}">
            <xm:f>""</xm:f>
            <x14:dxf>
              <font>
                <color rgb="FF9C0006"/>
              </font>
              <fill>
                <patternFill patternType="solid">
                  <fgColor rgb="FFFF9999"/>
                  <bgColor rgb="FFFF9999"/>
                </patternFill>
              </fill>
            </x14:dxf>
          </x14:cfRule>
          <xm:sqref>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15.8515625"/>
    <col bestFit="1" min="2" max="2" width="39.0625"/>
    <col bestFit="1" min="3" max="3" width="14.68359375"/>
    <col customWidth="1" min="4" max="4" width="47.00390625"/>
    <col bestFit="1" min="5" max="5" width="6.30078125"/>
    <col bestFit="1" min="6" max="6" width="40.7109375"/>
    <col customWidth="1" min="7" max="7" width="46.8515625"/>
    <col bestFit="1" min="8" max="8" width="12.2734375"/>
  </cols>
  <sheetData>
    <row r="1">
      <c r="A1" s="57" t="s">
        <v>122</v>
      </c>
      <c r="B1" s="57" t="s">
        <v>123</v>
      </c>
      <c r="C1" s="57" t="s">
        <v>124</v>
      </c>
      <c r="D1" s="58" t="s">
        <v>125</v>
      </c>
      <c r="E1" s="59" t="s">
        <v>126</v>
      </c>
      <c r="F1" s="57" t="s">
        <v>127</v>
      </c>
      <c r="G1" s="57" t="s">
        <v>128</v>
      </c>
      <c r="H1" s="57" t="s">
        <v>129</v>
      </c>
    </row>
    <row r="2">
      <c r="A2" s="57" t="str">
        <f>Indicateurs!C12</f>
        <v>Vitaux</v>
      </c>
      <c r="B2" s="57" t="str">
        <f>Indicateurs!D12</f>
        <v xml:space="preserve">Se nourir</v>
      </c>
      <c r="C2" s="57" t="str">
        <f>Indicateurs!E12</f>
        <v>Transformation</v>
      </c>
      <c r="D2" s="57" t="str">
        <f>Indicateurs!F12</f>
        <v xml:space="preserve">Adéquation théorique entre la production agricole et la consommation du territoire</v>
      </c>
      <c r="E2" s="59">
        <f>Indicateurs!H12</f>
        <v>0.040000000000000001</v>
      </c>
      <c r="F2" s="57" t="str">
        <f>Indicateurs!G12</f>
        <v>%</v>
      </c>
      <c r="G2" s="57" t="str">
        <f>Indicateurs!I12</f>
        <v xml:space="preserve">Open dataCRATER ; Greniers d’abondance</v>
      </c>
      <c r="H2" s="60">
        <f>Indicateurs!K12</f>
        <v>0.95999999999999996</v>
      </c>
    </row>
    <row r="3">
      <c r="A3" s="57" t="str">
        <f>Indicateurs!C13</f>
        <v>Vitaux</v>
      </c>
      <c r="B3" s="57" t="str">
        <f>Indicateurs!D13</f>
        <v xml:space="preserve">Se nourir</v>
      </c>
      <c r="C3" s="57" t="str">
        <f>Indicateurs!E13</f>
        <v>Subsistance</v>
      </c>
      <c r="D3" s="57" t="str">
        <f>Indicateurs!F13</f>
        <v xml:space="preserve">Évolution des actifs agricoles entre 2008 et 2019</v>
      </c>
      <c r="E3" s="59">
        <f>Indicateurs!H13</f>
        <v>1</v>
      </c>
      <c r="F3" s="57" t="str">
        <f>Indicateurs!G13</f>
        <v>%</v>
      </c>
      <c r="G3" s="57" t="str">
        <f>Indicateurs!I13</f>
        <v>Interne</v>
      </c>
      <c r="H3" s="60">
        <f>Indicateurs!K13</f>
        <v>1</v>
      </c>
    </row>
    <row r="4">
      <c r="A4" s="57" t="str">
        <f>Indicateurs!C14</f>
        <v>Vitaux</v>
      </c>
      <c r="B4" s="57" t="str">
        <f>Indicateurs!D14</f>
        <v xml:space="preserve">Se nourir</v>
      </c>
      <c r="C4" s="57" t="str">
        <f>Indicateurs!E14</f>
        <v>Soutenabilité</v>
      </c>
      <c r="D4" s="57" t="str">
        <f>Indicateurs!F14</f>
        <v xml:space="preserve">Part de la surface agricole en agriculture Biologique sur la surface agricole utile</v>
      </c>
      <c r="E4" s="59">
        <f>Indicateurs!H14</f>
        <v>0.059999999999999998</v>
      </c>
      <c r="F4" s="57" t="str">
        <f>Indicateurs!G14</f>
        <v>%</v>
      </c>
      <c r="G4" s="57" t="str">
        <f>Indicateurs!I14</f>
        <v>Interne</v>
      </c>
      <c r="H4" s="60">
        <f>Indicateurs!K14</f>
        <v>0.0060000000000000001</v>
      </c>
    </row>
    <row r="5">
      <c r="A5" s="57" t="str">
        <f>Indicateurs!C15</f>
        <v>Vitaux</v>
      </c>
      <c r="B5" s="57" t="str">
        <f>Indicateurs!D15</f>
        <v xml:space="preserve">Avoir accès à l'eau potable</v>
      </c>
      <c r="C5" s="57" t="str">
        <f>Indicateurs!E15</f>
        <v>Subsistance</v>
      </c>
      <c r="D5" s="57" t="str">
        <f>Indicateurs!F15</f>
        <v xml:space="preserve">Part du territoire en alerte sécheresse estivale pour les eaux superficielles </v>
      </c>
      <c r="E5" s="59">
        <f>Indicateurs!H15</f>
        <v>0.10000000000000001</v>
      </c>
      <c r="F5" s="57" t="str">
        <f>Indicateurs!G15</f>
        <v xml:space="preserve">Part du territoire exprimée en %</v>
      </c>
      <c r="G5" s="57" t="str">
        <f>Indicateurs!I15</f>
        <v>Interne</v>
      </c>
      <c r="H5" s="60">
        <f>Indicateurs!K15</f>
        <v>0.01</v>
      </c>
    </row>
    <row r="6">
      <c r="A6" s="57" t="str">
        <f>Indicateurs!C16</f>
        <v>Vitaux</v>
      </c>
      <c r="B6" s="57" t="str">
        <f>Indicateurs!D16</f>
        <v xml:space="preserve">Avoir accès à l'eau potable</v>
      </c>
      <c r="C6" s="57" t="str">
        <f>Indicateurs!E16</f>
        <v>Soutenabilité</v>
      </c>
      <c r="D6" s="57" t="str">
        <f>Indicateurs!F16</f>
        <v xml:space="preserve">Taux de conformité microbiologique de l’eau au robinet</v>
      </c>
      <c r="E6" s="59">
        <f>Indicateurs!H16</f>
        <v>0.93999999999999995</v>
      </c>
      <c r="F6" s="57" t="str">
        <f>Indicateurs!G16</f>
        <v>%</v>
      </c>
      <c r="G6" s="57" t="str">
        <f>Indicateurs!I16</f>
        <v xml:space="preserve">Eaufrance.fr ; Opten data</v>
      </c>
      <c r="H6" s="60">
        <f>Indicateurs!K16</f>
        <v>0.90600000000000003</v>
      </c>
    </row>
    <row r="7">
      <c r="A7" s="57" t="str">
        <f>Indicateurs!C17</f>
        <v>Vitaux</v>
      </c>
      <c r="B7" s="57" t="str">
        <f>Indicateurs!D17</f>
        <v xml:space="preserve">Avoir accès à l'eau potable</v>
      </c>
      <c r="C7" s="57" t="str">
        <f>Indicateurs!E17</f>
        <v>Soutenabilité</v>
      </c>
      <c r="D7" s="57" t="str">
        <f>Indicateurs!F17</f>
        <v xml:space="preserve">Taux de conformité des stations d’épuration </v>
      </c>
      <c r="E7" s="59">
        <f>Indicateurs!H17</f>
        <v>0.98499999999999999</v>
      </c>
      <c r="F7" s="57" t="str">
        <f>Indicateurs!G17</f>
        <v>%</v>
      </c>
      <c r="G7" s="57" t="str">
        <f>Indicateurs!I17</f>
        <v>Interne</v>
      </c>
      <c r="H7" s="60">
        <f>Indicateurs!K17</f>
        <v>0</v>
      </c>
    </row>
    <row r="8">
      <c r="A8" s="57" t="str">
        <f>Indicateurs!C18</f>
        <v>Vitaux</v>
      </c>
      <c r="B8" s="57" t="str">
        <f>Indicateurs!D18</f>
        <v xml:space="preserve">Avoir accès à l'eau potable</v>
      </c>
      <c r="C8" s="57" t="str">
        <f>Indicateurs!E18</f>
        <v>Subsistance</v>
      </c>
      <c r="D8" s="57" t="str">
        <f>Indicateurs!F18</f>
        <v xml:space="preserve">Nombre de fontaines publiques</v>
      </c>
      <c r="E8" s="59">
        <f>Indicateurs!H18</f>
        <v>1</v>
      </c>
      <c r="F8" s="57" t="str">
        <f>Indicateurs!G18</f>
        <v xml:space="preserve">/ 1000 habitants</v>
      </c>
      <c r="G8" s="57" t="str">
        <f>Indicateurs!I18</f>
        <v xml:space="preserve">Eau France ; Open data</v>
      </c>
      <c r="H8" s="60">
        <f>Indicateurs!K18</f>
        <v>0.99995000000000001</v>
      </c>
    </row>
    <row r="9">
      <c r="A9" s="57" t="str">
        <f>Indicateurs!C19</f>
        <v>Vitaux</v>
      </c>
      <c r="B9" s="57" t="str">
        <f>Indicateurs!D19</f>
        <v xml:space="preserve">Avoir accès à l'eau potable</v>
      </c>
      <c r="C9" s="57" t="str">
        <f>Indicateurs!E19</f>
        <v xml:space="preserve">Gestion de crise</v>
      </c>
      <c r="D9" s="57" t="str">
        <f>Indicateurs!F19</f>
        <v xml:space="preserve">Fréquence des interruptions de service non programmées</v>
      </c>
      <c r="E9" s="59">
        <f>Indicateurs!H19</f>
        <v>1.5</v>
      </c>
      <c r="F9" s="57" t="str">
        <f>Indicateurs!G19</f>
        <v xml:space="preserve">/ 1000 abonnés</v>
      </c>
      <c r="G9" s="57" t="str">
        <f>Indicateurs!I19</f>
        <v xml:space="preserve">ODDetT ; Open data</v>
      </c>
      <c r="H9" s="60">
        <f>Indicateurs!K19</f>
        <v>0.99250000000000005</v>
      </c>
    </row>
    <row r="10">
      <c r="A10" s="57" t="str">
        <f>Indicateurs!C20</f>
        <v>Vitaux</v>
      </c>
      <c r="B10" s="57" t="str">
        <f>Indicateurs!D20</f>
        <v xml:space="preserve">Se nourir</v>
      </c>
      <c r="C10" s="57" t="str">
        <f>Indicateurs!E20</f>
        <v>Subsistance</v>
      </c>
      <c r="D10" s="57" t="str">
        <f>Indicateurs!F20</f>
        <v xml:space="preserve">Nombre de marchés de producteurs</v>
      </c>
      <c r="E10" s="59">
        <f>Indicateurs!H20</f>
        <v>2.1000000000000001</v>
      </c>
      <c r="F10" s="57" t="str">
        <f>Indicateurs!G20</f>
        <v xml:space="preserve">/ 1000 habitants</v>
      </c>
      <c r="G10" s="57" t="str">
        <f>Indicateurs!I20</f>
        <v xml:space="preserve">Eau France ; Open data</v>
      </c>
      <c r="H10" s="60">
        <f>Indicateurs!K20</f>
        <v>1</v>
      </c>
    </row>
    <row r="11">
      <c r="A11" s="57" t="str">
        <f>Indicateurs!C21</f>
        <v>Vitaux</v>
      </c>
      <c r="B11" s="57" t="str">
        <f>Indicateurs!D21</f>
        <v xml:space="preserve">Se nourir</v>
      </c>
      <c r="C11" s="57" t="str">
        <f>Indicateurs!E21</f>
        <v>Soutenabilité</v>
      </c>
      <c r="D11" s="57" t="str">
        <f>Indicateurs!F21</f>
        <v xml:space="preserve">Indice de Fréquence de Traitement</v>
      </c>
      <c r="E11" s="59">
        <f>Indicateurs!H21</f>
        <v>4</v>
      </c>
      <c r="F11" s="57" t="str">
        <f>Indicateurs!G21</f>
        <v>-</v>
      </c>
      <c r="G11" s="57" t="str">
        <f>Indicateurs!I21</f>
        <v xml:space="preserve">Statistiques locales ; INSEE ; Open data</v>
      </c>
      <c r="H11" s="60">
        <f>Indicateurs!K21</f>
        <v>1</v>
      </c>
    </row>
    <row r="12">
      <c r="A12" s="57" t="str">
        <f>Indicateurs!C22</f>
        <v>Vitaux</v>
      </c>
      <c r="B12" s="57" t="str">
        <f>Indicateurs!D22</f>
        <v xml:space="preserve">Avoir accès à l'eau potable</v>
      </c>
      <c r="C12" s="57" t="str">
        <f>Indicateurs!E22</f>
        <v xml:space="preserve">Gestion de crise</v>
      </c>
      <c r="D12" s="57" t="str">
        <f>Indicateurs!F22</f>
        <v xml:space="preserve">Nombre de sources fournissant au moins 5% de la capacité totale d’approvisionnement en eau du territoire</v>
      </c>
      <c r="E12" s="59">
        <f>Indicateurs!H22</f>
        <v>5</v>
      </c>
      <c r="F12" s="57" t="str">
        <f>Indicateurs!G22</f>
        <v>-</v>
      </c>
      <c r="G12" s="57" t="str">
        <f>Indicateurs!I22</f>
        <v xml:space="preserve">Gest’Eau ; Interne</v>
      </c>
      <c r="H12" s="60">
        <f>Indicateurs!K22</f>
        <v>0</v>
      </c>
    </row>
    <row r="13">
      <c r="A13" s="57" t="str">
        <f>Indicateurs!C23</f>
        <v>Vitaux</v>
      </c>
      <c r="B13" s="57" t="str">
        <f>Indicateurs!D23</f>
        <v xml:space="preserve">Se nourir</v>
      </c>
      <c r="C13" s="57" t="str">
        <f>Indicateurs!E23</f>
        <v>Soutenabilité</v>
      </c>
      <c r="D13" s="57" t="str">
        <f>Indicateurs!F23</f>
        <v xml:space="preserve">Score « Haute Valeur Naturelle »</v>
      </c>
      <c r="E13" s="59">
        <f>Indicateurs!H23</f>
        <v>12</v>
      </c>
      <c r="F13" s="57" t="str">
        <f>Indicateurs!G23</f>
        <v>-</v>
      </c>
      <c r="G13" s="57" t="str">
        <f>Indicateurs!I23</f>
        <v xml:space="preserve">Territoires au futur ; Shift Project ; Open Data</v>
      </c>
      <c r="H13" s="60">
        <f>Indicateurs!K23</f>
        <v>1</v>
      </c>
    </row>
    <row r="14">
      <c r="A14" s="57" t="str">
        <f>Indicateurs!C24</f>
        <v>Vitaux</v>
      </c>
      <c r="B14" s="57" t="str">
        <f>Indicateurs!D24</f>
        <v xml:space="preserve">Avoir accès à l'eau potable</v>
      </c>
      <c r="C14" s="57" t="str">
        <f>Indicateurs!E24</f>
        <v>Transformation</v>
      </c>
      <c r="D14" s="57" t="str">
        <f>Indicateurs!F24</f>
        <v xml:space="preserve">Prélèvements d’eau à usage domestique par habitant et par an</v>
      </c>
      <c r="E14" s="59">
        <f>Indicateurs!H24</f>
        <v>54</v>
      </c>
      <c r="F14" s="57" t="str">
        <f>Indicateurs!G24</f>
        <v xml:space="preserve">milliers de m3 rapporté au nombre d’habitant</v>
      </c>
      <c r="G14" s="57" t="str">
        <f>Indicateurs!I24</f>
        <v>Interne</v>
      </c>
      <c r="H14" s="60">
        <f>Indicateurs!K24</f>
        <v>0.54000000000000004</v>
      </c>
    </row>
    <row r="15">
      <c r="A15" s="57" t="str">
        <f>Indicateurs!C25</f>
        <v>Vitaux</v>
      </c>
      <c r="B15" s="57" t="str">
        <f>Indicateurs!D25</f>
        <v xml:space="preserve">Avoir accès à l'eau potable</v>
      </c>
      <c r="C15" s="57" t="str">
        <f>Indicateurs!E25</f>
        <v>Transformation</v>
      </c>
      <c r="D15" s="57" t="str">
        <f>Indicateurs!F25</f>
        <v xml:space="preserve">Taux de perte dans les réseaux d'eau potable</v>
      </c>
      <c r="E15" s="59">
        <f>Indicateurs!H25</f>
        <v>30000</v>
      </c>
      <c r="F15" s="57" t="str">
        <f>Indicateurs!G25</f>
        <v>m3 /km/j</v>
      </c>
      <c r="G15" s="57" t="str">
        <f>Indicateurs!I25</f>
        <v xml:space="preserve">Territoire au Futur ; Shift Project ; Open data</v>
      </c>
      <c r="H15" s="60">
        <f>Indicateurs!K25</f>
        <v>1</v>
      </c>
    </row>
    <row r="16">
      <c r="A16" s="57" t="str">
        <f>Indicateurs!C26</f>
        <v>Vitaux</v>
      </c>
      <c r="B16" s="57" t="str">
        <f>Indicateurs!D26</f>
        <v xml:space="preserve">Avoir accès à l'eau potable</v>
      </c>
      <c r="C16" s="57" t="str">
        <f>Indicateurs!E26</f>
        <v>Subsistance</v>
      </c>
      <c r="D16" s="57" t="str">
        <f>Indicateurs!F26</f>
        <v xml:space="preserve">Existence d’une tarification progressive de l’eau</v>
      </c>
      <c r="E16" s="59">
        <f>Indicateurs!H26</f>
        <v>0</v>
      </c>
      <c r="F16" s="57" t="str">
        <f>Indicateurs!G26</f>
        <v>-</v>
      </c>
      <c r="G16" s="57" t="str">
        <f>Indicateurs!I26</f>
        <v xml:space="preserve">Territoire au Futur ; Shift Project ; Open data</v>
      </c>
      <c r="H16" s="60">
        <f>Indicateurs!K26</f>
        <v>0</v>
      </c>
    </row>
    <row r="17">
      <c r="A17" s="57" t="str">
        <f>Indicateurs!C27</f>
        <v>Vitaux</v>
      </c>
      <c r="B17" s="57" t="str">
        <f>Indicateurs!D27</f>
        <v xml:space="preserve">Se nourir</v>
      </c>
      <c r="C17" s="57" t="str">
        <f>Indicateurs!E27</f>
        <v>Transformation</v>
      </c>
      <c r="D17" s="57" t="str">
        <f>Indicateurs!F27</f>
        <v xml:space="preserve">Adoption d’un Projet Alimentaire Territorial</v>
      </c>
      <c r="E17" s="59" t="str">
        <f>Indicateurs!H27</f>
        <v>Non</v>
      </c>
      <c r="F17" s="57" t="str">
        <f>Indicateurs!G27</f>
        <v>-</v>
      </c>
      <c r="G17" s="57" t="str">
        <f>Indicateurs!I27</f>
        <v xml:space="preserve">Agriculture.gouv.fr ; interne</v>
      </c>
      <c r="H17" s="60">
        <f>Indicateurs!K27</f>
        <v>0</v>
      </c>
    </row>
    <row r="18">
      <c r="A18" s="57" t="str">
        <f>Indicateurs!C28</f>
        <v>Vitaux</v>
      </c>
      <c r="B18" s="57" t="str">
        <f>Indicateurs!D28</f>
        <v xml:space="preserve">Avoir accès à l'eau potable</v>
      </c>
      <c r="C18" s="57" t="str">
        <f>Indicateurs!E28</f>
        <v xml:space="preserve">Gestion de crise</v>
      </c>
      <c r="D18" s="57" t="str">
        <f>Indicateurs!F28</f>
        <v xml:space="preserve">Existence de stocks stratégiques d’eau et/ou de moyens de potabilisation</v>
      </c>
      <c r="E18" s="59">
        <f>Indicateurs!H28</f>
        <v>0</v>
      </c>
      <c r="F18" s="57" t="str">
        <f>Indicateurs!G28</f>
        <v>-</v>
      </c>
      <c r="G18" s="57" t="str">
        <f>Indicateurs!I28</f>
        <v xml:space="preserve">Observatoire des Territoires ; Agence Bio ; Open data</v>
      </c>
      <c r="H18" s="60">
        <f>Indicateurs!K28</f>
        <v>0</v>
      </c>
    </row>
    <row r="19">
      <c r="A19" s="57" t="str">
        <f>Indicateurs!C29</f>
        <v>Vitaux</v>
      </c>
      <c r="B19" s="57" t="str">
        <f>Indicateurs!D29</f>
        <v xml:space="preserve">Avoir accès à l'eau potable</v>
      </c>
      <c r="C19" s="57" t="str">
        <f>Indicateurs!E29</f>
        <v>Soutenabilité</v>
      </c>
      <c r="D19" s="57" t="str">
        <f>Indicateurs!F29</f>
        <v xml:space="preserve">Couverture effective du territoire par un outil de planification et de gestion de l’eau (SAGE, PGRE, contrat de milieu)</v>
      </c>
      <c r="E19" s="59">
        <f>Indicateurs!H29</f>
        <v>0</v>
      </c>
      <c r="F19" s="57" t="str">
        <f>Indicateurs!G29</f>
        <v>-</v>
      </c>
      <c r="G19" s="57" t="str">
        <f>Indicateurs!I29</f>
        <v xml:space="preserve">Carte Adonis ; Solagro ; Open data</v>
      </c>
      <c r="H19" s="60">
        <f>Indicateurs!K29</f>
        <v>0</v>
      </c>
    </row>
    <row r="20">
      <c r="A20" s="57" t="str">
        <f>Indicateurs!C30</f>
        <v>Vitaux</v>
      </c>
      <c r="B20" s="57" t="str">
        <f>Indicateurs!D30</f>
        <v xml:space="preserve">Se nourir</v>
      </c>
      <c r="C20" s="57" t="str">
        <f>Indicateurs!E30</f>
        <v>Subsistance</v>
      </c>
      <c r="D20" s="57" t="str">
        <f>Indicateurs!F30</f>
        <v xml:space="preserve">Accessibilité théorique aux commerces alimentaires en vélo</v>
      </c>
      <c r="E20" s="59">
        <f>Indicateurs!H30</f>
        <v>0</v>
      </c>
      <c r="F20" s="57" t="str">
        <f>Indicateurs!G30</f>
        <v>%</v>
      </c>
      <c r="G20" s="57" t="str">
        <f>Indicateurs!I30</f>
        <v xml:space="preserve">CRATER ; open data ; sur la base de travaux de Solagro</v>
      </c>
      <c r="H20" s="60">
        <f>Indicateurs!K30</f>
        <v>0</v>
      </c>
    </row>
    <row r="21">
      <c r="A21" s="57" t="str">
        <f>Indicateurs!C31</f>
        <v>Induits</v>
      </c>
      <c r="B21" s="57" t="str">
        <f>Indicateurs!D31</f>
        <v xml:space="preserve">Produire et nous approvisionner localement</v>
      </c>
      <c r="C21" s="57" t="str">
        <f>Indicateurs!E31</f>
        <v>Subsistance </v>
      </c>
      <c r="D21" s="57" t="str">
        <f>Indicateurs!F31</f>
        <v xml:space="preserve">Taux d’actifs et d’emplois</v>
      </c>
      <c r="E21" s="59">
        <f>Indicateurs!H31</f>
        <v>2</v>
      </c>
      <c r="F21" s="57" t="str">
        <f>Indicateurs!G31</f>
        <v>-</v>
      </c>
      <c r="G21" s="57" t="str">
        <f>Indicateurs!I31</f>
        <v>Interne</v>
      </c>
      <c r="H21" s="60">
        <f>Indicateurs!K31</f>
        <v>0.40000000000000002</v>
      </c>
    </row>
    <row r="22">
      <c r="A22" s="57" t="str">
        <f>Indicateurs!C32</f>
        <v>Induits</v>
      </c>
      <c r="B22" s="57" t="str">
        <f>Indicateurs!D32</f>
        <v xml:space="preserve">Avoir accès à l'énergie</v>
      </c>
      <c r="C22" s="57" t="str">
        <f>Indicateurs!E32</f>
        <v>Transformation</v>
      </c>
      <c r="D22" s="57" t="str">
        <f>Indicateurs!F32</f>
        <v xml:space="preserve">Émissions de gaz à effet de serre énergétiques territoriales par habitant</v>
      </c>
      <c r="E22" s="59">
        <f>Indicateurs!H32</f>
        <v>6</v>
      </c>
      <c r="F22" s="57" t="str">
        <f>Indicateurs!G32</f>
        <v>teqCO2/hab</v>
      </c>
      <c r="G22" s="57" t="str">
        <f>Indicateurs!I32</f>
        <v>Interne</v>
      </c>
      <c r="H22" s="60">
        <f>Indicateurs!K32</f>
        <v>1</v>
      </c>
    </row>
    <row r="23">
      <c r="A23" s="57" t="str">
        <f>Indicateurs!C33</f>
        <v>Induits</v>
      </c>
      <c r="B23" s="57" t="str">
        <f>Indicateurs!D33</f>
        <v xml:space="preserve">Produire et nous approvisionner localement</v>
      </c>
      <c r="C23" s="57" t="str">
        <f>Indicateurs!E33</f>
        <v>Subsistance </v>
      </c>
      <c r="D23" s="57" t="str">
        <f>Indicateurs!F33</f>
        <v xml:space="preserve">Nombre d’équipements total</v>
      </c>
      <c r="E23" s="59">
        <f>Indicateurs!H33</f>
        <v>21</v>
      </c>
      <c r="F23" s="57" t="str">
        <f>Indicateurs!G33</f>
        <v xml:space="preserve">/ 1000 habitants</v>
      </c>
      <c r="G23" s="57" t="str">
        <f>Indicateurs!I33</f>
        <v>Interne</v>
      </c>
      <c r="H23" s="60">
        <f>Indicateurs!K33</f>
        <v>1</v>
      </c>
    </row>
    <row r="24">
      <c r="A24" s="57" t="str">
        <f>Indicateurs!C34</f>
        <v>Induits</v>
      </c>
      <c r="B24" s="57" t="str">
        <f>Indicateurs!D34</f>
        <v xml:space="preserve">Avoir accès à l'énergie</v>
      </c>
      <c r="C24" s="57" t="str">
        <f>Indicateurs!E34</f>
        <v>Transformation</v>
      </c>
      <c r="D24" s="57" t="str">
        <f>Indicateurs!F34</f>
        <v xml:space="preserve">Existence d'un plan de sobriété énergétique à l'échelle territoriale</v>
      </c>
      <c r="E24" s="59" t="str">
        <f>Indicateurs!H34</f>
        <v>Non</v>
      </c>
      <c r="F24" s="57" t="str">
        <f>Indicateurs!G34</f>
        <v>-</v>
      </c>
      <c r="G24" s="57" t="str">
        <f>Indicateurs!I34</f>
        <v>Interne</v>
      </c>
      <c r="H24" s="60">
        <f>Indicateurs!K34</f>
        <v>1</v>
      </c>
    </row>
    <row r="25">
      <c r="A25" s="57" t="str">
        <f>Indicateurs!C35</f>
        <v>Induits</v>
      </c>
      <c r="B25" s="57" t="str">
        <f>Indicateurs!D35</f>
        <v xml:space="preserve">Produire et nous approvisionner localement</v>
      </c>
      <c r="C25" s="57" t="str">
        <f>Indicateurs!E35</f>
        <v>Subsistance </v>
      </c>
      <c r="D25" s="57" t="str">
        <f>Indicateurs!F35</f>
        <v xml:space="preserve">Part des emplois de la sphère présentielle</v>
      </c>
      <c r="E25" s="59">
        <f>Indicateurs!H35</f>
        <v>0</v>
      </c>
      <c r="F25" s="57" t="str">
        <f>Indicateurs!G35</f>
        <v>%</v>
      </c>
      <c r="G25" s="57" t="str">
        <f>Indicateurs!I35</f>
        <v>Interne</v>
      </c>
      <c r="H25" s="60">
        <f>Indicateurs!K35</f>
        <v>0</v>
      </c>
    </row>
    <row r="26">
      <c r="A26" s="57" t="str">
        <f>Indicateurs!C36</f>
        <v>Induits</v>
      </c>
      <c r="B26" s="57" t="str">
        <f>Indicateurs!D36</f>
        <v xml:space="preserve">Produire et nous approvisionner localement</v>
      </c>
      <c r="C26" s="57" t="str">
        <f>Indicateurs!E36</f>
        <v xml:space="preserve">Gestion de crise</v>
      </c>
      <c r="D26" s="57" t="str">
        <f>Indicateurs!F36</f>
        <v xml:space="preserve">Part des emplois jugés "à risque" dans un contexte de transition énergétique</v>
      </c>
      <c r="E26" s="59">
        <f>Indicateurs!H36</f>
        <v>0</v>
      </c>
      <c r="F26" s="57" t="str">
        <f>Indicateurs!G36</f>
        <v>%</v>
      </c>
      <c r="G26" s="57" t="str">
        <f>Indicateurs!I36</f>
        <v xml:space="preserve">Statistiques-locales INSEE ; Open data</v>
      </c>
      <c r="H26" s="60">
        <f>Indicateurs!K36</f>
        <v>0</v>
      </c>
    </row>
    <row r="27">
      <c r="A27" s="57" t="str">
        <f>Indicateurs!C37</f>
        <v>Induits</v>
      </c>
      <c r="B27" s="57" t="str">
        <f>Indicateurs!D37</f>
        <v xml:space="preserve">Produire et nous approvisionner localement</v>
      </c>
      <c r="C27" s="57" t="str">
        <f>Indicateurs!E37</f>
        <v>Transformation</v>
      </c>
      <c r="D27" s="57" t="str">
        <f>Indicateurs!F37</f>
        <v xml:space="preserve">Indicateur de dépendance économique</v>
      </c>
      <c r="E27" s="59">
        <f>Indicateurs!H37</f>
        <v>0</v>
      </c>
      <c r="F27" s="57" t="str">
        <f>Indicateurs!G37</f>
        <v>-</v>
      </c>
      <c r="G27" s="57" t="str">
        <f>Indicateurs!I37</f>
        <v xml:space="preserve">Plateforme ODDetT ; Open data</v>
      </c>
      <c r="H27" s="60">
        <f>Indicateurs!K37</f>
        <v>1</v>
      </c>
    </row>
    <row r="28">
      <c r="A28" s="57" t="str">
        <f>Indicateurs!C38</f>
        <v>Induits</v>
      </c>
      <c r="B28" s="57" t="str">
        <f>Indicateurs!D38</f>
        <v xml:space="preserve">Produire et nous approvisionner localement</v>
      </c>
      <c r="C28" s="57" t="str">
        <f>Indicateurs!E38</f>
        <v>Transformation</v>
      </c>
      <c r="D28" s="57" t="str">
        <f>Indicateurs!F38</f>
        <v xml:space="preserve">Part des emplois dans l’économie sociale et solidaire dans l'ensemble de l'économie</v>
      </c>
      <c r="E28" s="59">
        <f>Indicateurs!H38</f>
        <v>0</v>
      </c>
      <c r="F28" s="57" t="str">
        <f>Indicateurs!G38</f>
        <v>%</v>
      </c>
      <c r="G28" s="57" t="str">
        <f>Indicateurs!I38</f>
        <v>Interne</v>
      </c>
      <c r="H28" s="60">
        <f>Indicateurs!K38</f>
        <v>0</v>
      </c>
    </row>
    <row r="29">
      <c r="A29" s="57" t="str">
        <f>Indicateurs!C39</f>
        <v>Induits</v>
      </c>
      <c r="B29" s="57" t="str">
        <f>Indicateurs!D39</f>
        <v xml:space="preserve">Produire et nous approvisionner localement</v>
      </c>
      <c r="C29" s="57" t="str">
        <f>Indicateurs!E39</f>
        <v>Transformation</v>
      </c>
      <c r="D29" s="57" t="str">
        <f>Indicateurs!F39</f>
        <v xml:space="preserve">Part de la surface agricole utile sur la surface totale du territoire</v>
      </c>
      <c r="E29" s="59">
        <f>Indicateurs!H39</f>
        <v>0</v>
      </c>
      <c r="F29" s="57" t="str">
        <f>Indicateurs!G39</f>
        <v>%</v>
      </c>
      <c r="G29" s="57" t="str">
        <f>Indicateurs!I39</f>
        <v xml:space="preserve">Data-asso.fr ; Open data</v>
      </c>
      <c r="H29" s="60">
        <f>Indicateurs!K39</f>
        <v>0</v>
      </c>
    </row>
    <row r="30">
      <c r="A30" s="57" t="str">
        <f>Indicateurs!C40</f>
        <v>Induits</v>
      </c>
      <c r="B30" s="57" t="str">
        <f>Indicateurs!D40</f>
        <v xml:space="preserve">Produire et nous approvisionner localement</v>
      </c>
      <c r="C30" s="57" t="str">
        <f>Indicateurs!E40</f>
        <v>Transformation</v>
      </c>
      <c r="D30" s="57" t="str">
        <f>Indicateurs!F40</f>
        <v xml:space="preserve">Taux de valorisation matière et organique des déchets ménagers et assimilés</v>
      </c>
      <c r="E30" s="59">
        <f>Indicateurs!H40</f>
        <v>0</v>
      </c>
      <c r="F30" s="57" t="str">
        <f>Indicateurs!G40</f>
        <v>%</v>
      </c>
      <c r="G30" s="57" t="str">
        <f>Indicateurs!I40</f>
        <v>Interne</v>
      </c>
      <c r="H30" s="60">
        <f>Indicateurs!K40</f>
        <v>0</v>
      </c>
    </row>
    <row r="31">
      <c r="A31" s="57" t="str">
        <f>Indicateurs!C41</f>
        <v>Induits</v>
      </c>
      <c r="B31" s="57" t="str">
        <f>Indicateurs!D41</f>
        <v xml:space="preserve">Produire et nous approvisionner localement</v>
      </c>
      <c r="C31" s="57" t="str">
        <f>Indicateurs!E41</f>
        <v>Transformation</v>
      </c>
      <c r="D31" s="57" t="str">
        <f>Indicateurs!F41</f>
        <v xml:space="preserve">Existence d’une monnaie locale</v>
      </c>
      <c r="E31" s="59">
        <f>Indicateurs!H41</f>
        <v>0</v>
      </c>
      <c r="F31" s="57" t="str">
        <f>Indicateurs!G41</f>
        <v>-</v>
      </c>
      <c r="G31" s="57" t="str">
        <f>Indicateurs!I41</f>
        <v>Interne</v>
      </c>
      <c r="H31" s="60">
        <f>Indicateurs!K41</f>
        <v>0</v>
      </c>
    </row>
    <row r="32">
      <c r="A32" s="57" t="str">
        <f>Indicateurs!C42</f>
        <v>Induits</v>
      </c>
      <c r="B32" s="57" t="str">
        <f>Indicateurs!D42</f>
        <v xml:space="preserve">Produire et nous approvisionner localement</v>
      </c>
      <c r="C32" s="57" t="str">
        <f>Indicateurs!E42</f>
        <v>Soutenabilité</v>
      </c>
      <c r="D32" s="57" t="str">
        <f>Indicateurs!F42</f>
        <v xml:space="preserve">Part des achats publics intégrant une considération environnementale</v>
      </c>
      <c r="E32" s="59">
        <f>Indicateurs!H42</f>
        <v>0</v>
      </c>
      <c r="F32" s="57" t="str">
        <f>Indicateurs!G42</f>
        <v>%</v>
      </c>
      <c r="G32" s="57" t="str">
        <f>Indicateurs!I42</f>
        <v>Interne</v>
      </c>
      <c r="H32" s="60">
        <f>Indicateurs!K42</f>
        <v>0</v>
      </c>
    </row>
    <row r="33">
      <c r="A33" s="57" t="str">
        <f>Indicateurs!C43</f>
        <v>Induits</v>
      </c>
      <c r="B33" s="57" t="str">
        <f>Indicateurs!D43</f>
        <v xml:space="preserve">Produire et nous approvisionner localement</v>
      </c>
      <c r="C33" s="57" t="str">
        <f>Indicateurs!E43</f>
        <v>Soutenabilité</v>
      </c>
      <c r="D33" s="57" t="str">
        <f>Indicateurs!F43</f>
        <v xml:space="preserve">Émissions territoriales de gaz à effet de serre par habitant</v>
      </c>
      <c r="E33" s="59">
        <f>Indicateurs!H43</f>
        <v>0</v>
      </c>
      <c r="F33" s="57" t="str">
        <f>Indicateurs!G43</f>
        <v>teqCO2/hab</v>
      </c>
      <c r="G33" s="57" t="str">
        <f>Indicateurs!I43</f>
        <v>Interne</v>
      </c>
      <c r="H33" s="60">
        <f>Indicateurs!K43</f>
        <v>0</v>
      </c>
    </row>
    <row r="34">
      <c r="A34" s="57" t="str">
        <f>Indicateurs!C44</f>
        <v>Induits</v>
      </c>
      <c r="B34" s="57" t="str">
        <f>Indicateurs!D44</f>
        <v xml:space="preserve">Produire et nous approvisionner localement</v>
      </c>
      <c r="C34" s="57" t="str">
        <f>Indicateurs!E44</f>
        <v>Soutenabilité</v>
      </c>
      <c r="D34" s="57" t="str">
        <f>Indicateurs!F44</f>
        <v xml:space="preserve">Existence d’une tarification incitative sur la collecte des déchets</v>
      </c>
      <c r="E34" s="59">
        <f>Indicateurs!H44</f>
        <v>0</v>
      </c>
      <c r="F34" s="57" t="str">
        <f>Indicateurs!G44</f>
        <v>-</v>
      </c>
      <c r="G34" s="57" t="str">
        <f>Indicateurs!I44</f>
        <v>INSEE</v>
      </c>
      <c r="H34" s="60">
        <f>Indicateurs!K44</f>
        <v>0</v>
      </c>
    </row>
    <row r="35">
      <c r="A35" s="57" t="str">
        <f>Indicateurs!C45</f>
        <v>Induits</v>
      </c>
      <c r="B35" s="57" t="str">
        <f>Indicateurs!D45</f>
        <v xml:space="preserve">Avoir accès à l'énergie</v>
      </c>
      <c r="C35" s="57" t="str">
        <f>Indicateurs!E45</f>
        <v xml:space="preserve">Gestion de crise</v>
      </c>
      <c r="D35" s="57" t="str">
        <f>Indicateurs!F45</f>
        <v xml:space="preserve">Existence de capacités énergétiques de back up pour les infrastructures critiques</v>
      </c>
      <c r="E35" s="59">
        <f>Indicateurs!H45</f>
        <v>0</v>
      </c>
      <c r="F35" s="57" t="str">
        <f>Indicateurs!G45</f>
        <v>-</v>
      </c>
      <c r="G35" s="57" t="str">
        <f>Indicateurs!I45</f>
        <v xml:space="preserve">Direction de l'intelligence territoriale et de la prospective ; Pôle DATAR ; Région Nouvelle-Aquitaine</v>
      </c>
      <c r="H35" s="60">
        <f>Indicateurs!K45</f>
        <v>0</v>
      </c>
    </row>
    <row r="36">
      <c r="A36" s="57" t="str">
        <f>Indicateurs!C46</f>
        <v>Induits</v>
      </c>
      <c r="B36" s="57" t="str">
        <f>Indicateurs!D46</f>
        <v xml:space="preserve">Avoir accès à l'énergie</v>
      </c>
      <c r="C36" s="57" t="str">
        <f>Indicateurs!E46</f>
        <v>Transformation</v>
      </c>
      <c r="D36" s="57" t="str">
        <f>Indicateurs!F46</f>
        <v xml:space="preserve">Consommation énergétique par habitant, hors secteur industriel</v>
      </c>
      <c r="E36" s="59">
        <f>Indicateurs!H46</f>
        <v>0</v>
      </c>
      <c r="F36" s="57" t="str">
        <f>Indicateurs!G46</f>
        <v>MWh/hab</v>
      </c>
      <c r="G36" s="57" t="str">
        <f>Indicateurs!I46</f>
        <v xml:space="preserve">Observatoire des territoires ; Open data</v>
      </c>
      <c r="H36" s="60">
        <f>Indicateurs!K46</f>
        <v>0</v>
      </c>
    </row>
    <row r="37">
      <c r="A37" s="57" t="str">
        <f>Indicateurs!C47</f>
        <v>Induits</v>
      </c>
      <c r="B37" s="57" t="str">
        <f>Indicateurs!D47</f>
        <v xml:space="preserve">Avoir accès à l'énergie</v>
      </c>
      <c r="C37" s="57" t="str">
        <f>Indicateurs!E47</f>
        <v>Transformation</v>
      </c>
      <c r="D37" s="57" t="str">
        <f>Indicateurs!F47</f>
        <v xml:space="preserve">Taux de couverture des besoins en électricité / en chaleur / en gaz par les capacités de production énergétiques locales</v>
      </c>
      <c r="E37" s="59">
        <f>Indicateurs!H47</f>
        <v>0</v>
      </c>
      <c r="F37" s="57" t="str">
        <f>Indicateurs!G47</f>
        <v>%</v>
      </c>
      <c r="G37" s="57" t="str">
        <f>Indicateurs!I47</f>
        <v xml:space="preserve">Territoires au Futur, Shift Project</v>
      </c>
      <c r="H37" s="60">
        <f>Indicateurs!K47</f>
        <v>1</v>
      </c>
    </row>
    <row r="38">
      <c r="A38" s="57" t="str">
        <f>Indicateurs!C48</f>
        <v>Induits</v>
      </c>
      <c r="B38" s="57" t="str">
        <f>Indicateurs!D48</f>
        <v xml:space="preserve">Avoir accès à l'énergie</v>
      </c>
      <c r="C38" s="57" t="str">
        <f>Indicateurs!E48</f>
        <v>Transformation</v>
      </c>
      <c r="D38" s="57" t="str">
        <f>Indicateurs!F48</f>
        <v xml:space="preserve">Existence d'un schéma directeur des énergies </v>
      </c>
      <c r="E38" s="59">
        <f>Indicateurs!H48</f>
        <v>0</v>
      </c>
      <c r="F38" s="57" t="str">
        <f>Indicateurs!G48</f>
        <v>-</v>
      </c>
      <c r="G38" s="57" t="str">
        <f>Indicateurs!I48</f>
        <v xml:space="preserve">Observatoire des territoires, ANCT, Open data</v>
      </c>
      <c r="H38" s="60">
        <f>Indicateurs!K48</f>
        <v>1</v>
      </c>
    </row>
    <row r="39">
      <c r="A39" s="57" t="str">
        <f>Indicateurs!C49</f>
        <v>Essentiels</v>
      </c>
      <c r="B39" s="57" t="str">
        <f>Indicateurs!D49</f>
        <v xml:space="preserve">Nous informer et nous instruire</v>
      </c>
      <c r="C39" s="57" t="str">
        <f>Indicateurs!E49</f>
        <v>Transformation</v>
      </c>
      <c r="D39" s="57" t="str">
        <f>Indicateurs!F49</f>
        <v xml:space="preserve">Part des écoles et établissements engagés dans une démarche globale de développement durable (label E3D)</v>
      </c>
      <c r="E39" s="59">
        <f>Indicateurs!H49</f>
        <v>0.070000000000000007</v>
      </c>
      <c r="F39" s="57" t="str">
        <f>Indicateurs!G49</f>
        <v>%</v>
      </c>
      <c r="G39" s="57" t="str">
        <f>Indicateurs!I49</f>
        <v xml:space="preserve">ODDetT, open data</v>
      </c>
      <c r="H39" s="60">
        <f>Indicateurs!K49</f>
        <v>0.070000000000000007</v>
      </c>
    </row>
    <row r="40">
      <c r="A40" s="57" t="str">
        <f>Indicateurs!C50</f>
        <v>Essentiels</v>
      </c>
      <c r="B40" s="57" t="str">
        <f>Indicateurs!D50</f>
        <v xml:space="preserve">Nous informer et nous instruire</v>
      </c>
      <c r="C40" s="57" t="str">
        <f>Indicateurs!E50</f>
        <v xml:space="preserve">Gestion de crise</v>
      </c>
      <c r="D40" s="57" t="str">
        <f>Indicateurs!F50</f>
        <v xml:space="preserve">Part des écoles enseignant la préparation aux situations d’urgence et la réduction des risques</v>
      </c>
      <c r="E40" s="59">
        <f>Indicateurs!H50</f>
        <v>0.10000000000000001</v>
      </c>
      <c r="F40" s="57" t="str">
        <f>Indicateurs!G50</f>
        <v>%</v>
      </c>
      <c r="G40" s="57" t="str">
        <f>Indicateurs!I50</f>
        <v xml:space="preserve">Observatoie des Territoires ; Open data</v>
      </c>
      <c r="H40" s="60">
        <f>Indicateurs!K50</f>
        <v>0.10000000000000001</v>
      </c>
    </row>
    <row r="41">
      <c r="A41" s="57" t="str">
        <f>Indicateurs!C51</f>
        <v>Essentiels</v>
      </c>
      <c r="B41" s="57" t="str">
        <f>Indicateurs!D51</f>
        <v xml:space="preserve">Nous informer et nous instruire</v>
      </c>
      <c r="C41" s="57" t="str">
        <f>Indicateurs!E51</f>
        <v>Transformation</v>
      </c>
      <c r="D41" s="57" t="str">
        <f>Indicateurs!F51</f>
        <v xml:space="preserve">Nombre d’évènements socio-culturels relatifs aux enjeux de transition écologique par année</v>
      </c>
      <c r="E41" s="59">
        <f>Indicateurs!H51</f>
        <v>0.34999999999999998</v>
      </c>
      <c r="F41" s="57" t="str">
        <f>Indicateurs!G51</f>
        <v>%</v>
      </c>
      <c r="G41" s="57" t="str">
        <f>Indicateurs!I51</f>
        <v xml:space="preserve">INSEE, Statistiques locales</v>
      </c>
      <c r="H41" s="60">
        <f>Indicateurs!K51</f>
        <v>0.34999999999999998</v>
      </c>
    </row>
    <row r="42">
      <c r="A42" s="57" t="str">
        <f>Indicateurs!C52</f>
        <v>Essentiels</v>
      </c>
      <c r="B42" s="57" t="str">
        <f>Indicateurs!D52</f>
        <v xml:space="preserve">Vivre ensemble et faire société</v>
      </c>
      <c r="C42" s="57" t="str">
        <f>Indicateurs!E52</f>
        <v>Transformation</v>
      </c>
      <c r="D42" s="57" t="str">
        <f>Indicateurs!F52</f>
        <v xml:space="preserve">Taux de participation aux dernières élections locales</v>
      </c>
      <c r="E42" s="59">
        <f>Indicateurs!H52</f>
        <v>0.57999999999999996</v>
      </c>
      <c r="F42" s="57" t="str">
        <f>Indicateurs!G52</f>
        <v>%</v>
      </c>
      <c r="G42" s="57" t="str">
        <f>Indicateurs!I52</f>
        <v xml:space="preserve">MLCC.fr, Linfodurable.fr</v>
      </c>
      <c r="H42" s="60">
        <f>Indicateurs!K52</f>
        <v>0</v>
      </c>
    </row>
    <row r="43">
      <c r="A43" s="57" t="str">
        <f>Indicateurs!C53</f>
        <v>Essentiels</v>
      </c>
      <c r="B43" s="57" t="str">
        <f>Indicateurs!D53</f>
        <v xml:space="preserve">Nous informer et nous instruire</v>
      </c>
      <c r="C43" s="57" t="str">
        <f>Indicateurs!E53</f>
        <v>Subsistance</v>
      </c>
      <c r="D43" s="57" t="str">
        <f>Indicateurs!F53</f>
        <v xml:space="preserve">Nombre de librairies</v>
      </c>
      <c r="E43" s="59">
        <f>Indicateurs!H53</f>
        <v>1.2</v>
      </c>
      <c r="F43" s="57" t="str">
        <f>Indicateurs!G53</f>
        <v xml:space="preserve">/ 1000</v>
      </c>
      <c r="G43" s="57" t="str">
        <f>Indicateurs!I53</f>
        <v>Interne</v>
      </c>
      <c r="H43" s="60">
        <f>Indicateurs!K53</f>
        <v>1</v>
      </c>
    </row>
    <row r="44">
      <c r="A44" s="57" t="str">
        <f>Indicateurs!C54</f>
        <v>Essentiels</v>
      </c>
      <c r="B44" s="57" t="str">
        <f>Indicateurs!D54</f>
        <v xml:space="preserve">Vivre ensemble et faire société</v>
      </c>
      <c r="C44" s="57" t="str">
        <f>Indicateurs!E54</f>
        <v>Subsistance</v>
      </c>
      <c r="D44" s="57" t="str">
        <f>Indicateurs!F54</f>
        <v xml:space="preserve">Différence entre le taux d'emploi des femmes et des hommes</v>
      </c>
      <c r="E44" s="59">
        <f>Indicateurs!H54</f>
        <v>1.5</v>
      </c>
      <c r="F44" s="57" t="str">
        <f>Indicateurs!G54</f>
        <v>-</v>
      </c>
      <c r="G44" s="57" t="str">
        <f>Indicateurs!I54</f>
        <v>Interne</v>
      </c>
      <c r="H44" s="60">
        <f>Indicateurs!K54</f>
        <v>0.94999999999999996</v>
      </c>
    </row>
    <row r="45">
      <c r="A45" s="57" t="str">
        <f>Indicateurs!C55</f>
        <v>Essentiels</v>
      </c>
      <c r="B45" s="57" t="str">
        <f>Indicateurs!D55</f>
        <v xml:space="preserve">Vivre ensemble et faire société</v>
      </c>
      <c r="C45" s="57" t="str">
        <f>Indicateurs!E55</f>
        <v>Transformation</v>
      </c>
      <c r="D45" s="57" t="str">
        <f>Indicateurs!F55</f>
        <v xml:space="preserve">Nombre d'associations</v>
      </c>
      <c r="E45" s="59">
        <f>Indicateurs!H55</f>
        <v>2.2999999999999998</v>
      </c>
      <c r="F45" s="57" t="str">
        <f>Indicateurs!G55</f>
        <v xml:space="preserve">/ 1000 habitants</v>
      </c>
      <c r="G45" s="57" t="str">
        <f>Indicateurs!I55</f>
        <v>Interne</v>
      </c>
      <c r="H45" s="60">
        <f>Indicateurs!K55</f>
        <v>0</v>
      </c>
    </row>
    <row r="46">
      <c r="A46" s="57" t="str">
        <f>Indicateurs!C56</f>
        <v>Essentiels</v>
      </c>
      <c r="B46" s="57" t="str">
        <f>Indicateurs!D56</f>
        <v xml:space="preserve">Vivre ensemble et faire société</v>
      </c>
      <c r="C46" s="57" t="str">
        <f>Indicateurs!E56</f>
        <v>Transformation</v>
      </c>
      <c r="D46" s="57" t="str">
        <f>Indicateurs!F56</f>
        <v xml:space="preserve">Nombre d'évènements locaux liés à l'identité du territoire par an</v>
      </c>
      <c r="E46" s="59">
        <f>Indicateurs!H56</f>
        <v>3</v>
      </c>
      <c r="F46" s="57" t="str">
        <f>Indicateurs!G56</f>
        <v>nb/an</v>
      </c>
      <c r="G46" s="57" t="str">
        <f>Indicateurs!I56</f>
        <v>Interne</v>
      </c>
      <c r="H46" s="60">
        <f>Indicateurs!K56</f>
        <v>0</v>
      </c>
    </row>
    <row r="47">
      <c r="A47" s="57" t="str">
        <f>Indicateurs!C57</f>
        <v>Essentiels</v>
      </c>
      <c r="B47" s="57" t="str">
        <f>Indicateurs!D57</f>
        <v xml:space="preserve">Nous informer et nous instruire</v>
      </c>
      <c r="C47" s="57" t="str">
        <f>Indicateurs!E57</f>
        <v>Soutenabilité</v>
      </c>
      <c r="D47" s="57" t="str">
        <f>Indicateurs!F57</f>
        <v xml:space="preserve">Existence d’un dispositif d’éco-conditionnalité des aides publiques auprès des acteurs associatifs</v>
      </c>
      <c r="E47" s="59" t="str">
        <f>Indicateurs!H57</f>
        <v>Non</v>
      </c>
      <c r="F47" s="57" t="str">
        <f>Indicateurs!G57</f>
        <v>-</v>
      </c>
      <c r="G47" s="57" t="str">
        <f>Indicateurs!I57</f>
        <v xml:space="preserve">Interne (PCAET), Terristory, open data</v>
      </c>
      <c r="H47" s="60">
        <f>Indicateurs!K57</f>
        <v>1</v>
      </c>
    </row>
    <row r="48">
      <c r="A48" s="57" t="str">
        <f>Indicateurs!C58</f>
        <v>Essentiels</v>
      </c>
      <c r="B48" s="57" t="str">
        <f>Indicateurs!D58</f>
        <v xml:space="preserve">Vivre ensemble et faire société</v>
      </c>
      <c r="C48" s="57" t="str">
        <f>Indicateurs!E58</f>
        <v>Transformation</v>
      </c>
      <c r="D48" s="57" t="str">
        <f>Indicateurs!F58</f>
        <v xml:space="preserve">Existence d'une instance de gouvernance citoyenne</v>
      </c>
      <c r="E48" s="59" t="str">
        <f>Indicateurs!H58</f>
        <v>Non</v>
      </c>
      <c r="F48" s="57" t="str">
        <f>Indicateurs!G58</f>
        <v>-</v>
      </c>
      <c r="G48" s="57" t="str">
        <f>Indicateurs!I58</f>
        <v xml:space="preserve">Terristory, open data, PCAET</v>
      </c>
      <c r="H48" s="60">
        <f>Indicateurs!K58</f>
        <v>0</v>
      </c>
    </row>
    <row r="49">
      <c r="A49" s="57" t="str">
        <f>Indicateurs!C59</f>
        <v>Essentiels</v>
      </c>
      <c r="B49" s="57" t="str">
        <f>Indicateurs!D59</f>
        <v xml:space="preserve">Vivre ensemble et faire société</v>
      </c>
      <c r="C49" s="57" t="str">
        <f>Indicateurs!E59</f>
        <v>Subsistance</v>
      </c>
      <c r="D49" s="57" t="str">
        <f>Indicateurs!F59</f>
        <v xml:space="preserve">Rapport interdécile du niveau de vie (9e décile / 1er décile) </v>
      </c>
      <c r="E49" s="59">
        <f>Indicateurs!H59</f>
        <v>0</v>
      </c>
      <c r="F49" s="57" t="str">
        <f>Indicateurs!G59</f>
        <v>-</v>
      </c>
      <c r="G49" s="57" t="str">
        <f>Indicateurs!I59</f>
        <v xml:space="preserve">Interne (PCAET), Terristory, open data</v>
      </c>
      <c r="H49" s="60">
        <f>Indicateurs!K59</f>
        <v>0</v>
      </c>
    </row>
    <row r="50">
      <c r="A50" s="57" t="str">
        <f>Indicateurs!C60</f>
        <v>Essentiels</v>
      </c>
      <c r="B50" s="57" t="str">
        <f>Indicateurs!D60</f>
        <v xml:space="preserve">Vivre ensemble et faire société</v>
      </c>
      <c r="C50" s="57" t="str">
        <f>Indicateurs!E60</f>
        <v>Subsistance</v>
      </c>
      <c r="D50" s="57" t="str">
        <f>Indicateurs!F60</f>
        <v xml:space="preserve">Part des communes couvertes par au moins un établissement de chacune des 5 catégories d’établissements d’action sociale</v>
      </c>
      <c r="E50" s="59">
        <f>Indicateurs!H60</f>
        <v>0</v>
      </c>
      <c r="F50" s="57" t="str">
        <f>Indicateurs!G60</f>
        <v>%</v>
      </c>
      <c r="G50" s="57" t="str">
        <f>Indicateurs!I60</f>
        <v>Interne</v>
      </c>
      <c r="H50" s="60">
        <f>Indicateurs!K60</f>
        <v>0</v>
      </c>
    </row>
    <row r="51"/>
  </sheetData>
  <sheetProtection autoFilter="1" deleteColumns="1" deleteRows="1" formatCells="1" formatColumns="1" formatRows="1" insertColumns="1" insertHyperlinks="1" insertRows="1" pivotTables="1" selectLockedCells="0" selectUnlockedCells="0" sheet="0"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36.00390625"/>
    <col customWidth="1" min="2" max="2" width="91.28125"/>
  </cols>
  <sheetData>
    <row r="1">
      <c r="A1" t="s">
        <v>123</v>
      </c>
      <c r="B1" t="s">
        <v>130</v>
      </c>
      <c r="C1" t="s">
        <v>131</v>
      </c>
    </row>
    <row r="2">
      <c r="A2" t="s">
        <v>20</v>
      </c>
      <c r="B2" t="s">
        <v>132</v>
      </c>
    </row>
    <row r="3">
      <c r="A3" t="s">
        <v>30</v>
      </c>
      <c r="B3" t="s">
        <v>133</v>
      </c>
    </row>
    <row r="4">
      <c r="A4" t="s">
        <v>106</v>
      </c>
      <c r="B4" t="s">
        <v>134</v>
      </c>
    </row>
    <row r="5">
      <c r="A5" t="s">
        <v>99</v>
      </c>
      <c r="B5" t="s">
        <v>135</v>
      </c>
    </row>
    <row r="6">
      <c r="A6" s="57" t="s">
        <v>70</v>
      </c>
      <c r="B6" t="s">
        <v>136</v>
      </c>
    </row>
    <row r="7">
      <c r="A7" s="57" t="s">
        <v>67</v>
      </c>
      <c r="B7" t="s">
        <v>137</v>
      </c>
    </row>
    <row r="8"/>
  </sheetData>
  <sheetProtection autoFilter="1" deleteColumns="1" deleteRows="1" formatCells="1" formatColumns="1" formatRows="1" insertColumns="1" insertHyperlinks="1" insertRows="1" objects="1" pivotTables="1" scenarios="1" selectLockedCells="0" selectUnlockedCells="0" sheet="1" sort="1"/>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customWidth="1" min="1" max="1" style="61" width="68.57421875"/>
    <col customWidth="1" min="2" max="2" style="1" width="77.140625"/>
    <col min="3" max="16384" style="1" width="9.140625"/>
  </cols>
  <sheetData>
    <row r="1">
      <c r="A1" s="62" t="s">
        <v>125</v>
      </c>
      <c r="B1" s="63" t="s">
        <v>130</v>
      </c>
      <c r="C1" s="64" t="s">
        <v>131</v>
      </c>
    </row>
    <row r="2" ht="28.5">
      <c r="A2" s="61" t="s">
        <v>22</v>
      </c>
      <c r="B2" s="1" t="s">
        <v>138</v>
      </c>
      <c r="C2" s="65" t="s">
        <v>139</v>
      </c>
    </row>
    <row r="3">
      <c r="A3" s="61" t="s">
        <v>26</v>
      </c>
      <c r="B3" s="1" t="s">
        <v>140</v>
      </c>
    </row>
    <row r="4">
      <c r="A4" s="61" t="s">
        <v>29</v>
      </c>
      <c r="B4" s="1" t="s">
        <v>141</v>
      </c>
    </row>
    <row r="5">
      <c r="A5" s="61" t="s">
        <v>31</v>
      </c>
      <c r="B5" s="1" t="s">
        <v>142</v>
      </c>
    </row>
    <row r="6">
      <c r="A6" s="61" t="s">
        <v>33</v>
      </c>
      <c r="B6" s="1" t="s">
        <v>143</v>
      </c>
    </row>
    <row r="7">
      <c r="A7" s="61" t="s">
        <v>35</v>
      </c>
      <c r="B7" s="1" t="s">
        <v>144</v>
      </c>
    </row>
    <row r="8">
      <c r="A8" s="61" t="s">
        <v>38</v>
      </c>
      <c r="B8" s="1" t="s">
        <v>145</v>
      </c>
    </row>
    <row r="9">
      <c r="A9" s="61" t="s">
        <v>42</v>
      </c>
      <c r="B9" s="1" t="s">
        <v>146</v>
      </c>
    </row>
    <row r="10">
      <c r="A10" s="61" t="s">
        <v>45</v>
      </c>
      <c r="B10" s="1" t="s">
        <v>147</v>
      </c>
    </row>
    <row r="11">
      <c r="A11" s="61" t="s">
        <v>46</v>
      </c>
      <c r="B11" s="1" t="s">
        <v>148</v>
      </c>
    </row>
    <row r="12" ht="28.5">
      <c r="A12" s="61" t="s">
        <v>48</v>
      </c>
      <c r="B12" s="1" t="s">
        <v>149</v>
      </c>
    </row>
    <row r="13">
      <c r="A13" s="61" t="s">
        <v>50</v>
      </c>
      <c r="B13" s="1" t="s">
        <v>150</v>
      </c>
    </row>
    <row r="14">
      <c r="A14" s="61" t="s">
        <v>52</v>
      </c>
      <c r="B14" s="1" t="s">
        <v>151</v>
      </c>
    </row>
    <row r="15">
      <c r="A15" s="61" t="s">
        <v>54</v>
      </c>
      <c r="B15" s="1" t="s">
        <v>152</v>
      </c>
    </row>
    <row r="16">
      <c r="A16" s="61" t="s">
        <v>57</v>
      </c>
      <c r="B16" s="1" t="s">
        <v>153</v>
      </c>
    </row>
    <row r="17">
      <c r="A17" s="61" t="s">
        <v>58</v>
      </c>
      <c r="B17" s="1" t="s">
        <v>154</v>
      </c>
    </row>
    <row r="18">
      <c r="A18" s="61" t="s">
        <v>60</v>
      </c>
      <c r="B18" s="1" t="s">
        <v>155</v>
      </c>
    </row>
    <row r="19" ht="28.5">
      <c r="A19" s="61" t="s">
        <v>62</v>
      </c>
      <c r="B19" s="1" t="s">
        <v>156</v>
      </c>
    </row>
    <row r="20">
      <c r="A20" s="61" t="s">
        <v>64</v>
      </c>
      <c r="B20" s="1" t="s">
        <v>157</v>
      </c>
    </row>
    <row r="21">
      <c r="A21" s="61" t="s">
        <v>158</v>
      </c>
      <c r="B21" s="1" t="s">
        <v>148</v>
      </c>
    </row>
    <row r="22">
      <c r="A22" s="61" t="s">
        <v>159</v>
      </c>
      <c r="B22" s="1" t="s">
        <v>160</v>
      </c>
    </row>
    <row r="23">
      <c r="A23" s="61" t="s">
        <v>161</v>
      </c>
      <c r="B23" s="1" t="s">
        <v>162</v>
      </c>
    </row>
    <row r="24">
      <c r="A24" s="61" t="s">
        <v>163</v>
      </c>
      <c r="B24" s="1" t="s">
        <v>164</v>
      </c>
    </row>
    <row r="25">
      <c r="A25" s="61" t="s">
        <v>165</v>
      </c>
      <c r="B25" s="1" t="s">
        <v>166</v>
      </c>
    </row>
    <row r="26">
      <c r="A26" s="61" t="s">
        <v>167</v>
      </c>
      <c r="B26" s="1" t="s">
        <v>168</v>
      </c>
    </row>
    <row r="27">
      <c r="A27" s="61" t="s">
        <v>169</v>
      </c>
      <c r="B27" s="1" t="s">
        <v>170</v>
      </c>
    </row>
    <row r="28">
      <c r="A28" s="61" t="s">
        <v>171</v>
      </c>
      <c r="B28" s="1" t="s">
        <v>172</v>
      </c>
    </row>
    <row r="29">
      <c r="A29" s="61" t="s">
        <v>173</v>
      </c>
      <c r="B29" s="1" t="s">
        <v>174</v>
      </c>
    </row>
    <row r="30" ht="57">
      <c r="A30" s="61" t="s">
        <v>175</v>
      </c>
      <c r="B30" s="1" t="s">
        <v>176</v>
      </c>
    </row>
    <row r="31" ht="28.5">
      <c r="A31" s="61" t="s">
        <v>177</v>
      </c>
      <c r="B31" s="1" t="s">
        <v>178</v>
      </c>
    </row>
    <row r="32" ht="28.5">
      <c r="A32" s="61" t="s">
        <v>179</v>
      </c>
      <c r="B32" s="1" t="s">
        <v>180</v>
      </c>
    </row>
    <row r="33">
      <c r="A33" s="61" t="s">
        <v>181</v>
      </c>
      <c r="B33" s="1" t="s">
        <v>182</v>
      </c>
    </row>
    <row r="34">
      <c r="A34" s="61" t="s">
        <v>183</v>
      </c>
      <c r="B34" s="1" t="s">
        <v>184</v>
      </c>
    </row>
    <row r="35" ht="28.5">
      <c r="A35" s="61" t="s">
        <v>185</v>
      </c>
      <c r="B35" s="1" t="s">
        <v>186</v>
      </c>
    </row>
    <row r="36">
      <c r="A36" s="61" t="s">
        <v>187</v>
      </c>
      <c r="B36" s="1" t="s">
        <v>188</v>
      </c>
    </row>
    <row r="37" ht="28.5">
      <c r="A37" s="61" t="s">
        <v>189</v>
      </c>
      <c r="B37" s="1" t="s">
        <v>155</v>
      </c>
    </row>
    <row r="38">
      <c r="A38" s="61" t="s">
        <v>190</v>
      </c>
      <c r="B38" s="1" t="s">
        <v>191</v>
      </c>
    </row>
    <row r="39" ht="28.5">
      <c r="A39" s="61" t="s">
        <v>192</v>
      </c>
      <c r="B39" s="1" t="s">
        <v>193</v>
      </c>
    </row>
    <row r="40">
      <c r="A40" s="61" t="s">
        <v>194</v>
      </c>
      <c r="B40" s="1" t="s">
        <v>195</v>
      </c>
    </row>
    <row r="41">
      <c r="A41" s="61" t="s">
        <v>196</v>
      </c>
      <c r="B41" s="1" t="s">
        <v>155</v>
      </c>
    </row>
    <row r="42" ht="28.5">
      <c r="A42" s="61" t="s">
        <v>197</v>
      </c>
      <c r="B42" s="1" t="s">
        <v>198</v>
      </c>
    </row>
    <row r="43">
      <c r="A43" s="61" t="s">
        <v>69</v>
      </c>
      <c r="B43" s="1" t="s">
        <v>199</v>
      </c>
    </row>
    <row r="44">
      <c r="A44" s="61" t="s">
        <v>71</v>
      </c>
      <c r="B44" s="1" t="s">
        <v>200</v>
      </c>
    </row>
    <row r="45">
      <c r="A45" s="61" t="s">
        <v>73</v>
      </c>
      <c r="B45" s="1" t="s">
        <v>201</v>
      </c>
    </row>
    <row r="46">
      <c r="A46" s="61" t="s">
        <v>74</v>
      </c>
      <c r="B46" s="1" t="s">
        <v>202</v>
      </c>
    </row>
    <row r="47">
      <c r="A47" s="61" t="s">
        <v>75</v>
      </c>
      <c r="B47" s="1" t="s">
        <v>203</v>
      </c>
    </row>
    <row r="48">
      <c r="A48" s="61" t="s">
        <v>76</v>
      </c>
      <c r="B48" s="1" t="s">
        <v>198</v>
      </c>
    </row>
    <row r="49">
      <c r="A49" s="61" t="s">
        <v>78</v>
      </c>
      <c r="B49" s="1" t="s">
        <v>204</v>
      </c>
    </row>
    <row r="50" ht="28.5">
      <c r="A50" s="61" t="s">
        <v>80</v>
      </c>
      <c r="B50" s="1" t="s">
        <v>205</v>
      </c>
    </row>
    <row r="51">
      <c r="A51" s="61" t="s">
        <v>81</v>
      </c>
      <c r="B51" s="1" t="s">
        <v>206</v>
      </c>
    </row>
    <row r="52">
      <c r="A52" s="61" t="s">
        <v>83</v>
      </c>
      <c r="B52" s="1" t="s">
        <v>207</v>
      </c>
    </row>
    <row r="53">
      <c r="A53" s="61" t="s">
        <v>84</v>
      </c>
      <c r="B53" s="1" t="s">
        <v>208</v>
      </c>
    </row>
    <row r="54">
      <c r="A54" s="61" t="s">
        <v>85</v>
      </c>
      <c r="B54" s="1" t="s">
        <v>209</v>
      </c>
    </row>
    <row r="55">
      <c r="A55" s="61" t="s">
        <v>86</v>
      </c>
      <c r="B55" s="1" t="s">
        <v>198</v>
      </c>
    </row>
    <row r="56">
      <c r="A56" s="61" t="s">
        <v>87</v>
      </c>
      <c r="B56" s="1" t="s">
        <v>210</v>
      </c>
    </row>
    <row r="57" ht="28.5">
      <c r="A57" s="61" t="s">
        <v>89</v>
      </c>
      <c r="B57" s="1" t="s">
        <v>211</v>
      </c>
    </row>
    <row r="58">
      <c r="A58" s="61" t="s">
        <v>91</v>
      </c>
      <c r="B58" s="1" t="s">
        <v>198</v>
      </c>
    </row>
    <row r="59" ht="28.5">
      <c r="A59" s="61" t="s">
        <v>94</v>
      </c>
      <c r="B59" s="1" t="s">
        <v>212</v>
      </c>
    </row>
    <row r="60">
      <c r="A60" s="61" t="s">
        <v>96</v>
      </c>
      <c r="B60" s="1" t="s">
        <v>211</v>
      </c>
    </row>
    <row r="61">
      <c r="A61" s="61" t="s">
        <v>213</v>
      </c>
      <c r="B61" s="1" t="s">
        <v>214</v>
      </c>
    </row>
    <row r="62" ht="28.5">
      <c r="A62" s="61" t="s">
        <v>215</v>
      </c>
      <c r="B62" s="1" t="s">
        <v>148</v>
      </c>
    </row>
    <row r="63">
      <c r="A63" s="61" t="s">
        <v>216</v>
      </c>
      <c r="B63" s="1" t="s">
        <v>148</v>
      </c>
    </row>
    <row r="64">
      <c r="A64" s="61" t="s">
        <v>217</v>
      </c>
      <c r="B64" s="1" t="s">
        <v>148</v>
      </c>
    </row>
    <row r="65">
      <c r="A65" s="61" t="s">
        <v>218</v>
      </c>
      <c r="B65" s="64" t="s">
        <v>148</v>
      </c>
    </row>
    <row r="66">
      <c r="A66" s="61" t="s">
        <v>219</v>
      </c>
      <c r="B66" s="64" t="s">
        <v>148</v>
      </c>
    </row>
    <row r="67">
      <c r="A67" s="61" t="s">
        <v>220</v>
      </c>
      <c r="B67" s="64" t="s">
        <v>148</v>
      </c>
    </row>
    <row r="68">
      <c r="A68" s="61" t="s">
        <v>221</v>
      </c>
      <c r="B68" s="64" t="s">
        <v>148</v>
      </c>
    </row>
    <row r="69">
      <c r="A69" s="61" t="s">
        <v>100</v>
      </c>
      <c r="B69" s="64" t="s">
        <v>148</v>
      </c>
    </row>
    <row r="70">
      <c r="A70" s="61" t="s">
        <v>102</v>
      </c>
      <c r="B70" s="64" t="s">
        <v>148</v>
      </c>
    </row>
    <row r="71">
      <c r="A71" s="61" t="s">
        <v>104</v>
      </c>
      <c r="B71" s="64" t="s">
        <v>148</v>
      </c>
    </row>
    <row r="72">
      <c r="A72" s="61" t="s">
        <v>107</v>
      </c>
      <c r="B72" s="64" t="s">
        <v>148</v>
      </c>
    </row>
    <row r="73">
      <c r="A73" s="61" t="s">
        <v>109</v>
      </c>
      <c r="B73" s="64" t="s">
        <v>148</v>
      </c>
    </row>
    <row r="74">
      <c r="A74" s="61" t="s">
        <v>111</v>
      </c>
      <c r="B74" s="64" t="s">
        <v>148</v>
      </c>
    </row>
    <row r="75">
      <c r="A75" s="61" t="s">
        <v>112</v>
      </c>
      <c r="B75" s="64" t="s">
        <v>148</v>
      </c>
    </row>
    <row r="76">
      <c r="A76" s="61" t="s">
        <v>113</v>
      </c>
      <c r="B76" s="64" t="s">
        <v>148</v>
      </c>
    </row>
    <row r="77">
      <c r="A77" s="61" t="s">
        <v>115</v>
      </c>
      <c r="B77" s="64" t="s">
        <v>148</v>
      </c>
    </row>
    <row r="78">
      <c r="A78" s="61" t="s">
        <v>117</v>
      </c>
      <c r="B78" s="64" t="s">
        <v>148</v>
      </c>
    </row>
    <row r="79">
      <c r="A79" s="61" t="s">
        <v>119</v>
      </c>
      <c r="B79" s="64" t="s">
        <v>148</v>
      </c>
    </row>
    <row r="80">
      <c r="A80" s="61" t="s">
        <v>120</v>
      </c>
      <c r="B80" s="64" t="s">
        <v>148</v>
      </c>
    </row>
    <row r="81">
      <c r="A81" s="61" t="s">
        <v>121</v>
      </c>
      <c r="B81" s="64" t="s">
        <v>148</v>
      </c>
    </row>
    <row r="82">
      <c r="A82" s="61" t="s">
        <v>222</v>
      </c>
      <c r="B82" s="64" t="s">
        <v>148</v>
      </c>
    </row>
    <row r="83">
      <c r="A83" s="61" t="s">
        <v>223</v>
      </c>
      <c r="B83" s="64" t="s">
        <v>148</v>
      </c>
    </row>
    <row r="84">
      <c r="A84" s="61" t="s">
        <v>224</v>
      </c>
      <c r="B84" s="64" t="s">
        <v>148</v>
      </c>
    </row>
    <row r="85">
      <c r="A85" s="61"/>
      <c r="B85" s="1"/>
    </row>
    <row r="86">
      <c r="A86" s="61"/>
      <c r="B86" s="1"/>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2024-07-29T19:59:16Z</dcterms:modified>
</cp:coreProperties>
</file>