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Indicateurs" sheetId="1" state="visible" r:id="rId1"/>
    <sheet name="Export" sheetId="2" state="visible" r:id="rId2"/>
    <sheet name="Besoins_Infos" sheetId="3" state="visible" r:id="rId3"/>
  </sheets>
  <definedNames>
    <definedName name="_xlnm._FilterDatabase" localSheetId="0" hidden="1">Indicateurs!$C$11:$I$61</definedName>
    <definedName name="_xlnm._FilterDatabase" localSheetId="0" hidden="1">Indicateurs!$C$11:$I$61</definedName>
  </definedNames>
  <calcPr/>
</workbook>
</file>

<file path=xl/sharedStrings.xml><?xml version="1.0" encoding="utf-8"?>
<sst xmlns="http://schemas.openxmlformats.org/spreadsheetml/2006/main" count="138" uniqueCount="138">
  <si>
    <t xml:space="preserve">Données territoriales - Diag360</t>
  </si>
  <si>
    <t xml:space="preserve">Le Diag 360 vise à donner une photographie du degré de vulnérabilité et de résilience du territoire à un moment donné. Cette photographie établit un diagnostic simple des enjeux du territoire, met en exergue les faiblesses et les forces du territoire du point de vue de la résilience, et oriente les réflexions stratégiques et actions opérationnelles. Il permet d’établir un état des lieux initial avant d’engager une démarche de résilience, puis d’évaluer l’évolution de cette résilience au fil du temps. Il offre aussi un levier de comparaison du niveau de résilience avec des territoires voisins ou similaires.</t>
  </si>
  <si>
    <t xml:space="preserve">Informations sur le territoire : </t>
  </si>
  <si>
    <r>
      <rPr>
        <b/>
        <sz val="12"/>
        <color theme="1"/>
        <rFont val="Calibri"/>
        <scheme val="minor"/>
      </rPr>
      <t xml:space="preserve">Avancement global </t>
    </r>
    <r>
      <rPr>
        <b/>
        <sz val="14"/>
        <color rgb="FF4A8D91"/>
        <rFont val="Calibri"/>
        <scheme val="minor"/>
      </rPr>
      <t xml:space="preserve">➜ </t>
    </r>
  </si>
  <si>
    <t xml:space="preserve">Renseigner dans le tableau ci-dessous, les valeurs des cases vides colorées en rouge. Vous trouverez l'information en suivant les liens de la dernière colonne.</t>
  </si>
  <si>
    <t xml:space="preserve">Avcmnt. besoins vitaux :</t>
  </si>
  <si>
    <t xml:space="preserve">Avcmnt. besoins essentiels :</t>
  </si>
  <si>
    <t xml:space="preserve">Avcmnt. besoins induits :</t>
  </si>
  <si>
    <t xml:space="preserve">Les indices sont actuellement déterminés par une extrapolation linéaire bornée de 0 à 1.</t>
  </si>
  <si>
    <t xml:space="preserve">Type besoins</t>
  </si>
  <si>
    <t>Besoins</t>
  </si>
  <si>
    <t>Objectif</t>
  </si>
  <si>
    <t xml:space="preserve">Designation indicateur</t>
  </si>
  <si>
    <t>Unite</t>
  </si>
  <si>
    <t>Valeur</t>
  </si>
  <si>
    <t xml:space="preserve">Où trouver l'information ?</t>
  </si>
  <si>
    <t xml:space="preserve">Diag 360°</t>
  </si>
  <si>
    <t>+</t>
  </si>
  <si>
    <t>-</t>
  </si>
  <si>
    <t>Vitaux</t>
  </si>
  <si>
    <t xml:space="preserve">Se nourir</t>
  </si>
  <si>
    <t>Transformation</t>
  </si>
  <si>
    <t xml:space="preserve">Adéquation théorique entre la production agricole et la consommation du territoire</t>
  </si>
  <si>
    <t>%</t>
  </si>
  <si>
    <t xml:space="preserve">Open dataCRATER ; Greniers d’abondance</t>
  </si>
  <si>
    <t>Subsistance</t>
  </si>
  <si>
    <t xml:space="preserve">Évolution des actifs agricoles entre 2008 et 2019</t>
  </si>
  <si>
    <t>Interne</t>
  </si>
  <si>
    <t>Soutenabilité</t>
  </si>
  <si>
    <t xml:space="preserve">Part de la surface agricole en agriculture Biologique sur la surface agricole utile</t>
  </si>
  <si>
    <t xml:space="preserve">Avoir accès à l'eau potable</t>
  </si>
  <si>
    <t xml:space="preserve">Part du territoire en alerte sécheresse estivale pour les eaux superficielles </t>
  </si>
  <si>
    <t xml:space="preserve">Part du territoire exprimée en %</t>
  </si>
  <si>
    <t xml:space="preserve">Taux de conformité microbiologique de l’eau au robinet</t>
  </si>
  <si>
    <t xml:space="preserve">Eaufrance.fr ; Opten data</t>
  </si>
  <si>
    <t xml:space="preserve">Taux de conformité des stations d’épuration </t>
  </si>
  <si>
    <t>Oui</t>
  </si>
  <si>
    <t>Non</t>
  </si>
  <si>
    <t xml:space="preserve">Nombre de fontaines publiques</t>
  </si>
  <si>
    <t xml:space="preserve">/ 1000 habitants</t>
  </si>
  <si>
    <t xml:space="preserve">Eau France ; Open data</t>
  </si>
  <si>
    <t xml:space="preserve">Gestion de crise</t>
  </si>
  <si>
    <t xml:space="preserve">Fréquence des interruptions de service non programmées</t>
  </si>
  <si>
    <t xml:space="preserve">/ 1000 abonnés</t>
  </si>
  <si>
    <t xml:space="preserve">ODDetT ; Open data</t>
  </si>
  <si>
    <t xml:space="preserve">Nombre de marchés de producteurs</t>
  </si>
  <si>
    <t xml:space="preserve">Indice de Fréquence de Traitement</t>
  </si>
  <si>
    <t xml:space="preserve">Statistiques locales ; INSEE ; Open data</t>
  </si>
  <si>
    <t xml:space="preserve">Nombre de sources fournissant au moins 5% de la capacité totale d’approvisionnement en eau du territoire</t>
  </si>
  <si>
    <t xml:space="preserve">Gest’Eau ; Interne</t>
  </si>
  <si>
    <t xml:space="preserve">Score « Haute Valeur Naturelle »</t>
  </si>
  <si>
    <t xml:space="preserve">Territoires au futur ; Shift Project ; Open Data</t>
  </si>
  <si>
    <t xml:space="preserve">Prélèvements d’eau à usage domestique par habitant et par an</t>
  </si>
  <si>
    <t xml:space="preserve">milliers de m3 rapporté au nombre d’habitant</t>
  </si>
  <si>
    <t xml:space="preserve">Taux de perte dans les réseaux d'eau potable</t>
  </si>
  <si>
    <t>m3 /km/j</t>
  </si>
  <si>
    <t xml:space="preserve">Territoire au Futur ; Shift Project ; Open data</t>
  </si>
  <si>
    <t xml:space="preserve">Existence d’une tarification progressive de l’eau</t>
  </si>
  <si>
    <t xml:space="preserve">Adoption d’un Projet Alimentaire Territorial</t>
  </si>
  <si>
    <t xml:space="preserve">Agriculture.gouv.fr ; interne</t>
  </si>
  <si>
    <t xml:space="preserve">Existence de stocks stratégiques d’eau et/ou de moyens de potabilisation</t>
  </si>
  <si>
    <t xml:space="preserve">Observatoire des Territoires ; Agence Bio ; Open data</t>
  </si>
  <si>
    <t xml:space="preserve">Couverture effective du territoire par un outil de planification et de gestion de l’eau (SAGE, PGRE, contrat de milieu)</t>
  </si>
  <si>
    <t xml:space="preserve">Carte Adonis ; Solagro ; Open data</t>
  </si>
  <si>
    <t xml:space="preserve">Accessibilité théorique aux commerces alimentaires en vélo</t>
  </si>
  <si>
    <t xml:space="preserve">CRATER ; open data ; sur la base de travaux de Solagro</t>
  </si>
  <si>
    <t>Induits</t>
  </si>
  <si>
    <t xml:space="preserve">Produire et nous approvisionner localement</t>
  </si>
  <si>
    <t>Subsistance </t>
  </si>
  <si>
    <t xml:space="preserve">Taux d’actifs et d’emplois</t>
  </si>
  <si>
    <t xml:space="preserve">Avoir accès à l'énergie</t>
  </si>
  <si>
    <t xml:space="preserve">Émissions de gaz à effet de serre énergétiques territoriales par habitant</t>
  </si>
  <si>
    <t>teqCO2/hab</t>
  </si>
  <si>
    <t xml:space="preserve">Nombre d’équipements total</t>
  </si>
  <si>
    <t xml:space="preserve">Existence d'un plan de sobriété énergétique à l'échelle territoriale</t>
  </si>
  <si>
    <t xml:space="preserve">Part des emplois de la sphère présentielle</t>
  </si>
  <si>
    <t xml:space="preserve">Part des emplois jugés "à risque" dans un contexte de transition énergétique</t>
  </si>
  <si>
    <t xml:space="preserve">Statistiques-locales INSEE ; Open data</t>
  </si>
  <si>
    <t xml:space="preserve">Indicateur de dépendance économique</t>
  </si>
  <si>
    <t xml:space="preserve">Plateforme ODDetT ; Open data</t>
  </si>
  <si>
    <t xml:space="preserve">Part des emplois dans l’économie sociale et solidaire dans l'ensemble de l'économie</t>
  </si>
  <si>
    <t xml:space="preserve">Part de la surface agricole utile sur la surface totale du territoire</t>
  </si>
  <si>
    <t xml:space="preserve">Data-asso.fr ; Open data</t>
  </si>
  <si>
    <t xml:space="preserve">Taux de valorisation matière et organique des déchets ménagers et assimilés</t>
  </si>
  <si>
    <t xml:space="preserve">Existence d’une monnaie locale</t>
  </si>
  <si>
    <t xml:space="preserve">Part des achats publics intégrant une considération environnementale</t>
  </si>
  <si>
    <t xml:space="preserve">Émissions territoriales de gaz à effet de serre par habitant</t>
  </si>
  <si>
    <t xml:space="preserve">Existence d’une tarification incitative sur la collecte des déchets</t>
  </si>
  <si>
    <t>INSEE</t>
  </si>
  <si>
    <t xml:space="preserve">Existence de capacités énergétiques de back up pour les infrastructures critiques</t>
  </si>
  <si>
    <t xml:space="preserve">Direction de l'intelligence territoriale et de la prospective ; Pôle DATAR ; Région Nouvelle-Aquitaine</t>
  </si>
  <si>
    <t xml:space="preserve">Consommation énergétique par habitant, hors secteur industriel</t>
  </si>
  <si>
    <t>MWh/hab</t>
  </si>
  <si>
    <t xml:space="preserve">Observatoire des territoires ; Open data</t>
  </si>
  <si>
    <t xml:space="preserve">Taux de couverture des besoins en électricité / en chaleur / en gaz par les capacités de production énergétiques locales</t>
  </si>
  <si>
    <t xml:space="preserve">Territoires au Futur, Shift Project</t>
  </si>
  <si>
    <t xml:space="preserve">Existence d'un schéma directeur des énergies </t>
  </si>
  <si>
    <t xml:space="preserve">Observatoire des territoires, ANCT, Open data</t>
  </si>
  <si>
    <t>Essentiels</t>
  </si>
  <si>
    <t xml:space="preserve">Nous informer et nous instruire</t>
  </si>
  <si>
    <t xml:space="preserve">Part des écoles et établissements engagés dans une démarche globale de développement durable (label E3D)</t>
  </si>
  <si>
    <t xml:space="preserve">ODDetT, open data</t>
  </si>
  <si>
    <t xml:space="preserve">Part des écoles enseignant la préparation aux situations d’urgence et la réduction des risques</t>
  </si>
  <si>
    <t xml:space="preserve">Observatoie des Territoires ; Open data</t>
  </si>
  <si>
    <t xml:space="preserve">Nombre d’évènements socio-culturels relatifs aux enjeux de transition écologique par année</t>
  </si>
  <si>
    <t xml:space="preserve">INSEE, Statistiques locales</t>
  </si>
  <si>
    <t xml:space="preserve">Vivre ensemble et faire société</t>
  </si>
  <si>
    <t xml:space="preserve">Taux de participation aux dernières élections locales</t>
  </si>
  <si>
    <t xml:space="preserve">MLCC.fr, Linfodurable.fr</t>
  </si>
  <si>
    <t xml:space="preserve">Nombre de librairies</t>
  </si>
  <si>
    <t xml:space="preserve">/ 1000</t>
  </si>
  <si>
    <t xml:space="preserve">Différence entre le taux d'emploi des femmes et des hommes</t>
  </si>
  <si>
    <t xml:space="preserve">Nombre d'associations</t>
  </si>
  <si>
    <t xml:space="preserve">Nombre d'évènements locaux liés à l'identité du territoire par an</t>
  </si>
  <si>
    <t>nb/an</t>
  </si>
  <si>
    <t xml:space="preserve">Existence d’un dispositif d’éco-conditionnalité des aides publiques auprès des acteurs associatifs</t>
  </si>
  <si>
    <t xml:space="preserve">Interne (PCAET), Terristory, open data</t>
  </si>
  <si>
    <t xml:space="preserve">Existence d'une instance de gouvernance citoyenne</t>
  </si>
  <si>
    <t xml:space="preserve">Terristory, open data, PCAET</t>
  </si>
  <si>
    <t xml:space="preserve">Rapport interdécile du niveau de vie (9e décile / 1er décile) </t>
  </si>
  <si>
    <t xml:space="preserve">Part des communes couvertes par au moins un établissement de chacune des 5 catégories d’établissements d’action sociale</t>
  </si>
  <si>
    <t xml:space="preserve">Nombre d’évènements grand public liés à la démarche territoriale de transition écologique</t>
  </si>
  <si>
    <t>type_besoins</t>
  </si>
  <si>
    <t>besoins</t>
  </si>
  <si>
    <t>objectif</t>
  </si>
  <si>
    <t>designation_indicateur</t>
  </si>
  <si>
    <t>valeur</t>
  </si>
  <si>
    <t>unite</t>
  </si>
  <si>
    <t>source</t>
  </si>
  <si>
    <t>valeur_indice</t>
  </si>
  <si>
    <t>description</t>
  </si>
  <si>
    <t>lien</t>
  </si>
  <si>
    <t xml:space="preserve">L’accès à l’eau correspond à ses usages de base, en premier lieu les usages domestiques (boisson, préparation et cuisson des aliments, hygiène corporelle, hygiène générale et propreté du domicile ou du lieu de vie), mais aussi les activités industrielles, l’agriculture, la production d’électricité et le refroidissement des centres électriques, etc. Pour répondre à ces divers besoins et activités, des prélèvements d’eau sont réalisés dans les milieux. Pour quelques usages spécifiques, comme le refroidissement, les usagers peuvent recourir à de l’eau saumâtre ou salée, mais dans la majorité des cas, c’est de l’eau douce qui est prélevée. La majorité (autour de 90%) des prélèvements d’eau est restituée aux milieux naturels, hormis la partie évaporée ou absorbée par les individus ou la biosphère, mais souvent avec une qualité altérée et une modification du régime des eaux. Les prélèvements ont donc des impacts sur l’état quantitatif et qualitatif des eaux. L’eau se révèle actuellement la première ressource naturelle affectée par des conflits d’usage en France, dans un contexte de raréfaction liée au dérèglement climatique. Les enjeux de transformation et de soutenabilité dans nos usages de l’eau sont déterminants pour notre résilience collective. L’accès à l’eau comme droit fondamental est reconnu par la législation. En France, ce droit est reconnu par la loi du 30 décembre 2006 qui affirme que « l’usage de l’eau appartient à tous et chaque personne physique, pour son alimentation et son hygiène, a le droit d’accès à l’eau potable dans des conditions économiquement acceptables par tous ». La quantité minimale d’eau nécessaire pour couvrir les usages domestiques est définie entre 50 et 100 litres d’eau par personne et par jour. La directive européenne n°2020/2184, dite directive « eau potable » a imposé aux États-membres de mettre en œuvre « les mesures nécessaires pour améliorer ou préserver l’accès de tous aux eaux destinées à la consommation humaine, en particulier les groupes vulnérables et marginalisés ». Enfin, la loi du 10 février 2020 relative à la lutte contre le gaspillage et à l’économie circulaire (AGEC) rappelle aussi que « les établissements recevant du public sont tenus d'être équipés d'au moins une fontaine d'eau potable accessible au public, lorsque cette installation est réalisable dans des conditions raisonnables. »</t>
  </si>
  <si>
    <t xml:space="preserve">Manger à sa faim constitue un 2e besoin élémentaire. Ce besoin recouvre néanmoins une grande diversité de facettes et d’enjeux, allant de la sécurité et la souveraineté alimentaire jusqu’à l’adaptation de l’agriculture au changement climatique en passant par la préservation des ressources, la santé humaine ou encore le développement économique territorial. Le modèle productif agro-alimentaire, du champ à l’assiette, a permis de répondre en grande partie au problème de la faim en France depuis la fin de la 2e Guerre Mondiale, en même temps qu’il a dégradé massivement les écosystèmes naturels et affecté la santé humaine. Près d’un Français sur deux est en surpoids et 17 % de la population adulte est en situation d’obésité (8,5 millions de personnes), tandis que 16% des Français disent ne pas manger à leur faim et que 5 à 7 millions de citoyens ont recours à l’aide alimentaire. L’échelon local apparaît particulièrement pertinent pour développer une approche globale de l’alimentation et engager une transition agricole et alimentaire, respectueuse de l’environnement, de la santé et la culture. Un nombre croissant de collectivités s’engagent dans cette voie, souvent au-delà de leurs compétences juridiques, et déploient des actions de préservation des terres agricoles, soutien aux petites exploitations et à l’agriculture familiale, augmentation de la part de produits durables et de qualité en restauration collective… Ces démarches sont appuyées par l’Etat dans le cadre des projets alimentaires territoriaux (PAT).</t>
  </si>
  <si>
    <t xml:space="preserve">La capacité́ d’un territoire à faire face et absorber un choc, en particulier lorsque ce dernier est soudain, dépend largement de la cohésion et des liens sociaux constitués entre les habitants, les institutions, et tous les autres types d’acteurs. Ces deux traits de caractère peuvent préexister, grâce à l’histoire du territoire, mais la collectivité a un rôle déterminant à jouer pour faire vivre et nourrir cette cohésion sociale et cette solidarité. Elle doit pour cela faire croitre une culture du dialogue, un état d'esprit de confiance mutuelle, une communication transparente. Cela passe notamment par l’implication des citoyens dans la gouvernance et la prise de décision publique. Partager le diagnostic et co-construire les objectifs et les actions de la collectivité incite les citoyens à se saisir de ces enjeux et à s’impliquer. Le sentiment d’appartenance à une même communauté de vie, au-delà de la diversité du corps social, concourt aussi cette cohésion sociale, la collectivité peut la nourrir par ses actions de mise en relation et de fédération des acteurs, ainsi que par tout ce qui relève de l’animation et de la valorisation de la culture, des savoirs, de l’identité du territoire. Ces conditions permettent de créer un contexte favorable pour mobiliser les ressources locales, appréhender collectivement la situation, développer les moyens d’agir (initiatives citoyennes, innovations sociales, etc). Ainsi mobilisés et soudés, les acteurs du territoire développent leurs capacités de co-responsabilité, d'auto-organisation, d'autonomie et de coopération, et gagne ainsi en résilience.</t>
  </si>
  <si>
    <t xml:space="preserve">Le développement d’une forme de « culture de la résilience » chez tous les acteurs du territoire facilite la prise de décisions partagées face aux aléas, vulnérabilités et dépendances, et favorise des comportements adaptés, le cas échéant à des périodes de crises ou de situation d’urgence. La multiplication des phénomènes inédits, dans leur intensité ou leur géographie, nécessitera d’impliquer une large partie de la population à travers plusieurs vecteurs, notamment l’éducation, la culture, les loisirs et les arts.</t>
  </si>
  <si>
    <t xml:space="preserve">L’énergie est un produit de première nécessité qui permet de répondre à un ensemble varié de besoins, il est indispensable pour permettre de se chauffer, se mouvoir, se vêtir, s’équiper, s’alimenter, se soigner, se divertir… Tous nos usages consomment de l’énergie, sous différentes formes mais principalement combustible. L’accès à une énergie fiable et bon marché a été le fondement des révolutions industrielles et de la Grande Accélération de la 2e moitié du 20e siècle, et constitue une clé de lecture majeure de la géopolitique internationale. Autant dans les pays riches que dans les pays en développement, les questions de sécurité et de souveraineté énergétique sont le socle d’une société stable et prospère. En France, l’accès à l’énergie est un droit garanti par la loi n°2000-108 du 10 février 2000, qui dispose que tous les citoyens français ont le droit d’accéder à l’énergie pour leur assurer un niveau de vie décent tout en agissant pour la protection de l’environnement. La combustion d’énergie fossile étant la principale cause d’émission de gaz à effet de serre, la lutte contre le dérèglement climatique impose une transition énergétique, qui consiste à transformer notre système énergétique pour le décarboner, par des processus de sobriété, d’efficacité et de substitution technologique au profit des énergies décarbonées et renouvelables. Dans le cadre de ce diagnostic, on s’interrogera donc en premier lieu sur la capacité du territoire à veiller à ce que chacun de ses citoyens puisse répondre à ses besoins en énergie. Puis on se penchera sur les questions de durabilité et de souveraineté (Optimiser les consommations énergétiques du territoire dans une logique de sobriété et d’efficacité ; Produire l'énergie durable dont le territoire a besoin). Enfin, on abordera l’enjeu de la continuité d’approvisionnement énergétique en situation de crise. </t>
  </si>
  <si>
    <t xml:space="preserve">Les grandes tendances macro-économiques montrent la forte probabilité de récessions partielles ou globales dans les décennies à venir, notamment liées à la raréfaction des ressources naturelles, dont les énergies fossiles sur lesquelles repose notre système économique. Cet épuisement des écosystèmes e ressources ont des effets importants sur la stabilité socio-économique et géopolitique de notre système globalisé, et révèle son caractère profondément linéaire, fondé sur le principe « extraction-transformation-rejet ». La prise en compte des limites planétaires implique de concevoir et mettre en place un nouveau système économique, plus sobre et circulaire, réduisant la consommation de ressources, énergies, matières et la production de déchets, compatible avec l’idée d’un monde aux ressources finies. Sans cette mutation de l'économie du territoire, elle contribue elle-même à la mise en danger de son cadre de vie. Dans un monde résilient, l'économie locale répond aux besoins des habitants, dans la mesure de ses capacités, qui eux-mêmes adaptent leur mode de vie aux caractéristiques et capacités du territoire. Dans un esprit de coopération, l’économie locale profite aussi de ses atouts pour servir les territoires voisins, et échanger avec eux les produits qu'elle ne peut produire elle-même. Elle bénéficie de leur solidarité réciproque en fonction de ses besoins et du contexte.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</si>
</sst>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00"/>
  </numFmts>
  <fonts count="20">
    <font>
      <sz val="11.000000"/>
      <color theme="1"/>
      <name val="Calibri"/>
      <scheme val="minor"/>
    </font>
    <font>
      <b/>
      <sz val="24.000000"/>
      <color rgb="FF0D757B"/>
      <name val="Calibri"/>
      <scheme val="minor"/>
    </font>
    <font>
      <sz val="11.000000"/>
      <color theme="1" tint="0.34998626667073579"/>
      <name val="Calibri"/>
      <scheme val="minor"/>
    </font>
    <font>
      <b/>
      <sz val="20.000000"/>
      <color theme="1"/>
      <name val="Calibri"/>
      <scheme val="minor"/>
    </font>
    <font>
      <b/>
      <sz val="12.000000"/>
      <color theme="1"/>
      <name val="Calibri"/>
      <scheme val="minor"/>
    </font>
    <font>
      <b/>
      <sz val="11.000000"/>
      <color theme="1"/>
      <name val="Calibri"/>
      <scheme val="minor"/>
    </font>
    <font>
      <i/>
      <sz val="10.000000"/>
      <color theme="1" tint="0.34998626667073579"/>
      <name val="Calibri"/>
      <scheme val="minor"/>
    </font>
    <font>
      <sz val="10.000000"/>
      <color theme="1"/>
      <name val="Calibri"/>
      <scheme val="minor"/>
    </font>
    <font>
      <sz val="9.000000"/>
      <color theme="1"/>
      <name val="Calibri"/>
      <scheme val="minor"/>
    </font>
    <font>
      <b/>
      <sz val="11.000000"/>
      <color rgb="FF0B6166"/>
      <name val="Calibri"/>
      <scheme val="minor"/>
    </font>
    <font>
      <b/>
      <sz val="11.000000"/>
      <color theme="0" tint="0"/>
      <name val="Calibri"/>
      <scheme val="minor"/>
    </font>
    <font>
      <b/>
      <sz val="24.000000"/>
      <color theme="9" tint="0"/>
      <name val="Calibri"/>
      <scheme val="minor"/>
    </font>
    <font>
      <b/>
      <sz val="24.000000"/>
      <color rgb="FFC00000"/>
      <name val="Calibri"/>
      <scheme val="minor"/>
    </font>
    <font>
      <b/>
      <sz val="11.000000"/>
      <color theme="5" tint="0"/>
      <name val="Calibri"/>
      <scheme val="minor"/>
    </font>
    <font>
      <sz val="10.000000"/>
      <color theme="9" tint="0"/>
      <name val="Calibri"/>
      <scheme val="minor"/>
    </font>
    <font>
      <sz val="10.000000"/>
      <color rgb="FFC00000"/>
      <name val="Calibri"/>
    </font>
    <font>
      <sz val="11.000000"/>
      <name val="Calibri"/>
    </font>
    <font>
      <sz val="10.000000"/>
      <color rgb="FFC00000"/>
      <name val="Calibri"/>
      <scheme val="minor"/>
    </font>
    <font>
      <b/>
      <sz val="11.000000"/>
      <color theme="4" tint="-0.499984740745262"/>
      <name val="Calibri"/>
      <scheme val="minor"/>
    </font>
    <font>
      <b/>
      <sz val="11.000000"/>
      <color theme="7" tint="-0.499984740745262"/>
      <name val="Calibri"/>
      <scheme val="minor"/>
    </font>
  </fonts>
  <fills count="15">
    <fill>
      <patternFill patternType="none"/>
    </fill>
    <fill>
      <patternFill patternType="gray125"/>
    </fill>
    <fill>
      <patternFill patternType="none"/>
    </fill>
    <fill>
      <patternFill patternType="solid">
        <fgColor theme="0" tint="-0.049989318521683403"/>
        <bgColor theme="0" tint="-0.049989318521683403"/>
      </patternFill>
    </fill>
    <fill>
      <patternFill patternType="solid">
        <fgColor rgb="FF9BCCCF"/>
        <bgColor rgb="FF9BCCCF"/>
      </patternFill>
    </fill>
    <fill>
      <patternFill patternType="solid">
        <fgColor rgb="FF0D757B"/>
        <bgColor rgb="FF0D757B"/>
      </patternFill>
    </fill>
    <fill>
      <patternFill patternType="solid">
        <fgColor rgb="FF4A8D91"/>
        <bgColor rgb="FF4A8D91"/>
      </patternFill>
    </fill>
    <fill>
      <patternFill patternType="solid">
        <fgColor theme="9" tint="0.79998168889431442"/>
        <bgColor theme="9" tint="0.79998168889431442"/>
      </patternFill>
    </fill>
    <fill>
      <patternFill patternType="solid">
        <fgColor rgb="FFFAAFB0"/>
        <bgColor rgb="FFFAAFB0"/>
      </patternFill>
    </fill>
    <fill>
      <patternFill patternType="solid">
        <fgColor theme="5" tint="0.79998168889431442"/>
        <bgColor theme="5" tint="0.79998168889431442"/>
      </patternFill>
    </fill>
    <fill>
      <patternFill patternType="solid">
        <fgColor rgb="FFFAFAFA"/>
        <bgColor rgb="FFFAFAFA"/>
      </patternFill>
    </fill>
    <fill>
      <patternFill patternType="solid">
        <fgColor indexed="5"/>
        <bgColor indexed="5"/>
      </patternFill>
    </fill>
    <fill>
      <patternFill patternType="solid">
        <fgColor theme="2" tint="0"/>
        <bgColor theme="2" tint="0"/>
      </patternFill>
    </fill>
    <fill>
      <patternFill patternType="solid">
        <fgColor theme="4" tint="0.79998168889431442"/>
        <bgColor theme="4" tint="0.79998168889431442"/>
      </patternFill>
    </fill>
    <fill>
      <patternFill patternType="solid">
        <fgColor theme="7" tint="0.79998168889431442"/>
        <bgColor theme="7" tint="0.79998168889431442"/>
      </patternFill>
    </fill>
  </fills>
  <borders count="27">
    <border>
      <left style="none"/>
      <right style="none"/>
      <top style="none"/>
      <bottom style="none"/>
      <diagonal style="none"/>
    </border>
    <border>
      <left style="none"/>
      <right style="none"/>
      <top style="none"/>
      <bottom style="thick">
        <color rgb="FF4A8D91"/>
      </bottom>
      <diagonal style="none"/>
    </border>
    <border>
      <left style="none"/>
      <right style="none"/>
      <top style="none"/>
      <bottom style="thin">
        <color auto="1"/>
      </bottom>
      <diagonal style="none"/>
    </border>
    <border>
      <left style="none"/>
      <right style="none"/>
      <top style="thin">
        <color auto="1"/>
      </top>
      <bottom style="none"/>
      <diagonal style="none"/>
    </border>
    <border>
      <left style="none"/>
      <right style="thin">
        <color theme="0" tint="-0.499984740745262"/>
      </right>
      <top style="thin">
        <color auto="1"/>
      </top>
      <bottom style="none"/>
      <diagonal style="none"/>
    </border>
    <border>
      <left style="none"/>
      <right style="thin">
        <color theme="0" tint="-0.499984740745262"/>
      </right>
      <top style="none"/>
      <bottom style="none"/>
      <diagonal style="none"/>
    </border>
    <border>
      <left style="thick">
        <color rgb="FF4A8D91"/>
      </left>
      <right style="none"/>
      <top style="thick">
        <color rgb="FF4A8D91"/>
      </top>
      <bottom style="thick">
        <color rgb="FF4A8D91"/>
      </bottom>
      <diagonal style="none"/>
    </border>
    <border>
      <left style="none"/>
      <right style="none"/>
      <top style="thick">
        <color rgb="FF4A8D91"/>
      </top>
      <bottom style="thick">
        <color rgb="FF4A8D91"/>
      </bottom>
      <diagonal style="none"/>
    </border>
    <border>
      <left style="none"/>
      <right style="thick">
        <color rgb="FF4A8D91"/>
      </right>
      <top style="thick">
        <color rgb="FF4A8D91"/>
      </top>
      <bottom style="thick">
        <color rgb="FF4A8D91"/>
      </bottom>
      <diagonal style="none"/>
    </border>
    <border>
      <left style="thick">
        <color rgb="FF4A8D91"/>
      </left>
      <right style="thick">
        <color rgb="FF4A8D91"/>
      </right>
      <top style="thick">
        <color rgb="FF4A8D91"/>
      </top>
      <bottom style="thick">
        <color rgb="FF4A8D91"/>
      </bottom>
      <diagonal style="none"/>
    </border>
    <border>
      <left style="none"/>
      <right style="none"/>
      <top style="thin">
        <color theme="1"/>
      </top>
      <bottom style="thin">
        <color theme="1"/>
      </bottom>
      <diagonal style="none"/>
    </border>
    <border>
      <left style="none"/>
      <right style="thin">
        <color auto="1"/>
      </right>
      <top style="thin">
        <color theme="1"/>
      </top>
      <bottom style="thin">
        <color theme="1"/>
      </bottom>
      <diagonal style="none"/>
    </border>
    <border>
      <left style="thin">
        <color auto="1"/>
      </left>
      <right style="thin">
        <color auto="1"/>
      </right>
      <top style="none"/>
      <bottom style="thin">
        <color theme="2" tint="0"/>
      </bottom>
      <diagonal style="none"/>
    </border>
    <border>
      <left style="thin">
        <color auto="1"/>
      </left>
      <right style="thick">
        <color rgb="FFC00000"/>
      </right>
      <top style="none"/>
      <bottom style="thin">
        <color theme="2" tint="0"/>
      </bottom>
      <diagonal style="none"/>
    </border>
    <border>
      <left style="thick">
        <color rgb="FFC00000"/>
      </left>
      <right style="thick">
        <color rgb="FFC00000"/>
      </right>
      <top style="none"/>
      <bottom style="thin">
        <color theme="2" tint="0"/>
      </bottom>
      <diagonal style="none"/>
    </border>
    <border>
      <left style="thick">
        <color rgb="FFC00000"/>
      </left>
      <right style="thin">
        <color auto="1"/>
      </right>
      <top style="none"/>
      <bottom style="thin">
        <color theme="2" tint="0"/>
      </bottom>
      <diagonal style="none"/>
    </border>
    <border>
      <left style="thick">
        <color rgb="FF4A8D91"/>
      </left>
      <right style="thick">
        <color rgb="FF4A8D91"/>
      </right>
      <top style="none"/>
      <bottom style="thin">
        <color theme="2" tint="0"/>
      </bottom>
      <diagonal style="none"/>
    </border>
    <border>
      <left style="none"/>
      <right style="thin">
        <color auto="1"/>
      </right>
      <top style="none"/>
      <bottom style="thin">
        <color theme="2" tint="0"/>
      </bottom>
      <diagonal style="none"/>
    </border>
    <border>
      <left style="thin">
        <color auto="1"/>
      </left>
      <right style="thin">
        <color auto="1"/>
      </right>
      <top style="thin">
        <color theme="2" tint="0"/>
      </top>
      <bottom style="thin">
        <color theme="2" tint="0"/>
      </bottom>
      <diagonal style="none"/>
    </border>
    <border>
      <left style="thin">
        <color auto="1"/>
      </left>
      <right style="thick">
        <color rgb="FFC00000"/>
      </right>
      <top style="thin">
        <color theme="2" tint="0"/>
      </top>
      <bottom style="thin">
        <color theme="2" tint="0"/>
      </bottom>
      <diagonal style="none"/>
    </border>
    <border>
      <left style="thick">
        <color rgb="FFC00000"/>
      </left>
      <right style="thick">
        <color rgb="FFC00000"/>
      </right>
      <top style="thin">
        <color theme="2" tint="0"/>
      </top>
      <bottom style="thin">
        <color theme="2" tint="0"/>
      </bottom>
      <diagonal style="none"/>
    </border>
    <border>
      <left style="thick">
        <color rgb="FFC00000"/>
      </left>
      <right style="thin">
        <color auto="1"/>
      </right>
      <top style="thin">
        <color theme="2" tint="0"/>
      </top>
      <bottom style="thin">
        <color theme="2" tint="0"/>
      </bottom>
      <diagonal style="none"/>
    </border>
    <border>
      <left style="thick">
        <color rgb="FF4A8D91"/>
      </left>
      <right style="thick">
        <color rgb="FF4A8D91"/>
      </right>
      <top style="thin">
        <color theme="2" tint="0"/>
      </top>
      <bottom style="thin">
        <color theme="2" tint="0"/>
      </bottom>
      <diagonal style="none"/>
    </border>
    <border>
      <left style="none"/>
      <right style="thin">
        <color auto="1"/>
      </right>
      <top style="thin">
        <color theme="2" tint="0"/>
      </top>
      <bottom style="thin">
        <color theme="2" tint="0"/>
      </bottom>
      <diagonal style="none"/>
    </border>
    <border>
      <left style="thick">
        <color rgb="FFC00000"/>
      </left>
      <right style="thick">
        <color rgb="FFC00000"/>
      </right>
      <top style="thin">
        <color theme="2" tint="0"/>
      </top>
      <bottom style="thick">
        <color rgb="FFC00000"/>
      </bottom>
      <diagonal style="none"/>
    </border>
    <border>
      <left style="thick">
        <color rgb="FF4A8D91"/>
      </left>
      <right style="thick">
        <color rgb="FF4A8D91"/>
      </right>
      <top style="thin">
        <color theme="2" tint="0"/>
      </top>
      <bottom style="none"/>
      <diagonal style="none"/>
    </border>
    <border>
      <left style="none"/>
      <right style="none"/>
      <top style="thick">
        <color rgb="FF4A8D91"/>
      </top>
      <bottom style="none"/>
      <diagonal style="none"/>
    </border>
  </borders>
  <cellStyleXfs count="2">
    <xf fontId="0" fillId="0" borderId="0" numFmtId="0" applyNumberFormat="1" applyFont="1" applyFill="1" applyBorder="1"/>
    <xf fontId="0" fillId="2" borderId="0" numFmtId="9" applyNumberFormat="1" applyFont="0" applyFill="0" applyBorder="0"/>
  </cellStyleXfs>
  <cellXfs count="63">
    <xf fontId="0" fillId="0" borderId="0" numFmtId="0" xfId="0"/>
    <xf fontId="0" fillId="0" borderId="0" numFmtId="0" xfId="0" applyAlignment="1">
      <alignment vertical="center"/>
    </xf>
    <xf fontId="0" fillId="0" borderId="0" numFmtId="0" xfId="0" applyAlignment="1">
      <alignment horizontal="left" vertical="center"/>
    </xf>
    <xf fontId="1" fillId="0" borderId="1" numFmtId="0" xfId="0" applyFont="1" applyBorder="1" applyAlignment="1">
      <alignment horizontal="left" vertical="center"/>
    </xf>
    <xf fontId="0" fillId="0" borderId="0" numFmtId="0" xfId="0" applyAlignment="1">
      <alignment vertical="center"/>
      <protection hidden="0" locked="1"/>
    </xf>
    <xf fontId="0" fillId="0" borderId="0" numFmtId="0" xfId="0" applyAlignment="1">
      <alignment horizontal="center" vertical="center"/>
    </xf>
    <xf fontId="2" fillId="0" borderId="0" numFmtId="0" xfId="0" applyFont="1" applyAlignment="1">
      <alignment horizontal="justify" vertical="center" wrapText="1"/>
    </xf>
    <xf fontId="2" fillId="0" borderId="0" numFmtId="0" xfId="0" applyFont="1" applyAlignment="1">
      <alignment vertical="center" wrapText="1"/>
    </xf>
    <xf fontId="3" fillId="0" borderId="2" numFmtId="0" xfId="0" applyFont="1" applyBorder="1" applyAlignment="1">
      <alignment horizontal="left" vertical="center" wrapText="1"/>
    </xf>
    <xf fontId="4" fillId="0" borderId="2" numFmtId="0" xfId="0" applyFont="1" applyBorder="1" applyAlignment="1">
      <alignment horizontal="right" vertical="center" wrapText="1"/>
    </xf>
    <xf fontId="5" fillId="0" borderId="2" numFmtId="9" xfId="1" applyNumberFormat="1" applyFont="1" applyBorder="1" applyAlignment="1">
      <alignment horizontal="center" vertical="center" wrapText="1"/>
    </xf>
    <xf fontId="0" fillId="0" borderId="3" numFmtId="0" xfId="0" applyBorder="1" applyAlignment="1">
      <alignment horizontal="left" vertical="center" wrapText="1"/>
    </xf>
    <xf fontId="0" fillId="0" borderId="4" numFmtId="0" xfId="0" applyBorder="1" applyAlignment="1">
      <alignment horizontal="left" vertical="center" wrapText="1"/>
    </xf>
    <xf fontId="6" fillId="3" borderId="0" numFmtId="0" xfId="0" applyFont="1" applyFill="1" applyAlignment="1">
      <alignment horizontal="right" vertical="center" wrapText="1"/>
    </xf>
    <xf fontId="7" fillId="0" borderId="0" numFmtId="9" xfId="1" applyNumberFormat="1" applyFont="1" applyAlignment="1">
      <alignment horizontal="center" vertical="center" wrapText="1"/>
    </xf>
    <xf fontId="0" fillId="0" borderId="0" numFmtId="0" xfId="0" applyAlignment="1">
      <alignment horizontal="left" vertical="center" wrapText="1"/>
    </xf>
    <xf fontId="0" fillId="0" borderId="5" numFmtId="0" xfId="0" applyBorder="1" applyAlignment="1">
      <alignment horizontal="left" vertical="center" wrapText="1"/>
    </xf>
    <xf fontId="8" fillId="0" borderId="0" numFmtId="0" xfId="0" applyFont="1" applyAlignment="1">
      <alignment horizontal="right" vertical="center" wrapText="1"/>
    </xf>
    <xf fontId="9" fillId="4" borderId="6" numFmtId="0" xfId="0" applyFont="1" applyFill="1" applyBorder="1" applyAlignment="1">
      <alignment horizontal="center" vertical="center" wrapText="1"/>
    </xf>
    <xf fontId="9" fillId="4" borderId="7" numFmtId="0" xfId="0" applyFont="1" applyFill="1" applyBorder="1" applyAlignment="1">
      <alignment horizontal="center" vertical="center" wrapText="1"/>
    </xf>
    <xf fontId="10" fillId="5" borderId="7" numFmtId="0" xfId="0" applyFont="1" applyFill="1" applyBorder="1" applyAlignment="1">
      <alignment horizontal="center" vertical="center" wrapText="1"/>
    </xf>
    <xf fontId="9" fillId="4" borderId="8" numFmtId="0" xfId="0" applyFont="1" applyFill="1" applyBorder="1" applyAlignment="1">
      <alignment horizontal="center" vertical="center" wrapText="1"/>
    </xf>
    <xf fontId="10" fillId="6" borderId="9" numFmtId="0" xfId="0" applyFont="1" applyFill="1" applyBorder="1" applyAlignment="1">
      <alignment horizontal="center" vertical="center" wrapText="1"/>
    </xf>
    <xf fontId="11" fillId="7" borderId="10" numFmtId="0" xfId="0" applyFont="1" applyFill="1" applyBorder="1" applyAlignment="1">
      <alignment horizontal="center" vertical="center" wrapText="1"/>
    </xf>
    <xf fontId="12" fillId="8" borderId="11" numFmtId="0" xfId="0" applyFont="1" applyFill="1" applyBorder="1" applyAlignment="1">
      <alignment horizontal="center" vertical="center" wrapText="1"/>
    </xf>
    <xf fontId="13" fillId="9" borderId="12" numFmtId="0" xfId="0" applyFont="1" applyFill="1" applyBorder="1" applyAlignment="1">
      <alignment horizontal="center" vertical="center" wrapText="1"/>
    </xf>
    <xf fontId="0" fillId="10" borderId="12" numFmtId="0" xfId="0" applyFill="1" applyBorder="1" applyAlignment="1">
      <alignment vertical="center" wrapText="1"/>
    </xf>
    <xf fontId="0" fillId="10" borderId="13" numFmtId="0" xfId="0" applyFill="1" applyBorder="1" applyAlignment="1">
      <alignment horizontal="center" vertical="center" wrapText="1"/>
    </xf>
    <xf fontId="0" fillId="0" borderId="14" numFmtId="9" xfId="1" applyNumberFormat="1" applyBorder="1" applyAlignment="1">
      <alignment horizontal="center" vertical="center" wrapText="1"/>
      <protection locked="0"/>
    </xf>
    <xf fontId="0" fillId="10" borderId="15" numFmtId="0" xfId="0" applyFill="1" applyBorder="1" applyAlignment="1">
      <alignment vertical="center" wrapText="1"/>
    </xf>
    <xf fontId="5" fillId="0" borderId="16" numFmtId="164" xfId="0" applyNumberFormat="1" applyFont="1" applyBorder="1" applyAlignment="1">
      <alignment horizontal="center" vertical="center" wrapText="1"/>
    </xf>
    <xf fontId="14" fillId="0" borderId="12" numFmtId="0" xfId="0" applyFont="1" applyBorder="1" applyAlignment="1">
      <alignment horizontal="center" vertical="center" wrapText="1"/>
    </xf>
    <xf fontId="15" fillId="0" borderId="17" numFmtId="0" xfId="0" applyFont="1" applyBorder="1" applyAlignment="1">
      <alignment horizontal="center" vertical="center" wrapText="1"/>
    </xf>
    <xf fontId="13" fillId="9" borderId="18" numFmtId="0" xfId="0" applyFont="1" applyFill="1" applyBorder="1" applyAlignment="1">
      <alignment horizontal="center" vertical="center" wrapText="1"/>
    </xf>
    <xf fontId="0" fillId="11" borderId="18" numFmtId="0" xfId="0" applyFill="1" applyBorder="1" applyAlignment="1">
      <alignment vertical="center" wrapText="1"/>
    </xf>
    <xf fontId="0" fillId="10" borderId="18" numFmtId="0" xfId="0" applyFill="1" applyBorder="1" applyAlignment="1">
      <alignment vertical="center" wrapText="1"/>
    </xf>
    <xf fontId="0" fillId="10" borderId="19" numFmtId="0" xfId="0" applyFill="1" applyBorder="1" applyAlignment="1">
      <alignment horizontal="center" vertical="center" wrapText="1"/>
    </xf>
    <xf fontId="0" fillId="0" borderId="20" numFmtId="9" xfId="1" applyNumberFormat="1" applyBorder="1" applyAlignment="1">
      <alignment horizontal="center" vertical="center" wrapText="1"/>
      <protection locked="0"/>
    </xf>
    <xf fontId="0" fillId="10" borderId="21" numFmtId="0" xfId="0" applyFill="1" applyBorder="1" applyAlignment="1">
      <alignment vertical="center" wrapText="1"/>
    </xf>
    <xf fontId="5" fillId="0" borderId="22" numFmtId="164" xfId="0" applyNumberFormat="1" applyFont="1" applyBorder="1" applyAlignment="1">
      <alignment horizontal="center" vertical="center" wrapText="1"/>
    </xf>
    <xf fontId="14" fillId="0" borderId="23" numFmtId="0" xfId="0" applyFont="1" applyBorder="1" applyAlignment="1">
      <alignment horizontal="center" vertical="center" wrapText="1"/>
    </xf>
    <xf fontId="15" fillId="0" borderId="18" numFmtId="0" xfId="0" applyFont="1" applyBorder="1" applyAlignment="1">
      <alignment horizontal="center" vertical="center" wrapText="1"/>
    </xf>
    <xf fontId="14" fillId="0" borderId="18" numFmtId="0" xfId="0" applyFont="1" applyBorder="1" applyAlignment="1">
      <alignment horizontal="center" vertical="center" wrapText="1"/>
    </xf>
    <xf fontId="15" fillId="0" borderId="23" numFmtId="0" xfId="0" applyFont="1" applyBorder="1" applyAlignment="1">
      <alignment horizontal="center" vertical="center" wrapText="1"/>
    </xf>
    <xf fontId="16" fillId="10" borderId="19" numFmtId="0" xfId="0" applyFont="1" applyFill="1" applyBorder="1" applyAlignment="1">
      <alignment horizontal="center" vertical="center" wrapText="1"/>
    </xf>
    <xf fontId="17" fillId="0" borderId="23" numFmtId="0" xfId="0" applyFont="1" applyBorder="1" applyAlignment="1">
      <alignment horizontal="center" vertical="center" wrapText="1"/>
    </xf>
    <xf fontId="14" fillId="12" borderId="18" numFmtId="0" xfId="0" applyFont="1" applyFill="1" applyBorder="1" applyAlignment="1">
      <alignment horizontal="center" vertical="center" wrapText="1"/>
    </xf>
    <xf fontId="17" fillId="12" borderId="23" numFmtId="0" xfId="0" applyFont="1" applyFill="1" applyBorder="1" applyAlignment="1">
      <alignment horizontal="center" vertical="center" wrapText="1"/>
    </xf>
    <xf fontId="16" fillId="10" borderId="18" numFmtId="0" xfId="0" applyFont="1" applyFill="1" applyBorder="1" applyAlignment="1">
      <alignment horizontal="left" vertical="center" wrapText="1"/>
    </xf>
    <xf fontId="0" fillId="0" borderId="20" numFmtId="0" xfId="0" applyBorder="1" applyAlignment="1">
      <alignment horizontal="center" vertical="center" wrapText="1"/>
      <protection locked="0"/>
    </xf>
    <xf fontId="18" fillId="13" borderId="18" numFmtId="0" xfId="0" applyFont="1" applyFill="1" applyBorder="1" applyAlignment="1">
      <alignment horizontal="center" vertical="center" wrapText="1"/>
    </xf>
    <xf fontId="0" fillId="10" borderId="18" numFmtId="0" xfId="0" applyFill="1" applyBorder="1" applyAlignment="1">
      <alignment vertical="center" wrapText="1"/>
    </xf>
    <xf fontId="16" fillId="10" borderId="21" numFmtId="0" xfId="0" applyFont="1" applyFill="1" applyBorder="1" applyAlignment="1">
      <alignment horizontal="left" vertical="center" wrapText="1"/>
    </xf>
    <xf fontId="14" fillId="0" borderId="18" numFmtId="9" xfId="1" applyNumberFormat="1" applyFont="1" applyBorder="1" applyAlignment="1">
      <alignment horizontal="center" vertical="center" wrapText="1"/>
    </xf>
    <xf fontId="17" fillId="0" borderId="23" numFmtId="9" xfId="1" applyNumberFormat="1" applyFont="1" applyBorder="1" applyAlignment="1">
      <alignment horizontal="center" vertical="center" wrapText="1"/>
    </xf>
    <xf fontId="19" fillId="14" borderId="18" numFmtId="0" xfId="0" applyFont="1" applyFill="1" applyBorder="1" applyAlignment="1">
      <alignment horizontal="center" vertical="center" wrapText="1"/>
    </xf>
    <xf fontId="0" fillId="0" borderId="24" numFmtId="0" xfId="0" applyBorder="1" applyAlignment="1">
      <alignment horizontal="center" vertical="center" wrapText="1"/>
      <protection locked="0"/>
    </xf>
    <xf fontId="5" fillId="0" borderId="25" numFmtId="164" xfId="0" applyNumberFormat="1" applyFont="1" applyBorder="1" applyAlignment="1">
      <alignment horizontal="center" vertical="center" wrapText="1"/>
    </xf>
    <xf fontId="0" fillId="0" borderId="26" numFmtId="0" xfId="0" applyBorder="1" applyAlignment="1">
      <alignment vertical="center"/>
    </xf>
    <xf fontId="0" fillId="0" borderId="0" numFmtId="0" xfId="0">
      <protection hidden="0" locked="1"/>
    </xf>
    <xf fontId="0" fillId="0" borderId="0" numFmtId="0" xfId="0">
      <protection hidden="0" locked="1"/>
    </xf>
    <xf fontId="0" fillId="0" borderId="0" numFmtId="0" xfId="0" applyAlignment="1">
      <alignment horizontal="center"/>
    </xf>
    <xf fontId="0" fillId="0" borderId="0" numFmtId="164"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haredStrings" Target="sharedStrings.xml"/><Relationship  Id="rId6"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1</xdr:col>
      <xdr:colOff>609599</xdr:colOff>
      <xdr:row>0</xdr:row>
      <xdr:rowOff>186266</xdr:rowOff>
    </xdr:from>
    <xdr:ext cx="641349" cy="512085"/>
    <xdr:pic>
      <xdr:nvPicPr>
        <xdr:cNvPr id="1317915699" name=""/>
        <xdr:cNvPicPr>
          <a:picLocks noChangeAspect="1"/>
        </xdr:cNvPicPr>
      </xdr:nvPicPr>
      <xdr:blipFill>
        <a:blip r:embed="rId1"/>
        <a:stretch/>
      </xdr:blipFill>
      <xdr:spPr bwMode="auto">
        <a:xfrm flipH="0" flipV="0">
          <a:off x="1219199" y="186266"/>
          <a:ext cx="641349" cy="512085"/>
        </a:xfrm>
        <a:prstGeom prst="rect">
          <a:avLst/>
        </a:prstGeom>
      </xdr:spPr>
    </xdr:pic>
    <xdr:clientData/>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topLeftCell="A34" zoomScale="100" workbookViewId="0">
      <selection activeCell="A1" activeCellId="0" sqref="A1"/>
    </sheetView>
  </sheetViews>
  <sheetFormatPr defaultRowHeight="14.25"/>
  <cols>
    <col min="1" max="2" style="1" width="9.140625"/>
    <col customWidth="1" min="3" max="3" style="1" width="12.7109375"/>
    <col customWidth="1" min="4" max="4" outlineLevel="1" style="1" width="36.28125"/>
    <col customWidth="1" min="5" max="5" outlineLevel="1" style="1" width="18.57421875"/>
    <col customWidth="1" min="6" max="6" style="1" width="58.8515625"/>
    <col customWidth="1" min="7" max="7" style="1" width="24.140625"/>
    <col customWidth="1" min="8" max="8" style="1" width="25.57421875"/>
    <col customWidth="1" min="9" max="9" style="1" width="70.28125"/>
    <col min="10" max="10" style="1" width="9.140625"/>
    <col customWidth="1" min="11" max="11" style="1" width="15.57421875"/>
    <col customWidth="1" min="12" max="12" width="12.140625"/>
    <col customWidth="1" min="13" max="13" style="1" width="12.140625"/>
    <col customWidth="1" min="14" max="14" style="1" width="12.421875"/>
    <col min="15" max="16384" style="1" width="9.140625"/>
  </cols>
  <sheetData>
    <row r="1" ht="14.25">
      <c r="B1" s="1"/>
      <c r="C1" s="1"/>
      <c r="D1" s="1"/>
      <c r="E1" s="1"/>
      <c r="F1" s="1"/>
      <c r="G1" s="1"/>
      <c r="H1" s="1"/>
    </row>
    <row r="2" ht="30.75">
      <c r="B2" s="1"/>
      <c r="C2" s="2"/>
      <c r="D2" s="3" t="s">
        <v>0</v>
      </c>
      <c r="E2" s="3"/>
      <c r="F2" s="3"/>
      <c r="G2" s="4"/>
      <c r="H2" s="5"/>
      <c r="I2" s="2"/>
    </row>
    <row r="3" ht="14.25">
      <c r="B3" s="1"/>
      <c r="C3" s="5"/>
      <c r="D3" s="1"/>
      <c r="E3" s="1"/>
      <c r="F3" s="1"/>
      <c r="G3" s="4"/>
      <c r="H3" s="5"/>
      <c r="I3" s="1"/>
    </row>
    <row r="4" ht="74.400000000000006" customHeight="1">
      <c r="B4" s="1"/>
      <c r="C4" s="6" t="s">
        <v>1</v>
      </c>
      <c r="D4" s="6"/>
      <c r="E4" s="6"/>
      <c r="F4" s="6"/>
      <c r="G4" s="6"/>
      <c r="H4" s="6"/>
      <c r="I4" s="7"/>
    </row>
    <row r="5" ht="14.25">
      <c r="B5" s="1"/>
      <c r="C5" s="1"/>
      <c r="D5" s="1"/>
      <c r="E5" s="1"/>
      <c r="F5" s="1"/>
      <c r="G5" s="1"/>
      <c r="H5" s="1"/>
    </row>
    <row r="6" ht="18.75">
      <c r="B6" s="1"/>
      <c r="C6" s="8" t="s">
        <v>2</v>
      </c>
      <c r="D6" s="8"/>
      <c r="E6" s="8"/>
      <c r="F6" s="8"/>
      <c r="G6" s="9" t="s">
        <v>3</v>
      </c>
      <c r="H6" s="10">
        <f>COUNTA(H12:H61)/50</f>
        <v>0.57999999999999996</v>
      </c>
    </row>
    <row r="7" ht="18" customHeight="1">
      <c r="B7" s="1"/>
      <c r="C7" s="11" t="s">
        <v>4</v>
      </c>
      <c r="D7" s="11"/>
      <c r="E7" s="11"/>
      <c r="F7" s="12"/>
      <c r="G7" s="13" t="s">
        <v>5</v>
      </c>
      <c r="H7" s="14">
        <f>SUMIF(C12:C61,"Vitaux",A12:A61)/19</f>
        <v>0.78947368421052633</v>
      </c>
    </row>
    <row r="8" ht="18" customHeight="1">
      <c r="B8" s="1"/>
      <c r="C8" s="15"/>
      <c r="D8" s="15"/>
      <c r="E8" s="15"/>
      <c r="F8" s="16"/>
      <c r="G8" s="13" t="s">
        <v>6</v>
      </c>
      <c r="H8" s="14">
        <f>SUMIF(C12:C61,"Essentiels",A12:A61)/13</f>
        <v>0.76923076923076927</v>
      </c>
    </row>
    <row r="9" ht="18" customHeight="1">
      <c r="B9" s="1"/>
      <c r="C9" s="15"/>
      <c r="D9" s="15"/>
      <c r="E9" s="15"/>
      <c r="F9" s="16"/>
      <c r="G9" s="13" t="s">
        <v>7</v>
      </c>
      <c r="H9" s="14">
        <f>SUMIF(C12:C61,"Induits",A12:A61)/18</f>
        <v>0.22222222222222221</v>
      </c>
      <c r="K9" s="17" t="s">
        <v>8</v>
      </c>
      <c r="L9" s="17"/>
      <c r="M9" s="17"/>
    </row>
    <row r="10" ht="14.25">
      <c r="B10" s="1"/>
      <c r="C10" s="1"/>
      <c r="D10" s="1"/>
      <c r="E10" s="1"/>
      <c r="F10" s="1"/>
      <c r="G10" s="1"/>
      <c r="H10" s="1"/>
      <c r="K10" s="17"/>
      <c r="L10" s="17"/>
      <c r="M10" s="17"/>
    </row>
    <row r="11" ht="35.399999999999999" customHeight="1">
      <c r="B11" s="1"/>
      <c r="C11" s="18" t="s">
        <v>9</v>
      </c>
      <c r="D11" s="19" t="s">
        <v>10</v>
      </c>
      <c r="E11" s="19" t="s">
        <v>11</v>
      </c>
      <c r="F11" s="19" t="s">
        <v>12</v>
      </c>
      <c r="G11" s="19" t="s">
        <v>13</v>
      </c>
      <c r="H11" s="20" t="s">
        <v>14</v>
      </c>
      <c r="I11" s="21" t="s">
        <v>15</v>
      </c>
      <c r="K11" s="22" t="s">
        <v>16</v>
      </c>
      <c r="L11" s="23" t="s">
        <v>17</v>
      </c>
      <c r="M11" s="24" t="s">
        <v>18</v>
      </c>
    </row>
    <row r="12" ht="39.600000000000001" customHeight="1">
      <c r="A12" s="5">
        <f t="shared" ref="A12:A61" si="0">IF(H12="",0,1)</f>
        <v>1</v>
      </c>
      <c r="B12" s="1"/>
      <c r="C12" s="25" t="s">
        <v>19</v>
      </c>
      <c r="D12" s="26" t="s">
        <v>20</v>
      </c>
      <c r="E12" s="26" t="s">
        <v>21</v>
      </c>
      <c r="F12" s="26" t="s">
        <v>22</v>
      </c>
      <c r="G12" s="27" t="s">
        <v>23</v>
      </c>
      <c r="H12" s="28">
        <v>0.040000000000000001</v>
      </c>
      <c r="I12" s="29" t="s">
        <v>24</v>
      </c>
      <c r="K12" s="30">
        <f t="shared" ref="K12:K16" si="1">IF((H12-M12)/(L12-M12)&gt;1,1,IF((H12-M12)/(L12-M12)&lt;0,0,(H12-M12)/(L12-M12)))</f>
        <v>0.95999999999999996</v>
      </c>
      <c r="L12" s="31">
        <v>0</v>
      </c>
      <c r="M12" s="32">
        <v>1</v>
      </c>
    </row>
    <row r="13" ht="39.600000000000001" customHeight="1">
      <c r="A13" s="5">
        <f t="shared" si="0"/>
        <v>1</v>
      </c>
      <c r="B13" s="1"/>
      <c r="C13" s="33" t="s">
        <v>19</v>
      </c>
      <c r="D13" s="34" t="s">
        <v>20</v>
      </c>
      <c r="E13" s="34" t="s">
        <v>25</v>
      </c>
      <c r="F13" s="35" t="s">
        <v>26</v>
      </c>
      <c r="G13" s="36" t="s">
        <v>23</v>
      </c>
      <c r="H13" s="37">
        <v>1</v>
      </c>
      <c r="I13" s="38" t="s">
        <v>27</v>
      </c>
      <c r="K13" s="39">
        <f t="shared" si="1"/>
        <v>1</v>
      </c>
      <c r="L13" s="40">
        <v>1</v>
      </c>
      <c r="M13" s="41">
        <v>0</v>
      </c>
    </row>
    <row r="14" ht="39.600000000000001" customHeight="1">
      <c r="A14" s="5">
        <f t="shared" si="0"/>
        <v>1</v>
      </c>
      <c r="B14" s="1"/>
      <c r="C14" s="33" t="s">
        <v>19</v>
      </c>
      <c r="D14" s="35" t="s">
        <v>20</v>
      </c>
      <c r="E14" s="35" t="s">
        <v>28</v>
      </c>
      <c r="F14" s="35" t="s">
        <v>29</v>
      </c>
      <c r="G14" s="36" t="s">
        <v>23</v>
      </c>
      <c r="H14" s="37">
        <v>0.059999999999999998</v>
      </c>
      <c r="I14" s="38" t="s">
        <v>27</v>
      </c>
      <c r="K14" s="39">
        <f t="shared" si="1"/>
        <v>0.0060000000000000001</v>
      </c>
      <c r="L14" s="42">
        <v>10</v>
      </c>
      <c r="M14" s="43">
        <v>0</v>
      </c>
    </row>
    <row r="15" ht="39.600000000000001" customHeight="1">
      <c r="A15" s="5">
        <f t="shared" si="0"/>
        <v>1</v>
      </c>
      <c r="B15" s="1"/>
      <c r="C15" s="33" t="s">
        <v>19</v>
      </c>
      <c r="D15" s="35" t="s">
        <v>30</v>
      </c>
      <c r="E15" s="35" t="s">
        <v>25</v>
      </c>
      <c r="F15" s="35" t="s">
        <v>31</v>
      </c>
      <c r="G15" s="44" t="s">
        <v>32</v>
      </c>
      <c r="H15" s="37">
        <v>0.10000000000000001</v>
      </c>
      <c r="I15" s="38" t="s">
        <v>27</v>
      </c>
      <c r="K15" s="39">
        <f t="shared" si="1"/>
        <v>0.01</v>
      </c>
      <c r="L15" s="42">
        <v>10</v>
      </c>
      <c r="M15" s="45">
        <v>0</v>
      </c>
    </row>
    <row r="16" ht="39.600000000000001" customHeight="1">
      <c r="A16" s="5">
        <f t="shared" si="0"/>
        <v>1</v>
      </c>
      <c r="B16" s="1"/>
      <c r="C16" s="33" t="s">
        <v>19</v>
      </c>
      <c r="D16" s="35" t="s">
        <v>30</v>
      </c>
      <c r="E16" s="35" t="s">
        <v>28</v>
      </c>
      <c r="F16" s="35" t="s">
        <v>33</v>
      </c>
      <c r="G16" s="36" t="s">
        <v>23</v>
      </c>
      <c r="H16" s="37">
        <v>0.93999999999999995</v>
      </c>
      <c r="I16" s="38" t="s">
        <v>34</v>
      </c>
      <c r="K16" s="39">
        <f t="shared" si="1"/>
        <v>0.90600000000000003</v>
      </c>
      <c r="L16" s="42">
        <v>0</v>
      </c>
      <c r="M16" s="43">
        <v>10</v>
      </c>
    </row>
    <row r="17" ht="39.600000000000001" customHeight="1">
      <c r="A17" s="5">
        <f t="shared" si="0"/>
        <v>1</v>
      </c>
      <c r="B17" s="1"/>
      <c r="C17" s="33" t="s">
        <v>19</v>
      </c>
      <c r="D17" s="35" t="s">
        <v>30</v>
      </c>
      <c r="E17" s="35" t="s">
        <v>28</v>
      </c>
      <c r="F17" s="35" t="s">
        <v>35</v>
      </c>
      <c r="G17" s="36" t="s">
        <v>23</v>
      </c>
      <c r="H17" s="37">
        <v>0.98499999999999999</v>
      </c>
      <c r="I17" s="38" t="s">
        <v>27</v>
      </c>
      <c r="K17" s="39">
        <f>IF(H17=L17,1,0)</f>
        <v>0</v>
      </c>
      <c r="L17" s="46" t="s">
        <v>36</v>
      </c>
      <c r="M17" s="47" t="s">
        <v>37</v>
      </c>
    </row>
    <row r="18" ht="39.600000000000001" customHeight="1">
      <c r="A18" s="5">
        <f t="shared" si="0"/>
        <v>1</v>
      </c>
      <c r="B18" s="1"/>
      <c r="C18" s="33" t="s">
        <v>19</v>
      </c>
      <c r="D18" s="35" t="s">
        <v>30</v>
      </c>
      <c r="E18" s="35" t="s">
        <v>25</v>
      </c>
      <c r="F18" s="48" t="s">
        <v>38</v>
      </c>
      <c r="G18" s="44" t="s">
        <v>39</v>
      </c>
      <c r="H18" s="49">
        <v>1</v>
      </c>
      <c r="I18" s="38" t="s">
        <v>40</v>
      </c>
      <c r="K18" s="39">
        <f t="shared" ref="K18:K21" si="2">IF((H18-M18)/(L18-M18)&gt;1,1,IF((H18-M18)/(L18-M18)&lt;0,0,(H18-M18)/(L18-M18)))</f>
        <v>0.99995000000000001</v>
      </c>
      <c r="L18" s="42">
        <v>0</v>
      </c>
      <c r="M18" s="43">
        <v>20000</v>
      </c>
    </row>
    <row r="19" ht="39.600000000000001" customHeight="1">
      <c r="A19" s="5">
        <f t="shared" si="0"/>
        <v>1</v>
      </c>
      <c r="B19" s="1"/>
      <c r="C19" s="33" t="s">
        <v>19</v>
      </c>
      <c r="D19" s="35" t="s">
        <v>30</v>
      </c>
      <c r="E19" s="35" t="s">
        <v>41</v>
      </c>
      <c r="F19" s="35" t="s">
        <v>42</v>
      </c>
      <c r="G19" s="44" t="s">
        <v>43</v>
      </c>
      <c r="H19" s="49">
        <v>1.5</v>
      </c>
      <c r="I19" s="38" t="s">
        <v>44</v>
      </c>
      <c r="K19" s="39">
        <f t="shared" si="2"/>
        <v>0.99250000000000005</v>
      </c>
      <c r="L19" s="42">
        <v>0</v>
      </c>
      <c r="M19" s="43">
        <v>200</v>
      </c>
    </row>
    <row r="20" ht="39.600000000000001" customHeight="1">
      <c r="A20" s="5">
        <f t="shared" si="0"/>
        <v>1</v>
      </c>
      <c r="B20" s="1"/>
      <c r="C20" s="33" t="s">
        <v>19</v>
      </c>
      <c r="D20" s="34" t="s">
        <v>20</v>
      </c>
      <c r="E20" s="34" t="s">
        <v>25</v>
      </c>
      <c r="F20" s="35" t="s">
        <v>45</v>
      </c>
      <c r="G20" s="44" t="s">
        <v>39</v>
      </c>
      <c r="H20" s="49">
        <v>2.1000000000000001</v>
      </c>
      <c r="I20" s="38" t="s">
        <v>40</v>
      </c>
      <c r="K20" s="39">
        <f t="shared" si="2"/>
        <v>1</v>
      </c>
      <c r="L20" s="42">
        <v>1</v>
      </c>
      <c r="M20" s="43">
        <v>0</v>
      </c>
    </row>
    <row r="21" ht="39.600000000000001" customHeight="1">
      <c r="A21" s="5">
        <f t="shared" si="0"/>
        <v>1</v>
      </c>
      <c r="B21" s="1"/>
      <c r="C21" s="33" t="s">
        <v>19</v>
      </c>
      <c r="D21" s="35" t="s">
        <v>20</v>
      </c>
      <c r="E21" s="35" t="s">
        <v>28</v>
      </c>
      <c r="F21" s="35" t="s">
        <v>46</v>
      </c>
      <c r="G21" s="36" t="s">
        <v>18</v>
      </c>
      <c r="H21" s="49">
        <v>4</v>
      </c>
      <c r="I21" s="38" t="s">
        <v>47</v>
      </c>
      <c r="K21" s="39">
        <f t="shared" si="2"/>
        <v>1</v>
      </c>
      <c r="L21" s="42">
        <v>1</v>
      </c>
      <c r="M21" s="43">
        <v>0</v>
      </c>
    </row>
    <row r="22" ht="39.600000000000001" customHeight="1">
      <c r="A22" s="5">
        <f t="shared" si="0"/>
        <v>1</v>
      </c>
      <c r="B22" s="1"/>
      <c r="C22" s="33" t="s">
        <v>19</v>
      </c>
      <c r="D22" s="35" t="s">
        <v>30</v>
      </c>
      <c r="E22" s="35" t="s">
        <v>41</v>
      </c>
      <c r="F22" s="35" t="s">
        <v>48</v>
      </c>
      <c r="G22" s="36" t="s">
        <v>18</v>
      </c>
      <c r="H22" s="49">
        <v>5</v>
      </c>
      <c r="I22" s="38" t="s">
        <v>49</v>
      </c>
      <c r="K22" s="39">
        <f>IF(H22=L22,1,0)</f>
        <v>0</v>
      </c>
      <c r="L22" s="46" t="s">
        <v>36</v>
      </c>
      <c r="M22" s="47" t="s">
        <v>37</v>
      </c>
    </row>
    <row r="23" ht="39.600000000000001" customHeight="1">
      <c r="A23" s="5">
        <f t="shared" si="0"/>
        <v>1</v>
      </c>
      <c r="B23" s="1"/>
      <c r="C23" s="33" t="s">
        <v>19</v>
      </c>
      <c r="D23" s="35" t="s">
        <v>20</v>
      </c>
      <c r="E23" s="35" t="s">
        <v>28</v>
      </c>
      <c r="F23" s="35" t="s">
        <v>50</v>
      </c>
      <c r="G23" s="36" t="s">
        <v>18</v>
      </c>
      <c r="H23" s="49">
        <v>12</v>
      </c>
      <c r="I23" s="38" t="s">
        <v>51</v>
      </c>
      <c r="K23" s="39">
        <f t="shared" ref="K23:K26" si="3">IF((H23-M23)/(L23-M23)&gt;1,1,IF((H23-M23)/(L23-M23)&lt;0,0,(H23-M23)/(L23-M23)))</f>
        <v>1</v>
      </c>
      <c r="L23" s="42">
        <v>1</v>
      </c>
      <c r="M23" s="43">
        <v>0</v>
      </c>
    </row>
    <row r="24" ht="39.600000000000001" customHeight="1">
      <c r="A24" s="5">
        <f t="shared" si="0"/>
        <v>1</v>
      </c>
      <c r="B24" s="1"/>
      <c r="C24" s="33" t="s">
        <v>19</v>
      </c>
      <c r="D24" s="35" t="s">
        <v>30</v>
      </c>
      <c r="E24" s="35" t="s">
        <v>21</v>
      </c>
      <c r="F24" s="35" t="s">
        <v>52</v>
      </c>
      <c r="G24" s="44" t="s">
        <v>53</v>
      </c>
      <c r="H24" s="49">
        <v>54</v>
      </c>
      <c r="I24" s="38" t="s">
        <v>27</v>
      </c>
      <c r="K24" s="39">
        <f t="shared" si="3"/>
        <v>0.54000000000000004</v>
      </c>
      <c r="L24" s="42">
        <v>100</v>
      </c>
      <c r="M24" s="43">
        <v>0</v>
      </c>
    </row>
    <row r="25" ht="39.600000000000001" customHeight="1">
      <c r="A25" s="5">
        <f t="shared" si="0"/>
        <v>1</v>
      </c>
      <c r="B25" s="1"/>
      <c r="C25" s="33" t="s">
        <v>19</v>
      </c>
      <c r="D25" s="35" t="s">
        <v>30</v>
      </c>
      <c r="E25" s="35" t="s">
        <v>21</v>
      </c>
      <c r="F25" s="35" t="s">
        <v>54</v>
      </c>
      <c r="G25" s="44" t="s">
        <v>55</v>
      </c>
      <c r="H25" s="49">
        <v>30000</v>
      </c>
      <c r="I25" s="38" t="s">
        <v>56</v>
      </c>
      <c r="K25" s="39">
        <f t="shared" si="3"/>
        <v>1</v>
      </c>
      <c r="L25" s="42">
        <v>1</v>
      </c>
      <c r="M25" s="43">
        <v>0</v>
      </c>
    </row>
    <row r="26" ht="39.600000000000001" customHeight="1">
      <c r="A26" s="5">
        <f t="shared" si="0"/>
        <v>0</v>
      </c>
      <c r="B26" s="1"/>
      <c r="C26" s="33" t="s">
        <v>19</v>
      </c>
      <c r="D26" s="35" t="s">
        <v>30</v>
      </c>
      <c r="E26" s="35" t="s">
        <v>25</v>
      </c>
      <c r="F26" s="48" t="s">
        <v>57</v>
      </c>
      <c r="G26" s="36" t="s">
        <v>18</v>
      </c>
      <c r="H26" s="49"/>
      <c r="I26" s="38" t="s">
        <v>56</v>
      </c>
      <c r="K26" s="39">
        <f t="shared" si="3"/>
        <v>0</v>
      </c>
      <c r="L26" s="42">
        <v>1</v>
      </c>
      <c r="M26" s="43">
        <v>0</v>
      </c>
    </row>
    <row r="27" ht="39.600000000000001" customHeight="1">
      <c r="A27" s="5">
        <f t="shared" si="0"/>
        <v>1</v>
      </c>
      <c r="B27" s="1"/>
      <c r="C27" s="33" t="s">
        <v>19</v>
      </c>
      <c r="D27" s="35" t="s">
        <v>20</v>
      </c>
      <c r="E27" s="35" t="s">
        <v>21</v>
      </c>
      <c r="F27" s="35" t="s">
        <v>58</v>
      </c>
      <c r="G27" s="36" t="s">
        <v>18</v>
      </c>
      <c r="H27" s="49" t="s">
        <v>37</v>
      </c>
      <c r="I27" s="38" t="s">
        <v>59</v>
      </c>
      <c r="K27" s="39">
        <f>IF(H27=L27,1,0)</f>
        <v>0</v>
      </c>
      <c r="L27" s="46" t="s">
        <v>36</v>
      </c>
      <c r="M27" s="47" t="s">
        <v>37</v>
      </c>
    </row>
    <row r="28" ht="39.600000000000001" customHeight="1">
      <c r="A28" s="5">
        <f t="shared" si="0"/>
        <v>0</v>
      </c>
      <c r="B28" s="1"/>
      <c r="C28" s="33" t="s">
        <v>19</v>
      </c>
      <c r="D28" s="35" t="s">
        <v>30</v>
      </c>
      <c r="E28" s="35" t="s">
        <v>41</v>
      </c>
      <c r="F28" s="35" t="s">
        <v>60</v>
      </c>
      <c r="G28" s="36" t="s">
        <v>18</v>
      </c>
      <c r="H28" s="49"/>
      <c r="I28" s="38" t="s">
        <v>61</v>
      </c>
      <c r="K28" s="39">
        <f t="shared" ref="K28:K33" si="4">IF((H28-M28)/(L28-M28)&gt;1,1,IF((H28-M28)/(L28-M28)&lt;0,0,(H28-M28)/(L28-M28)))</f>
        <v>0</v>
      </c>
      <c r="L28" s="42">
        <v>1</v>
      </c>
      <c r="M28" s="43">
        <v>0</v>
      </c>
    </row>
    <row r="29" ht="39.600000000000001" customHeight="1">
      <c r="A29" s="5">
        <f t="shared" si="0"/>
        <v>0</v>
      </c>
      <c r="B29" s="1"/>
      <c r="C29" s="33" t="s">
        <v>19</v>
      </c>
      <c r="D29" s="35" t="s">
        <v>30</v>
      </c>
      <c r="E29" s="35" t="s">
        <v>28</v>
      </c>
      <c r="F29" s="35" t="s">
        <v>62</v>
      </c>
      <c r="G29" s="36" t="s">
        <v>18</v>
      </c>
      <c r="H29" s="49"/>
      <c r="I29" s="38" t="s">
        <v>63</v>
      </c>
      <c r="K29" s="39">
        <f t="shared" si="4"/>
        <v>0</v>
      </c>
      <c r="L29" s="42">
        <v>21.559999999999999</v>
      </c>
      <c r="M29" s="45">
        <v>0</v>
      </c>
    </row>
    <row r="30" ht="39.600000000000001" customHeight="1">
      <c r="A30" s="5">
        <f t="shared" si="0"/>
        <v>0</v>
      </c>
      <c r="B30" s="1"/>
      <c r="C30" s="33" t="s">
        <v>19</v>
      </c>
      <c r="D30" s="34" t="s">
        <v>20</v>
      </c>
      <c r="E30" s="34" t="s">
        <v>25</v>
      </c>
      <c r="F30" s="35" t="s">
        <v>64</v>
      </c>
      <c r="G30" s="36" t="s">
        <v>23</v>
      </c>
      <c r="H30" s="49"/>
      <c r="I30" s="38" t="s">
        <v>65</v>
      </c>
      <c r="K30" s="39">
        <f t="shared" si="4"/>
        <v>0</v>
      </c>
      <c r="L30" s="42">
        <v>10</v>
      </c>
      <c r="M30" s="45">
        <v>0</v>
      </c>
    </row>
    <row r="31" ht="39.600000000000001" customHeight="1">
      <c r="A31" s="5">
        <f t="shared" si="0"/>
        <v>1</v>
      </c>
      <c r="B31" s="1"/>
      <c r="C31" s="50" t="s">
        <v>66</v>
      </c>
      <c r="D31" s="35" t="s">
        <v>67</v>
      </c>
      <c r="E31" s="35" t="s">
        <v>68</v>
      </c>
      <c r="F31" s="48" t="s">
        <v>69</v>
      </c>
      <c r="G31" s="36" t="s">
        <v>18</v>
      </c>
      <c r="H31" s="49">
        <v>2</v>
      </c>
      <c r="I31" s="38" t="s">
        <v>27</v>
      </c>
      <c r="K31" s="39">
        <f t="shared" si="4"/>
        <v>0.40000000000000002</v>
      </c>
      <c r="L31" s="42">
        <v>5</v>
      </c>
      <c r="M31" s="43">
        <v>0</v>
      </c>
    </row>
    <row r="32" ht="39.600000000000001" customHeight="1">
      <c r="A32" s="5">
        <f t="shared" si="0"/>
        <v>1</v>
      </c>
      <c r="B32" s="1"/>
      <c r="C32" s="50" t="s">
        <v>66</v>
      </c>
      <c r="D32" s="35" t="s">
        <v>70</v>
      </c>
      <c r="E32" s="35" t="s">
        <v>21</v>
      </c>
      <c r="F32" s="48" t="s">
        <v>71</v>
      </c>
      <c r="G32" s="36" t="s">
        <v>72</v>
      </c>
      <c r="H32" s="49">
        <v>6</v>
      </c>
      <c r="I32" s="38" t="s">
        <v>27</v>
      </c>
      <c r="K32" s="39">
        <f t="shared" si="4"/>
        <v>1</v>
      </c>
      <c r="L32" s="42">
        <v>1</v>
      </c>
      <c r="M32" s="43">
        <v>0</v>
      </c>
    </row>
    <row r="33" ht="39.600000000000001" customHeight="1">
      <c r="A33" s="5">
        <f t="shared" si="0"/>
        <v>1</v>
      </c>
      <c r="B33" s="1"/>
      <c r="C33" s="50" t="s">
        <v>66</v>
      </c>
      <c r="D33" s="35" t="s">
        <v>67</v>
      </c>
      <c r="E33" s="35" t="s">
        <v>68</v>
      </c>
      <c r="F33" s="48" t="s">
        <v>73</v>
      </c>
      <c r="G33" s="44" t="s">
        <v>39</v>
      </c>
      <c r="H33" s="49">
        <v>21</v>
      </c>
      <c r="I33" s="38" t="s">
        <v>27</v>
      </c>
      <c r="K33" s="39">
        <f t="shared" si="4"/>
        <v>1</v>
      </c>
      <c r="L33" s="42">
        <v>1</v>
      </c>
      <c r="M33" s="43">
        <v>0</v>
      </c>
    </row>
    <row r="34" ht="39.600000000000001" customHeight="1">
      <c r="A34" s="5">
        <f t="shared" si="0"/>
        <v>1</v>
      </c>
      <c r="B34" s="1"/>
      <c r="C34" s="50" t="s">
        <v>66</v>
      </c>
      <c r="D34" s="51" t="s">
        <v>70</v>
      </c>
      <c r="E34" s="35" t="s">
        <v>21</v>
      </c>
      <c r="F34" s="48" t="s">
        <v>74</v>
      </c>
      <c r="G34" s="36" t="s">
        <v>18</v>
      </c>
      <c r="H34" s="49" t="s">
        <v>37</v>
      </c>
      <c r="I34" s="38" t="s">
        <v>27</v>
      </c>
      <c r="K34" s="39">
        <f t="shared" ref="K34:K35" si="5">IF(H34=L34,1,0)</f>
        <v>1</v>
      </c>
      <c r="L34" s="46" t="s">
        <v>37</v>
      </c>
      <c r="M34" s="47" t="s">
        <v>36</v>
      </c>
    </row>
    <row r="35" ht="39.600000000000001" customHeight="1">
      <c r="A35" s="5">
        <f t="shared" si="0"/>
        <v>0</v>
      </c>
      <c r="B35" s="1"/>
      <c r="C35" s="50" t="s">
        <v>66</v>
      </c>
      <c r="D35" s="51" t="s">
        <v>67</v>
      </c>
      <c r="E35" s="35" t="s">
        <v>68</v>
      </c>
      <c r="F35" s="48" t="s">
        <v>75</v>
      </c>
      <c r="G35" s="36" t="s">
        <v>23</v>
      </c>
      <c r="H35" s="37"/>
      <c r="I35" s="38" t="s">
        <v>27</v>
      </c>
      <c r="K35" s="39">
        <f t="shared" si="5"/>
        <v>0</v>
      </c>
      <c r="L35" s="46" t="s">
        <v>36</v>
      </c>
      <c r="M35" s="47" t="s">
        <v>37</v>
      </c>
    </row>
    <row r="36" ht="39.600000000000001" customHeight="1">
      <c r="A36" s="5">
        <f t="shared" si="0"/>
        <v>0</v>
      </c>
      <c r="B36" s="1"/>
      <c r="C36" s="50" t="s">
        <v>66</v>
      </c>
      <c r="D36" s="35" t="s">
        <v>67</v>
      </c>
      <c r="E36" s="35" t="s">
        <v>41</v>
      </c>
      <c r="F36" s="48" t="s">
        <v>76</v>
      </c>
      <c r="G36" s="36" t="s">
        <v>23</v>
      </c>
      <c r="H36" s="37"/>
      <c r="I36" s="38" t="s">
        <v>77</v>
      </c>
      <c r="K36" s="39">
        <f t="shared" ref="K36:K41" si="6">IF((H36-M36)/(L36-M36)&gt;1,1,IF((H36-M36)/(L36-M36)&lt;0,0,(H36-M36)/(L36-M36)))</f>
        <v>0</v>
      </c>
      <c r="L36" s="42">
        <v>7.2000000000000002</v>
      </c>
      <c r="M36" s="45">
        <v>2.2000000000000002</v>
      </c>
    </row>
    <row r="37" ht="39.600000000000001" customHeight="1">
      <c r="A37" s="5">
        <f t="shared" si="0"/>
        <v>0</v>
      </c>
      <c r="B37" s="1"/>
      <c r="C37" s="50" t="s">
        <v>66</v>
      </c>
      <c r="D37" s="35" t="s">
        <v>67</v>
      </c>
      <c r="E37" s="35" t="s">
        <v>21</v>
      </c>
      <c r="F37" s="48" t="s">
        <v>78</v>
      </c>
      <c r="G37" s="36" t="s">
        <v>18</v>
      </c>
      <c r="H37" s="49"/>
      <c r="I37" s="52" t="s">
        <v>79</v>
      </c>
      <c r="K37" s="39">
        <f t="shared" si="6"/>
        <v>1</v>
      </c>
      <c r="L37" s="42">
        <v>0</v>
      </c>
      <c r="M37" s="45">
        <v>2</v>
      </c>
    </row>
    <row r="38" ht="39.600000000000001" customHeight="1">
      <c r="A38" s="5">
        <f t="shared" si="0"/>
        <v>0</v>
      </c>
      <c r="B38" s="1"/>
      <c r="C38" s="50" t="s">
        <v>66</v>
      </c>
      <c r="D38" s="35" t="s">
        <v>67</v>
      </c>
      <c r="E38" s="35" t="s">
        <v>21</v>
      </c>
      <c r="F38" s="48" t="s">
        <v>80</v>
      </c>
      <c r="G38" s="36" t="s">
        <v>23</v>
      </c>
      <c r="H38" s="37"/>
      <c r="I38" s="38" t="s">
        <v>27</v>
      </c>
      <c r="K38" s="39">
        <f t="shared" si="6"/>
        <v>0</v>
      </c>
      <c r="L38" s="42">
        <v>1</v>
      </c>
      <c r="M38" s="43">
        <v>0</v>
      </c>
    </row>
    <row r="39" ht="39.600000000000001" customHeight="1">
      <c r="A39" s="5">
        <f t="shared" si="0"/>
        <v>0</v>
      </c>
      <c r="B39" s="1"/>
      <c r="C39" s="50" t="s">
        <v>66</v>
      </c>
      <c r="D39" s="35" t="s">
        <v>67</v>
      </c>
      <c r="E39" s="35" t="s">
        <v>21</v>
      </c>
      <c r="F39" s="48" t="s">
        <v>81</v>
      </c>
      <c r="G39" s="36" t="s">
        <v>23</v>
      </c>
      <c r="H39" s="37"/>
      <c r="I39" s="38" t="s">
        <v>82</v>
      </c>
      <c r="K39" s="39">
        <f t="shared" si="6"/>
        <v>0</v>
      </c>
      <c r="L39" s="42">
        <v>20</v>
      </c>
      <c r="M39" s="43">
        <v>0</v>
      </c>
    </row>
    <row r="40" ht="39.600000000000001" customHeight="1">
      <c r="A40" s="5">
        <f t="shared" si="0"/>
        <v>0</v>
      </c>
      <c r="B40" s="1"/>
      <c r="C40" s="50" t="s">
        <v>66</v>
      </c>
      <c r="D40" s="35" t="s">
        <v>67</v>
      </c>
      <c r="E40" s="35" t="s">
        <v>21</v>
      </c>
      <c r="F40" s="48" t="s">
        <v>83</v>
      </c>
      <c r="G40" s="36" t="s">
        <v>23</v>
      </c>
      <c r="H40" s="37"/>
      <c r="I40" s="38" t="s">
        <v>27</v>
      </c>
      <c r="K40" s="39">
        <f t="shared" si="6"/>
        <v>0</v>
      </c>
      <c r="L40" s="42">
        <v>15</v>
      </c>
      <c r="M40" s="45">
        <v>0</v>
      </c>
    </row>
    <row r="41" ht="39.600000000000001" customHeight="1">
      <c r="A41" s="5">
        <f t="shared" si="0"/>
        <v>0</v>
      </c>
      <c r="B41" s="1"/>
      <c r="C41" s="50" t="s">
        <v>66</v>
      </c>
      <c r="D41" s="35" t="s">
        <v>67</v>
      </c>
      <c r="E41" s="35" t="s">
        <v>21</v>
      </c>
      <c r="F41" s="48" t="s">
        <v>84</v>
      </c>
      <c r="G41" s="36" t="s">
        <v>18</v>
      </c>
      <c r="H41" s="49"/>
      <c r="I41" s="38" t="s">
        <v>27</v>
      </c>
      <c r="K41" s="39">
        <f t="shared" si="6"/>
        <v>0</v>
      </c>
      <c r="L41" s="42">
        <v>1</v>
      </c>
      <c r="M41" s="43">
        <v>0</v>
      </c>
    </row>
    <row r="42" ht="39.600000000000001" customHeight="1">
      <c r="A42" s="5">
        <f t="shared" si="0"/>
        <v>0</v>
      </c>
      <c r="B42" s="1"/>
      <c r="C42" s="50" t="s">
        <v>66</v>
      </c>
      <c r="D42" s="35" t="s">
        <v>67</v>
      </c>
      <c r="E42" s="35" t="s">
        <v>28</v>
      </c>
      <c r="F42" s="48" t="s">
        <v>85</v>
      </c>
      <c r="G42" s="44" t="s">
        <v>23</v>
      </c>
      <c r="H42" s="37"/>
      <c r="I42" s="38" t="s">
        <v>27</v>
      </c>
      <c r="K42" s="39">
        <f>IF(H42=L42,1,0)</f>
        <v>0</v>
      </c>
      <c r="L42" s="46" t="s">
        <v>36</v>
      </c>
      <c r="M42" s="47" t="s">
        <v>37</v>
      </c>
    </row>
    <row r="43" ht="39.600000000000001" customHeight="1">
      <c r="A43" s="5">
        <f t="shared" si="0"/>
        <v>0</v>
      </c>
      <c r="B43" s="1"/>
      <c r="C43" s="50" t="s">
        <v>66</v>
      </c>
      <c r="D43" s="35" t="s">
        <v>67</v>
      </c>
      <c r="E43" s="35" t="s">
        <v>28</v>
      </c>
      <c r="F43" s="48" t="s">
        <v>86</v>
      </c>
      <c r="G43" s="36" t="s">
        <v>72</v>
      </c>
      <c r="H43" s="49"/>
      <c r="I43" s="38" t="s">
        <v>27</v>
      </c>
      <c r="K43" s="39">
        <f t="shared" ref="K43:K51" si="7">IF((H43-M43)/(L43-M43)&gt;1,1,IF((H43-M43)/(L43-M43)&lt;0,0,(H43-M43)/(L43-M43)))</f>
        <v>0</v>
      </c>
      <c r="L43" s="42">
        <v>10</v>
      </c>
      <c r="M43" s="45">
        <v>0</v>
      </c>
    </row>
    <row r="44" ht="39.600000000000001" customHeight="1">
      <c r="A44" s="5">
        <f t="shared" si="0"/>
        <v>0</v>
      </c>
      <c r="B44" s="1"/>
      <c r="C44" s="50" t="s">
        <v>66</v>
      </c>
      <c r="D44" s="35" t="s">
        <v>67</v>
      </c>
      <c r="E44" s="35" t="s">
        <v>28</v>
      </c>
      <c r="F44" s="48" t="s">
        <v>87</v>
      </c>
      <c r="G44" s="36" t="s">
        <v>18</v>
      </c>
      <c r="H44" s="49"/>
      <c r="I44" s="38" t="s">
        <v>88</v>
      </c>
      <c r="K44" s="39">
        <f t="shared" si="7"/>
        <v>0</v>
      </c>
      <c r="L44" s="42">
        <v>100</v>
      </c>
      <c r="M44" s="43">
        <v>0</v>
      </c>
    </row>
    <row r="45" ht="39.600000000000001" customHeight="1">
      <c r="A45" s="5">
        <f t="shared" si="0"/>
        <v>0</v>
      </c>
      <c r="B45" s="1"/>
      <c r="C45" s="50" t="s">
        <v>66</v>
      </c>
      <c r="D45" s="51" t="s">
        <v>70</v>
      </c>
      <c r="E45" s="35" t="s">
        <v>41</v>
      </c>
      <c r="F45" s="48" t="s">
        <v>89</v>
      </c>
      <c r="G45" s="36" t="s">
        <v>18</v>
      </c>
      <c r="H45" s="49"/>
      <c r="I45" s="38" t="s">
        <v>90</v>
      </c>
      <c r="K45" s="39">
        <f t="shared" si="7"/>
        <v>0</v>
      </c>
      <c r="L45" s="42">
        <v>5</v>
      </c>
      <c r="M45" s="45">
        <v>1</v>
      </c>
    </row>
    <row r="46" ht="39.600000000000001" customHeight="1">
      <c r="A46" s="5">
        <f t="shared" si="0"/>
        <v>0</v>
      </c>
      <c r="B46" s="1"/>
      <c r="C46" s="50" t="s">
        <v>66</v>
      </c>
      <c r="D46" s="35" t="s">
        <v>70</v>
      </c>
      <c r="E46" s="35" t="s">
        <v>21</v>
      </c>
      <c r="F46" s="48" t="s">
        <v>91</v>
      </c>
      <c r="G46" s="36" t="s">
        <v>92</v>
      </c>
      <c r="H46" s="49"/>
      <c r="I46" s="38" t="s">
        <v>93</v>
      </c>
      <c r="K46" s="39">
        <f t="shared" si="7"/>
        <v>0</v>
      </c>
      <c r="L46" s="42">
        <v>1</v>
      </c>
      <c r="M46" s="43">
        <v>0</v>
      </c>
    </row>
    <row r="47" ht="39.600000000000001" customHeight="1">
      <c r="A47" s="5">
        <f t="shared" si="0"/>
        <v>0</v>
      </c>
      <c r="B47" s="1"/>
      <c r="C47" s="50" t="s">
        <v>66</v>
      </c>
      <c r="D47" s="35" t="s">
        <v>70</v>
      </c>
      <c r="E47" s="35" t="s">
        <v>21</v>
      </c>
      <c r="F47" s="48" t="s">
        <v>94</v>
      </c>
      <c r="G47" s="36" t="s">
        <v>23</v>
      </c>
      <c r="H47" s="37"/>
      <c r="I47" s="38" t="s">
        <v>95</v>
      </c>
      <c r="K47" s="39">
        <f t="shared" si="7"/>
        <v>1</v>
      </c>
      <c r="L47" s="53">
        <v>0</v>
      </c>
      <c r="M47" s="54">
        <v>0.29999999999999999</v>
      </c>
    </row>
    <row r="48" ht="39.600000000000001" customHeight="1">
      <c r="A48" s="5">
        <f t="shared" si="0"/>
        <v>0</v>
      </c>
      <c r="B48" s="1"/>
      <c r="C48" s="50" t="s">
        <v>66</v>
      </c>
      <c r="D48" s="35" t="s">
        <v>70</v>
      </c>
      <c r="E48" s="35" t="s">
        <v>21</v>
      </c>
      <c r="F48" s="48" t="s">
        <v>96</v>
      </c>
      <c r="G48" s="36" t="s">
        <v>18</v>
      </c>
      <c r="H48" s="49"/>
      <c r="I48" s="38" t="s">
        <v>97</v>
      </c>
      <c r="K48" s="39">
        <f t="shared" si="7"/>
        <v>1</v>
      </c>
      <c r="L48" s="42">
        <v>100</v>
      </c>
      <c r="M48" s="45">
        <v>150</v>
      </c>
    </row>
    <row r="49" ht="39.600000000000001" customHeight="1">
      <c r="A49" s="5">
        <f t="shared" si="0"/>
        <v>1</v>
      </c>
      <c r="B49" s="1"/>
      <c r="C49" s="55" t="s">
        <v>98</v>
      </c>
      <c r="D49" s="51" t="s">
        <v>99</v>
      </c>
      <c r="E49" s="35" t="s">
        <v>21</v>
      </c>
      <c r="F49" s="35" t="s">
        <v>100</v>
      </c>
      <c r="G49" s="36" t="s">
        <v>23</v>
      </c>
      <c r="H49" s="37">
        <v>0.070000000000000007</v>
      </c>
      <c r="I49" s="38" t="s">
        <v>101</v>
      </c>
      <c r="K49" s="39">
        <f t="shared" si="7"/>
        <v>0.070000000000000007</v>
      </c>
      <c r="L49" s="42">
        <v>1</v>
      </c>
      <c r="M49" s="43">
        <v>0</v>
      </c>
    </row>
    <row r="50" ht="39.600000000000001" customHeight="1">
      <c r="A50" s="5">
        <f t="shared" si="0"/>
        <v>1</v>
      </c>
      <c r="B50" s="1"/>
      <c r="C50" s="55" t="s">
        <v>98</v>
      </c>
      <c r="D50" s="35" t="s">
        <v>99</v>
      </c>
      <c r="E50" s="35" t="s">
        <v>41</v>
      </c>
      <c r="F50" s="35" t="s">
        <v>102</v>
      </c>
      <c r="G50" s="36" t="s">
        <v>23</v>
      </c>
      <c r="H50" s="37">
        <v>0.10000000000000001</v>
      </c>
      <c r="I50" s="38" t="s">
        <v>103</v>
      </c>
      <c r="K50" s="39">
        <f t="shared" si="7"/>
        <v>0.10000000000000001</v>
      </c>
      <c r="L50" s="42">
        <v>1</v>
      </c>
      <c r="M50" s="43">
        <v>0</v>
      </c>
    </row>
    <row r="51" ht="39.600000000000001" customHeight="1">
      <c r="A51" s="5">
        <f t="shared" si="0"/>
        <v>1</v>
      </c>
      <c r="B51" s="1"/>
      <c r="C51" s="55" t="s">
        <v>98</v>
      </c>
      <c r="D51" s="35" t="s">
        <v>99</v>
      </c>
      <c r="E51" s="35" t="s">
        <v>21</v>
      </c>
      <c r="F51" s="35" t="s">
        <v>104</v>
      </c>
      <c r="G51" s="36" t="s">
        <v>23</v>
      </c>
      <c r="H51" s="37">
        <v>0.34999999999999998</v>
      </c>
      <c r="I51" s="38" t="s">
        <v>105</v>
      </c>
      <c r="K51" s="39">
        <f t="shared" si="7"/>
        <v>0.34999999999999998</v>
      </c>
      <c r="L51" s="42">
        <v>1</v>
      </c>
      <c r="M51" s="43">
        <v>0</v>
      </c>
    </row>
    <row r="52" ht="39.600000000000001" customHeight="1">
      <c r="A52" s="5">
        <f t="shared" si="0"/>
        <v>1</v>
      </c>
      <c r="B52" s="1"/>
      <c r="C52" s="55" t="s">
        <v>98</v>
      </c>
      <c r="D52" s="35" t="s">
        <v>106</v>
      </c>
      <c r="E52" s="35" t="s">
        <v>21</v>
      </c>
      <c r="F52" s="35" t="s">
        <v>107</v>
      </c>
      <c r="G52" s="36" t="s">
        <v>23</v>
      </c>
      <c r="H52" s="37">
        <v>0.57999999999999996</v>
      </c>
      <c r="I52" s="38" t="s">
        <v>108</v>
      </c>
      <c r="K52" s="39">
        <f>IF(H52=L52,1,0)</f>
        <v>0</v>
      </c>
      <c r="L52" s="46" t="s">
        <v>36</v>
      </c>
      <c r="M52" s="47" t="s">
        <v>37</v>
      </c>
    </row>
    <row r="53" ht="39.600000000000001" customHeight="1">
      <c r="A53" s="5">
        <f t="shared" si="0"/>
        <v>1</v>
      </c>
      <c r="B53" s="1"/>
      <c r="C53" s="55" t="s">
        <v>98</v>
      </c>
      <c r="D53" s="35" t="s">
        <v>99</v>
      </c>
      <c r="E53" s="35" t="s">
        <v>25</v>
      </c>
      <c r="F53" s="35" t="s">
        <v>109</v>
      </c>
      <c r="G53" s="44" t="s">
        <v>110</v>
      </c>
      <c r="H53" s="49">
        <v>1.2</v>
      </c>
      <c r="I53" s="38" t="s">
        <v>27</v>
      </c>
      <c r="K53" s="39">
        <f t="shared" ref="K53:K54" si="8">IF((H53-M53)/(L53-M53)&gt;1,1,IF((H53-M53)/(L53-M53)&lt;0,0,(H53-M53)/(L53-M53)))</f>
        <v>1</v>
      </c>
      <c r="L53" s="42">
        <v>1</v>
      </c>
      <c r="M53" s="43">
        <v>0</v>
      </c>
    </row>
    <row r="54" ht="39.600000000000001" customHeight="1">
      <c r="A54" s="5">
        <f t="shared" si="0"/>
        <v>1</v>
      </c>
      <c r="B54" s="1"/>
      <c r="C54" s="55" t="s">
        <v>98</v>
      </c>
      <c r="D54" s="35" t="s">
        <v>106</v>
      </c>
      <c r="E54" s="35" t="s">
        <v>25</v>
      </c>
      <c r="F54" s="48" t="s">
        <v>111</v>
      </c>
      <c r="G54" s="36" t="s">
        <v>18</v>
      </c>
      <c r="H54" s="49">
        <v>1.5</v>
      </c>
      <c r="I54" s="38" t="s">
        <v>27</v>
      </c>
      <c r="K54" s="39">
        <f t="shared" si="8"/>
        <v>0.94999999999999996</v>
      </c>
      <c r="L54" s="42">
        <v>0</v>
      </c>
      <c r="M54" s="45">
        <v>30</v>
      </c>
    </row>
    <row r="55" ht="39.600000000000001" customHeight="1">
      <c r="A55" s="5">
        <f t="shared" si="0"/>
        <v>1</v>
      </c>
      <c r="B55" s="1"/>
      <c r="C55" s="55" t="s">
        <v>98</v>
      </c>
      <c r="D55" s="35" t="s">
        <v>106</v>
      </c>
      <c r="E55" s="35" t="s">
        <v>21</v>
      </c>
      <c r="F55" s="48" t="s">
        <v>112</v>
      </c>
      <c r="G55" s="44" t="s">
        <v>39</v>
      </c>
      <c r="H55" s="49">
        <v>2.2999999999999998</v>
      </c>
      <c r="I55" s="38" t="s">
        <v>27</v>
      </c>
      <c r="K55" s="39">
        <f t="shared" ref="K55:K58" si="9">IF(H55=L55,1,0)</f>
        <v>0</v>
      </c>
      <c r="L55" s="46" t="s">
        <v>37</v>
      </c>
      <c r="M55" s="47" t="s">
        <v>36</v>
      </c>
    </row>
    <row r="56" ht="39.600000000000001" customHeight="1">
      <c r="A56" s="5">
        <f t="shared" si="0"/>
        <v>1</v>
      </c>
      <c r="B56" s="1"/>
      <c r="C56" s="55" t="s">
        <v>98</v>
      </c>
      <c r="D56" s="35" t="s">
        <v>106</v>
      </c>
      <c r="E56" s="35" t="s">
        <v>21</v>
      </c>
      <c r="F56" s="48" t="s">
        <v>113</v>
      </c>
      <c r="G56" s="36" t="s">
        <v>114</v>
      </c>
      <c r="H56" s="49">
        <v>3</v>
      </c>
      <c r="I56" s="38" t="s">
        <v>27</v>
      </c>
      <c r="K56" s="39">
        <f t="shared" si="9"/>
        <v>0</v>
      </c>
      <c r="L56" s="46" t="s">
        <v>36</v>
      </c>
      <c r="M56" s="47" t="s">
        <v>37</v>
      </c>
    </row>
    <row r="57" ht="39.600000000000001" customHeight="1">
      <c r="A57" s="5">
        <f t="shared" si="0"/>
        <v>1</v>
      </c>
      <c r="B57" s="1"/>
      <c r="C57" s="55" t="s">
        <v>98</v>
      </c>
      <c r="D57" s="35" t="s">
        <v>99</v>
      </c>
      <c r="E57" s="35" t="s">
        <v>28</v>
      </c>
      <c r="F57" s="35" t="s">
        <v>115</v>
      </c>
      <c r="G57" s="36" t="s">
        <v>18</v>
      </c>
      <c r="H57" s="49" t="s">
        <v>37</v>
      </c>
      <c r="I57" s="38" t="s">
        <v>116</v>
      </c>
      <c r="K57" s="39">
        <f t="shared" si="9"/>
        <v>1</v>
      </c>
      <c r="L57" s="46" t="s">
        <v>37</v>
      </c>
      <c r="M57" s="47" t="s">
        <v>36</v>
      </c>
    </row>
    <row r="58" ht="39.600000000000001" customHeight="1">
      <c r="A58" s="5">
        <f t="shared" si="0"/>
        <v>1</v>
      </c>
      <c r="B58" s="1"/>
      <c r="C58" s="55" t="s">
        <v>98</v>
      </c>
      <c r="D58" s="35" t="s">
        <v>106</v>
      </c>
      <c r="E58" s="35" t="s">
        <v>21</v>
      </c>
      <c r="F58" s="48" t="s">
        <v>117</v>
      </c>
      <c r="G58" s="36" t="s">
        <v>18</v>
      </c>
      <c r="H58" s="49" t="s">
        <v>37</v>
      </c>
      <c r="I58" s="38" t="s">
        <v>118</v>
      </c>
      <c r="K58" s="39">
        <f t="shared" si="9"/>
        <v>0</v>
      </c>
      <c r="L58" s="46" t="s">
        <v>36</v>
      </c>
      <c r="M58" s="47" t="s">
        <v>37</v>
      </c>
    </row>
    <row r="59" ht="39.600000000000001" customHeight="1">
      <c r="A59" s="5">
        <f t="shared" si="0"/>
        <v>0</v>
      </c>
      <c r="B59" s="1"/>
      <c r="C59" s="55" t="s">
        <v>98</v>
      </c>
      <c r="D59" s="35" t="s">
        <v>106</v>
      </c>
      <c r="E59" s="35" t="s">
        <v>25</v>
      </c>
      <c r="F59" s="35" t="s">
        <v>119</v>
      </c>
      <c r="G59" s="36" t="s">
        <v>18</v>
      </c>
      <c r="H59" s="49"/>
      <c r="I59" s="38" t="s">
        <v>116</v>
      </c>
      <c r="K59" s="39">
        <f>IF((H59-M59)/(L59-M59)&gt;1,1,IF((H59-M59)/(L59-M59)&lt;0,0,(H59-M59)/(L59-M59)))</f>
        <v>0</v>
      </c>
      <c r="L59" s="42">
        <v>1</v>
      </c>
      <c r="M59" s="43">
        <v>0</v>
      </c>
    </row>
    <row r="60" ht="39.600000000000001" customHeight="1">
      <c r="A60" s="5">
        <f t="shared" si="0"/>
        <v>0</v>
      </c>
      <c r="B60" s="1"/>
      <c r="C60" s="55" t="s">
        <v>98</v>
      </c>
      <c r="D60" s="35" t="s">
        <v>106</v>
      </c>
      <c r="E60" s="35" t="s">
        <v>25</v>
      </c>
      <c r="F60" s="48" t="s">
        <v>120</v>
      </c>
      <c r="G60" s="36" t="s">
        <v>23</v>
      </c>
      <c r="H60" s="37"/>
      <c r="I60" s="38" t="s">
        <v>27</v>
      </c>
      <c r="K60" s="39">
        <f t="shared" ref="K60:K61" si="10">IF(H60=L60,1,0)</f>
        <v>0</v>
      </c>
      <c r="L60" s="46" t="s">
        <v>36</v>
      </c>
      <c r="M60" s="47" t="s">
        <v>37</v>
      </c>
    </row>
    <row r="61" ht="39.600000000000001" customHeight="1">
      <c r="A61" s="5">
        <f t="shared" si="0"/>
        <v>0</v>
      </c>
      <c r="B61" s="1"/>
      <c r="C61" s="55" t="s">
        <v>98</v>
      </c>
      <c r="D61" s="35" t="s">
        <v>106</v>
      </c>
      <c r="E61" s="35" t="s">
        <v>21</v>
      </c>
      <c r="F61" s="35" t="s">
        <v>121</v>
      </c>
      <c r="G61" s="36" t="s">
        <v>114</v>
      </c>
      <c r="H61" s="56"/>
      <c r="I61" s="38" t="s">
        <v>27</v>
      </c>
      <c r="K61" s="57">
        <f t="shared" si="10"/>
        <v>0</v>
      </c>
      <c r="L61" s="46" t="s">
        <v>36</v>
      </c>
      <c r="M61" s="47" t="s">
        <v>37</v>
      </c>
    </row>
    <row r="62" ht="14.25">
      <c r="K62" s="58"/>
    </row>
  </sheetData>
  <autoFilter ref="C11:I61"/>
  <mergeCells count="5">
    <mergeCell ref="D2:F2"/>
    <mergeCell ref="C4:H4"/>
    <mergeCell ref="C6:F6"/>
    <mergeCell ref="C7:F9"/>
    <mergeCell ref="K9:M10"/>
  </mergeCells>
  <conditionalFormatting sqref="H6">
    <cfRule type="colorScale" priority="2">
      <colorScale>
        <cfvo type="num" val="0"/>
        <cfvo type="num" val="0.8"/>
        <cfvo type="num" val="1"/>
        <color rgb="FFF8696B"/>
        <color rgb="FFFFEB84"/>
        <color theme="9" tint="0"/>
      </colorScale>
    </cfRule>
  </conditionalFormatting>
  <conditionalFormatting sqref="H7:H9">
    <cfRule type="colorScale" priority="2">
      <colorScale>
        <cfvo type="num" val="0"/>
        <cfvo type="num" val="0.5"/>
        <cfvo type="num" val="1"/>
        <color rgb="FFFAAFB0"/>
        <color theme="7" tint="0.79998168889431442"/>
        <color theme="9" tint="0.39997558519241921"/>
      </colorScale>
    </cfRule>
  </conditionalFormatting>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78C0D931-6437-407d-A8EE-F0AAD7539E65}">
      <x14:conditionalFormattings>
        <x14:conditionalFormatting xmlns:xm="http://schemas.microsoft.com/office/excel/2006/main">
          <x14:cfRule type="cellIs" priority="1" operator="equal" id="{00830038-00AF-4893-8A4A-003D00490004}">
            <xm:f>""</xm:f>
            <x14:dxf>
              <font>
                <color rgb="FF9C0006"/>
              </font>
              <fill>
                <patternFill patternType="solid">
                  <fgColor rgb="FFFF9999"/>
                  <bgColor rgb="FFFF9999"/>
                </patternFill>
              </fill>
            </x14:dxf>
          </x14:cfRule>
          <xm:sqref>H13:H61</xm:sqref>
        </x14:conditionalFormatting>
        <x14:conditionalFormatting xmlns:xm="http://schemas.microsoft.com/office/excel/2006/main">
          <x14:cfRule type="cellIs" priority="1" operator="equal" id="{00D90055-0098-4903-8284-00B3004400C0}">
            <xm:f>""</xm:f>
            <x14:dxf>
              <font>
                <color rgb="FF9C0006"/>
              </font>
              <fill>
                <patternFill patternType="solid">
                  <fgColor rgb="FFFF9999"/>
                  <bgColor rgb="FFFF9999"/>
                </patternFill>
              </fill>
            </x14:dxf>
          </x14:cfRule>
          <xm:sqref>H12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100" workbookViewId="0">
      <selection activeCell="A1" activeCellId="0" sqref="A1"/>
    </sheetView>
  </sheetViews>
  <sheetFormatPr defaultRowHeight="14.25"/>
  <cols>
    <col customWidth="1" min="1" max="1" width="15.8515625"/>
    <col bestFit="1" min="2" max="2" width="39.0625"/>
    <col bestFit="1" min="3" max="3" width="14.68359375"/>
    <col bestFit="1" min="4" max="4" width="107.50390625"/>
    <col bestFit="1" min="5" max="5" width="6.30078125"/>
    <col bestFit="1" min="6" max="6" width="40.7109375"/>
    <col bestFit="1" min="7" max="7" width="87.0625"/>
    <col bestFit="1" min="8" max="8" width="12.2734375"/>
  </cols>
  <sheetData>
    <row r="1">
      <c r="A1" s="59" t="s">
        <v>122</v>
      </c>
      <c r="B1" s="59" t="s">
        <v>123</v>
      </c>
      <c r="C1" s="59" t="s">
        <v>124</v>
      </c>
      <c r="D1" s="60" t="s">
        <v>125</v>
      </c>
      <c r="E1" s="61" t="s">
        <v>126</v>
      </c>
      <c r="F1" s="59" t="s">
        <v>127</v>
      </c>
      <c r="G1" s="59" t="s">
        <v>128</v>
      </c>
      <c r="H1" s="59" t="s">
        <v>129</v>
      </c>
    </row>
    <row r="2">
      <c r="A2" s="59" t="str">
        <f>Indicateurs!C12</f>
        <v>Vitaux</v>
      </c>
      <c r="B2" s="59" t="str">
        <f>Indicateurs!D12</f>
        <v xml:space="preserve">Se nourir</v>
      </c>
      <c r="C2" s="59" t="str">
        <f>Indicateurs!E12</f>
        <v>Transformation</v>
      </c>
      <c r="D2" s="59" t="str">
        <f>Indicateurs!F12</f>
        <v xml:space="preserve">Adéquation théorique entre la production agricole et la consommation du territoire</v>
      </c>
      <c r="E2" s="61">
        <f>Indicateurs!H12</f>
        <v>0.040000000000000001</v>
      </c>
      <c r="F2" s="59" t="str">
        <f>Indicateurs!G12</f>
        <v>%</v>
      </c>
      <c r="G2" s="59" t="str">
        <f>Indicateurs!I12</f>
        <v xml:space="preserve">Open dataCRATER ; Greniers d’abondance</v>
      </c>
      <c r="H2" s="62">
        <f>Indicateurs!K12</f>
        <v>0.95999999999999996</v>
      </c>
    </row>
    <row r="3">
      <c r="A3" s="59" t="str">
        <f>Indicateurs!C13</f>
        <v>Vitaux</v>
      </c>
      <c r="B3" s="59" t="str">
        <f>Indicateurs!D13</f>
        <v xml:space="preserve">Se nourir</v>
      </c>
      <c r="C3" s="59" t="str">
        <f>Indicateurs!E13</f>
        <v>Subsistance</v>
      </c>
      <c r="D3" s="59" t="str">
        <f>Indicateurs!F13</f>
        <v xml:space="preserve">Évolution des actifs agricoles entre 2008 et 2019</v>
      </c>
      <c r="E3" s="61">
        <f>Indicateurs!H13</f>
        <v>1</v>
      </c>
      <c r="F3" s="59" t="str">
        <f>Indicateurs!G13</f>
        <v>%</v>
      </c>
      <c r="G3" s="59" t="str">
        <f>Indicateurs!I13</f>
        <v>Interne</v>
      </c>
      <c r="H3" s="62">
        <f>Indicateurs!K13</f>
        <v>1</v>
      </c>
    </row>
    <row r="4">
      <c r="A4" s="59" t="str">
        <f>Indicateurs!C14</f>
        <v>Vitaux</v>
      </c>
      <c r="B4" s="59" t="str">
        <f>Indicateurs!D14</f>
        <v xml:space="preserve">Se nourir</v>
      </c>
      <c r="C4" s="59" t="str">
        <f>Indicateurs!E14</f>
        <v>Soutenabilité</v>
      </c>
      <c r="D4" s="59" t="str">
        <f>Indicateurs!F14</f>
        <v xml:space="preserve">Part de la surface agricole en agriculture Biologique sur la surface agricole utile</v>
      </c>
      <c r="E4" s="61">
        <f>Indicateurs!H14</f>
        <v>0.059999999999999998</v>
      </c>
      <c r="F4" s="59" t="str">
        <f>Indicateurs!G14</f>
        <v>%</v>
      </c>
      <c r="G4" s="59" t="str">
        <f>Indicateurs!I14</f>
        <v>Interne</v>
      </c>
      <c r="H4" s="62">
        <f>Indicateurs!K14</f>
        <v>0.0060000000000000001</v>
      </c>
    </row>
    <row r="5">
      <c r="A5" s="59" t="str">
        <f>Indicateurs!C15</f>
        <v>Vitaux</v>
      </c>
      <c r="B5" s="59" t="str">
        <f>Indicateurs!D15</f>
        <v xml:space="preserve">Avoir accès à l'eau potable</v>
      </c>
      <c r="C5" s="59" t="str">
        <f>Indicateurs!E15</f>
        <v>Subsistance</v>
      </c>
      <c r="D5" s="59" t="str">
        <f>Indicateurs!F15</f>
        <v xml:space="preserve">Part du territoire en alerte sécheresse estivale pour les eaux superficielles </v>
      </c>
      <c r="E5" s="61">
        <f>Indicateurs!H15</f>
        <v>0.10000000000000001</v>
      </c>
      <c r="F5" s="59" t="str">
        <f>Indicateurs!G15</f>
        <v xml:space="preserve">Part du territoire exprimée en %</v>
      </c>
      <c r="G5" s="59" t="str">
        <f>Indicateurs!I15</f>
        <v>Interne</v>
      </c>
      <c r="H5" s="62">
        <f>Indicateurs!K15</f>
        <v>0.01</v>
      </c>
    </row>
    <row r="6">
      <c r="A6" s="59" t="str">
        <f>Indicateurs!C16</f>
        <v>Vitaux</v>
      </c>
      <c r="B6" s="59" t="str">
        <f>Indicateurs!D16</f>
        <v xml:space="preserve">Avoir accès à l'eau potable</v>
      </c>
      <c r="C6" s="59" t="str">
        <f>Indicateurs!E16</f>
        <v>Soutenabilité</v>
      </c>
      <c r="D6" s="59" t="str">
        <f>Indicateurs!F16</f>
        <v xml:space="preserve">Taux de conformité microbiologique de l’eau au robinet</v>
      </c>
      <c r="E6" s="61">
        <f>Indicateurs!H16</f>
        <v>0.93999999999999995</v>
      </c>
      <c r="F6" s="59" t="str">
        <f>Indicateurs!G16</f>
        <v>%</v>
      </c>
      <c r="G6" s="59" t="str">
        <f>Indicateurs!I16</f>
        <v xml:space="preserve">Eaufrance.fr ; Opten data</v>
      </c>
      <c r="H6" s="62">
        <f>Indicateurs!K16</f>
        <v>0.90600000000000003</v>
      </c>
    </row>
    <row r="7">
      <c r="A7" s="59" t="str">
        <f>Indicateurs!C17</f>
        <v>Vitaux</v>
      </c>
      <c r="B7" s="59" t="str">
        <f>Indicateurs!D17</f>
        <v xml:space="preserve">Avoir accès à l'eau potable</v>
      </c>
      <c r="C7" s="59" t="str">
        <f>Indicateurs!E17</f>
        <v>Soutenabilité</v>
      </c>
      <c r="D7" s="59" t="str">
        <f>Indicateurs!F17</f>
        <v xml:space="preserve">Taux de conformité des stations d’épuration </v>
      </c>
      <c r="E7" s="61">
        <f>Indicateurs!H17</f>
        <v>0.98499999999999999</v>
      </c>
      <c r="F7" s="59" t="str">
        <f>Indicateurs!G17</f>
        <v>%</v>
      </c>
      <c r="G7" s="59" t="str">
        <f>Indicateurs!I17</f>
        <v>Interne</v>
      </c>
      <c r="H7" s="62">
        <f>Indicateurs!K17</f>
        <v>0</v>
      </c>
    </row>
    <row r="8">
      <c r="A8" s="59" t="str">
        <f>Indicateurs!C18</f>
        <v>Vitaux</v>
      </c>
      <c r="B8" s="59" t="str">
        <f>Indicateurs!D18</f>
        <v xml:space="preserve">Avoir accès à l'eau potable</v>
      </c>
      <c r="C8" s="59" t="str">
        <f>Indicateurs!E18</f>
        <v>Subsistance</v>
      </c>
      <c r="D8" s="59" t="str">
        <f>Indicateurs!F18</f>
        <v xml:space="preserve">Nombre de fontaines publiques</v>
      </c>
      <c r="E8" s="61">
        <f>Indicateurs!H18</f>
        <v>1</v>
      </c>
      <c r="F8" s="59" t="str">
        <f>Indicateurs!G18</f>
        <v xml:space="preserve">/ 1000 habitants</v>
      </c>
      <c r="G8" s="59" t="str">
        <f>Indicateurs!I18</f>
        <v xml:space="preserve">Eau France ; Open data</v>
      </c>
      <c r="H8" s="62">
        <f>Indicateurs!K18</f>
        <v>0.99995000000000001</v>
      </c>
    </row>
    <row r="9">
      <c r="A9" s="59" t="str">
        <f>Indicateurs!C19</f>
        <v>Vitaux</v>
      </c>
      <c r="B9" s="59" t="str">
        <f>Indicateurs!D19</f>
        <v xml:space="preserve">Avoir accès à l'eau potable</v>
      </c>
      <c r="C9" s="59" t="str">
        <f>Indicateurs!E19</f>
        <v xml:space="preserve">Gestion de crise</v>
      </c>
      <c r="D9" s="59" t="str">
        <f>Indicateurs!F19</f>
        <v xml:space="preserve">Fréquence des interruptions de service non programmées</v>
      </c>
      <c r="E9" s="61">
        <f>Indicateurs!H19</f>
        <v>1.5</v>
      </c>
      <c r="F9" s="59" t="str">
        <f>Indicateurs!G19</f>
        <v xml:space="preserve">/ 1000 abonnés</v>
      </c>
      <c r="G9" s="59" t="str">
        <f>Indicateurs!I19</f>
        <v xml:space="preserve">ODDetT ; Open data</v>
      </c>
      <c r="H9" s="62">
        <f>Indicateurs!K19</f>
        <v>0.99250000000000005</v>
      </c>
    </row>
    <row r="10">
      <c r="A10" s="59" t="str">
        <f>Indicateurs!C20</f>
        <v>Vitaux</v>
      </c>
      <c r="B10" s="59" t="str">
        <f>Indicateurs!D20</f>
        <v xml:space="preserve">Se nourir</v>
      </c>
      <c r="C10" s="59" t="str">
        <f>Indicateurs!E20</f>
        <v>Subsistance</v>
      </c>
      <c r="D10" s="59" t="str">
        <f>Indicateurs!F20</f>
        <v xml:space="preserve">Nombre de marchés de producteurs</v>
      </c>
      <c r="E10" s="61">
        <f>Indicateurs!H20</f>
        <v>2.1000000000000001</v>
      </c>
      <c r="F10" s="59" t="str">
        <f>Indicateurs!G20</f>
        <v xml:space="preserve">/ 1000 habitants</v>
      </c>
      <c r="G10" s="59" t="str">
        <f>Indicateurs!I20</f>
        <v xml:space="preserve">Eau France ; Open data</v>
      </c>
      <c r="H10" s="62">
        <f>Indicateurs!K20</f>
        <v>1</v>
      </c>
    </row>
    <row r="11">
      <c r="A11" s="59" t="str">
        <f>Indicateurs!C21</f>
        <v>Vitaux</v>
      </c>
      <c r="B11" s="59" t="str">
        <f>Indicateurs!D21</f>
        <v xml:space="preserve">Se nourir</v>
      </c>
      <c r="C11" s="59" t="str">
        <f>Indicateurs!E21</f>
        <v>Soutenabilité</v>
      </c>
      <c r="D11" s="59" t="str">
        <f>Indicateurs!F21</f>
        <v xml:space="preserve">Indice de Fréquence de Traitement</v>
      </c>
      <c r="E11" s="61">
        <f>Indicateurs!H21</f>
        <v>4</v>
      </c>
      <c r="F11" s="59" t="str">
        <f>Indicateurs!G21</f>
        <v>-</v>
      </c>
      <c r="G11" s="59" t="str">
        <f>Indicateurs!I21</f>
        <v xml:space="preserve">Statistiques locales ; INSEE ; Open data</v>
      </c>
      <c r="H11" s="62">
        <f>Indicateurs!K21</f>
        <v>1</v>
      </c>
    </row>
    <row r="12">
      <c r="A12" s="59" t="str">
        <f>Indicateurs!C22</f>
        <v>Vitaux</v>
      </c>
      <c r="B12" s="59" t="str">
        <f>Indicateurs!D22</f>
        <v xml:space="preserve">Avoir accès à l'eau potable</v>
      </c>
      <c r="C12" s="59" t="str">
        <f>Indicateurs!E22</f>
        <v xml:space="preserve">Gestion de crise</v>
      </c>
      <c r="D12" s="59" t="str">
        <f>Indicateurs!F22</f>
        <v xml:space="preserve">Nombre de sources fournissant au moins 5% de la capacité totale d’approvisionnement en eau du territoire</v>
      </c>
      <c r="E12" s="61">
        <f>Indicateurs!H22</f>
        <v>5</v>
      </c>
      <c r="F12" s="59" t="str">
        <f>Indicateurs!G22</f>
        <v>-</v>
      </c>
      <c r="G12" s="59" t="str">
        <f>Indicateurs!I22</f>
        <v xml:space="preserve">Gest’Eau ; Interne</v>
      </c>
      <c r="H12" s="62">
        <f>Indicateurs!K22</f>
        <v>0</v>
      </c>
    </row>
    <row r="13">
      <c r="A13" s="59" t="str">
        <f>Indicateurs!C23</f>
        <v>Vitaux</v>
      </c>
      <c r="B13" s="59" t="str">
        <f>Indicateurs!D23</f>
        <v xml:space="preserve">Se nourir</v>
      </c>
      <c r="C13" s="59" t="str">
        <f>Indicateurs!E23</f>
        <v>Soutenabilité</v>
      </c>
      <c r="D13" s="59" t="str">
        <f>Indicateurs!F23</f>
        <v xml:space="preserve">Score « Haute Valeur Naturelle »</v>
      </c>
      <c r="E13" s="61">
        <f>Indicateurs!H23</f>
        <v>12</v>
      </c>
      <c r="F13" s="59" t="str">
        <f>Indicateurs!G23</f>
        <v>-</v>
      </c>
      <c r="G13" s="59" t="str">
        <f>Indicateurs!I23</f>
        <v xml:space="preserve">Territoires au futur ; Shift Project ; Open Data</v>
      </c>
      <c r="H13" s="62">
        <f>Indicateurs!K23</f>
        <v>1</v>
      </c>
    </row>
    <row r="14">
      <c r="A14" s="59" t="str">
        <f>Indicateurs!C24</f>
        <v>Vitaux</v>
      </c>
      <c r="B14" s="59" t="str">
        <f>Indicateurs!D24</f>
        <v xml:space="preserve">Avoir accès à l'eau potable</v>
      </c>
      <c r="C14" s="59" t="str">
        <f>Indicateurs!E24</f>
        <v>Transformation</v>
      </c>
      <c r="D14" s="59" t="str">
        <f>Indicateurs!F24</f>
        <v xml:space="preserve">Prélèvements d’eau à usage domestique par habitant et par an</v>
      </c>
      <c r="E14" s="61">
        <f>Indicateurs!H24</f>
        <v>54</v>
      </c>
      <c r="F14" s="59" t="str">
        <f>Indicateurs!G24</f>
        <v xml:space="preserve">milliers de m3 rapporté au nombre d’habitant</v>
      </c>
      <c r="G14" s="59" t="str">
        <f>Indicateurs!I24</f>
        <v>Interne</v>
      </c>
      <c r="H14" s="62">
        <f>Indicateurs!K24</f>
        <v>0.54000000000000004</v>
      </c>
    </row>
    <row r="15">
      <c r="A15" s="59" t="str">
        <f>Indicateurs!C25</f>
        <v>Vitaux</v>
      </c>
      <c r="B15" s="59" t="str">
        <f>Indicateurs!D25</f>
        <v xml:space="preserve">Avoir accès à l'eau potable</v>
      </c>
      <c r="C15" s="59" t="str">
        <f>Indicateurs!E25</f>
        <v>Transformation</v>
      </c>
      <c r="D15" s="59" t="str">
        <f>Indicateurs!F25</f>
        <v xml:space="preserve">Taux de perte dans les réseaux d'eau potable</v>
      </c>
      <c r="E15" s="61">
        <f>Indicateurs!H25</f>
        <v>30000</v>
      </c>
      <c r="F15" s="59" t="str">
        <f>Indicateurs!G25</f>
        <v>m3 /km/j</v>
      </c>
      <c r="G15" s="59" t="str">
        <f>Indicateurs!I25</f>
        <v xml:space="preserve">Territoire au Futur ; Shift Project ; Open data</v>
      </c>
      <c r="H15" s="62">
        <f>Indicateurs!K25</f>
        <v>1</v>
      </c>
    </row>
    <row r="16">
      <c r="A16" s="59" t="str">
        <f>Indicateurs!C26</f>
        <v>Vitaux</v>
      </c>
      <c r="B16" s="59" t="str">
        <f>Indicateurs!D26</f>
        <v xml:space="preserve">Avoir accès à l'eau potable</v>
      </c>
      <c r="C16" s="59" t="str">
        <f>Indicateurs!E26</f>
        <v>Subsistance</v>
      </c>
      <c r="D16" s="59" t="str">
        <f>Indicateurs!F26</f>
        <v xml:space="preserve">Existence d’une tarification progressive de l’eau</v>
      </c>
      <c r="E16" s="61">
        <f>Indicateurs!H26</f>
        <v>0</v>
      </c>
      <c r="F16" s="59" t="str">
        <f>Indicateurs!G26</f>
        <v>-</v>
      </c>
      <c r="G16" s="59" t="str">
        <f>Indicateurs!I26</f>
        <v xml:space="preserve">Territoire au Futur ; Shift Project ; Open data</v>
      </c>
      <c r="H16" s="62">
        <f>Indicateurs!K26</f>
        <v>0</v>
      </c>
    </row>
    <row r="17">
      <c r="A17" s="59" t="str">
        <f>Indicateurs!C27</f>
        <v>Vitaux</v>
      </c>
      <c r="B17" s="59" t="str">
        <f>Indicateurs!D27</f>
        <v xml:space="preserve">Se nourir</v>
      </c>
      <c r="C17" s="59" t="str">
        <f>Indicateurs!E27</f>
        <v>Transformation</v>
      </c>
      <c r="D17" s="59" t="str">
        <f>Indicateurs!F27</f>
        <v xml:space="preserve">Adoption d’un Projet Alimentaire Territorial</v>
      </c>
      <c r="E17" s="61" t="str">
        <f>Indicateurs!H27</f>
        <v>Non</v>
      </c>
      <c r="F17" s="59" t="str">
        <f>Indicateurs!G27</f>
        <v>-</v>
      </c>
      <c r="G17" s="59" t="str">
        <f>Indicateurs!I27</f>
        <v xml:space="preserve">Agriculture.gouv.fr ; interne</v>
      </c>
      <c r="H17" s="62">
        <f>Indicateurs!K27</f>
        <v>0</v>
      </c>
    </row>
    <row r="18">
      <c r="A18" s="59" t="str">
        <f>Indicateurs!C28</f>
        <v>Vitaux</v>
      </c>
      <c r="B18" s="59" t="str">
        <f>Indicateurs!D28</f>
        <v xml:space="preserve">Avoir accès à l'eau potable</v>
      </c>
      <c r="C18" s="59" t="str">
        <f>Indicateurs!E28</f>
        <v xml:space="preserve">Gestion de crise</v>
      </c>
      <c r="D18" s="59" t="str">
        <f>Indicateurs!F28</f>
        <v xml:space="preserve">Existence de stocks stratégiques d’eau et/ou de moyens de potabilisation</v>
      </c>
      <c r="E18" s="61">
        <f>Indicateurs!H28</f>
        <v>0</v>
      </c>
      <c r="F18" s="59" t="str">
        <f>Indicateurs!G28</f>
        <v>-</v>
      </c>
      <c r="G18" s="59" t="str">
        <f>Indicateurs!I28</f>
        <v xml:space="preserve">Observatoire des Territoires ; Agence Bio ; Open data</v>
      </c>
      <c r="H18" s="62">
        <f>Indicateurs!K28</f>
        <v>0</v>
      </c>
    </row>
    <row r="19">
      <c r="A19" s="59" t="str">
        <f>Indicateurs!C29</f>
        <v>Vitaux</v>
      </c>
      <c r="B19" s="59" t="str">
        <f>Indicateurs!D29</f>
        <v xml:space="preserve">Avoir accès à l'eau potable</v>
      </c>
      <c r="C19" s="59" t="str">
        <f>Indicateurs!E29</f>
        <v>Soutenabilité</v>
      </c>
      <c r="D19" s="59" t="str">
        <f>Indicateurs!F29</f>
        <v xml:space="preserve">Couverture effective du territoire par un outil de planification et de gestion de l’eau (SAGE, PGRE, contrat de milieu)</v>
      </c>
      <c r="E19" s="61">
        <f>Indicateurs!H29</f>
        <v>0</v>
      </c>
      <c r="F19" s="59" t="str">
        <f>Indicateurs!G29</f>
        <v>-</v>
      </c>
      <c r="G19" s="59" t="str">
        <f>Indicateurs!I29</f>
        <v xml:space="preserve">Carte Adonis ; Solagro ; Open data</v>
      </c>
      <c r="H19" s="62">
        <f>Indicateurs!K29</f>
        <v>0</v>
      </c>
    </row>
    <row r="20">
      <c r="A20" s="59" t="str">
        <f>Indicateurs!C30</f>
        <v>Vitaux</v>
      </c>
      <c r="B20" s="59" t="str">
        <f>Indicateurs!D30</f>
        <v xml:space="preserve">Se nourir</v>
      </c>
      <c r="C20" s="59" t="str">
        <f>Indicateurs!E30</f>
        <v>Subsistance</v>
      </c>
      <c r="D20" s="59" t="str">
        <f>Indicateurs!F30</f>
        <v xml:space="preserve">Accessibilité théorique aux commerces alimentaires en vélo</v>
      </c>
      <c r="E20" s="61">
        <f>Indicateurs!H30</f>
        <v>0</v>
      </c>
      <c r="F20" s="59" t="str">
        <f>Indicateurs!G30</f>
        <v>%</v>
      </c>
      <c r="G20" s="59" t="str">
        <f>Indicateurs!I30</f>
        <v xml:space="preserve">CRATER ; open data ; sur la base de travaux de Solagro</v>
      </c>
      <c r="H20" s="62">
        <f>Indicateurs!K30</f>
        <v>0</v>
      </c>
    </row>
    <row r="21">
      <c r="A21" s="59" t="str">
        <f>Indicateurs!C31</f>
        <v>Induits</v>
      </c>
      <c r="B21" s="59" t="str">
        <f>Indicateurs!D31</f>
        <v xml:space="preserve">Produire et nous approvisionner localement</v>
      </c>
      <c r="C21" s="59" t="str">
        <f>Indicateurs!E31</f>
        <v>Subsistance </v>
      </c>
      <c r="D21" s="59" t="str">
        <f>Indicateurs!F31</f>
        <v xml:space="preserve">Taux d’actifs et d’emplois</v>
      </c>
      <c r="E21" s="61">
        <f>Indicateurs!H31</f>
        <v>2</v>
      </c>
      <c r="F21" s="59" t="str">
        <f>Indicateurs!G31</f>
        <v>-</v>
      </c>
      <c r="G21" s="59" t="str">
        <f>Indicateurs!I31</f>
        <v>Interne</v>
      </c>
      <c r="H21" s="62">
        <f>Indicateurs!K31</f>
        <v>0.40000000000000002</v>
      </c>
    </row>
    <row r="22">
      <c r="A22" s="59" t="str">
        <f>Indicateurs!C32</f>
        <v>Induits</v>
      </c>
      <c r="B22" s="59" t="str">
        <f>Indicateurs!D32</f>
        <v xml:space="preserve">Avoir accès à l'énergie</v>
      </c>
      <c r="C22" s="59" t="str">
        <f>Indicateurs!E32</f>
        <v>Transformation</v>
      </c>
      <c r="D22" s="59" t="str">
        <f>Indicateurs!F32</f>
        <v xml:space="preserve">Émissions de gaz à effet de serre énergétiques territoriales par habitant</v>
      </c>
      <c r="E22" s="61">
        <f>Indicateurs!H32</f>
        <v>6</v>
      </c>
      <c r="F22" s="59" t="str">
        <f>Indicateurs!G32</f>
        <v>teqCO2/hab</v>
      </c>
      <c r="G22" s="59" t="str">
        <f>Indicateurs!I32</f>
        <v>Interne</v>
      </c>
      <c r="H22" s="62">
        <f>Indicateurs!K32</f>
        <v>1</v>
      </c>
    </row>
    <row r="23">
      <c r="A23" s="59" t="str">
        <f>Indicateurs!C33</f>
        <v>Induits</v>
      </c>
      <c r="B23" s="59" t="str">
        <f>Indicateurs!D33</f>
        <v xml:space="preserve">Produire et nous approvisionner localement</v>
      </c>
      <c r="C23" s="59" t="str">
        <f>Indicateurs!E33</f>
        <v>Subsistance </v>
      </c>
      <c r="D23" s="59" t="str">
        <f>Indicateurs!F33</f>
        <v xml:space="preserve">Nombre d’équipements total</v>
      </c>
      <c r="E23" s="61">
        <f>Indicateurs!H33</f>
        <v>21</v>
      </c>
      <c r="F23" s="59" t="str">
        <f>Indicateurs!G33</f>
        <v xml:space="preserve">/ 1000 habitants</v>
      </c>
      <c r="G23" s="59" t="str">
        <f>Indicateurs!I33</f>
        <v>Interne</v>
      </c>
      <c r="H23" s="62">
        <f>Indicateurs!K33</f>
        <v>1</v>
      </c>
    </row>
    <row r="24">
      <c r="A24" s="59" t="str">
        <f>Indicateurs!C34</f>
        <v>Induits</v>
      </c>
      <c r="B24" s="59" t="str">
        <f>Indicateurs!D34</f>
        <v xml:space="preserve">Avoir accès à l'énergie</v>
      </c>
      <c r="C24" s="59" t="str">
        <f>Indicateurs!E34</f>
        <v>Transformation</v>
      </c>
      <c r="D24" s="59" t="str">
        <f>Indicateurs!F34</f>
        <v xml:space="preserve">Existence d'un plan de sobriété énergétique à l'échelle territoriale</v>
      </c>
      <c r="E24" s="61" t="str">
        <f>Indicateurs!H34</f>
        <v>Non</v>
      </c>
      <c r="F24" s="59" t="str">
        <f>Indicateurs!G34</f>
        <v>-</v>
      </c>
      <c r="G24" s="59" t="str">
        <f>Indicateurs!I34</f>
        <v>Interne</v>
      </c>
      <c r="H24" s="62">
        <f>Indicateurs!K34</f>
        <v>1</v>
      </c>
    </row>
    <row r="25">
      <c r="A25" s="59" t="str">
        <f>Indicateurs!C35</f>
        <v>Induits</v>
      </c>
      <c r="B25" s="59" t="str">
        <f>Indicateurs!D35</f>
        <v xml:space="preserve">Produire et nous approvisionner localement</v>
      </c>
      <c r="C25" s="59" t="str">
        <f>Indicateurs!E35</f>
        <v>Subsistance </v>
      </c>
      <c r="D25" s="59" t="str">
        <f>Indicateurs!F35</f>
        <v xml:space="preserve">Part des emplois de la sphère présentielle</v>
      </c>
      <c r="E25" s="61">
        <f>Indicateurs!H35</f>
        <v>0</v>
      </c>
      <c r="F25" s="59" t="str">
        <f>Indicateurs!G35</f>
        <v>%</v>
      </c>
      <c r="G25" s="59" t="str">
        <f>Indicateurs!I35</f>
        <v>Interne</v>
      </c>
      <c r="H25" s="62">
        <f>Indicateurs!K35</f>
        <v>0</v>
      </c>
    </row>
    <row r="26">
      <c r="A26" s="59" t="str">
        <f>Indicateurs!C36</f>
        <v>Induits</v>
      </c>
      <c r="B26" s="59" t="str">
        <f>Indicateurs!D36</f>
        <v xml:space="preserve">Produire et nous approvisionner localement</v>
      </c>
      <c r="C26" s="59" t="str">
        <f>Indicateurs!E36</f>
        <v xml:space="preserve">Gestion de crise</v>
      </c>
      <c r="D26" s="59" t="str">
        <f>Indicateurs!F36</f>
        <v xml:space="preserve">Part des emplois jugés "à risque" dans un contexte de transition énergétique</v>
      </c>
      <c r="E26" s="61">
        <f>Indicateurs!H36</f>
        <v>0</v>
      </c>
      <c r="F26" s="59" t="str">
        <f>Indicateurs!G36</f>
        <v>%</v>
      </c>
      <c r="G26" s="59" t="str">
        <f>Indicateurs!I36</f>
        <v xml:space="preserve">Statistiques-locales INSEE ; Open data</v>
      </c>
      <c r="H26" s="62">
        <f>Indicateurs!K36</f>
        <v>0</v>
      </c>
    </row>
    <row r="27">
      <c r="A27" s="59" t="str">
        <f>Indicateurs!C37</f>
        <v>Induits</v>
      </c>
      <c r="B27" s="59" t="str">
        <f>Indicateurs!D37</f>
        <v xml:space="preserve">Produire et nous approvisionner localement</v>
      </c>
      <c r="C27" s="59" t="str">
        <f>Indicateurs!E37</f>
        <v>Transformation</v>
      </c>
      <c r="D27" s="59" t="str">
        <f>Indicateurs!F37</f>
        <v xml:space="preserve">Indicateur de dépendance économique</v>
      </c>
      <c r="E27" s="61">
        <f>Indicateurs!H37</f>
        <v>0</v>
      </c>
      <c r="F27" s="59" t="str">
        <f>Indicateurs!G37</f>
        <v>-</v>
      </c>
      <c r="G27" s="59" t="str">
        <f>Indicateurs!I37</f>
        <v xml:space="preserve">Plateforme ODDetT ; Open data</v>
      </c>
      <c r="H27" s="62">
        <f>Indicateurs!K37</f>
        <v>1</v>
      </c>
    </row>
    <row r="28">
      <c r="A28" s="59" t="str">
        <f>Indicateurs!C38</f>
        <v>Induits</v>
      </c>
      <c r="B28" s="59" t="str">
        <f>Indicateurs!D38</f>
        <v xml:space="preserve">Produire et nous approvisionner localement</v>
      </c>
      <c r="C28" s="59" t="str">
        <f>Indicateurs!E38</f>
        <v>Transformation</v>
      </c>
      <c r="D28" s="59" t="str">
        <f>Indicateurs!F38</f>
        <v xml:space="preserve">Part des emplois dans l’économie sociale et solidaire dans l'ensemble de l'économie</v>
      </c>
      <c r="E28" s="61">
        <f>Indicateurs!H38</f>
        <v>0</v>
      </c>
      <c r="F28" s="59" t="str">
        <f>Indicateurs!G38</f>
        <v>%</v>
      </c>
      <c r="G28" s="59" t="str">
        <f>Indicateurs!I38</f>
        <v>Interne</v>
      </c>
      <c r="H28" s="62">
        <f>Indicateurs!K38</f>
        <v>0</v>
      </c>
    </row>
    <row r="29">
      <c r="A29" s="59" t="str">
        <f>Indicateurs!C39</f>
        <v>Induits</v>
      </c>
      <c r="B29" s="59" t="str">
        <f>Indicateurs!D39</f>
        <v xml:space="preserve">Produire et nous approvisionner localement</v>
      </c>
      <c r="C29" s="59" t="str">
        <f>Indicateurs!E39</f>
        <v>Transformation</v>
      </c>
      <c r="D29" s="59" t="str">
        <f>Indicateurs!F39</f>
        <v xml:space="preserve">Part de la surface agricole utile sur la surface totale du territoire</v>
      </c>
      <c r="E29" s="61">
        <f>Indicateurs!H39</f>
        <v>0</v>
      </c>
      <c r="F29" s="59" t="str">
        <f>Indicateurs!G39</f>
        <v>%</v>
      </c>
      <c r="G29" s="59" t="str">
        <f>Indicateurs!I39</f>
        <v xml:space="preserve">Data-asso.fr ; Open data</v>
      </c>
      <c r="H29" s="62">
        <f>Indicateurs!K39</f>
        <v>0</v>
      </c>
    </row>
    <row r="30">
      <c r="A30" s="59" t="str">
        <f>Indicateurs!C40</f>
        <v>Induits</v>
      </c>
      <c r="B30" s="59" t="str">
        <f>Indicateurs!D40</f>
        <v xml:space="preserve">Produire et nous approvisionner localement</v>
      </c>
      <c r="C30" s="59" t="str">
        <f>Indicateurs!E40</f>
        <v>Transformation</v>
      </c>
      <c r="D30" s="59" t="str">
        <f>Indicateurs!F40</f>
        <v xml:space="preserve">Taux de valorisation matière et organique des déchets ménagers et assimilés</v>
      </c>
      <c r="E30" s="61">
        <f>Indicateurs!H40</f>
        <v>0</v>
      </c>
      <c r="F30" s="59" t="str">
        <f>Indicateurs!G40</f>
        <v>%</v>
      </c>
      <c r="G30" s="59" t="str">
        <f>Indicateurs!I40</f>
        <v>Interne</v>
      </c>
      <c r="H30" s="62">
        <f>Indicateurs!K40</f>
        <v>0</v>
      </c>
    </row>
    <row r="31">
      <c r="A31" s="59" t="str">
        <f>Indicateurs!C41</f>
        <v>Induits</v>
      </c>
      <c r="B31" s="59" t="str">
        <f>Indicateurs!D41</f>
        <v xml:space="preserve">Produire et nous approvisionner localement</v>
      </c>
      <c r="C31" s="59" t="str">
        <f>Indicateurs!E41</f>
        <v>Transformation</v>
      </c>
      <c r="D31" s="59" t="str">
        <f>Indicateurs!F41</f>
        <v xml:space="preserve">Existence d’une monnaie locale</v>
      </c>
      <c r="E31" s="61">
        <f>Indicateurs!H41</f>
        <v>0</v>
      </c>
      <c r="F31" s="59" t="str">
        <f>Indicateurs!G41</f>
        <v>-</v>
      </c>
      <c r="G31" s="59" t="str">
        <f>Indicateurs!I41</f>
        <v>Interne</v>
      </c>
      <c r="H31" s="62">
        <f>Indicateurs!K41</f>
        <v>0</v>
      </c>
    </row>
    <row r="32">
      <c r="A32" s="59" t="str">
        <f>Indicateurs!C42</f>
        <v>Induits</v>
      </c>
      <c r="B32" s="59" t="str">
        <f>Indicateurs!D42</f>
        <v xml:space="preserve">Produire et nous approvisionner localement</v>
      </c>
      <c r="C32" s="59" t="str">
        <f>Indicateurs!E42</f>
        <v>Soutenabilité</v>
      </c>
      <c r="D32" s="59" t="str">
        <f>Indicateurs!F42</f>
        <v xml:space="preserve">Part des achats publics intégrant une considération environnementale</v>
      </c>
      <c r="E32" s="61">
        <f>Indicateurs!H42</f>
        <v>0</v>
      </c>
      <c r="F32" s="59" t="str">
        <f>Indicateurs!G42</f>
        <v>%</v>
      </c>
      <c r="G32" s="59" t="str">
        <f>Indicateurs!I42</f>
        <v>Interne</v>
      </c>
      <c r="H32" s="62">
        <f>Indicateurs!K42</f>
        <v>0</v>
      </c>
    </row>
    <row r="33">
      <c r="A33" s="59" t="str">
        <f>Indicateurs!C43</f>
        <v>Induits</v>
      </c>
      <c r="B33" s="59" t="str">
        <f>Indicateurs!D43</f>
        <v xml:space="preserve">Produire et nous approvisionner localement</v>
      </c>
      <c r="C33" s="59" t="str">
        <f>Indicateurs!E43</f>
        <v>Soutenabilité</v>
      </c>
      <c r="D33" s="59" t="str">
        <f>Indicateurs!F43</f>
        <v xml:space="preserve">Émissions territoriales de gaz à effet de serre par habitant</v>
      </c>
      <c r="E33" s="61">
        <f>Indicateurs!H43</f>
        <v>0</v>
      </c>
      <c r="F33" s="59" t="str">
        <f>Indicateurs!G43</f>
        <v>teqCO2/hab</v>
      </c>
      <c r="G33" s="59" t="str">
        <f>Indicateurs!I43</f>
        <v>Interne</v>
      </c>
      <c r="H33" s="62">
        <f>Indicateurs!K43</f>
        <v>0</v>
      </c>
    </row>
    <row r="34">
      <c r="A34" s="59" t="str">
        <f>Indicateurs!C44</f>
        <v>Induits</v>
      </c>
      <c r="B34" s="59" t="str">
        <f>Indicateurs!D44</f>
        <v xml:space="preserve">Produire et nous approvisionner localement</v>
      </c>
      <c r="C34" s="59" t="str">
        <f>Indicateurs!E44</f>
        <v>Soutenabilité</v>
      </c>
      <c r="D34" s="59" t="str">
        <f>Indicateurs!F44</f>
        <v xml:space="preserve">Existence d’une tarification incitative sur la collecte des déchets</v>
      </c>
      <c r="E34" s="61">
        <f>Indicateurs!H44</f>
        <v>0</v>
      </c>
      <c r="F34" s="59" t="str">
        <f>Indicateurs!G44</f>
        <v>-</v>
      </c>
      <c r="G34" s="59" t="str">
        <f>Indicateurs!I44</f>
        <v>INSEE</v>
      </c>
      <c r="H34" s="62">
        <f>Indicateurs!K44</f>
        <v>0</v>
      </c>
    </row>
    <row r="35">
      <c r="A35" s="59" t="str">
        <f>Indicateurs!C45</f>
        <v>Induits</v>
      </c>
      <c r="B35" s="59" t="str">
        <f>Indicateurs!D45</f>
        <v xml:space="preserve">Avoir accès à l'énergie</v>
      </c>
      <c r="C35" s="59" t="str">
        <f>Indicateurs!E45</f>
        <v xml:space="preserve">Gestion de crise</v>
      </c>
      <c r="D35" s="59" t="str">
        <f>Indicateurs!F45</f>
        <v xml:space="preserve">Existence de capacités énergétiques de back up pour les infrastructures critiques</v>
      </c>
      <c r="E35" s="61">
        <f>Indicateurs!H45</f>
        <v>0</v>
      </c>
      <c r="F35" s="59" t="str">
        <f>Indicateurs!G45</f>
        <v>-</v>
      </c>
      <c r="G35" s="59" t="str">
        <f>Indicateurs!I45</f>
        <v xml:space="preserve">Direction de l'intelligence territoriale et de la prospective ; Pôle DATAR ; Région Nouvelle-Aquitaine</v>
      </c>
      <c r="H35" s="62">
        <f>Indicateurs!K45</f>
        <v>0</v>
      </c>
    </row>
    <row r="36">
      <c r="A36" s="59" t="str">
        <f>Indicateurs!C46</f>
        <v>Induits</v>
      </c>
      <c r="B36" s="59" t="str">
        <f>Indicateurs!D46</f>
        <v xml:space="preserve">Avoir accès à l'énergie</v>
      </c>
      <c r="C36" s="59" t="str">
        <f>Indicateurs!E46</f>
        <v>Transformation</v>
      </c>
      <c r="D36" s="59" t="str">
        <f>Indicateurs!F46</f>
        <v xml:space="preserve">Consommation énergétique par habitant, hors secteur industriel</v>
      </c>
      <c r="E36" s="61">
        <f>Indicateurs!H46</f>
        <v>0</v>
      </c>
      <c r="F36" s="59" t="str">
        <f>Indicateurs!G46</f>
        <v>MWh/hab</v>
      </c>
      <c r="G36" s="59" t="str">
        <f>Indicateurs!I46</f>
        <v xml:space="preserve">Observatoire des territoires ; Open data</v>
      </c>
      <c r="H36" s="62">
        <f>Indicateurs!K46</f>
        <v>0</v>
      </c>
    </row>
    <row r="37">
      <c r="A37" s="59" t="str">
        <f>Indicateurs!C47</f>
        <v>Induits</v>
      </c>
      <c r="B37" s="59" t="str">
        <f>Indicateurs!D47</f>
        <v xml:space="preserve">Avoir accès à l'énergie</v>
      </c>
      <c r="C37" s="59" t="str">
        <f>Indicateurs!E47</f>
        <v>Transformation</v>
      </c>
      <c r="D37" s="59" t="str">
        <f>Indicateurs!F47</f>
        <v xml:space="preserve">Taux de couverture des besoins en électricité / en chaleur / en gaz par les capacités de production énergétiques locales</v>
      </c>
      <c r="E37" s="61">
        <f>Indicateurs!H47</f>
        <v>0</v>
      </c>
      <c r="F37" s="59" t="str">
        <f>Indicateurs!G47</f>
        <v>%</v>
      </c>
      <c r="G37" s="59" t="str">
        <f>Indicateurs!I47</f>
        <v xml:space="preserve">Territoires au Futur, Shift Project</v>
      </c>
      <c r="H37" s="62">
        <f>Indicateurs!K47</f>
        <v>1</v>
      </c>
    </row>
    <row r="38">
      <c r="A38" s="59" t="str">
        <f>Indicateurs!C48</f>
        <v>Induits</v>
      </c>
      <c r="B38" s="59" t="str">
        <f>Indicateurs!D48</f>
        <v xml:space="preserve">Avoir accès à l'énergie</v>
      </c>
      <c r="C38" s="59" t="str">
        <f>Indicateurs!E48</f>
        <v>Transformation</v>
      </c>
      <c r="D38" s="59" t="str">
        <f>Indicateurs!F48</f>
        <v xml:space="preserve">Existence d'un schéma directeur des énergies </v>
      </c>
      <c r="E38" s="61">
        <f>Indicateurs!H48</f>
        <v>0</v>
      </c>
      <c r="F38" s="59" t="str">
        <f>Indicateurs!G48</f>
        <v>-</v>
      </c>
      <c r="G38" s="59" t="str">
        <f>Indicateurs!I48</f>
        <v xml:space="preserve">Observatoire des territoires, ANCT, Open data</v>
      </c>
      <c r="H38" s="62">
        <f>Indicateurs!K48</f>
        <v>1</v>
      </c>
    </row>
    <row r="39">
      <c r="A39" s="59" t="str">
        <f>Indicateurs!C49</f>
        <v>Essentiels</v>
      </c>
      <c r="B39" s="59" t="str">
        <f>Indicateurs!D49</f>
        <v xml:space="preserve">Nous informer et nous instruire</v>
      </c>
      <c r="C39" s="59" t="str">
        <f>Indicateurs!E49</f>
        <v>Transformation</v>
      </c>
      <c r="D39" s="59" t="str">
        <f>Indicateurs!F49</f>
        <v xml:space="preserve">Part des écoles et établissements engagés dans une démarche globale de développement durable (label E3D)</v>
      </c>
      <c r="E39" s="61">
        <f>Indicateurs!H49</f>
        <v>0.070000000000000007</v>
      </c>
      <c r="F39" s="59" t="str">
        <f>Indicateurs!G49</f>
        <v>%</v>
      </c>
      <c r="G39" s="59" t="str">
        <f>Indicateurs!I49</f>
        <v xml:space="preserve">ODDetT, open data</v>
      </c>
      <c r="H39" s="62">
        <f>Indicateurs!K49</f>
        <v>0.070000000000000007</v>
      </c>
    </row>
    <row r="40">
      <c r="A40" s="59" t="str">
        <f>Indicateurs!C50</f>
        <v>Essentiels</v>
      </c>
      <c r="B40" s="59" t="str">
        <f>Indicateurs!D50</f>
        <v xml:space="preserve">Nous informer et nous instruire</v>
      </c>
      <c r="C40" s="59" t="str">
        <f>Indicateurs!E50</f>
        <v xml:space="preserve">Gestion de crise</v>
      </c>
      <c r="D40" s="59" t="str">
        <f>Indicateurs!F50</f>
        <v xml:space="preserve">Part des écoles enseignant la préparation aux situations d’urgence et la réduction des risques</v>
      </c>
      <c r="E40" s="61">
        <f>Indicateurs!H50</f>
        <v>0.10000000000000001</v>
      </c>
      <c r="F40" s="59" t="str">
        <f>Indicateurs!G50</f>
        <v>%</v>
      </c>
      <c r="G40" s="59" t="str">
        <f>Indicateurs!I50</f>
        <v xml:space="preserve">Observatoie des Territoires ; Open data</v>
      </c>
      <c r="H40" s="62">
        <f>Indicateurs!K50</f>
        <v>0.10000000000000001</v>
      </c>
    </row>
    <row r="41">
      <c r="A41" s="59" t="str">
        <f>Indicateurs!C51</f>
        <v>Essentiels</v>
      </c>
      <c r="B41" s="59" t="str">
        <f>Indicateurs!D51</f>
        <v xml:space="preserve">Nous informer et nous instruire</v>
      </c>
      <c r="C41" s="59" t="str">
        <f>Indicateurs!E51</f>
        <v>Transformation</v>
      </c>
      <c r="D41" s="59" t="str">
        <f>Indicateurs!F51</f>
        <v xml:space="preserve">Nombre d’évènements socio-culturels relatifs aux enjeux de transition écologique par année</v>
      </c>
      <c r="E41" s="61">
        <f>Indicateurs!H51</f>
        <v>0.34999999999999998</v>
      </c>
      <c r="F41" s="59" t="str">
        <f>Indicateurs!G51</f>
        <v>%</v>
      </c>
      <c r="G41" s="59" t="str">
        <f>Indicateurs!I51</f>
        <v xml:space="preserve">INSEE, Statistiques locales</v>
      </c>
      <c r="H41" s="62">
        <f>Indicateurs!K51</f>
        <v>0.34999999999999998</v>
      </c>
    </row>
    <row r="42">
      <c r="A42" s="59" t="str">
        <f>Indicateurs!C52</f>
        <v>Essentiels</v>
      </c>
      <c r="B42" s="59" t="str">
        <f>Indicateurs!D52</f>
        <v xml:space="preserve">Vivre ensemble et faire société</v>
      </c>
      <c r="C42" s="59" t="str">
        <f>Indicateurs!E52</f>
        <v>Transformation</v>
      </c>
      <c r="D42" s="59" t="str">
        <f>Indicateurs!F52</f>
        <v xml:space="preserve">Taux de participation aux dernières élections locales</v>
      </c>
      <c r="E42" s="61">
        <f>Indicateurs!H52</f>
        <v>0.57999999999999996</v>
      </c>
      <c r="F42" s="59" t="str">
        <f>Indicateurs!G52</f>
        <v>%</v>
      </c>
      <c r="G42" s="59" t="str">
        <f>Indicateurs!I52</f>
        <v xml:space="preserve">MLCC.fr, Linfodurable.fr</v>
      </c>
      <c r="H42" s="62">
        <f>Indicateurs!K52</f>
        <v>0</v>
      </c>
    </row>
    <row r="43">
      <c r="A43" s="59" t="str">
        <f>Indicateurs!C53</f>
        <v>Essentiels</v>
      </c>
      <c r="B43" s="59" t="str">
        <f>Indicateurs!D53</f>
        <v xml:space="preserve">Nous informer et nous instruire</v>
      </c>
      <c r="C43" s="59" t="str">
        <f>Indicateurs!E53</f>
        <v>Subsistance</v>
      </c>
      <c r="D43" s="59" t="str">
        <f>Indicateurs!F53</f>
        <v xml:space="preserve">Nombre de librairies</v>
      </c>
      <c r="E43" s="61">
        <f>Indicateurs!H53</f>
        <v>1.2</v>
      </c>
      <c r="F43" s="59" t="str">
        <f>Indicateurs!G53</f>
        <v xml:space="preserve">/ 1000</v>
      </c>
      <c r="G43" s="59" t="str">
        <f>Indicateurs!I53</f>
        <v>Interne</v>
      </c>
      <c r="H43" s="62">
        <f>Indicateurs!K53</f>
        <v>1</v>
      </c>
    </row>
    <row r="44">
      <c r="A44" s="59" t="str">
        <f>Indicateurs!C54</f>
        <v>Essentiels</v>
      </c>
      <c r="B44" s="59" t="str">
        <f>Indicateurs!D54</f>
        <v xml:space="preserve">Vivre ensemble et faire société</v>
      </c>
      <c r="C44" s="59" t="str">
        <f>Indicateurs!E54</f>
        <v>Subsistance</v>
      </c>
      <c r="D44" s="59" t="str">
        <f>Indicateurs!F54</f>
        <v xml:space="preserve">Différence entre le taux d'emploi des femmes et des hommes</v>
      </c>
      <c r="E44" s="61">
        <f>Indicateurs!H54</f>
        <v>1.5</v>
      </c>
      <c r="F44" s="59" t="str">
        <f>Indicateurs!G54</f>
        <v>-</v>
      </c>
      <c r="G44" s="59" t="str">
        <f>Indicateurs!I54</f>
        <v>Interne</v>
      </c>
      <c r="H44" s="62">
        <f>Indicateurs!K54</f>
        <v>0.94999999999999996</v>
      </c>
    </row>
    <row r="45">
      <c r="A45" s="59" t="str">
        <f>Indicateurs!C55</f>
        <v>Essentiels</v>
      </c>
      <c r="B45" s="59" t="str">
        <f>Indicateurs!D55</f>
        <v xml:space="preserve">Vivre ensemble et faire société</v>
      </c>
      <c r="C45" s="59" t="str">
        <f>Indicateurs!E55</f>
        <v>Transformation</v>
      </c>
      <c r="D45" s="59" t="str">
        <f>Indicateurs!F55</f>
        <v xml:space="preserve">Nombre d'associations</v>
      </c>
      <c r="E45" s="61">
        <f>Indicateurs!H55</f>
        <v>2.2999999999999998</v>
      </c>
      <c r="F45" s="59" t="str">
        <f>Indicateurs!G55</f>
        <v xml:space="preserve">/ 1000 habitants</v>
      </c>
      <c r="G45" s="59" t="str">
        <f>Indicateurs!I55</f>
        <v>Interne</v>
      </c>
      <c r="H45" s="62">
        <f>Indicateurs!K55</f>
        <v>0</v>
      </c>
    </row>
    <row r="46">
      <c r="A46" s="59" t="str">
        <f>Indicateurs!C56</f>
        <v>Essentiels</v>
      </c>
      <c r="B46" s="59" t="str">
        <f>Indicateurs!D56</f>
        <v xml:space="preserve">Vivre ensemble et faire société</v>
      </c>
      <c r="C46" s="59" t="str">
        <f>Indicateurs!E56</f>
        <v>Transformation</v>
      </c>
      <c r="D46" s="59" t="str">
        <f>Indicateurs!F56</f>
        <v xml:space="preserve">Nombre d'évènements locaux liés à l'identité du territoire par an</v>
      </c>
      <c r="E46" s="61">
        <f>Indicateurs!H56</f>
        <v>3</v>
      </c>
      <c r="F46" s="59" t="str">
        <f>Indicateurs!G56</f>
        <v>nb/an</v>
      </c>
      <c r="G46" s="59" t="str">
        <f>Indicateurs!I56</f>
        <v>Interne</v>
      </c>
      <c r="H46" s="62">
        <f>Indicateurs!K56</f>
        <v>0</v>
      </c>
    </row>
    <row r="47">
      <c r="A47" s="59" t="str">
        <f>Indicateurs!C57</f>
        <v>Essentiels</v>
      </c>
      <c r="B47" s="59" t="str">
        <f>Indicateurs!D57</f>
        <v xml:space="preserve">Nous informer et nous instruire</v>
      </c>
      <c r="C47" s="59" t="str">
        <f>Indicateurs!E57</f>
        <v>Soutenabilité</v>
      </c>
      <c r="D47" s="59" t="str">
        <f>Indicateurs!F57</f>
        <v xml:space="preserve">Existence d’un dispositif d’éco-conditionnalité des aides publiques auprès des acteurs associatifs</v>
      </c>
      <c r="E47" s="61" t="str">
        <f>Indicateurs!H57</f>
        <v>Non</v>
      </c>
      <c r="F47" s="59" t="str">
        <f>Indicateurs!G57</f>
        <v>-</v>
      </c>
      <c r="G47" s="59" t="str">
        <f>Indicateurs!I57</f>
        <v xml:space="preserve">Interne (PCAET), Terristory, open data</v>
      </c>
      <c r="H47" s="62">
        <f>Indicateurs!K57</f>
        <v>1</v>
      </c>
    </row>
    <row r="48">
      <c r="A48" s="59" t="str">
        <f>Indicateurs!C58</f>
        <v>Essentiels</v>
      </c>
      <c r="B48" s="59" t="str">
        <f>Indicateurs!D58</f>
        <v xml:space="preserve">Vivre ensemble et faire société</v>
      </c>
      <c r="C48" s="59" t="str">
        <f>Indicateurs!E58</f>
        <v>Transformation</v>
      </c>
      <c r="D48" s="59" t="str">
        <f>Indicateurs!F58</f>
        <v xml:space="preserve">Existence d'une instance de gouvernance citoyenne</v>
      </c>
      <c r="E48" s="61" t="str">
        <f>Indicateurs!H58</f>
        <v>Non</v>
      </c>
      <c r="F48" s="59" t="str">
        <f>Indicateurs!G58</f>
        <v>-</v>
      </c>
      <c r="G48" s="59" t="str">
        <f>Indicateurs!I58</f>
        <v xml:space="preserve">Terristory, open data, PCAET</v>
      </c>
      <c r="H48" s="62">
        <f>Indicateurs!K58</f>
        <v>0</v>
      </c>
    </row>
    <row r="49">
      <c r="A49" s="59" t="str">
        <f>Indicateurs!C59</f>
        <v>Essentiels</v>
      </c>
      <c r="B49" s="59" t="str">
        <f>Indicateurs!D59</f>
        <v xml:space="preserve">Vivre ensemble et faire société</v>
      </c>
      <c r="C49" s="59" t="str">
        <f>Indicateurs!E59</f>
        <v>Subsistance</v>
      </c>
      <c r="D49" s="59" t="str">
        <f>Indicateurs!F59</f>
        <v xml:space="preserve">Rapport interdécile du niveau de vie (9e décile / 1er décile) </v>
      </c>
      <c r="E49" s="61">
        <f>Indicateurs!H59</f>
        <v>0</v>
      </c>
      <c r="F49" s="59" t="str">
        <f>Indicateurs!G59</f>
        <v>-</v>
      </c>
      <c r="G49" s="59" t="str">
        <f>Indicateurs!I59</f>
        <v xml:space="preserve">Interne (PCAET), Terristory, open data</v>
      </c>
      <c r="H49" s="62">
        <f>Indicateurs!K59</f>
        <v>0</v>
      </c>
    </row>
    <row r="50">
      <c r="A50" s="59" t="str">
        <f>Indicateurs!C60</f>
        <v>Essentiels</v>
      </c>
      <c r="B50" s="59" t="str">
        <f>Indicateurs!D60</f>
        <v xml:space="preserve">Vivre ensemble et faire société</v>
      </c>
      <c r="C50" s="59" t="str">
        <f>Indicateurs!E60</f>
        <v>Subsistance</v>
      </c>
      <c r="D50" s="59" t="str">
        <f>Indicateurs!F60</f>
        <v xml:space="preserve">Part des communes couvertes par au moins un établissement de chacune des 5 catégories d’établissements d’action sociale</v>
      </c>
      <c r="E50" s="61">
        <f>Indicateurs!H60</f>
        <v>0</v>
      </c>
      <c r="F50" s="59" t="str">
        <f>Indicateurs!G60</f>
        <v>%</v>
      </c>
      <c r="G50" s="59" t="str">
        <f>Indicateurs!I60</f>
        <v>Interne</v>
      </c>
      <c r="H50" s="62">
        <f>Indicateurs!K60</f>
        <v>0</v>
      </c>
    </row>
    <row r="51"/>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cols>
    <col customWidth="1" min="1" max="1" width="36.00390625"/>
    <col customWidth="1" min="2" max="2" width="91.28125"/>
  </cols>
  <sheetData>
    <row r="1">
      <c r="A1" t="s">
        <v>123</v>
      </c>
      <c r="B1" t="s">
        <v>130</v>
      </c>
      <c r="C1" t="s">
        <v>131</v>
      </c>
    </row>
    <row r="2">
      <c r="A2" t="s">
        <v>20</v>
      </c>
      <c r="B2" t="s">
        <v>132</v>
      </c>
    </row>
    <row r="3">
      <c r="A3" t="s">
        <v>30</v>
      </c>
      <c r="B3" t="s">
        <v>133</v>
      </c>
    </row>
    <row r="4">
      <c r="A4" t="s">
        <v>106</v>
      </c>
      <c r="B4" t="s">
        <v>134</v>
      </c>
    </row>
    <row r="5">
      <c r="A5" t="s">
        <v>99</v>
      </c>
      <c r="B5" t="s">
        <v>135</v>
      </c>
    </row>
    <row r="6">
      <c r="A6" s="59" t="s">
        <v>70</v>
      </c>
      <c r="B6" t="s">
        <v>136</v>
      </c>
    </row>
    <row r="7">
      <c r="A7" s="59" t="s">
        <v>67</v>
      </c>
      <c r="B7" t="s">
        <v>137</v>
      </c>
    </row>
    <row r="8">
      <c r="A8"/>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cp:revision>
  <dcterms:modified xsi:type="dcterms:W3CDTF">2024-06-21T10:05:30Z</dcterms:modified>
</cp:coreProperties>
</file>