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Indicateurs" sheetId="1" state="visible" r:id="rId1"/>
    <sheet name="Besoins_Infos" sheetId="2" state="visible" r:id="rId2"/>
    <sheet name="Export" sheetId="3" state="visible" r:id="rId3"/>
  </sheets>
  <definedNames>
    <definedName name="_xlnm._FilterDatabase" localSheetId="0" hidden="1">Indicateurs!$B$9:$H$93</definedName>
  </definedNames>
  <calcPr/>
  <extLst>
    <ext xmlns:x15="http://schemas.microsoft.com/office/spreadsheetml/2010/11/main" uri="{D0CA8CA8-9F24-4464-BF8E-62219DCF47F9}"/>
  </extLst>
</workbook>
</file>

<file path=xl/sharedStrings.xml><?xml version="1.0" encoding="utf-8"?>
<sst xmlns="http://schemas.openxmlformats.org/spreadsheetml/2006/main" count="218" uniqueCount="218">
  <si>
    <t xml:space="preserve">Données territoriales - Diag360</t>
  </si>
  <si>
    <t xml:space="preserve">Le Diag 360 vise à donner une photographie du degré de vulnérabilité et de résilience du territoire à un moment donné. Cette photographie établit un diagnostic simple des enjeux du territoire, met en exergue les faiblesses et les forces du territoire du point de vue de la résilience, et oriente les réflexions stratégiques et actions opérationnelles. Il permet d’établir un état des lieux initial avant d’engager une démarche de résilience, puis d’évaluer l’évolution de cette résilience au fil du temps. Il offre aussi un levier de comparaison du niveau de résilience avec des territoires voisins ou similaires.</t>
  </si>
  <si>
    <r>
      <rPr>
        <b/>
        <sz val="12"/>
        <color theme="1"/>
        <rFont val="Calibri"/>
        <scheme val="minor"/>
      </rPr>
      <t xml:space="preserve">Avancement global </t>
    </r>
    <r>
      <rPr>
        <b/>
        <sz val="14"/>
        <color rgb="FF4A8D91"/>
        <rFont val="Calibri"/>
        <scheme val="minor"/>
      </rPr>
      <t xml:space="preserve">➜ </t>
    </r>
  </si>
  <si>
    <t xml:space="preserve">Renseigner dans le tableau ci-dessous, les valeurs des cases vides colorées en rouge. Vous trouverez l'information en suivant les liens sources.</t>
  </si>
  <si>
    <t xml:space="preserve">Avcmnt. besoins vitaux :</t>
  </si>
  <si>
    <t xml:space="preserve">Avcmnt. besoins essentiels :</t>
  </si>
  <si>
    <t xml:space="preserve">Avcmnt. besoins induits :</t>
  </si>
  <si>
    <t xml:space="preserve">Les indices sont actuellement déterminés par une extrapolation linéaire bornée de 0 à 1.</t>
  </si>
  <si>
    <t xml:space="preserve">Type besoins</t>
  </si>
  <si>
    <t>Besoins</t>
  </si>
  <si>
    <t>Objectif</t>
  </si>
  <si>
    <t xml:space="preserve">Designation indicateur</t>
  </si>
  <si>
    <t>Source</t>
  </si>
  <si>
    <t>Valeur</t>
  </si>
  <si>
    <t>Unité</t>
  </si>
  <si>
    <t xml:space="preserve">Diag 360°</t>
  </si>
  <si>
    <t>+</t>
  </si>
  <si>
    <t>-</t>
  </si>
  <si>
    <t xml:space="preserve">Commentaires - Focus</t>
  </si>
  <si>
    <t>Vitaux</t>
  </si>
  <si>
    <t xml:space="preserve">Avoir accès à l'eau potable</t>
  </si>
  <si>
    <t>Subsistance</t>
  </si>
  <si>
    <t xml:space="preserve">Part du territoire en alerte sécheresse estivale pour les eaux superficielles </t>
  </si>
  <si>
    <t xml:space="preserve">Open data CRATER, Grenier d'abondance</t>
  </si>
  <si>
    <t xml:space="preserve">Part du territoire exprimée en %</t>
  </si>
  <si>
    <t>Soutenabilité</t>
  </si>
  <si>
    <t xml:space="preserve">Taux de conformité microbiologique de l’eau au robinet</t>
  </si>
  <si>
    <t xml:space="preserve">Eau France et Open data</t>
  </si>
  <si>
    <t xml:space="preserve">De 0% à 100%</t>
  </si>
  <si>
    <t xml:space="preserve">Taux de conformité des stations d’épuration </t>
  </si>
  <si>
    <t xml:space="preserve">Statistiques locales, INSEE
Open data</t>
  </si>
  <si>
    <t>%</t>
  </si>
  <si>
    <t xml:space="preserve">Nombre de fontaines publiques d'eau potable pour 1.000 habitants</t>
  </si>
  <si>
    <t>Interne</t>
  </si>
  <si>
    <t xml:space="preserve">/ 1000 habitants</t>
  </si>
  <si>
    <t xml:space="preserve">Gestion de crise</t>
  </si>
  <si>
    <t xml:space="preserve">Fréquence des interruptions de service non programmées</t>
  </si>
  <si>
    <t xml:space="preserve">Eaufrance.fr et Open data</t>
  </si>
  <si>
    <t xml:space="preserve">/ 1000 abonnés</t>
  </si>
  <si>
    <t xml:space="preserve">Nombre de sources fournissant au moins 5% de la capacité totale d’approvisionnement en eau du territoire</t>
  </si>
  <si>
    <t xml:space="preserve">Nombre de source</t>
  </si>
  <si>
    <t>Transformation</t>
  </si>
  <si>
    <t xml:space="preserve">Prélèvements d’eau à usage domestique par habitant et par an</t>
  </si>
  <si>
    <t xml:space="preserve">ODDetT et Open data</t>
  </si>
  <si>
    <t xml:space="preserve">milliers de m3 rapporté au nombre d’habitant</t>
  </si>
  <si>
    <t xml:space="preserve">Taux de perte dans les réseaux d'eau potable</t>
  </si>
  <si>
    <t xml:space="preserve">Eau France,
Open data
</t>
  </si>
  <si>
    <t>m3 /km/j</t>
  </si>
  <si>
    <t xml:space="preserve">Existence d’une tarification progressive de l’eau</t>
  </si>
  <si>
    <t xml:space="preserve">Eau France, Open data</t>
  </si>
  <si>
    <t>Non</t>
  </si>
  <si>
    <t xml:space="preserve">Oui / Non</t>
  </si>
  <si>
    <t>Oui</t>
  </si>
  <si>
    <t xml:space="preserve">Existence de stocks stratégiques d’eau et/ou de moyens de potabilisation</t>
  </si>
  <si>
    <t xml:space="preserve">Couverture effective du territoire par un outil de planification et de gestion de l’eau (SAGE, PGRE, contrat de milieu)</t>
  </si>
  <si>
    <t xml:space="preserve">Gest'Eau, Interne</t>
  </si>
  <si>
    <t xml:space="preserve">Avoir un toit</t>
  </si>
  <si>
    <t xml:space="preserve">Nombre de personnes sans domicile fixe pour 100.000 habitants</t>
  </si>
  <si>
    <t xml:space="preserve">Nombre / 100.000 habitants</t>
  </si>
  <si>
    <t xml:space="preserve">Part des logements en situation de sur-occupation</t>
  </si>
  <si>
    <t xml:space="preserve">Observatoire des territoires, INSEE
Open Data
</t>
  </si>
  <si>
    <t xml:space="preserve">Taux de précarité énergétique lié au logement </t>
  </si>
  <si>
    <t xml:space="preserve">Territoire au futur
Open data
</t>
  </si>
  <si>
    <t xml:space="preserve">Part des logements sociaux dans l’ensemble des logements</t>
  </si>
  <si>
    <t xml:space="preserve">Pourcentage (%)
Moyenne hexagonale : 17,3%.
</t>
  </si>
  <si>
    <t xml:space="preserve">Taux de logements vacants</t>
  </si>
  <si>
    <t xml:space="preserve">Observatoire des territoires
Open data
</t>
  </si>
  <si>
    <t xml:space="preserve">Taux de résidences secondaires</t>
  </si>
  <si>
    <t xml:space="preserve">Capacité d’accueil des abris d’urgence pour 100.000 habitants</t>
  </si>
  <si>
    <t xml:space="preserve">Ratio « nombre de places /100.000 habitants »</t>
  </si>
  <si>
    <t xml:space="preserve">Part des logements « passoires énergétiques dans le parc de logements »</t>
  </si>
  <si>
    <t xml:space="preserve">Part de résidences principales chauffées au gaz ou au fioul</t>
  </si>
  <si>
    <t xml:space="preserve">Territoires au Futur, Shift Project
Open data
</t>
  </si>
  <si>
    <t xml:space="preserve">Mise en œuvre effective d’un service public local, à travers une plateforme territoriale de la rénovation énergétique et un dispositif d’accompagnement technique et financier pour la rénovation des logements des ménages modestes</t>
  </si>
  <si>
    <t xml:space="preserve">Être en bonne santé </t>
  </si>
  <si>
    <t xml:space="preserve">Accessibilité potentielle localisée des médecins généralistes ( en nombre de consultations accessibles par an et par habitant)</t>
  </si>
  <si>
    <t xml:space="preserve">Donnée open data.
portail Dataviz.drees de la Direction de la recherche, des études, de l’évaluation et des statistiques. 
</t>
  </si>
  <si>
    <t xml:space="preserve">Nombre de consultations accessibles par an et habitant</t>
  </si>
  <si>
    <t xml:space="preserve">Part de la population éloignée des soins de proximité (pharmacie, médecin généraliste, kiné, infirmier, dentiste)</t>
  </si>
  <si>
    <t>ODDetT</t>
  </si>
  <si>
    <t xml:space="preserve">Nombre de licenciés sportifs pour 100 habitants </t>
  </si>
  <si>
    <t xml:space="preserve">Observatoire des Territoires, ANCT
Open data
</t>
  </si>
  <si>
    <t xml:space="preserve">Part des hôpitaux équipé d’un système énergétique de secours indépendant</t>
  </si>
  <si>
    <t xml:space="preserve">Transformation et  Soutenabilité</t>
  </si>
  <si>
    <t xml:space="preserve">Nombre d’établissements dépassant les seuils de déclaration d’émission de polluants atmosphériques</t>
  </si>
  <si>
    <t xml:space="preserve">Plateforme ODDetT, 
Open data
</t>
  </si>
  <si>
    <t xml:space="preserve">Ratio « nombre d’établissements concernés / 100.000 habitants »</t>
  </si>
  <si>
    <t xml:space="preserve">Nombre de jours d’épisode de pollution de l’air</t>
  </si>
  <si>
    <t xml:space="preserve">nombre de jours par an</t>
  </si>
  <si>
    <t xml:space="preserve">Nous sentir en sécurité</t>
  </si>
  <si>
    <t xml:space="preserve">Nombre de victimes de violences de type « coups et blessures » pour 1000 habitants </t>
  </si>
  <si>
    <t xml:space="preserve">INSEE, Statistiques locales
Open data
</t>
  </si>
  <si>
    <t xml:space="preserve">Nombre / 1000 habitants</t>
  </si>
  <si>
    <t xml:space="preserve">A renseigner</t>
  </si>
  <si>
    <t xml:space="preserve">Recensement effectif des sites ou événements sensibles</t>
  </si>
  <si>
    <t>eche</t>
  </si>
  <si>
    <t xml:space="preserve">Statistiques locales de l’INSEE. </t>
  </si>
  <si>
    <t xml:space="preserve"> A renseigner</t>
  </si>
  <si>
    <t xml:space="preserve">Part des communes couvertes par un PCS</t>
  </si>
  <si>
    <t xml:space="preserve">Réalisation d’un diagnostic identifiant les aléas et les vulnérabilités du territoire</t>
  </si>
  <si>
    <t xml:space="preserve">Nombre d’actions de sensibilisation et d’encapacitation des habitants sur les enjeux de gestion de crise et de résilience</t>
  </si>
  <si>
    <t>Nombre</t>
  </si>
  <si>
    <t xml:space="preserve">Se nourir</t>
  </si>
  <si>
    <t xml:space="preserve">Adéquation théorique entre la production agricole et la consommation du territoire</t>
  </si>
  <si>
    <t xml:space="preserve">Territoires au futur, Shift Project
Open Data
</t>
  </si>
  <si>
    <t xml:space="preserve">Évolution des actifs agricoles entre 2008 et 2019</t>
  </si>
  <si>
    <t xml:space="preserve">Part de la surface agricole en agriculture Biologique sur la surface agricole utile</t>
  </si>
  <si>
    <t xml:space="preserve">Observatoire des Territoires
Agence Bio
Open data
</t>
  </si>
  <si>
    <t xml:space="preserve">Nombre de marchés de producteurs</t>
  </si>
  <si>
    <t xml:space="preserve">Indice de Fréquence de Traitement</t>
  </si>
  <si>
    <t xml:space="preserve">Score « Haute Valeur Naturelle »</t>
  </si>
  <si>
    <t xml:space="preserve">CRATER, open data, sur la base de travaux de Solagro</t>
  </si>
  <si>
    <t xml:space="preserve">Adoption d’un Projet Alimentaire Territorial</t>
  </si>
  <si>
    <t xml:space="preserve">Agriculture.gouv.fr
Ou interne
</t>
  </si>
  <si>
    <t xml:space="preserve">Accessibilité théorique aux commerces alimentaires en vélo</t>
  </si>
  <si>
    <t>Induits</t>
  </si>
  <si>
    <t xml:space="preserve">Avoir accès à l'énergie</t>
  </si>
  <si>
    <t xml:space="preserve">Émissions de gaz à effet de serre énergétiques territoriales par habitant</t>
  </si>
  <si>
    <t xml:space="preserve">Terristory, open data
PCAET
</t>
  </si>
  <si>
    <t>teqCO2/hab</t>
  </si>
  <si>
    <t xml:space="preserve">Existence d'un plan de sobriété énergétique à l'échelle territoriale</t>
  </si>
  <si>
    <t xml:space="preserve">Existence de capacités énergétiques de back up pour les infrastructures critiques</t>
  </si>
  <si>
    <t xml:space="preserve">Consommation énergétique par habitant, hors secteur industriel</t>
  </si>
  <si>
    <t xml:space="preserve">Interne (PCAET)
Terristory, open data
</t>
  </si>
  <si>
    <t>MWh/hab</t>
  </si>
  <si>
    <t xml:space="preserve">Taux de couverture des besoins en électricité / en chaleur / en gaz par les capacités de production énergétiques locales</t>
  </si>
  <si>
    <t xml:space="preserve">Existence d'un schéma directeur des énergies </t>
  </si>
  <si>
    <t xml:space="preserve">Interne 
</t>
  </si>
  <si>
    <t xml:space="preserve">Etre en capacité de nous déplacer</t>
  </si>
  <si>
    <t xml:space="preserve">Part de la population éloignée des équipements de services de proximité </t>
  </si>
  <si>
    <t xml:space="preserve">Part des communes présentant un ou plusieurs services résidentiels principaux : école, alimentation, pharmacie, médecin)</t>
  </si>
  <si>
    <t xml:space="preserve">Taux de précarité énergétique mobilité</t>
  </si>
  <si>
    <t xml:space="preserve">Territoires au futur
Open data
</t>
  </si>
  <si>
    <t xml:space="preserve">Existence d’un document de planification des mobilités durables</t>
  </si>
  <si>
    <t xml:space="preserve">CEREMA, open data
Interne 
</t>
  </si>
  <si>
    <t xml:space="preserve">Principaux itinéraires de secours et d’évacuation identifiés</t>
  </si>
  <si>
    <t>Oui/Non</t>
  </si>
  <si>
    <t xml:space="preserve">Nombre de bornes de recharges de véhicules électriques pour 1000 habitants</t>
  </si>
  <si>
    <t xml:space="preserve">Nombre /1000 habitants </t>
  </si>
  <si>
    <t xml:space="preserve">Financer la réponse à nos besoins et la résilience de notre territoire</t>
  </si>
  <si>
    <t xml:space="preserve">Taux de pauvreté</t>
  </si>
  <si>
    <t xml:space="preserve">Part des 15-24 ans non insérés</t>
  </si>
  <si>
    <t xml:space="preserve">Observatoires des Territoires, ANCT
Open Data
</t>
  </si>
  <si>
    <t xml:space="preserve">Part des dépenses publiques favorables à la transition écologique et sociale</t>
  </si>
  <si>
    <t xml:space="preserve">Produire et nous approvisionner localement</t>
  </si>
  <si>
    <t xml:space="preserve">Taux d’actifs et d’emplois</t>
  </si>
  <si>
    <t xml:space="preserve">Notes entre 1 et 5 selon la couleur de l’intercommunalité</t>
  </si>
  <si>
    <t xml:space="preserve">Note entre 1 et 5 selon la couleur de l’intercommunalité</t>
  </si>
  <si>
    <t xml:space="preserve">Nombre d’équipements total</t>
  </si>
  <si>
    <t xml:space="preserve">Moins de 26,9
Entre 27,0 et et 30,0
Entre 30,1 et 33,5
Entre 33,6 et 38,7
Supérieur à 38,8
Moyenne nationale : 33,5
</t>
  </si>
  <si>
    <t xml:space="preserve">Part des emplois de la sphère présentielle</t>
  </si>
  <si>
    <t xml:space="preserve">Entre 0% et 54,4%
Entre 54,5% et 60,4
Entre 60,5 et 65,3%
Entre 65,4% et 71,3%
Entre 71,4% et 100% 
Moyenne nationale :65,4%
</t>
  </si>
  <si>
    <t xml:space="preserve">Part des emplois jugés "à risque" dans un contexte de transition énergétique</t>
  </si>
  <si>
    <t xml:space="preserve">Indicateur de dépendance économique</t>
  </si>
  <si>
    <t xml:space="preserve">Nombre entre 0 et 150</t>
  </si>
  <si>
    <t xml:space="preserve">Part des emplois dans l’économie sociale et solidaire dans l'ensemble de l'économie</t>
  </si>
  <si>
    <t xml:space="preserve">Pourcentage (%)
Moyenne nationale : 10,5%</t>
  </si>
  <si>
    <t xml:space="preserve">Part de la surface agricole utile sur la surface totale du territoire</t>
  </si>
  <si>
    <t xml:space="preserve">Taux de valorisation matière et organique des déchets ménagers et assimilés</t>
  </si>
  <si>
    <t xml:space="preserve">Entre 0% et 100%
Moyenne hexagonale :48,3%
</t>
  </si>
  <si>
    <t xml:space="preserve">Existence d’une monnaie locale</t>
  </si>
  <si>
    <t>OUI</t>
  </si>
  <si>
    <t xml:space="preserve">Part des achats publics intégrant une considération environnementale</t>
  </si>
  <si>
    <t xml:space="preserve">% de contrat (en nombre ou en montant)</t>
  </si>
  <si>
    <t xml:space="preserve">Émissions territoriales de gaz à effet de serre par habitant</t>
  </si>
  <si>
    <t xml:space="preserve">Existence d’une tarification incitative sur la collecte des déchets</t>
  </si>
  <si>
    <t xml:space="preserve">Oui
En cours de mise en place
Non
</t>
  </si>
  <si>
    <t xml:space="preserve">Oui
En cours de mise en place
Non</t>
  </si>
  <si>
    <t>Essentiels</t>
  </si>
  <si>
    <t xml:space="preserve">Etre en lien avec la nature</t>
  </si>
  <si>
    <t xml:space="preserve">Existence d’un coefficient de biotope dans le plan local d’urbanisme</t>
  </si>
  <si>
    <t xml:space="preserve">Part de la surface en territoire consommé entre 2009 et 2021</t>
  </si>
  <si>
    <t xml:space="preserve">Pourcentage (%)</t>
  </si>
  <si>
    <t xml:space="preserve">Part des communes couvertes par un Atlas de la Biodiversité Communale (ABC) </t>
  </si>
  <si>
    <t xml:space="preserve">Nous informer et nous instruire</t>
  </si>
  <si>
    <t xml:space="preserve">Part des écoles et établissements engagés dans une démarche globale de développement durable (label E3D)</t>
  </si>
  <si>
    <t xml:space="preserve">Part des écoles enseignant la préparation aux situations d’urgence et la réduction des risques</t>
  </si>
  <si>
    <t xml:space="preserve">Nombre d’évènements socio-culturels relatifs aux enjeux de transition écologique par année</t>
  </si>
  <si>
    <t xml:space="preserve">Nombre de librairies</t>
  </si>
  <si>
    <t>Intene</t>
  </si>
  <si>
    <t xml:space="preserve">/ 1000</t>
  </si>
  <si>
    <t xml:space="preserve">Soutenabilité </t>
  </si>
  <si>
    <t xml:space="preserve">Existence d’un dispositif d’éco-conditionnalité des aides aux acteurs et projets associatifs</t>
  </si>
  <si>
    <t xml:space="preserve">Vivre ensemble et faire société</t>
  </si>
  <si>
    <t xml:space="preserve">Taux de participation aux dernières élections locales</t>
  </si>
  <si>
    <t xml:space="preserve">Différence entre le taux d'emploi des femmes et des hommes</t>
  </si>
  <si>
    <t xml:space="preserve">Plateforme ODDetT
Open data
</t>
  </si>
  <si>
    <t>Indice</t>
  </si>
  <si>
    <t xml:space="preserve">Nombre d'associations</t>
  </si>
  <si>
    <t xml:space="preserve">Data-asso.fr
Open data
</t>
  </si>
  <si>
    <t xml:space="preserve">Nombre d'évènements locaux liés à l'identité du territoire par an</t>
  </si>
  <si>
    <t>nb/an</t>
  </si>
  <si>
    <t xml:space="preserve">Existence d'une instance de gouvernance citoyenne</t>
  </si>
  <si>
    <t xml:space="preserve">Rapport interdécile du niveau de vie (9e décile / 1er décile) </t>
  </si>
  <si>
    <t xml:space="preserve">Statistiques-locales INSEE
Open data
</t>
  </si>
  <si>
    <t xml:space="preserve">Part des communes couvertes par au moins un établissement de chacune des 5 catégories d’établissements d’action sociale</t>
  </si>
  <si>
    <t xml:space="preserve">Nombre d’évènements grand public liés à la démarche territoriale de transition écologique</t>
  </si>
  <si>
    <t>besoins</t>
  </si>
  <si>
    <t>description</t>
  </si>
  <si>
    <t>lien</t>
  </si>
  <si>
    <t xml:space="preserve">L’accès à l’eau correspond à ses usages de base, en premier lieu les usages domestiques (boisson, préparation et cuisson des aliments, hygiène corporelle, hygiène générale et propreté du domicile ou du lieu de vie), mais aussi les activités industrielles, l’agriculture, la production d’électricité et le refroidissement des centres électriques, etc. Pour répondre à ces divers besoins et activités, des prélèvements d’eau sont réalisés dans les milieux. Pour quelques usages spécifiques, comme le refroidissement, les usagers peuvent recourir à de l’eau saumâtre ou salée, mais dans la majorité des cas, c’est de l’eau douce qui est prélevée. La majorité (autour de 90%) des prélèvements d’eau est restituée aux milieux naturels, hormis la partie évaporée ou absorbée par les individus ou la biosphère, mais souvent avec une qualité altérée et une modification du régime des eaux. Les prélèvements ont donc des impacts sur l’état quantitatif et qualitatif des eaux. L’eau se révèle actuellement la première ressource naturelle affectée par des conflits d’usage en France, dans un contexte de raréfaction liée au dérèglement climatique. Les enjeux de transformation et de soutenabilité dans nos usages de l’eau sont déterminants pour notre résilience collective. L’accès à l’eau comme droit fondamental est reconnu par la législation. En France, ce droit est reconnu par la loi du 30 décembre 2006 qui affirme que « l’usage de l’eau appartient à tous et chaque personne physique, pour son alimentation et son hygiène, a le droit d’accès à l’eau potable dans des conditions économiquement acceptables par tous ». La quantité minimale d’eau nécessaire pour couvrir les usages domestiques est définie entre 50 et 100 litres d’eau par personne et par jour. La directive européenne n°2020/2184, dite directive « eau potable » a imposé aux États-membres de mettre en œuvre « les mesures nécessaires pour améliorer ou préserver l’accès de tous aux eaux destinées à la consommation humaine, en particulier les groupes vulnérables et marginalisés ». Enfin, la loi du 10 février 2020 relative à la lutte contre le gaspillage et à l’économie circulaire (AGEC) rappelle aussi que « les établissements recevant du public sont tenus d'être équipés d'au moins une fontaine d'eau potable accessible au public, lorsque cette installation est réalisable dans des conditions raisonnables. »</t>
  </si>
  <si>
    <t xml:space="preserve">Manger à sa faim constitue un 2e besoin élémentaire. Ce besoin recouvre néanmoins une grande diversité de facettes et d’enjeux, allant de la sécurité et la souveraineté alimentaire jusqu’à l’adaptation de l’agriculture au changement climatique en passant par la préservation des ressources, la santé humaine ou encore le développement économique territorial. Le modèle productif agro-alimentaire, du champ à l’assiette, a permis de répondre en grande partie au problème de la faim en France depuis la fin de la 2e Guerre Mondiale, en même temps qu’il a dégradé massivement les écosystèmes naturels et affecté la santé humaine. Près d’un Français sur deux est en surpoids et 17 % de la population adulte est en situation d’obésité (8,5 millions de personnes), tandis que 16% des Français disent ne pas manger à leur faim et que 5 à 7 millions de citoyens ont recours à l’aide alimentaire. L’échelon local apparaît particulièrement pertinent pour développer une approche globale de l’alimentation et engager une transition agricole et alimentaire, respectueuse de l’environnement, de la santé et la culture. Un nombre croissant de collectivités s’engagent dans cette voie, souvent au-delà de leurs compétences juridiques, et déploient des actions de préservation des terres agricoles, soutien aux petites exploitations et à l’agriculture familiale, augmentation de la part de produits durables et de qualité en restauration collective… Ces démarches sont appuyées par l’Etat dans le cadre des projets alimentaires territoriaux (PAT).</t>
  </si>
  <si>
    <t xml:space="preserve">Le droit au logement est un droit économique et social à bénéficier d'un logement convenable ou d'un abri, incarné depuis 70 ans par le combat de l’Abbé Pierre en France. 14,6 millions de Français sont aujourd’hui fragilisés par la crise du logement. Le mal-logement recouvre de multiples réalités : sans-abrisme t absence de domicile personnel, difficultés d’accès au logement, mauvaises conditions d’habitat… Disposer d’un toit recouvre ainsi la faculté à accéder à un hébergement provisoire ou d’urgence, mais aussi à un logement décent et pérenne. Les collectivités ont les clés du logement accessible, digne et durable sur leurs territoires. Leur action doit permettre d’offrir des logements décents à tous, de réguler les marchés immobiliers, de renforcer les solidarités et de lutter contre la ségrégation spatiale. Une réponse usuelle à la crise du logement consiste à augmenter la production de logements, ce qui provoque des externalités environnementales significatives : artificialisation, pollutions, émissions de gaz à effet de serr, fragmentation des milieux naturels etc. 
</t>
  </si>
  <si>
    <t xml:space="preserve">La sécurité physique et psychique est un des besoins fondamentaux qui, lorsque non satisfait, ne permet pas de se projeter et de s’engager dans des projets pour l’avenir. La compréhension des aléas (climatiques, socio-économiques, politiques, etc.) qui menacent le territoire permet d’identifier ses vulnérabilités et dépendances, et de développer des réponses adaptées afin d’augmenter sa résilience, et donc sa sécurité. </t>
  </si>
  <si>
    <t xml:space="preserve">Les périodes de confinement récentes ont rappelé combien le temps passé dehors, dans la nature est vital pour notre bien-être. Ce lien originel entre l’homme et la nature est mis en danger depuis la révolution copernicienne, et de façon plus critique depuis la révolution numérique en cours. Il est pourtant garant du bien-être à plusieurs niveaux, tant sur le plan physique que psychique, social et spirituel. Dans la mesure ou la nature favorise la bonne santé, les émotions positives, les liens sociaux l’inspiration créative et la spiritualité, il est évident qu’elle contribue à la résilience. Les collectivités ont donc tout intérêt à renforcer les interactions entre leurs habitants et leur environnement naturel, dans une perspective de résilience territoriale. Cet objectif passe par des actions de préservation, de restauration et de mise en accessibilité. Dans une perspective de gestion de crise, les solutions fondées sur la nature apparaissent aussi comme l’approche la plus vertueuse pour adapter l’humanité de façon structurelle aux changements climatiques inéluctables. 
</t>
  </si>
  <si>
    <t xml:space="preserve">La capacité́ d’un territoire à faire face et absorber un choc, en particulier lorsque ce dernier est soudain, dépend largement de la cohésion et des liens sociaux constitués entre les habitants, les institutions, et tous les autres types d’acteurs. Ces deux traits de caractère peuvent préexister, grâce à l’histoire du territoire, mais la collectivité a un rôle déterminant à jouer pour faire vivre et nourrir cette cohésion sociale et cette solidarité. Elle doit pour cela faire croitre une culture du dialogue, un état d'esprit de confiance mutuelle, une communication transparente. Cela passe notamment par l’implication des citoyens dans la gouvernance et la prise de décision publique. Partager le diagnostic et co-construire les objectifs et les actions de la collectivité incite les citoyens à se saisir de ces enjeux et à s’impliquer. Le sentiment d’appartenance à une même communauté de vie, au-delà de la diversité du corps social, concourt aussi cette cohésion sociale, la collectivité peut la nourrir par ses actions de mise en relation et de fédération des acteurs, ainsi que par tout ce qui relève de l’animation et de la valorisation de la culture, des savoirs, de l’identité du territoire. Ces conditions permettent de créer un contexte favorable pour mobiliser les ressources locales, appréhender collectivement la situation, développer les moyens d’agir (initiatives citoyennes, innovations sociales, etc). Ainsi mobilisés et soudés, les acteurs du territoire développent leurs capacités de co-responsabilité, d'auto-organisation, d'autonomie et de coopération, et gagne ainsi en résilience.</t>
  </si>
  <si>
    <t xml:space="preserve">Le développement d’une forme de « culture de la résilience » chez tous les acteurs du territoire facilite la prise de décisions partagées face aux aléas, vulnérabilités et dépendances, et favorise des comportements adaptés, le cas échéant à des périodes de crises ou de situation d’urgence. La multiplication des phénomènes inédits, dans leur intensité ou leur géographie, nécessitera d’impliquer une large partie de la population à travers plusieurs vecteurs, notamment l’éducation, la culture, les loisirs et les arts.</t>
  </si>
  <si>
    <t xml:space="preserve">L’énergie est un produit de première nécessité qui permet de répondre à un ensemble varié de besoins, il est indispensable pour permettre de se chauffer, se mouvoir, se vêtir, s’équiper, s’alimenter, se soigner, se divertir… Tous nos usages consomment de l’énergie, sous différentes formes mais principalement combustible. L’accès à une énergie fiable et bon marché a été le fondement des révolutions industrielles et de la Grande Accélération de la 2e moitié du 20e siècle, et constitue une clé de lecture majeure de la géopolitique internationale. Autant dans les pays riches que dans les pays en développement, les questions de sécurité et de souveraineté énergétique sont le socle d’une société stable et prospère. En France, l’accès à l’énergie est un droit garanti par la loi n°2000-108 du 10 février 2000, qui dispose que tous les citoyens français ont le droit d’accéder à l’énergie pour leur assurer un niveau de vie décent tout en agissant pour la protection de l’environnement. La combustion d’énergie fossile étant la principale cause d’émission de gaz à effet de serre, la lutte contre le dérèglement climatique impose une transition énergétique, qui consiste à transformer notre système énergétique pour le décarboner, par des processus de sobriété, d’efficacité et de substitution technologique au profit des énergies décarbonées et renouvelables. Dans le cadre de ce diagnostic, on s’interrogera donc en premier lieu sur la capacité du territoire à veiller à ce que chacun de ses citoyens puisse répondre à ses besoins en énergie. Puis on se penchera sur les questions de durabilité et de souveraineté (Optimiser les consommations énergétiques du territoire dans une logique de sobriété et d’efficacité ; Produire l'énergie durable dont le territoire a besoin). Enfin, on abordera l’enjeu de la continuité d’approvisionnement énergétique en situation de crise. </t>
  </si>
  <si>
    <t xml:space="preserve">Les grandes tendances macro-économiques montrent la forte probabilité de récessions partielles ou globales dans les décennies à venir, notamment liées à la raréfaction des ressources naturelles, dont les énergies fossiles sur lesquelles repose notre système économique. Cet épuisement des écosystèmes e ressources ont des effets importants sur la stabilité socio-économique et géopolitique de notre système globalisé, et révèle son caractère profondément linéaire, fondé sur le principe « extraction-transformation-rejet ». La prise en compte des limites planétaires implique de concevoir et mettre en place un nouveau système économique, plus sobre et circulaire, réduisant la consommation de ressources, énergies, matières et la production de déchets, compatible avec l’idée d’un monde aux ressources finies. Sans cette mutation de l'économie du territoire, elle contribue elle-même à la mise en danger de son cadre de vie. Dans un monde résilient, l'économie locale répond aux besoins des habitants, dans la mesure de ses capacités, qui eux-mêmes adaptent leur mode de vie aux caractéristiques et capacités du territoire. Dans un esprit de coopération, l’économie locale profite aussi de ses atouts pour servir les territoires voisins, et échanger avec eux les produits qu'elle ne peut produire elle-même. Elle bénéficie de leur solidarité réciproque en fonction de ses besoins et du contexte.</t>
  </si>
  <si>
    <t xml:space="preserve">On ne se déplace pas par besoin de se déplacer, mais pour répondre à des besoins divers liés à notre alimentation, nos activités professionnelles et personnelles, etc. A toute époque, l’homme a considéré comme un acquis technique et social la capacité de se déplacer dans un rayon et à une vitesse permises par les technologies disponibles, du cheval jusqu’à l’avion, à tel point que le moindre retard des transports en commun est devenu intolérable, en omettant la prouesse technique que de parcourir 500 km en 2h, ou encore que notre vie entière se déroulait dans un rayon de 30 km autour de notre domicile il y a encore un siècle. La décarbonation des moyens de transport est un enjeu important, mais la conversion des véhicules d’un carburant fossile vers l'électricité ou un autre carburant peu carboné ne résout pas les questions d'empreinte grise et de matériaux critiques, tout autant déterminénantes dans une perspective de durabilité et de résilience. Le principal enjeu reste de réduire les besoins de déplacement au quotidien, notamment par le rapprochement des activités et résidences et la revitalisation des territoires ruraux.
</t>
  </si>
  <si>
    <t xml:space="preserve">La finance, en tout qu’outil indépassable dans notre système socio-économique actuel, peut jouer un rôle crucial dans le renforcement de la résilience territoriale en mobilisant et orientant des ressources financières vers la réponse aux besoins fondamentaux et les actions de résilience. Elle peut notamment être utilisée pour financer la construction et la mise à niveau des infrastructures critiques (systèmes de transport, réseaux énergétiques, réseaux d'eau et d'assainissement…) afin de les rendre plus résilientes aux chocs et aux stress futurs. Les instruments financiers tels que les assurances peuvent aider à transférer, mutualiser et réduire les risques associés aux événements imprévus, et leurs impacts sur les populations, particulièrement les plus démunies, ainsi que sur les administrations et entreprises. Au-delà de la prévention et gestion de crise, la finance peut soutenir la recherche et le développement de nouvelles technologies et de pratiques innovantes qui renforcent la résilience territoriale, telles que les énergies renouvelables, les techniques d'agriculture durable et les solutions d'adaptation au changement climatique. Cependant, pour que ces efforts soient efficaces, il est important que la finance soit utilisée de manière responsable et transparente, en tenant compte des besoins spécifiques des territoires et en favorisant une approche inclusive et participative.</t>
  </si>
  <si>
    <t>type_besoins</t>
  </si>
  <si>
    <t>objectif</t>
  </si>
  <si>
    <t>designation_indicateur</t>
  </si>
  <si>
    <t>valeur</t>
  </si>
  <si>
    <t>unite</t>
  </si>
  <si>
    <t>source</t>
  </si>
  <si>
    <t>valeur_indice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</si>
</sst>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
  </numFmts>
  <fonts count="23">
    <font>
      <sz val="11.000000"/>
      <color theme="1"/>
      <name val="Calibri"/>
      <scheme val="minor"/>
    </font>
    <font>
      <b/>
      <sz val="24.000000"/>
      <color rgb="FF0D757B"/>
      <name val="Calibri"/>
      <scheme val="minor"/>
    </font>
    <font>
      <sz val="11.000000"/>
      <color theme="1" tint="0.34998626667073579"/>
      <name val="Calibri"/>
      <scheme val="minor"/>
    </font>
    <font>
      <b/>
      <sz val="20.000000"/>
      <color theme="1"/>
      <name val="Calibri"/>
      <scheme val="minor"/>
    </font>
    <font>
      <b/>
      <sz val="12.000000"/>
      <color theme="1"/>
      <name val="Calibri"/>
      <scheme val="minor"/>
    </font>
    <font>
      <b/>
      <sz val="11.000000"/>
      <color theme="1"/>
      <name val="Calibri"/>
      <scheme val="minor"/>
    </font>
    <font>
      <i/>
      <sz val="10.000000"/>
      <color theme="1" tint="0.34998626667073579"/>
      <name val="Calibri"/>
      <scheme val="minor"/>
    </font>
    <font>
      <sz val="10.000000"/>
      <color theme="1"/>
      <name val="Calibri"/>
      <scheme val="minor"/>
    </font>
    <font>
      <sz val="9.000000"/>
      <color theme="1"/>
      <name val="Calibri"/>
      <scheme val="minor"/>
    </font>
    <font>
      <b/>
      <sz val="11.000000"/>
      <name val="Calibri"/>
      <scheme val="minor"/>
    </font>
    <font>
      <b/>
      <sz val="11.000000"/>
      <color theme="0" tint="0"/>
      <name val="Calibri"/>
      <scheme val="minor"/>
    </font>
    <font>
      <b/>
      <sz val="24.000000"/>
      <color theme="9" tint="0"/>
      <name val="Calibri"/>
      <scheme val="minor"/>
    </font>
    <font>
      <b/>
      <sz val="24.000000"/>
      <color rgb="FFC00000"/>
      <name val="Calibri"/>
      <scheme val="minor"/>
    </font>
    <font>
      <sz val="10.000000"/>
      <color theme="9" tint="0"/>
      <name val="Calibri"/>
      <scheme val="minor"/>
    </font>
    <font>
      <sz val="10.000000"/>
      <color rgb="FFC00000"/>
      <name val="Calibri"/>
    </font>
    <font>
      <sz val="11.000000"/>
      <name val="Calibri"/>
    </font>
    <font>
      <sz val="10.000000"/>
      <color rgb="FFC00000"/>
      <name val="Calibri"/>
      <scheme val="minor"/>
    </font>
    <font>
      <b/>
      <sz val="11.000000"/>
      <color indexed="2"/>
      <name val="Calibri"/>
      <scheme val="minor"/>
    </font>
    <font>
      <u/>
      <sz val="11.000000"/>
      <color theme="10"/>
      <name val="Calibri"/>
    </font>
    <font>
      <sz val="11.000000"/>
      <color indexed="2"/>
      <name val="Calibri"/>
      <scheme val="minor"/>
    </font>
    <font>
      <sz val="11.000000"/>
      <color theme="1" tint="0"/>
      <name val="Calibri"/>
    </font>
    <font>
      <i/>
      <sz val="11.000000"/>
      <color theme="1"/>
      <name val="Calibri"/>
      <scheme val="minor"/>
    </font>
    <font>
      <sz val="11.000000"/>
      <color indexed="2"/>
      <name val="Calibri"/>
    </font>
  </fonts>
  <fills count="9">
    <fill>
      <patternFill patternType="none"/>
    </fill>
    <fill>
      <patternFill patternType="gray125"/>
    </fill>
    <fill>
      <patternFill patternType="none"/>
    </fill>
    <fill>
      <patternFill patternType="solid">
        <fgColor theme="0" tint="-0.049989318521683403"/>
        <bgColor theme="0" tint="-0.049989318521683403"/>
      </patternFill>
    </fill>
    <fill>
      <patternFill patternType="solid">
        <fgColor theme="2" tint="0"/>
        <bgColor theme="2" tint="0"/>
      </patternFill>
    </fill>
    <fill>
      <patternFill patternType="solid">
        <fgColor rgb="FF0D757B"/>
        <bgColor rgb="FF0D757B"/>
      </patternFill>
    </fill>
    <fill>
      <patternFill patternType="solid">
        <fgColor theme="9" tint="0.79998168889431442"/>
        <bgColor theme="9" tint="0.79998168889431442"/>
      </patternFill>
    </fill>
    <fill>
      <patternFill patternType="solid">
        <fgColor rgb="FFFAAFB0"/>
        <bgColor rgb="FFFAAFB0"/>
      </patternFill>
    </fill>
    <fill>
      <patternFill patternType="solid">
        <fgColor theme="0" tint="0"/>
        <bgColor theme="0" tint="0"/>
      </patternFill>
    </fill>
  </fills>
  <borders count="34">
    <border>
      <left style="none"/>
      <right style="none"/>
      <top style="none"/>
      <bottom style="none"/>
      <diagonal style="none"/>
    </border>
    <border>
      <left style="none"/>
      <right style="none"/>
      <top style="none"/>
      <bottom style="thin">
        <color auto="1"/>
      </bottom>
      <diagonal style="none"/>
    </border>
    <border>
      <left style="thin">
        <color theme="0" tint="-0.499984740745262"/>
      </left>
      <right style="thin">
        <color theme="1"/>
      </right>
      <top style="thin">
        <color theme="2" tint="0"/>
      </top>
      <bottom style="thin">
        <color auto="1"/>
      </bottom>
      <diagonal style="none"/>
    </border>
    <border>
      <left style="thin">
        <color theme="1"/>
      </left>
      <right style="thin">
        <color theme="1"/>
      </right>
      <top style="thin">
        <color theme="2" tint="0"/>
      </top>
      <bottom style="thin">
        <color auto="1"/>
      </bottom>
      <diagonal style="none"/>
    </border>
    <border>
      <left style="thin">
        <color theme="1"/>
      </left>
      <right style="none"/>
      <top style="thin">
        <color theme="2" tint="0"/>
      </top>
      <bottom style="thin">
        <color auto="1"/>
      </bottom>
      <diagonal style="none"/>
    </border>
    <border>
      <left style="thick">
        <color indexed="2"/>
      </left>
      <right style="thick">
        <color indexed="2"/>
      </right>
      <top style="thick">
        <color indexed="2"/>
      </top>
      <bottom style="thin">
        <color auto="1"/>
      </bottom>
      <diagonal style="none"/>
    </border>
    <border>
      <left style="none"/>
      <right style="none"/>
      <top style="thin">
        <color theme="2" tint="0"/>
      </top>
      <bottom style="thin">
        <color auto="1"/>
      </bottom>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thin">
        <color auto="1"/>
      </left>
      <right style="thin">
        <color theme="1"/>
      </right>
      <top style="none"/>
      <bottom style="thin">
        <color theme="0" tint="-0.14999847407452621"/>
      </bottom>
      <diagonal style="none"/>
    </border>
    <border>
      <left style="thin">
        <color theme="1"/>
      </left>
      <right style="thin">
        <color theme="1"/>
      </right>
      <top style="none"/>
      <bottom style="thin">
        <color theme="0" tint="-0.14999847407452621"/>
      </bottom>
      <diagonal style="none"/>
    </border>
    <border>
      <left style="thin">
        <color theme="1"/>
      </left>
      <right style="none"/>
      <top style="none"/>
      <bottom style="thin">
        <color theme="0" tint="-0.14999847407452621"/>
      </bottom>
      <diagonal style="none"/>
    </border>
    <border>
      <left style="thick">
        <color indexed="2"/>
      </left>
      <right style="thick">
        <color indexed="2"/>
      </right>
      <top style="none"/>
      <bottom style="thin">
        <color theme="0" tint="-0.14999847407452621"/>
      </bottom>
      <diagonal style="none"/>
    </border>
    <border>
      <left style="none"/>
      <right style="none"/>
      <top style="none"/>
      <bottom style="thin">
        <color theme="0" tint="-0.14999847407452621"/>
      </bottom>
      <diagonal style="none"/>
    </border>
    <border>
      <left style="medium">
        <color auto="1"/>
      </left>
      <right style="thin">
        <color auto="1"/>
      </right>
      <top style="none"/>
      <bottom style="thin">
        <color theme="2" tint="0"/>
      </bottom>
      <diagonal style="none"/>
    </border>
    <border>
      <left style="thin">
        <color auto="1"/>
      </left>
      <right style="dotted">
        <color auto="1"/>
      </right>
      <top style="none"/>
      <bottom style="thin">
        <color theme="2" tint="0"/>
      </bottom>
      <diagonal style="none"/>
    </border>
    <border>
      <left style="dotted">
        <color auto="1"/>
      </left>
      <right style="medium">
        <color auto="1"/>
      </right>
      <top style="none"/>
      <bottom style="thin">
        <color theme="2" tint="0"/>
      </bottom>
      <diagonal style="none"/>
    </border>
    <border>
      <left style="thin">
        <color auto="1"/>
      </left>
      <right style="thin">
        <color theme="1"/>
      </right>
      <top style="thin">
        <color theme="0" tint="-0.14999847407452621"/>
      </top>
      <bottom style="thin">
        <color theme="0" tint="-0.14999847407452621"/>
      </bottom>
      <diagonal style="none"/>
    </border>
    <border>
      <left style="thin">
        <color theme="1"/>
      </left>
      <right style="thin">
        <color theme="1"/>
      </right>
      <top style="thin">
        <color theme="0" tint="-0.14999847407452621"/>
      </top>
      <bottom style="thin">
        <color theme="0" tint="-0.14999847407452621"/>
      </bottom>
      <diagonal style="none"/>
    </border>
    <border>
      <left style="thin">
        <color theme="1"/>
      </left>
      <right style="none"/>
      <top style="thin">
        <color theme="0" tint="-0.14999847407452621"/>
      </top>
      <bottom style="thin">
        <color theme="0" tint="-0.14999847407452621"/>
      </bottom>
      <diagonal style="none"/>
    </border>
    <border>
      <left style="thick">
        <color indexed="2"/>
      </left>
      <right style="thick">
        <color indexed="2"/>
      </right>
      <top style="thin">
        <color theme="0" tint="-0.14999847407452621"/>
      </top>
      <bottom style="thin">
        <color theme="0" tint="-0.14999847407452621"/>
      </bottom>
      <diagonal style="none"/>
    </border>
    <border>
      <left style="none"/>
      <right style="none"/>
      <top style="thin">
        <color theme="0" tint="-0.14999847407452621"/>
      </top>
      <bottom style="thin">
        <color theme="0" tint="-0.14999847407452621"/>
      </bottom>
      <diagonal style="none"/>
    </border>
    <border>
      <left style="medium">
        <color auto="1"/>
      </left>
      <right style="thin">
        <color auto="1"/>
      </right>
      <top style="thin">
        <color theme="2" tint="0"/>
      </top>
      <bottom style="thin">
        <color theme="2" tint="0"/>
      </bottom>
      <diagonal style="none"/>
    </border>
    <border>
      <left style="thin">
        <color auto="1"/>
      </left>
      <right style="dotted">
        <color auto="1"/>
      </right>
      <top style="thin">
        <color theme="2" tint="0"/>
      </top>
      <bottom style="thin">
        <color theme="2" tint="0"/>
      </bottom>
      <diagonal style="none"/>
    </border>
    <border>
      <left style="dotted">
        <color auto="1"/>
      </left>
      <right style="medium">
        <color auto="1"/>
      </right>
      <top style="thin">
        <color theme="2" tint="0"/>
      </top>
      <bottom style="thin">
        <color theme="2" tint="0"/>
      </bottom>
      <diagonal style="none"/>
    </border>
    <border>
      <left style="thin">
        <color auto="1"/>
      </left>
      <right style="thin">
        <color theme="1"/>
      </right>
      <top style="thin">
        <color theme="0" tint="-0.14999847407452621"/>
      </top>
      <bottom style="thin">
        <color theme="2" tint="0"/>
      </bottom>
      <diagonal style="none"/>
    </border>
    <border>
      <left style="thin">
        <color theme="1"/>
      </left>
      <right style="thin">
        <color theme="1"/>
      </right>
      <top style="thin">
        <color theme="0" tint="-0.14999847407452621"/>
      </top>
      <bottom style="thin">
        <color theme="2" tint="0"/>
      </bottom>
      <diagonal style="none"/>
    </border>
    <border>
      <left style="thin">
        <color theme="1"/>
      </left>
      <right style="none"/>
      <top style="thin">
        <color theme="0" tint="-0.14999847407452621"/>
      </top>
      <bottom style="thin">
        <color theme="2" tint="0"/>
      </bottom>
      <diagonal style="none"/>
    </border>
    <border>
      <left style="thick">
        <color indexed="2"/>
      </left>
      <right style="thick">
        <color indexed="2"/>
      </right>
      <top style="thin">
        <color theme="0" tint="-0.14999847407452621"/>
      </top>
      <bottom style="thick">
        <color indexed="2"/>
      </bottom>
      <diagonal style="none"/>
    </border>
    <border>
      <left style="none"/>
      <right style="none"/>
      <top style="thin">
        <color theme="0" tint="-0.14999847407452621"/>
      </top>
      <bottom style="thin">
        <color theme="2" tint="0"/>
      </bottom>
      <diagonal style="none"/>
    </border>
    <border>
      <left style="medium">
        <color auto="1"/>
      </left>
      <right style="thin">
        <color auto="1"/>
      </right>
      <top style="thin">
        <color theme="2" tint="0"/>
      </top>
      <bottom style="medium">
        <color auto="1"/>
      </bottom>
      <diagonal style="none"/>
    </border>
    <border>
      <left style="thin">
        <color auto="1"/>
      </left>
      <right style="dotted">
        <color auto="1"/>
      </right>
      <top style="thin">
        <color theme="2" tint="0"/>
      </top>
      <bottom style="medium">
        <color auto="1"/>
      </bottom>
      <diagonal style="none"/>
    </border>
    <border>
      <left style="dotted">
        <color auto="1"/>
      </left>
      <right style="medium">
        <color auto="1"/>
      </right>
      <top style="thin">
        <color theme="2" tint="0"/>
      </top>
      <bottom style="medium">
        <color auto="1"/>
      </bottom>
      <diagonal style="none"/>
    </border>
  </borders>
  <cellStyleXfs count="2">
    <xf fontId="0" fillId="0" borderId="0" numFmtId="0" applyNumberFormat="1" applyFont="1" applyFill="1" applyBorder="1"/>
    <xf fontId="0" fillId="2" borderId="0" numFmtId="9" applyNumberFormat="1" applyFont="0" applyFill="0" applyBorder="0"/>
  </cellStyleXfs>
  <cellXfs count="88">
    <xf fontId="0" fillId="0" borderId="0" numFmtId="0" xfId="0"/>
    <xf fontId="0" fillId="0" borderId="0" numFmtId="0" xfId="0" applyAlignment="1">
      <alignment vertical="center"/>
    </xf>
    <xf fontId="0" fillId="0" borderId="0" numFmtId="0" xfId="0" applyAlignment="1">
      <alignment horizontal="center" vertical="center"/>
    </xf>
    <xf fontId="1" fillId="0" borderId="0" numFmtId="0" xfId="0" applyFont="1" applyAlignment="1">
      <alignment horizontal="left" vertical="center"/>
    </xf>
    <xf fontId="1" fillId="0" borderId="0" numFmtId="0" xfId="0" applyFont="1" applyAlignment="1">
      <alignment horizontal="left" vertical="center"/>
    </xf>
    <xf fontId="0" fillId="0" borderId="0" numFmtId="0" xfId="0" applyAlignment="1">
      <alignment horizontal="center" vertical="center"/>
    </xf>
    <xf fontId="2" fillId="0" borderId="0" numFmtId="0" xfId="0" applyFont="1" applyAlignment="1">
      <alignment horizontal="justify" vertical="top" wrapText="1"/>
    </xf>
    <xf fontId="2" fillId="0" borderId="0" numFmtId="0" xfId="0" applyFont="1" applyAlignment="1">
      <alignment horizontal="justify" vertical="center" wrapText="1"/>
    </xf>
    <xf fontId="2" fillId="0" borderId="0" numFmtId="0" xfId="0" applyFont="1" applyAlignment="1">
      <alignment horizontal="center" vertical="center" wrapText="1"/>
    </xf>
    <xf fontId="3" fillId="0" borderId="1" numFmtId="0" xfId="0" applyFont="1" applyBorder="1" applyAlignment="1">
      <alignment horizontal="left" vertical="center" wrapText="1"/>
    </xf>
    <xf fontId="4" fillId="0" borderId="1" numFmtId="0" xfId="0" applyFont="1" applyBorder="1" applyAlignment="1">
      <alignment horizontal="right" vertical="center" wrapText="1"/>
    </xf>
    <xf fontId="5" fillId="0" borderId="1" numFmtId="9" xfId="1" applyNumberFormat="1" applyFont="1" applyBorder="1" applyAlignment="1">
      <alignment horizontal="center" vertical="center" wrapText="1"/>
    </xf>
    <xf fontId="5" fillId="0" borderId="0" numFmtId="9" xfId="1" applyNumberFormat="1" applyFont="1" applyAlignment="1">
      <alignment horizontal="center" vertical="center" wrapText="1"/>
    </xf>
    <xf fontId="0" fillId="0" borderId="0" numFmtId="0" xfId="0" applyAlignment="1">
      <alignment horizontal="left" vertical="center" wrapText="1"/>
    </xf>
    <xf fontId="0" fillId="0" borderId="0" numFmtId="0" xfId="0" applyAlignment="1">
      <alignment horizontal="left" vertical="center" wrapText="1"/>
    </xf>
    <xf fontId="6" fillId="3" borderId="0" numFmtId="0" xfId="0" applyFont="1" applyFill="1" applyAlignment="1">
      <alignment horizontal="right" vertical="center" wrapText="1"/>
    </xf>
    <xf fontId="7" fillId="0" borderId="0" numFmtId="9" xfId="1" applyNumberFormat="1" applyFont="1" applyAlignment="1">
      <alignment horizontal="center" vertical="center" wrapText="1"/>
    </xf>
    <xf fontId="7" fillId="0" borderId="0" numFmtId="9" xfId="1" applyNumberFormat="1" applyFont="1" applyAlignment="1">
      <alignment horizontal="center" vertical="center" wrapText="1"/>
    </xf>
    <xf fontId="8" fillId="0" borderId="0" numFmtId="0" xfId="0" applyFont="1" applyAlignment="1">
      <alignment horizontal="center" vertical="center" wrapText="1"/>
    </xf>
    <xf fontId="9" fillId="4" borderId="2" numFmtId="0" xfId="0" applyFont="1" applyFill="1" applyBorder="1" applyAlignment="1">
      <alignment horizontal="center" vertical="center" wrapText="1"/>
    </xf>
    <xf fontId="9" fillId="4" borderId="3" numFmtId="0" xfId="0" applyFont="1" applyFill="1" applyBorder="1" applyAlignment="1">
      <alignment horizontal="center" vertical="center" wrapText="1"/>
    </xf>
    <xf fontId="9" fillId="4" borderId="4" numFmtId="0" xfId="0" applyFont="1" applyFill="1" applyBorder="1" applyAlignment="1">
      <alignment horizontal="center" vertical="center" wrapText="1"/>
    </xf>
    <xf fontId="10" fillId="5" borderId="5" numFmtId="0" xfId="0" applyFont="1" applyFill="1" applyBorder="1" applyAlignment="1">
      <alignment horizontal="center" vertical="center" wrapText="1"/>
    </xf>
    <xf fontId="9" fillId="4" borderId="6" numFmtId="0" xfId="0" applyFont="1" applyFill="1" applyBorder="1" applyAlignment="1">
      <alignment horizontal="center" vertical="center" wrapText="1"/>
    </xf>
    <xf fontId="9" fillId="4" borderId="7" numFmtId="0" xfId="0" applyFont="1" applyFill="1" applyBorder="1" applyAlignment="1">
      <alignment horizontal="center" vertical="center" wrapText="1"/>
    </xf>
    <xf fontId="11" fillId="6" borderId="8" numFmtId="0" xfId="0" applyFont="1" applyFill="1" applyBorder="1" applyAlignment="1">
      <alignment horizontal="center" vertical="center" wrapText="1"/>
    </xf>
    <xf fontId="12" fillId="7" borderId="9" numFmtId="0" xfId="0" applyFont="1" applyFill="1" applyBorder="1" applyAlignment="1">
      <alignment horizontal="center" vertical="center" wrapText="1"/>
    </xf>
    <xf fontId="10" fillId="5" borderId="1" numFmtId="0" xfId="0" applyFont="1" applyFill="1" applyBorder="1" applyAlignment="1">
      <alignment horizontal="center" vertical="center" wrapText="1"/>
    </xf>
    <xf fontId="9" fillId="3" borderId="10" numFmtId="0" xfId="0" applyFont="1" applyFill="1" applyBorder="1" applyAlignment="1">
      <alignment horizontal="center" vertical="center" wrapText="1"/>
    </xf>
    <xf fontId="0" fillId="3" borderId="11" numFmtId="0" xfId="0" applyFill="1" applyBorder="1" applyAlignment="1">
      <alignment vertical="center" wrapText="1"/>
    </xf>
    <xf fontId="0" fillId="3" borderId="12" numFmtId="0" xfId="0" applyFill="1" applyBorder="1" applyAlignment="1">
      <alignment vertical="center" wrapText="1"/>
    </xf>
    <xf fontId="0" fillId="0" borderId="13" numFmtId="9" xfId="1" applyNumberFormat="1" applyBorder="1" applyAlignment="1">
      <alignment horizontal="center" vertical="center" wrapText="1"/>
      <protection locked="0"/>
    </xf>
    <xf fontId="0" fillId="3" borderId="14" numFmtId="0" xfId="0" applyFill="1" applyBorder="1" applyAlignment="1">
      <alignment horizontal="center" vertical="center" wrapText="1"/>
    </xf>
    <xf fontId="5" fillId="3" borderId="15" numFmtId="164" xfId="0" applyNumberFormat="1" applyFont="1" applyFill="1" applyBorder="1" applyAlignment="1">
      <alignment horizontal="center" vertical="center" wrapText="1"/>
    </xf>
    <xf fontId="13" fillId="3" borderId="16" numFmtId="0" xfId="0" applyFont="1" applyFill="1" applyBorder="1" applyAlignment="1">
      <alignment horizontal="center" vertical="center" wrapText="1"/>
    </xf>
    <xf fontId="14" fillId="3" borderId="17" numFmtId="0" xfId="0" applyFont="1" applyFill="1" applyBorder="1" applyAlignment="1">
      <alignment horizontal="center" vertical="center" wrapText="1"/>
    </xf>
    <xf fontId="0" fillId="8" borderId="14" numFmtId="0" xfId="0" applyFill="1" applyBorder="1" applyAlignment="1">
      <alignment vertical="center" wrapText="1"/>
    </xf>
    <xf fontId="9" fillId="3" borderId="18" numFmtId="0" xfId="0" applyFont="1" applyFill="1" applyBorder="1" applyAlignment="1">
      <alignment horizontal="center" vertical="center" wrapText="1"/>
    </xf>
    <xf fontId="0" fillId="3" borderId="19" numFmtId="0" xfId="0" applyFill="1" applyBorder="1" applyAlignment="1">
      <alignment vertical="center" wrapText="1"/>
    </xf>
    <xf fontId="0" fillId="3" borderId="20" numFmtId="0" xfId="0" applyFill="1" applyBorder="1" applyAlignment="1">
      <alignment vertical="center" wrapText="1"/>
    </xf>
    <xf fontId="0" fillId="0" borderId="21" numFmtId="10" xfId="1" applyNumberFormat="1" applyBorder="1" applyAlignment="1">
      <alignment horizontal="center" vertical="center" wrapText="1"/>
      <protection locked="0"/>
    </xf>
    <xf fontId="0" fillId="3" borderId="22" numFmtId="0" xfId="0" applyFill="1" applyBorder="1" applyAlignment="1">
      <alignment horizontal="center" vertical="center" wrapText="1"/>
    </xf>
    <xf fontId="5" fillId="3" borderId="23" numFmtId="164" xfId="0" applyNumberFormat="1" applyFont="1" applyFill="1" applyBorder="1" applyAlignment="1">
      <alignment horizontal="center" vertical="center" wrapText="1"/>
    </xf>
    <xf fontId="13" fillId="3" borderId="24" numFmtId="0" xfId="0" applyFont="1" applyFill="1" applyBorder="1" applyAlignment="1">
      <alignment horizontal="center" vertical="center" wrapText="1"/>
    </xf>
    <xf fontId="14" fillId="3" borderId="25" numFmtId="0" xfId="0" applyFont="1" applyFill="1" applyBorder="1" applyAlignment="1">
      <alignment horizontal="center" vertical="center" wrapText="1"/>
    </xf>
    <xf fontId="0" fillId="8" borderId="22" numFmtId="0" xfId="0" applyFill="1" applyBorder="1" applyAlignment="1">
      <alignment vertical="center" wrapText="1"/>
    </xf>
    <xf fontId="0" fillId="3" borderId="20" numFmtId="0" xfId="0" applyFill="1" applyBorder="1" applyAlignment="1">
      <alignment vertical="center" wrapText="1"/>
    </xf>
    <xf fontId="15" fillId="3" borderId="22" numFmtId="0" xfId="0" applyFont="1" applyFill="1" applyBorder="1" applyAlignment="1">
      <alignment horizontal="center" vertical="center" wrapText="1"/>
    </xf>
    <xf fontId="15" fillId="3" borderId="19" numFmtId="0" xfId="0" applyFont="1" applyFill="1" applyBorder="1" applyAlignment="1">
      <alignment horizontal="left" vertical="center" wrapText="1"/>
    </xf>
    <xf fontId="15" fillId="3" borderId="20" numFmtId="0" xfId="0" applyFont="1" applyFill="1" applyBorder="1" applyAlignment="1">
      <alignment horizontal="left" vertical="center" wrapText="1"/>
    </xf>
    <xf fontId="0" fillId="0" borderId="21" numFmtId="164" xfId="1" applyNumberFormat="1" applyBorder="1" applyAlignment="1">
      <alignment horizontal="center" vertical="center" wrapText="1"/>
      <protection locked="0"/>
    </xf>
    <xf fontId="0" fillId="3" borderId="22" numFmtId="0" xfId="0" applyFill="1" applyBorder="1" applyAlignment="1">
      <alignment horizontal="center" vertical="center" wrapText="1"/>
    </xf>
    <xf fontId="16" fillId="3" borderId="25" numFmtId="0" xfId="0" applyFont="1" applyFill="1" applyBorder="1" applyAlignment="1">
      <alignment horizontal="center" vertical="center" wrapText="1"/>
    </xf>
    <xf fontId="0" fillId="0" borderId="21" numFmtId="3" xfId="1" applyNumberFormat="1" applyBorder="1" applyAlignment="1">
      <alignment horizontal="center" vertical="center" wrapText="1"/>
      <protection locked="0"/>
    </xf>
    <xf fontId="0" fillId="0" borderId="21" numFmtId="164" xfId="1" applyNumberFormat="1" applyBorder="1" applyAlignment="1">
      <alignment horizontal="center" vertical="center" wrapText="1"/>
      <protection locked="0"/>
    </xf>
    <xf fontId="5" fillId="4" borderId="23" numFmtId="164" xfId="0" applyNumberFormat="1" applyFont="1" applyFill="1" applyBorder="1" applyAlignment="1">
      <alignment horizontal="center" vertical="center" wrapText="1"/>
    </xf>
    <xf fontId="13" fillId="4" borderId="24" numFmtId="0" xfId="0" applyFont="1" applyFill="1" applyBorder="1" applyAlignment="1">
      <alignment horizontal="center" vertical="center" wrapText="1"/>
    </xf>
    <xf fontId="16" fillId="4" borderId="25" numFmtId="0" xfId="0" applyFont="1" applyFill="1" applyBorder="1" applyAlignment="1">
      <alignment horizontal="center" vertical="center" wrapText="1"/>
    </xf>
    <xf fontId="17" fillId="8" borderId="22" numFmtId="0" xfId="0" applyFont="1" applyFill="1" applyBorder="1" applyAlignment="1">
      <alignment vertical="center" wrapText="1"/>
    </xf>
    <xf fontId="15" fillId="8" borderId="22" numFmtId="0" xfId="0" applyFont="1" applyFill="1" applyBorder="1" applyAlignment="1">
      <alignment horizontal="left" vertical="center" wrapText="1"/>
    </xf>
    <xf fontId="18" fillId="8" borderId="22" numFmtId="0" xfId="0" applyFont="1" applyFill="1" applyBorder="1" applyAlignment="1">
      <alignment vertical="center" wrapText="1"/>
    </xf>
    <xf fontId="19" fillId="3" borderId="19" numFmtId="0" xfId="0" applyFont="1" applyFill="1" applyBorder="1" applyAlignment="1">
      <alignment vertical="center" wrapText="1"/>
    </xf>
    <xf fontId="20" fillId="3" borderId="22" numFmtId="0" xfId="0" applyFont="1" applyFill="1" applyBorder="1" applyAlignment="1">
      <alignment horizontal="center" vertical="center" wrapText="1"/>
    </xf>
    <xf fontId="20" fillId="3" borderId="20" numFmtId="0" xfId="0" applyFont="1" applyFill="1" applyBorder="1" applyAlignment="1">
      <alignment horizontal="left" vertical="center" wrapText="1"/>
    </xf>
    <xf fontId="21" fillId="3" borderId="22" numFmtId="0" xfId="0" applyFont="1" applyFill="1" applyBorder="1" applyAlignment="1">
      <alignment horizontal="center" vertical="center" wrapText="1"/>
    </xf>
    <xf fontId="21" fillId="3" borderId="20" numFmtId="0" xfId="0" applyFont="1" applyFill="1" applyBorder="1" applyAlignment="1">
      <alignment vertical="center" wrapText="1"/>
    </xf>
    <xf fontId="22" fillId="3" borderId="22" numFmtId="0" xfId="0" applyFont="1" applyFill="1" applyBorder="1" applyAlignment="1">
      <alignment horizontal="center" vertical="center" wrapText="1"/>
    </xf>
    <xf fontId="22" fillId="3" borderId="20" numFmtId="0" xfId="0" applyFont="1" applyFill="1" applyBorder="1" applyAlignment="1">
      <alignment horizontal="left" vertical="center" wrapText="1"/>
    </xf>
    <xf fontId="19" fillId="3" borderId="20" numFmtId="0" xfId="0" applyFont="1" applyFill="1" applyBorder="1" applyAlignment="1">
      <alignment vertical="center" wrapText="1"/>
    </xf>
    <xf fontId="9" fillId="3" borderId="26" numFmtId="0" xfId="0" applyFont="1" applyFill="1" applyBorder="1" applyAlignment="1">
      <alignment horizontal="center" vertical="center" wrapText="1"/>
    </xf>
    <xf fontId="0" fillId="3" borderId="27" numFmtId="0" xfId="0" applyFill="1" applyBorder="1" applyAlignment="1">
      <alignment vertical="center" wrapText="1"/>
    </xf>
    <xf fontId="0" fillId="3" borderId="28" numFmtId="0" xfId="0" applyFill="1" applyBorder="1" applyAlignment="1">
      <alignment vertical="center" wrapText="1"/>
    </xf>
    <xf fontId="0" fillId="0" borderId="29" numFmtId="164" xfId="1" applyNumberFormat="1" applyBorder="1" applyAlignment="1">
      <alignment horizontal="center" vertical="center" wrapText="1"/>
      <protection locked="0"/>
    </xf>
    <xf fontId="0" fillId="3" borderId="30" numFmtId="0" xfId="0" applyFill="1" applyBorder="1" applyAlignment="1">
      <alignment horizontal="center" vertical="center" wrapText="1"/>
    </xf>
    <xf fontId="5" fillId="3" borderId="31" numFmtId="164" xfId="0" applyNumberFormat="1" applyFont="1" applyFill="1" applyBorder="1" applyAlignment="1">
      <alignment horizontal="center" vertical="center" wrapText="1"/>
    </xf>
    <xf fontId="13" fillId="3" borderId="32" numFmtId="0" xfId="0" applyFont="1" applyFill="1" applyBorder="1" applyAlignment="1">
      <alignment horizontal="center" vertical="center" wrapText="1"/>
    </xf>
    <xf fontId="14" fillId="3" borderId="33" numFmtId="0" xfId="0" applyFont="1" applyFill="1" applyBorder="1" applyAlignment="1">
      <alignment horizontal="center" vertical="center" wrapText="1"/>
    </xf>
    <xf fontId="0" fillId="8" borderId="30" numFmtId="0" xfId="0" applyFill="1" applyBorder="1" applyAlignment="1">
      <alignment vertical="center" wrapText="1"/>
    </xf>
    <xf fontId="0" fillId="0" borderId="0" numFmtId="0" xfId="0" applyAlignment="1">
      <alignment wrapText="1"/>
    </xf>
    <xf fontId="0" fillId="0" borderId="0" numFmtId="0" xfId="0"/>
    <xf fontId="0" fillId="0" borderId="0" numFmtId="0" xfId="0" applyAlignment="1">
      <alignment vertical="center" wrapText="1"/>
    </xf>
    <xf fontId="0" fillId="0" borderId="0" numFmtId="0" xfId="0" applyAlignment="1">
      <alignment vertical="center"/>
      <protection hidden="0" locked="1"/>
    </xf>
    <xf fontId="0" fillId="0" borderId="0" numFmtId="0" xfId="0" applyAlignment="1">
      <alignment horizontal="center"/>
    </xf>
    <xf fontId="0" fillId="0" borderId="0" numFmtId="0" xfId="0" applyAlignment="1">
      <alignment horizontal="left"/>
    </xf>
    <xf fontId="0" fillId="0" borderId="0" numFmtId="0" xfId="0">
      <protection hidden="0" locked="1"/>
    </xf>
    <xf fontId="0" fillId="0" borderId="0" numFmtId="0" xfId="0" applyAlignment="1">
      <alignment horizontal="center"/>
      <protection hidden="0" locked="1"/>
    </xf>
    <xf fontId="0" fillId="0" borderId="0" numFmtId="164" xfId="0" applyNumberFormat="1" applyAlignment="1">
      <alignment horizontal="center"/>
    </xf>
    <xf fontId="0" fillId="0" borderId="0" numFmtId="0" xfId="0" applyAlignment="1">
      <alignment horizontal="left"/>
      <protection hidden="0" locked="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1" showZeros="1" topLeftCell="A37" zoomScale="100" workbookViewId="0">
      <selection activeCell="Q15" activeCellId="0" sqref="Q15"/>
    </sheetView>
  </sheetViews>
  <sheetFormatPr defaultRowHeight="14.25"/>
  <cols>
    <col customWidth="1" hidden="1" min="1" max="1" style="1" width="0"/>
    <col customWidth="1" min="2" max="2" style="1" width="12.7109375"/>
    <col customWidth="1" min="3" max="3" style="1" width="36.28125"/>
    <col customWidth="1" min="4" max="4" style="1" width="18.57421875"/>
    <col customWidth="1" min="5" max="5" style="1" width="41.28125"/>
    <col customWidth="1" min="6" max="6" style="1" width="45.140625"/>
    <col customWidth="1" min="7" max="7" style="1" width="25.57421875"/>
    <col customWidth="1" min="8" max="8" style="2" width="32.421875"/>
    <col customWidth="1" min="9" max="9" style="1" width="11.421875"/>
    <col customWidth="1" min="10" max="10" width="11.421875"/>
    <col customWidth="1" min="11" max="11" style="1" width="11.421875"/>
    <col customWidth="1" min="12" max="12" width="54.00390625"/>
    <col min="13" max="16384" style="1" width="9.140625"/>
  </cols>
  <sheetData>
    <row r="1" ht="40" customHeight="1">
      <c r="B1" s="3" t="s">
        <v>0</v>
      </c>
      <c r="C1" s="3"/>
      <c r="D1" s="3"/>
      <c r="E1" s="3"/>
      <c r="F1" s="4"/>
      <c r="G1" s="2"/>
      <c r="H1" s="5"/>
      <c r="I1" s="1"/>
    </row>
    <row r="2" ht="46.5" customHeight="1">
      <c r="B2" s="6" t="s">
        <v>1</v>
      </c>
      <c r="C2" s="6"/>
      <c r="D2" s="6"/>
      <c r="E2" s="6"/>
      <c r="F2" s="7"/>
      <c r="G2" s="6"/>
      <c r="H2" s="8"/>
      <c r="I2" s="1"/>
      <c r="N2" s="1"/>
      <c r="O2" s="1"/>
    </row>
    <row r="3" ht="14.25">
      <c r="B3" s="1"/>
      <c r="C3" s="1"/>
      <c r="D3" s="1"/>
      <c r="E3" s="1"/>
      <c r="F3" s="1"/>
      <c r="G3" s="1"/>
      <c r="H3" s="5"/>
      <c r="I3" s="1"/>
      <c r="N3" s="1"/>
      <c r="O3" s="1"/>
    </row>
    <row r="4" ht="26.25">
      <c r="B4" s="9"/>
      <c r="C4" s="9"/>
      <c r="D4" s="9"/>
      <c r="E4" s="9"/>
      <c r="F4" s="10" t="s">
        <v>2</v>
      </c>
      <c r="G4" s="11">
        <f>COUNTA(G10:G93)/COUNTA(B10:B93)</f>
        <v>0.54761904761904767</v>
      </c>
      <c r="H4" s="12"/>
      <c r="I4" s="1"/>
      <c r="N4" s="1"/>
      <c r="O4" s="1"/>
    </row>
    <row r="5" ht="18" customHeight="1">
      <c r="B5" s="13" t="s">
        <v>3</v>
      </c>
      <c r="C5" s="14"/>
      <c r="D5" s="14"/>
      <c r="E5" s="14"/>
      <c r="F5" s="15" t="s">
        <v>4</v>
      </c>
      <c r="G5" s="16">
        <f>SUMIF(B10:B93,"Vitaux",A10:A93)/COUNTIF(B10:B93,"Vitaux")</f>
        <v>0.65853658536585369</v>
      </c>
      <c r="H5" s="17"/>
      <c r="I5" s="1"/>
    </row>
    <row r="6" ht="18" customHeight="1">
      <c r="B6" s="14"/>
      <c r="C6" s="14"/>
      <c r="D6" s="14"/>
      <c r="E6" s="14"/>
      <c r="F6" s="15" t="s">
        <v>5</v>
      </c>
      <c r="G6" s="16">
        <f>SUMIF(B10:B93,"Essentiels",A10:A93)/COUNTIF(B10:B93,"Essentiels")</f>
        <v>0.25</v>
      </c>
      <c r="H6" s="17"/>
      <c r="I6" s="1"/>
      <c r="K6" s="1"/>
      <c r="M6" s="1"/>
    </row>
    <row r="7" ht="18" customHeight="1">
      <c r="B7" s="14"/>
      <c r="C7" s="14"/>
      <c r="D7" s="14"/>
      <c r="E7" s="14"/>
      <c r="F7" s="15" t="s">
        <v>6</v>
      </c>
      <c r="G7" s="16">
        <f>SUMIF(B10:B93,"Induits",A10:A93)/COUNTIF(B10:B93,"Induits")</f>
        <v>0.55555555555555558</v>
      </c>
      <c r="H7" s="17"/>
      <c r="I7" s="18" t="s">
        <v>7</v>
      </c>
      <c r="J7" s="18"/>
      <c r="K7" s="18"/>
    </row>
    <row r="8" ht="14.25">
      <c r="B8" s="1"/>
      <c r="C8" s="1"/>
      <c r="D8" s="1"/>
      <c r="E8" s="1"/>
      <c r="F8" s="1"/>
      <c r="G8" s="1"/>
      <c r="H8" s="5"/>
      <c r="I8" s="18"/>
      <c r="J8" s="18"/>
      <c r="K8" s="18"/>
    </row>
    <row r="9" ht="35.399999999999999" customHeight="1">
      <c r="B9" s="19" t="s">
        <v>8</v>
      </c>
      <c r="C9" s="20" t="s">
        <v>9</v>
      </c>
      <c r="D9" s="20" t="s">
        <v>10</v>
      </c>
      <c r="E9" s="20" t="s">
        <v>11</v>
      </c>
      <c r="F9" s="21" t="s">
        <v>12</v>
      </c>
      <c r="G9" s="22" t="s">
        <v>13</v>
      </c>
      <c r="H9" s="23" t="s">
        <v>14</v>
      </c>
      <c r="I9" s="24" t="s">
        <v>15</v>
      </c>
      <c r="J9" s="25" t="s">
        <v>16</v>
      </c>
      <c r="K9" s="26" t="s">
        <v>17</v>
      </c>
      <c r="L9" s="27" t="s">
        <v>18</v>
      </c>
    </row>
    <row r="10" ht="38.25" customHeight="1">
      <c r="A10" s="2">
        <f>IF(G10="",0,1)</f>
        <v>1</v>
      </c>
      <c r="B10" s="28" t="s">
        <v>19</v>
      </c>
      <c r="C10" s="29" t="s">
        <v>20</v>
      </c>
      <c r="D10" s="29" t="s">
        <v>21</v>
      </c>
      <c r="E10" s="29" t="s">
        <v>22</v>
      </c>
      <c r="F10" s="30" t="s">
        <v>23</v>
      </c>
      <c r="G10" s="31">
        <v>0.22</v>
      </c>
      <c r="H10" s="32" t="s">
        <v>24</v>
      </c>
      <c r="I10" s="33">
        <f>IF((G10-K10)/(J10-K10)&gt;1,1,IF((G10-K10)/(J10-K10)&lt;0,0,(G10-K10)/(J10-K10)))</f>
        <v>0.033333333333333312</v>
      </c>
      <c r="J10" s="34">
        <v>0.80000000000000004</v>
      </c>
      <c r="K10" s="35">
        <v>0.20000000000000001</v>
      </c>
      <c r="L10" s="36"/>
    </row>
    <row r="11" ht="38.25" customHeight="1">
      <c r="A11" s="2">
        <f>IF(G11="",0,1)</f>
        <v>1</v>
      </c>
      <c r="B11" s="37" t="s">
        <v>19</v>
      </c>
      <c r="C11" s="38" t="s">
        <v>20</v>
      </c>
      <c r="D11" s="38" t="s">
        <v>25</v>
      </c>
      <c r="E11" s="38" t="s">
        <v>26</v>
      </c>
      <c r="F11" s="39" t="s">
        <v>27</v>
      </c>
      <c r="G11" s="40">
        <v>0.99299999999999999</v>
      </c>
      <c r="H11" s="41" t="s">
        <v>28</v>
      </c>
      <c r="I11" s="42">
        <f>IF((G11-K11)/(J11-K11)&gt;1,1,IF((G11-K11)/(J11-K11)&lt;0,0,(G11-K11)/(J11-K11)))</f>
        <v>1</v>
      </c>
      <c r="J11" s="43">
        <v>0.20000000000000001</v>
      </c>
      <c r="K11" s="44">
        <v>-0.20000000000000001</v>
      </c>
      <c r="L11" s="45"/>
      <c r="N11" s="1"/>
      <c r="O11" s="1"/>
    </row>
    <row r="12" ht="38.25" customHeight="1">
      <c r="A12" s="2">
        <f>IF(G12="",0,1)</f>
        <v>1</v>
      </c>
      <c r="B12" s="37" t="s">
        <v>19</v>
      </c>
      <c r="C12" s="38" t="s">
        <v>20</v>
      </c>
      <c r="D12" s="38" t="s">
        <v>25</v>
      </c>
      <c r="E12" s="38" t="s">
        <v>29</v>
      </c>
      <c r="F12" s="46" t="s">
        <v>30</v>
      </c>
      <c r="G12" s="40">
        <v>0.83799999999999997</v>
      </c>
      <c r="H12" s="47" t="s">
        <v>31</v>
      </c>
      <c r="I12" s="42">
        <f>IF((G12-K12)/(J12-K12)&gt;1,1,IF((G12-K12)/(J12-K12)&lt;0,0,(G12-K12)/(J12-K12)))</f>
        <v>0.83799999999999997</v>
      </c>
      <c r="J12" s="43">
        <v>1</v>
      </c>
      <c r="K12" s="44">
        <v>0</v>
      </c>
      <c r="L12" s="45"/>
      <c r="M12" s="1"/>
      <c r="N12" s="1"/>
      <c r="O12" s="1"/>
      <c r="P12" s="1"/>
      <c r="R12" s="1"/>
    </row>
    <row r="13" ht="38.25" customHeight="1">
      <c r="A13" s="2">
        <f>IF(G13="",0,1)</f>
        <v>0</v>
      </c>
      <c r="B13" s="37" t="s">
        <v>19</v>
      </c>
      <c r="C13" s="38" t="s">
        <v>20</v>
      </c>
      <c r="D13" s="38" t="s">
        <v>21</v>
      </c>
      <c r="E13" s="48" t="s">
        <v>32</v>
      </c>
      <c r="F13" s="49" t="s">
        <v>33</v>
      </c>
      <c r="G13" s="50"/>
      <c r="H13" s="51" t="s">
        <v>34</v>
      </c>
      <c r="I13" s="42">
        <f>IF((G13-K13)/(J13-K13)&gt;1,1,IF((G13-K13)/(J13-K13)&lt;0,0,(G13-K13)/(J13-K13)))</f>
        <v>1</v>
      </c>
      <c r="J13" s="43">
        <v>0</v>
      </c>
      <c r="K13" s="52">
        <v>1</v>
      </c>
      <c r="L13" s="45"/>
      <c r="M13" s="1"/>
      <c r="N13" s="1"/>
      <c r="O13" s="1"/>
      <c r="P13" s="1"/>
      <c r="R13" s="1"/>
    </row>
    <row r="14" ht="38.25" customHeight="1">
      <c r="A14" s="2">
        <f>IF(G14="",0,1)</f>
        <v>1</v>
      </c>
      <c r="B14" s="37" t="s">
        <v>19</v>
      </c>
      <c r="C14" s="38" t="s">
        <v>20</v>
      </c>
      <c r="D14" s="38" t="s">
        <v>35</v>
      </c>
      <c r="E14" s="38" t="s">
        <v>36</v>
      </c>
      <c r="F14" s="39" t="s">
        <v>37</v>
      </c>
      <c r="G14" s="50">
        <v>1</v>
      </c>
      <c r="H14" s="51" t="s">
        <v>38</v>
      </c>
      <c r="I14" s="42">
        <f>IF((G14-K14)/(J14-K14)&gt;1,1,IF((G14-K14)/(J14-K14)&lt;0,0,(G14-K14)/(J14-K14)))</f>
        <v>1</v>
      </c>
      <c r="J14" s="43">
        <v>1</v>
      </c>
      <c r="K14" s="44">
        <v>0</v>
      </c>
      <c r="L14" s="45"/>
      <c r="M14" s="1"/>
      <c r="N14" s="1"/>
      <c r="O14" s="1"/>
      <c r="P14" s="1"/>
      <c r="R14" s="1"/>
    </row>
    <row r="15" ht="38.25" customHeight="1">
      <c r="A15" s="2">
        <f>IF(G15="",0,1)</f>
        <v>0</v>
      </c>
      <c r="B15" s="37" t="s">
        <v>19</v>
      </c>
      <c r="C15" s="38" t="s">
        <v>20</v>
      </c>
      <c r="D15" s="38" t="s">
        <v>35</v>
      </c>
      <c r="E15" s="38" t="s">
        <v>39</v>
      </c>
      <c r="F15" s="39" t="s">
        <v>33</v>
      </c>
      <c r="G15" s="50"/>
      <c r="H15" s="41" t="s">
        <v>40</v>
      </c>
      <c r="I15" s="42">
        <f>IF((G15-K15)/(J15-K15)&gt;1,1,IF((G15-K15)/(J15-K15)&lt;0,0,(G15-K15)/(J15-K15)))</f>
        <v>0</v>
      </c>
      <c r="J15" s="43">
        <v>1</v>
      </c>
      <c r="K15" s="44">
        <v>0</v>
      </c>
      <c r="L15" s="45"/>
      <c r="M15" s="1"/>
      <c r="N15" s="1"/>
      <c r="O15" s="1"/>
      <c r="P15" s="1"/>
      <c r="R15" s="1"/>
    </row>
    <row r="16" ht="38.25" customHeight="1">
      <c r="A16" s="2">
        <f>IF(G16="",0,1)</f>
        <v>1</v>
      </c>
      <c r="B16" s="37" t="s">
        <v>19</v>
      </c>
      <c r="C16" s="38" t="s">
        <v>20</v>
      </c>
      <c r="D16" s="38" t="s">
        <v>41</v>
      </c>
      <c r="E16" s="38" t="s">
        <v>42</v>
      </c>
      <c r="F16" s="39" t="s">
        <v>43</v>
      </c>
      <c r="G16" s="53">
        <v>10182052184</v>
      </c>
      <c r="H16" s="51" t="s">
        <v>44</v>
      </c>
      <c r="I16" s="42">
        <f>IF((G16-K16)/(J16-K16)&gt;1,1,IF((G16-K16)/(J16-K16)&lt;0,0,(G16-K16)/(J16-K16)))</f>
        <v>1</v>
      </c>
      <c r="J16" s="43">
        <v>20</v>
      </c>
      <c r="K16" s="44">
        <v>0</v>
      </c>
      <c r="L16" s="45"/>
      <c r="M16" s="1"/>
      <c r="N16" s="1"/>
      <c r="O16" s="1"/>
      <c r="P16" s="1"/>
      <c r="R16" s="1"/>
    </row>
    <row r="17" ht="38.25" customHeight="1">
      <c r="A17" s="2">
        <f>IF(G17="",0,1)</f>
        <v>1</v>
      </c>
      <c r="B17" s="37" t="s">
        <v>19</v>
      </c>
      <c r="C17" s="38" t="s">
        <v>20</v>
      </c>
      <c r="D17" s="38" t="s">
        <v>41</v>
      </c>
      <c r="E17" s="38" t="s">
        <v>45</v>
      </c>
      <c r="F17" s="39" t="s">
        <v>46</v>
      </c>
      <c r="G17" s="50">
        <v>7.2999999999999998</v>
      </c>
      <c r="H17" s="47" t="s">
        <v>47</v>
      </c>
      <c r="I17" s="42">
        <f>IF((G17-K17)/(J17-K17)&gt;1,1,IF((G17-K17)/(J17-K17)&lt;0,0,(G17-K17)/(J17-K17)))</f>
        <v>0.27000000000000002</v>
      </c>
      <c r="J17" s="43">
        <v>0</v>
      </c>
      <c r="K17" s="44">
        <v>10</v>
      </c>
      <c r="L17" s="45"/>
      <c r="M17" s="1"/>
      <c r="N17" s="1"/>
      <c r="O17" s="1"/>
      <c r="P17" s="1"/>
      <c r="R17" s="1"/>
    </row>
    <row r="18" ht="38.25" customHeight="1">
      <c r="A18" s="2">
        <f>IF(G18="",0,1)</f>
        <v>1</v>
      </c>
      <c r="B18" s="37" t="s">
        <v>19</v>
      </c>
      <c r="C18" s="38" t="s">
        <v>20</v>
      </c>
      <c r="D18" s="38" t="s">
        <v>41</v>
      </c>
      <c r="E18" s="48" t="s">
        <v>48</v>
      </c>
      <c r="F18" s="49" t="s">
        <v>49</v>
      </c>
      <c r="G18" s="54" t="s">
        <v>50</v>
      </c>
      <c r="H18" s="41" t="s">
        <v>51</v>
      </c>
      <c r="I18" s="55">
        <f>IF(G18=J18,1,0)</f>
        <v>0</v>
      </c>
      <c r="J18" s="56" t="s">
        <v>52</v>
      </c>
      <c r="K18" s="57" t="s">
        <v>50</v>
      </c>
      <c r="L18" s="45"/>
      <c r="M18" s="1"/>
      <c r="N18" s="1"/>
      <c r="O18" s="1"/>
      <c r="P18" s="1"/>
      <c r="R18" s="1"/>
    </row>
    <row r="19" ht="38.25" customHeight="1">
      <c r="A19" s="2">
        <f>IF(G19="",0,1)</f>
        <v>0</v>
      </c>
      <c r="B19" s="37" t="s">
        <v>19</v>
      </c>
      <c r="C19" s="38" t="s">
        <v>20</v>
      </c>
      <c r="D19" s="38" t="s">
        <v>35</v>
      </c>
      <c r="E19" s="38" t="s">
        <v>53</v>
      </c>
      <c r="F19" s="39" t="s">
        <v>33</v>
      </c>
      <c r="G19" s="50"/>
      <c r="H19" s="51" t="s">
        <v>51</v>
      </c>
      <c r="I19" s="55">
        <f>IF(G19=J19,1,0)</f>
        <v>0</v>
      </c>
      <c r="J19" s="56" t="s">
        <v>52</v>
      </c>
      <c r="K19" s="57" t="s">
        <v>50</v>
      </c>
      <c r="L19" s="45"/>
      <c r="M19" s="1"/>
      <c r="N19" s="1"/>
      <c r="O19" s="1"/>
      <c r="P19" s="1"/>
      <c r="R19" s="1"/>
    </row>
    <row r="20" ht="38.25" customHeight="1">
      <c r="A20" s="2">
        <f>IF(G20="",0,1)</f>
        <v>1</v>
      </c>
      <c r="B20" s="37" t="s">
        <v>19</v>
      </c>
      <c r="C20" s="38" t="s">
        <v>20</v>
      </c>
      <c r="D20" s="38" t="s">
        <v>25</v>
      </c>
      <c r="E20" s="38" t="s">
        <v>54</v>
      </c>
      <c r="F20" s="39" t="s">
        <v>55</v>
      </c>
      <c r="G20" s="50" t="s">
        <v>52</v>
      </c>
      <c r="H20" s="51" t="s">
        <v>51</v>
      </c>
      <c r="I20" s="55">
        <f>IF(G20=J20,1,0)</f>
        <v>1</v>
      </c>
      <c r="J20" s="56" t="s">
        <v>52</v>
      </c>
      <c r="K20" s="57" t="s">
        <v>50</v>
      </c>
      <c r="L20" s="45"/>
      <c r="M20" s="1"/>
      <c r="N20" s="1"/>
      <c r="O20" s="1"/>
      <c r="P20" s="1"/>
      <c r="R20" s="1"/>
    </row>
    <row r="21" ht="38.25" customHeight="1">
      <c r="A21" s="2">
        <f>IF(G21="",0,1)</f>
        <v>0</v>
      </c>
      <c r="B21" s="37" t="s">
        <v>19</v>
      </c>
      <c r="C21" s="38" t="s">
        <v>56</v>
      </c>
      <c r="D21" s="38" t="s">
        <v>21</v>
      </c>
      <c r="E21" s="48" t="s">
        <v>57</v>
      </c>
      <c r="F21" s="49" t="s">
        <v>33</v>
      </c>
      <c r="G21" s="50"/>
      <c r="H21" s="47" t="s">
        <v>58</v>
      </c>
      <c r="I21" s="42">
        <f>IF((G21-K21)/(J21-K21)&gt;1,1,IF((G21-K21)/(J21-K21)&lt;0,0,(G21-K21)/(J21-K21)))</f>
        <v>0</v>
      </c>
      <c r="J21" s="43">
        <v>14.779999999999999</v>
      </c>
      <c r="K21" s="44">
        <v>0</v>
      </c>
      <c r="L21" s="58"/>
      <c r="M21" s="1"/>
      <c r="N21" s="1"/>
      <c r="O21" s="1"/>
      <c r="P21" s="1"/>
      <c r="R21" s="1"/>
    </row>
    <row r="22" ht="38.25" customHeight="1">
      <c r="A22" s="2">
        <f>IF(G22="",0,1)</f>
        <v>1</v>
      </c>
      <c r="B22" s="37" t="s">
        <v>19</v>
      </c>
      <c r="C22" s="38" t="s">
        <v>56</v>
      </c>
      <c r="D22" s="38" t="s">
        <v>21</v>
      </c>
      <c r="E22" s="48" t="s">
        <v>59</v>
      </c>
      <c r="F22" s="49" t="s">
        <v>60</v>
      </c>
      <c r="G22" s="50">
        <v>11.699999999999999</v>
      </c>
      <c r="H22" s="47" t="s">
        <v>31</v>
      </c>
      <c r="I22" s="42">
        <f>IF((G22-K22)/(J22-K22)&gt;1,1,IF((G22-K22)/(J22-K22)&lt;0,0,(G22-K22)/(J22-K22)))</f>
        <v>0.4681818181818182</v>
      </c>
      <c r="J22" s="43">
        <v>0</v>
      </c>
      <c r="K22" s="44">
        <v>22</v>
      </c>
      <c r="L22" s="45"/>
      <c r="M22" s="1"/>
      <c r="N22" s="1"/>
      <c r="O22" s="1"/>
      <c r="P22" s="1"/>
      <c r="R22" s="1"/>
    </row>
    <row r="23" ht="38.25" customHeight="1">
      <c r="A23" s="2">
        <f>IF(G23="",0,1)</f>
        <v>1</v>
      </c>
      <c r="B23" s="37" t="s">
        <v>19</v>
      </c>
      <c r="C23" s="38" t="s">
        <v>56</v>
      </c>
      <c r="D23" s="38" t="s">
        <v>21</v>
      </c>
      <c r="E23" s="48" t="s">
        <v>61</v>
      </c>
      <c r="F23" s="49" t="s">
        <v>62</v>
      </c>
      <c r="G23" s="50">
        <v>11.1</v>
      </c>
      <c r="H23" s="47" t="s">
        <v>31</v>
      </c>
      <c r="I23" s="42">
        <f>IF((G23-K23)/(J23-K23)&gt;1,1,IF((G23-K23)/(J23-K23)&lt;0,0,(G23-K23)/(J23-K23)))</f>
        <v>0</v>
      </c>
      <c r="J23" s="43">
        <v>0</v>
      </c>
      <c r="K23" s="44">
        <v>5.2000000000000002</v>
      </c>
      <c r="L23" s="45"/>
      <c r="M23" s="1"/>
      <c r="N23" s="1"/>
      <c r="O23" s="1"/>
      <c r="P23" s="1"/>
      <c r="R23" s="1"/>
    </row>
    <row r="24" ht="38.25" customHeight="1">
      <c r="A24" s="2">
        <f>IF(G24="",0,1)</f>
        <v>1</v>
      </c>
      <c r="B24" s="37" t="s">
        <v>19</v>
      </c>
      <c r="C24" s="38" t="s">
        <v>56</v>
      </c>
      <c r="D24" s="38" t="s">
        <v>21</v>
      </c>
      <c r="E24" s="48" t="s">
        <v>63</v>
      </c>
      <c r="F24" s="49" t="s">
        <v>64</v>
      </c>
      <c r="G24" s="50">
        <v>14.1</v>
      </c>
      <c r="H24" s="47" t="s">
        <v>31</v>
      </c>
      <c r="I24" s="42">
        <f>IF((G24-K24)/(J24-K24)&gt;1,1,IF((G24-K24)/(J24-K24)&lt;0,0,(G24-K24)/(J24-K24)))</f>
        <v>0.95399188092016241</v>
      </c>
      <c r="J24" s="43">
        <v>14.779999999999999</v>
      </c>
      <c r="K24" s="44">
        <v>0</v>
      </c>
      <c r="L24" s="45"/>
      <c r="M24" s="1"/>
      <c r="N24" s="1"/>
      <c r="O24" s="1"/>
      <c r="P24" s="1"/>
      <c r="R24" s="1"/>
    </row>
    <row r="25" ht="38.25" customHeight="1">
      <c r="A25" s="2">
        <f>IF(G25="",0,1)</f>
        <v>1</v>
      </c>
      <c r="B25" s="37" t="s">
        <v>19</v>
      </c>
      <c r="C25" s="38" t="s">
        <v>56</v>
      </c>
      <c r="D25" s="38" t="s">
        <v>21</v>
      </c>
      <c r="E25" s="48" t="s">
        <v>65</v>
      </c>
      <c r="F25" s="49" t="s">
        <v>66</v>
      </c>
      <c r="G25" s="50">
        <v>12.1</v>
      </c>
      <c r="H25" s="47" t="s">
        <v>31</v>
      </c>
      <c r="I25" s="42">
        <f>IF((G25-K25)/(J25-K25)&gt;1,1,IF((G25-K25)/(J25-K25)&lt;0,0,(G25-K25)/(J25-K25)))</f>
        <v>0.81867388362652238</v>
      </c>
      <c r="J25" s="43">
        <v>14.779999999999999</v>
      </c>
      <c r="K25" s="44">
        <v>0</v>
      </c>
      <c r="L25" s="45"/>
      <c r="M25" s="1"/>
      <c r="N25" s="1"/>
      <c r="O25" s="1"/>
      <c r="P25" s="1"/>
      <c r="R25" s="1"/>
    </row>
    <row r="26" ht="38.25" customHeight="1">
      <c r="A26" s="2">
        <f>IF(G26="",0,1)</f>
        <v>1</v>
      </c>
      <c r="B26" s="37" t="s">
        <v>19</v>
      </c>
      <c r="C26" s="38" t="s">
        <v>56</v>
      </c>
      <c r="D26" s="38" t="s">
        <v>21</v>
      </c>
      <c r="E26" s="48" t="s">
        <v>67</v>
      </c>
      <c r="F26" s="49"/>
      <c r="G26" s="50">
        <v>4.7000000000000002</v>
      </c>
      <c r="H26" s="47" t="s">
        <v>31</v>
      </c>
      <c r="I26" s="42">
        <f>IF((G26-K26)/(J26-K26)&gt;1,1,IF((G26-K26)/(J26-K26)&lt;0,0,(G26-K26)/(J26-K26)))</f>
        <v>0.31799729364005414</v>
      </c>
      <c r="J26" s="43">
        <v>14.779999999999999</v>
      </c>
      <c r="K26" s="44">
        <v>0</v>
      </c>
      <c r="L26" s="45"/>
      <c r="M26" s="1"/>
      <c r="N26" s="1"/>
      <c r="O26" s="1"/>
      <c r="P26" s="1"/>
      <c r="R26" s="1"/>
    </row>
    <row r="27" ht="38.25" customHeight="1">
      <c r="A27" s="2">
        <f>IF(G27="",0,1)</f>
        <v>0</v>
      </c>
      <c r="B27" s="37" t="s">
        <v>19</v>
      </c>
      <c r="C27" s="38" t="s">
        <v>56</v>
      </c>
      <c r="D27" s="38" t="s">
        <v>35</v>
      </c>
      <c r="E27" s="48" t="s">
        <v>68</v>
      </c>
      <c r="F27" s="49" t="s">
        <v>33</v>
      </c>
      <c r="G27" s="50"/>
      <c r="H27" s="47" t="s">
        <v>69</v>
      </c>
      <c r="I27" s="42">
        <f>IF((G27-K27)/(J27-K27)&gt;1,1,IF((G27-K27)/(J27-K27)&lt;0,0,(G27-K27)/(J27-K27)))</f>
        <v>0</v>
      </c>
      <c r="J27" s="43">
        <v>14.779999999999999</v>
      </c>
      <c r="K27" s="44">
        <v>0</v>
      </c>
      <c r="L27" s="59"/>
      <c r="M27" s="1"/>
      <c r="N27" s="1"/>
      <c r="O27" s="1"/>
      <c r="P27" s="1"/>
      <c r="R27" s="1"/>
    </row>
    <row r="28" ht="38.25" customHeight="1">
      <c r="A28" s="2">
        <f>IF(G28="",0,1)</f>
        <v>1</v>
      </c>
      <c r="B28" s="37" t="s">
        <v>19</v>
      </c>
      <c r="C28" s="38" t="s">
        <v>56</v>
      </c>
      <c r="D28" s="38" t="s">
        <v>25</v>
      </c>
      <c r="E28" s="48" t="s">
        <v>70</v>
      </c>
      <c r="F28" s="49" t="s">
        <v>62</v>
      </c>
      <c r="G28" s="50">
        <v>22.199999999999999</v>
      </c>
      <c r="H28" s="47" t="s">
        <v>31</v>
      </c>
      <c r="I28" s="42">
        <f>IF((G28-K28)/(J28-K28)&gt;1,1,IF((G28-K28)/(J28-K28)&lt;0,0,(G28-K28)/(J28-K28)))</f>
        <v>1</v>
      </c>
      <c r="J28" s="43">
        <v>1</v>
      </c>
      <c r="K28" s="44">
        <v>0</v>
      </c>
      <c r="L28" s="45"/>
      <c r="M28" s="1"/>
      <c r="N28" s="1"/>
      <c r="O28" s="1"/>
      <c r="P28" s="1"/>
      <c r="R28" s="1"/>
    </row>
    <row r="29" ht="38.25" customHeight="1">
      <c r="A29" s="2">
        <f>IF(G29="",0,1)</f>
        <v>1</v>
      </c>
      <c r="B29" s="37" t="s">
        <v>19</v>
      </c>
      <c r="C29" s="38" t="s">
        <v>56</v>
      </c>
      <c r="D29" s="38" t="s">
        <v>25</v>
      </c>
      <c r="E29" s="48" t="s">
        <v>71</v>
      </c>
      <c r="F29" s="49" t="s">
        <v>72</v>
      </c>
      <c r="G29" s="50">
        <v>38.200000000000003</v>
      </c>
      <c r="H29" s="47" t="s">
        <v>31</v>
      </c>
      <c r="I29" s="42">
        <f>IF((G29-K29)/(J29-K29)&gt;1,1,IF((G29-K29)/(J29-K29)&lt;0,0,(G29-K29)/(J29-K29)))</f>
        <v>0.8726666666666667</v>
      </c>
      <c r="J29" s="43">
        <v>0</v>
      </c>
      <c r="K29" s="44">
        <v>300</v>
      </c>
      <c r="L29" s="45"/>
      <c r="M29" s="1"/>
      <c r="N29" s="1"/>
      <c r="O29" s="1"/>
      <c r="P29" s="1"/>
      <c r="R29" s="1"/>
    </row>
    <row r="30" ht="38.25" customHeight="1">
      <c r="A30" s="2">
        <f>IF(G30="",0,1)</f>
        <v>0</v>
      </c>
      <c r="B30" s="37" t="s">
        <v>19</v>
      </c>
      <c r="C30" s="38" t="s">
        <v>56</v>
      </c>
      <c r="D30" s="38" t="s">
        <v>25</v>
      </c>
      <c r="E30" s="48" t="s">
        <v>73</v>
      </c>
      <c r="F30" s="49" t="s">
        <v>33</v>
      </c>
      <c r="G30" s="50"/>
      <c r="H30" s="51" t="s">
        <v>51</v>
      </c>
      <c r="I30" s="55">
        <f>IF(G30=J30,1,0)</f>
        <v>0</v>
      </c>
      <c r="J30" s="56" t="s">
        <v>52</v>
      </c>
      <c r="K30" s="57" t="s">
        <v>50</v>
      </c>
      <c r="L30" s="45"/>
      <c r="M30" s="1"/>
      <c r="N30" s="1"/>
      <c r="O30" s="1"/>
      <c r="P30" s="1"/>
      <c r="R30" s="1"/>
    </row>
    <row r="31" ht="38.25" customHeight="1">
      <c r="A31" s="2">
        <f>IF(G31="",0,1)</f>
        <v>1</v>
      </c>
      <c r="B31" s="37" t="s">
        <v>19</v>
      </c>
      <c r="C31" s="38" t="s">
        <v>74</v>
      </c>
      <c r="D31" s="38" t="s">
        <v>21</v>
      </c>
      <c r="E31" s="48" t="s">
        <v>75</v>
      </c>
      <c r="F31" s="49" t="s">
        <v>76</v>
      </c>
      <c r="G31" s="50">
        <v>3.7999999999999998</v>
      </c>
      <c r="H31" s="47" t="s">
        <v>77</v>
      </c>
      <c r="I31" s="42">
        <f>IF((G31-K31)/(J31-K31)&gt;1,1,IF((G31-K31)/(J31-K31)&lt;0,0,(G31-K31)/(J31-K31)))</f>
        <v>0</v>
      </c>
      <c r="J31" s="43">
        <v>0</v>
      </c>
      <c r="K31" s="44">
        <v>1</v>
      </c>
      <c r="L31" s="60"/>
      <c r="M31" s="1"/>
      <c r="N31" s="1"/>
      <c r="O31" s="1"/>
      <c r="P31" s="1"/>
      <c r="R31" s="1"/>
    </row>
    <row r="32" ht="38.25" customHeight="1">
      <c r="A32" s="2">
        <f>IF(G32="",0,1)</f>
        <v>1</v>
      </c>
      <c r="B32" s="37" t="s">
        <v>19</v>
      </c>
      <c r="C32" s="38" t="s">
        <v>74</v>
      </c>
      <c r="D32" s="38" t="s">
        <v>21</v>
      </c>
      <c r="E32" s="48" t="s">
        <v>78</v>
      </c>
      <c r="F32" s="49" t="s">
        <v>79</v>
      </c>
      <c r="G32" s="50">
        <v>0.20000000000000001</v>
      </c>
      <c r="H32" s="47" t="s">
        <v>31</v>
      </c>
      <c r="I32" s="42">
        <f>IF((G32-K32)/(J32-K32)&gt;1,1,IF((G32-K32)/(J32-K32)&lt;0,0,(G32-K32)/(J32-K32)))</f>
        <v>0</v>
      </c>
      <c r="J32" s="43">
        <v>0.5</v>
      </c>
      <c r="K32" s="44">
        <v>0.20000000000000001</v>
      </c>
      <c r="L32" s="45"/>
      <c r="M32" s="1"/>
      <c r="N32" s="1"/>
      <c r="O32" s="1"/>
      <c r="P32" s="1"/>
      <c r="R32" s="1"/>
    </row>
    <row r="33" ht="38.25" customHeight="1">
      <c r="A33" s="2">
        <f>IF(G33="",0,1)</f>
        <v>1</v>
      </c>
      <c r="B33" s="37" t="s">
        <v>19</v>
      </c>
      <c r="C33" s="38" t="s">
        <v>74</v>
      </c>
      <c r="D33" s="38" t="s">
        <v>21</v>
      </c>
      <c r="E33" s="48" t="s">
        <v>80</v>
      </c>
      <c r="F33" s="49" t="s">
        <v>81</v>
      </c>
      <c r="G33" s="50">
        <v>21.300000000000001</v>
      </c>
      <c r="H33" s="47" t="s">
        <v>31</v>
      </c>
      <c r="I33" s="42">
        <f>IF((G33-K33)/(J33-K33)&gt;1,1,IF((G33-K33)/(J33-K33)&lt;0,0,(G33-K33)/(J33-K33)))</f>
        <v>0</v>
      </c>
      <c r="J33" s="43">
        <v>0.012</v>
      </c>
      <c r="K33" s="44">
        <v>0.23799999999999999</v>
      </c>
      <c r="L33" s="45"/>
      <c r="M33" s="1"/>
      <c r="N33" s="1"/>
      <c r="O33" s="1"/>
      <c r="P33" s="1"/>
      <c r="R33" s="1"/>
    </row>
    <row r="34" ht="38.25" customHeight="1">
      <c r="A34" s="2">
        <f>IF(G34="",0,1)</f>
        <v>0</v>
      </c>
      <c r="B34" s="37" t="s">
        <v>19</v>
      </c>
      <c r="C34" s="38" t="s">
        <v>74</v>
      </c>
      <c r="D34" s="38" t="s">
        <v>35</v>
      </c>
      <c r="E34" s="48" t="s">
        <v>82</v>
      </c>
      <c r="F34" s="49" t="s">
        <v>33</v>
      </c>
      <c r="G34" s="50"/>
      <c r="H34" s="47" t="s">
        <v>31</v>
      </c>
      <c r="I34" s="42">
        <f>IF((G34-K34)/(J34-K34)&gt;1,1,IF((G34-K34)/(J34-K34)&lt;0,0,(G34-K34)/(J34-K34)))</f>
        <v>1</v>
      </c>
      <c r="J34" s="43">
        <v>0</v>
      </c>
      <c r="K34" s="44">
        <v>0.80000000000000004</v>
      </c>
      <c r="L34" s="45"/>
      <c r="M34" s="1"/>
      <c r="N34" s="1"/>
      <c r="O34" s="1"/>
      <c r="P34" s="1"/>
      <c r="R34" s="1"/>
    </row>
    <row r="35" ht="38.25" customHeight="1">
      <c r="A35" s="2">
        <f>IF(G35="",0,1)</f>
        <v>1</v>
      </c>
      <c r="B35" s="37" t="s">
        <v>19</v>
      </c>
      <c r="C35" s="38" t="s">
        <v>74</v>
      </c>
      <c r="D35" s="38" t="s">
        <v>83</v>
      </c>
      <c r="E35" s="48" t="s">
        <v>84</v>
      </c>
      <c r="F35" s="49" t="s">
        <v>85</v>
      </c>
      <c r="G35" s="50">
        <v>1</v>
      </c>
      <c r="H35" s="47" t="s">
        <v>86</v>
      </c>
      <c r="I35" s="42">
        <f>IF((G35-K35)/(J35-K35)&gt;1,1,IF((G35-K35)/(J35-K35)&lt;0,0,(G35-K35)/(J35-K35)))</f>
        <v>1.0000000000000001e-05</v>
      </c>
      <c r="J35" s="43">
        <v>100000</v>
      </c>
      <c r="K35" s="44">
        <v>0</v>
      </c>
      <c r="L35" s="45"/>
      <c r="M35" s="1"/>
      <c r="N35" s="1"/>
      <c r="O35" s="1"/>
      <c r="P35" s="1"/>
      <c r="R35" s="1"/>
    </row>
    <row r="36" ht="38.25" customHeight="1">
      <c r="A36" s="2">
        <f>IF(G36="",0,1)</f>
        <v>0</v>
      </c>
      <c r="B36" s="37" t="s">
        <v>19</v>
      </c>
      <c r="C36" s="38" t="s">
        <v>74</v>
      </c>
      <c r="D36" s="38" t="s">
        <v>83</v>
      </c>
      <c r="E36" s="48" t="s">
        <v>87</v>
      </c>
      <c r="F36" s="49" t="s">
        <v>33</v>
      </c>
      <c r="G36" s="50"/>
      <c r="H36" s="47" t="s">
        <v>88</v>
      </c>
      <c r="I36" s="42">
        <f>IF((G36-K36)/(J36-K36)&gt;1,1,IF((G36-K36)/(J36-K36)&lt;0,0,(G36-K36)/(J36-K36)))</f>
        <v>1</v>
      </c>
      <c r="J36" s="43">
        <v>0</v>
      </c>
      <c r="K36" s="44">
        <v>1</v>
      </c>
      <c r="L36" s="45"/>
      <c r="M36" s="1"/>
      <c r="N36" s="1"/>
      <c r="O36" s="1"/>
      <c r="P36" s="1"/>
      <c r="R36" s="1"/>
    </row>
    <row r="37" ht="53.5" customHeight="1">
      <c r="A37" s="2">
        <f>IF(G37="",0,1)</f>
        <v>1</v>
      </c>
      <c r="B37" s="37" t="s">
        <v>19</v>
      </c>
      <c r="C37" s="38" t="s">
        <v>89</v>
      </c>
      <c r="D37" s="38" t="s">
        <v>21</v>
      </c>
      <c r="E37" s="48" t="s">
        <v>90</v>
      </c>
      <c r="F37" s="49" t="s">
        <v>91</v>
      </c>
      <c r="G37" s="50">
        <v>3.2999999999999998</v>
      </c>
      <c r="H37" s="47" t="s">
        <v>92</v>
      </c>
      <c r="I37" s="42">
        <f>IF((G37-K37)/(J37-K37)&gt;1,1,IF((G37-K37)/(J37-K37)&lt;0,0,(G37-K37)/(J37-K37)))</f>
        <v>0</v>
      </c>
      <c r="J37" s="43">
        <v>0</v>
      </c>
      <c r="K37" s="44">
        <v>1</v>
      </c>
      <c r="L37" s="45"/>
      <c r="M37" s="1"/>
      <c r="N37" s="1"/>
      <c r="O37" s="1"/>
      <c r="P37" s="1"/>
      <c r="R37" s="1"/>
    </row>
    <row r="38" ht="38.25" customHeight="1">
      <c r="A38" s="2">
        <f>IF(G38="",0,1)</f>
        <v>0</v>
      </c>
      <c r="B38" s="37" t="s">
        <v>19</v>
      </c>
      <c r="C38" s="38" t="s">
        <v>89</v>
      </c>
      <c r="D38" s="61" t="s">
        <v>93</v>
      </c>
      <c r="E38" s="48" t="s">
        <v>94</v>
      </c>
      <c r="F38" s="49" t="s">
        <v>33</v>
      </c>
      <c r="G38" s="50"/>
      <c r="H38" s="51" t="s">
        <v>51</v>
      </c>
      <c r="I38" s="55">
        <f>IF(G38=J38,1,0)</f>
        <v>0</v>
      </c>
      <c r="J38" s="56" t="s">
        <v>52</v>
      </c>
      <c r="K38" s="57" t="s">
        <v>50</v>
      </c>
      <c r="L38" s="45"/>
      <c r="M38" s="1"/>
      <c r="N38" s="1"/>
      <c r="O38" s="1"/>
      <c r="P38" s="1"/>
      <c r="R38" s="1"/>
    </row>
    <row r="39" ht="38.25" customHeight="1">
      <c r="A39" s="2">
        <f>IF(G39="",0,1)</f>
        <v>1</v>
      </c>
      <c r="B39" s="37" t="s">
        <v>19</v>
      </c>
      <c r="C39" s="38" t="s">
        <v>89</v>
      </c>
      <c r="D39" s="61" t="s">
        <v>93</v>
      </c>
      <c r="E39" s="38" t="s">
        <v>95</v>
      </c>
      <c r="F39" s="39" t="s">
        <v>96</v>
      </c>
      <c r="G39" s="50">
        <v>91.799999999999997</v>
      </c>
      <c r="H39" s="51" t="s">
        <v>31</v>
      </c>
      <c r="I39" s="42">
        <f>IF((G39-K39)/(J39-K39)&gt;1,1,IF((G39-K39)/(J39-K39)&lt;0,0,(G39-K39)/(J39-K39)))</f>
        <v>1</v>
      </c>
      <c r="J39" s="43">
        <v>5.0999999999999996</v>
      </c>
      <c r="K39" s="44">
        <v>2.5</v>
      </c>
      <c r="L39" s="45"/>
      <c r="M39" s="1"/>
      <c r="N39" s="1"/>
      <c r="O39" s="1"/>
      <c r="P39" s="1"/>
      <c r="R39" s="1"/>
    </row>
    <row r="40" ht="38.25" customHeight="1">
      <c r="A40" s="2">
        <f>IF(G40="",0,1)</f>
        <v>0</v>
      </c>
      <c r="B40" s="37" t="s">
        <v>19</v>
      </c>
      <c r="C40" s="38" t="s">
        <v>89</v>
      </c>
      <c r="D40" s="61" t="s">
        <v>97</v>
      </c>
      <c r="E40" s="38" t="s">
        <v>98</v>
      </c>
      <c r="F40" s="39" t="s">
        <v>33</v>
      </c>
      <c r="G40" s="50"/>
      <c r="H40" s="51" t="s">
        <v>31</v>
      </c>
      <c r="I40" s="42">
        <f>IF((G40-K40)/(J40-K40)&gt;1,1,IF((G40-K40)/(J40-K40)&lt;0,0,(G40-K40)/(J40-K40)))</f>
        <v>1</v>
      </c>
      <c r="J40" s="43">
        <v>0</v>
      </c>
      <c r="K40" s="44">
        <v>1</v>
      </c>
      <c r="L40" s="45"/>
      <c r="M40" s="1"/>
      <c r="N40" s="1"/>
      <c r="O40" s="1"/>
      <c r="P40" s="1"/>
      <c r="R40" s="1"/>
    </row>
    <row r="41" ht="38.25" customHeight="1">
      <c r="A41" s="2">
        <f>IF(G41="",0,1)</f>
        <v>0</v>
      </c>
      <c r="B41" s="37" t="s">
        <v>19</v>
      </c>
      <c r="C41" s="38" t="s">
        <v>89</v>
      </c>
      <c r="D41" s="61" t="s">
        <v>93</v>
      </c>
      <c r="E41" s="38" t="s">
        <v>99</v>
      </c>
      <c r="F41" s="39"/>
      <c r="G41" s="50"/>
      <c r="H41" s="51" t="s">
        <v>51</v>
      </c>
      <c r="I41" s="55">
        <f>IF(G41=J41,1,0)</f>
        <v>0</v>
      </c>
      <c r="J41" s="56" t="s">
        <v>52</v>
      </c>
      <c r="K41" s="57" t="s">
        <v>50</v>
      </c>
      <c r="L41" s="45"/>
      <c r="M41" s="1"/>
      <c r="N41" s="1"/>
      <c r="O41" s="1"/>
      <c r="P41" s="1"/>
      <c r="R41" s="1"/>
    </row>
    <row r="42" ht="38.25" customHeight="1">
      <c r="A42" s="2">
        <f>IF(G42="",0,1)</f>
        <v>0</v>
      </c>
      <c r="B42" s="37" t="s">
        <v>19</v>
      </c>
      <c r="C42" s="38" t="s">
        <v>89</v>
      </c>
      <c r="D42" s="61" t="s">
        <v>93</v>
      </c>
      <c r="E42" s="38" t="s">
        <v>100</v>
      </c>
      <c r="F42" s="39"/>
      <c r="G42" s="50"/>
      <c r="H42" s="41" t="s">
        <v>101</v>
      </c>
      <c r="I42" s="42">
        <f>IF((G42-K42)/(J42-K42)&gt;1,1,IF((G42-K42)/(J42-K42)&lt;0,0,(G42-K42)/(J42-K42)))</f>
        <v>0</v>
      </c>
      <c r="J42" s="43">
        <v>1</v>
      </c>
      <c r="K42" s="44">
        <v>0</v>
      </c>
      <c r="L42" s="45"/>
      <c r="M42" s="1"/>
      <c r="N42" s="1"/>
      <c r="O42" s="1"/>
      <c r="P42" s="1"/>
      <c r="R42" s="1"/>
    </row>
    <row r="43" ht="38.25" customHeight="1">
      <c r="A43" s="2">
        <f>IF(G43="",0,1)</f>
        <v>1</v>
      </c>
      <c r="B43" s="37" t="s">
        <v>19</v>
      </c>
      <c r="C43" s="38" t="s">
        <v>102</v>
      </c>
      <c r="D43" s="38" t="s">
        <v>41</v>
      </c>
      <c r="E43" s="38" t="s">
        <v>103</v>
      </c>
      <c r="F43" s="39" t="s">
        <v>104</v>
      </c>
      <c r="G43" s="50">
        <v>3.7000000000000002</v>
      </c>
      <c r="H43" s="51" t="s">
        <v>31</v>
      </c>
      <c r="I43" s="42">
        <f>IF((G43-K43)/(J43-K43)&gt;1,1,IF((G43-K43)/(J43-K43)&lt;0,0,(G43-K43)/(J43-K43)))</f>
        <v>0</v>
      </c>
      <c r="J43" s="43">
        <v>0</v>
      </c>
      <c r="K43" s="44">
        <v>1</v>
      </c>
      <c r="L43" s="45"/>
      <c r="M43" s="1"/>
      <c r="N43" s="1"/>
      <c r="O43" s="1"/>
      <c r="P43" s="1"/>
      <c r="R43" s="1"/>
    </row>
    <row r="44" ht="38.25" customHeight="1">
      <c r="A44" s="2">
        <f>IF(G44="",0,1)</f>
        <v>1</v>
      </c>
      <c r="B44" s="37" t="s">
        <v>19</v>
      </c>
      <c r="C44" s="38" t="s">
        <v>102</v>
      </c>
      <c r="D44" s="61" t="s">
        <v>93</v>
      </c>
      <c r="E44" s="38" t="s">
        <v>105</v>
      </c>
      <c r="F44" s="39" t="s">
        <v>104</v>
      </c>
      <c r="G44" s="50">
        <v>11.538</v>
      </c>
      <c r="H44" s="51" t="s">
        <v>31</v>
      </c>
      <c r="I44" s="42">
        <f>IF((G44-K44)/(J44-K44)&gt;1,1,IF((G44-K44)/(J44-K44)&lt;0,0,(G44-K44)/(J44-K44)))</f>
        <v>0.96838904109589041</v>
      </c>
      <c r="J44" s="43">
        <v>0</v>
      </c>
      <c r="K44" s="44">
        <v>365</v>
      </c>
      <c r="L44" s="60"/>
      <c r="M44" s="1"/>
      <c r="N44" s="1"/>
      <c r="O44" s="1"/>
      <c r="P44" s="1"/>
      <c r="R44" s="1"/>
    </row>
    <row r="45" ht="38.25" customHeight="1">
      <c r="A45" s="2">
        <f>IF(G45="",0,1)</f>
        <v>1</v>
      </c>
      <c r="B45" s="37" t="s">
        <v>19</v>
      </c>
      <c r="C45" s="38" t="s">
        <v>102</v>
      </c>
      <c r="D45" s="38" t="s">
        <v>25</v>
      </c>
      <c r="E45" s="38" t="s">
        <v>106</v>
      </c>
      <c r="F45" s="39" t="s">
        <v>107</v>
      </c>
      <c r="G45" s="50">
        <v>18</v>
      </c>
      <c r="H45" s="51" t="s">
        <v>31</v>
      </c>
      <c r="I45" s="42">
        <f>IF((G45-K45)/(J45-K45)&gt;1,1,IF((G45-K45)/(J45-K45)&lt;0,0,(G45-K45)/(J45-K45)))</f>
        <v>0</v>
      </c>
      <c r="J45" s="43">
        <v>0</v>
      </c>
      <c r="K45" s="44">
        <v>10</v>
      </c>
      <c r="L45" s="45"/>
      <c r="M45" s="1"/>
      <c r="N45" s="1"/>
      <c r="O45" s="1"/>
      <c r="P45" s="1"/>
      <c r="R45" s="1"/>
    </row>
    <row r="46" ht="38.25" customHeight="1">
      <c r="A46" s="2">
        <f>IF(G46="",0,1)</f>
        <v>0</v>
      </c>
      <c r="B46" s="37" t="s">
        <v>19</v>
      </c>
      <c r="C46" s="38" t="s">
        <v>102</v>
      </c>
      <c r="D46" s="38" t="s">
        <v>21</v>
      </c>
      <c r="E46" s="38" t="s">
        <v>108</v>
      </c>
      <c r="F46" s="39" t="s">
        <v>33</v>
      </c>
      <c r="G46" s="50"/>
      <c r="H46" s="47" t="s">
        <v>34</v>
      </c>
      <c r="I46" s="42">
        <f>IF((G46-K46)/(J46-K46)&gt;1,1,IF((G46-K46)/(J46-K46)&lt;0,0,(G46-K46)/(J46-K46)))</f>
        <v>1</v>
      </c>
      <c r="J46" s="43">
        <v>0</v>
      </c>
      <c r="K46" s="44">
        <v>365</v>
      </c>
      <c r="L46" s="45"/>
      <c r="M46" s="1"/>
      <c r="N46" s="1"/>
      <c r="O46" s="1"/>
      <c r="P46" s="1"/>
      <c r="R46" s="1"/>
    </row>
    <row r="47" ht="38.25" customHeight="1">
      <c r="A47" s="2">
        <f>IF(G47="",0,1)</f>
        <v>0</v>
      </c>
      <c r="B47" s="37" t="s">
        <v>19</v>
      </c>
      <c r="C47" s="38" t="s">
        <v>102</v>
      </c>
      <c r="D47" s="61" t="s">
        <v>93</v>
      </c>
      <c r="E47" s="61" t="s">
        <v>109</v>
      </c>
      <c r="F47" s="49"/>
      <c r="G47" s="50"/>
      <c r="H47" s="41" t="s">
        <v>101</v>
      </c>
      <c r="I47" s="42">
        <f>IF((G47-K47)/(J47-K47)&gt;1,1,IF((G47-K47)/(J47-K47)&lt;0,0,(G47-K47)/(J47-K47)))</f>
        <v>1</v>
      </c>
      <c r="J47" s="43">
        <v>0</v>
      </c>
      <c r="K47" s="44">
        <v>0.5</v>
      </c>
      <c r="L47" s="58"/>
      <c r="M47" s="1"/>
      <c r="N47" s="1"/>
      <c r="O47" s="1"/>
      <c r="P47" s="1"/>
      <c r="R47" s="1"/>
    </row>
    <row r="48" ht="38.25" customHeight="1">
      <c r="A48" s="2">
        <f>IF(G48="",0,1)</f>
        <v>1</v>
      </c>
      <c r="B48" s="37" t="s">
        <v>19</v>
      </c>
      <c r="C48" s="38" t="s">
        <v>102</v>
      </c>
      <c r="D48" s="38" t="s">
        <v>25</v>
      </c>
      <c r="E48" s="38" t="s">
        <v>110</v>
      </c>
      <c r="F48" s="39" t="s">
        <v>111</v>
      </c>
      <c r="G48" s="50">
        <v>21</v>
      </c>
      <c r="H48" s="51" t="s">
        <v>101</v>
      </c>
      <c r="I48" s="42">
        <f>IF((G48-K48)/(J48-K48)&gt;1,1,IF((G48-K48)/(J48-K48)&lt;0,0,(G48-K48)/(J48-K48)))</f>
        <v>1</v>
      </c>
      <c r="J48" s="43">
        <v>1</v>
      </c>
      <c r="K48" s="44">
        <v>0</v>
      </c>
      <c r="L48" s="45"/>
      <c r="M48" s="1"/>
      <c r="N48" s="1"/>
      <c r="O48" s="1"/>
      <c r="P48" s="1"/>
      <c r="R48" s="1"/>
    </row>
    <row r="49" ht="38.25" customHeight="1">
      <c r="A49" s="2">
        <f>IF(G49="",0,1)</f>
        <v>1</v>
      </c>
      <c r="B49" s="37" t="s">
        <v>19</v>
      </c>
      <c r="C49" s="38" t="s">
        <v>102</v>
      </c>
      <c r="D49" s="38" t="s">
        <v>41</v>
      </c>
      <c r="E49" s="38" t="s">
        <v>112</v>
      </c>
      <c r="F49" s="39" t="s">
        <v>113</v>
      </c>
      <c r="G49" s="50" t="s">
        <v>52</v>
      </c>
      <c r="H49" s="51" t="s">
        <v>51</v>
      </c>
      <c r="I49" s="55">
        <f>IF(G49=J49,1,0)</f>
        <v>1</v>
      </c>
      <c r="J49" s="56" t="s">
        <v>52</v>
      </c>
      <c r="K49" s="57" t="s">
        <v>50</v>
      </c>
      <c r="L49" s="45"/>
      <c r="M49" s="1"/>
      <c r="N49" s="1"/>
      <c r="O49" s="1"/>
      <c r="P49" s="1"/>
      <c r="R49" s="1"/>
    </row>
    <row r="50" ht="38.25" customHeight="1">
      <c r="A50" s="2">
        <f>IF(G50="",0,1)</f>
        <v>1</v>
      </c>
      <c r="B50" s="37" t="s">
        <v>19</v>
      </c>
      <c r="C50" s="38" t="s">
        <v>102</v>
      </c>
      <c r="D50" s="61" t="s">
        <v>93</v>
      </c>
      <c r="E50" s="38" t="s">
        <v>114</v>
      </c>
      <c r="F50" s="39"/>
      <c r="G50" s="50">
        <v>94.299999999999997</v>
      </c>
      <c r="H50" s="62" t="s">
        <v>31</v>
      </c>
      <c r="I50" s="42">
        <f>IF((G50-K50)/(J50-K50)&gt;1,1,IF((G50-K50)/(J50-K50)&lt;0,0,(G50-K50)/(J50-K50)))</f>
        <v>1</v>
      </c>
      <c r="J50" s="43">
        <v>6</v>
      </c>
      <c r="K50" s="44">
        <v>0</v>
      </c>
      <c r="L50" s="45"/>
      <c r="M50" s="1"/>
      <c r="N50" s="1"/>
      <c r="O50" s="1"/>
      <c r="P50" s="1"/>
      <c r="R50" s="1"/>
    </row>
    <row r="51" ht="38.25" customHeight="1">
      <c r="A51" s="2">
        <f>IF(G51="",0,1)</f>
        <v>0</v>
      </c>
      <c r="B51" s="37" t="s">
        <v>115</v>
      </c>
      <c r="C51" s="38" t="s">
        <v>116</v>
      </c>
      <c r="D51" s="38" t="s">
        <v>83</v>
      </c>
      <c r="E51" s="48" t="s">
        <v>117</v>
      </c>
      <c r="F51" s="63" t="s">
        <v>118</v>
      </c>
      <c r="G51" s="50"/>
      <c r="H51" s="47" t="s">
        <v>119</v>
      </c>
      <c r="I51" s="42">
        <f>IF((G51-K51)/(J51-K51)&gt;1,1,IF((G51-K51)/(J51-K51)&lt;0,0,(G51-K51)/(J51-K51)))</f>
        <v>0</v>
      </c>
      <c r="J51" s="43">
        <v>5</v>
      </c>
      <c r="K51" s="44">
        <v>0</v>
      </c>
      <c r="L51" s="45"/>
      <c r="M51" s="1"/>
      <c r="N51" s="1"/>
      <c r="O51" s="1"/>
      <c r="P51" s="1"/>
      <c r="R51" s="1"/>
    </row>
    <row r="52" ht="38.25" customHeight="1">
      <c r="A52" s="2">
        <f>IF(G52="",0,1)</f>
        <v>0</v>
      </c>
      <c r="B52" s="37" t="s">
        <v>115</v>
      </c>
      <c r="C52" s="38" t="s">
        <v>116</v>
      </c>
      <c r="D52" s="38" t="s">
        <v>25</v>
      </c>
      <c r="E52" s="48" t="s">
        <v>120</v>
      </c>
      <c r="F52" s="49" t="s">
        <v>33</v>
      </c>
      <c r="G52" s="50"/>
      <c r="H52" s="51"/>
      <c r="I52" s="42">
        <f>IF((G52-K52)/(J52-K52)&gt;1,1,IF((G52-K52)/(J52-K52)&lt;0,0,(G52-K52)/(J52-K52)))</f>
        <v>1</v>
      </c>
      <c r="J52" s="43">
        <v>0</v>
      </c>
      <c r="K52" s="44">
        <v>10</v>
      </c>
      <c r="L52" s="45"/>
      <c r="M52" s="1"/>
      <c r="N52" s="1"/>
      <c r="O52" s="1"/>
      <c r="P52" s="1"/>
      <c r="R52" s="1"/>
    </row>
    <row r="53" ht="38.25" customHeight="1">
      <c r="A53" s="2">
        <f>IF(G53="",0,1)</f>
        <v>0</v>
      </c>
      <c r="B53" s="37" t="s">
        <v>115</v>
      </c>
      <c r="C53" s="38" t="s">
        <v>116</v>
      </c>
      <c r="D53" s="38" t="s">
        <v>35</v>
      </c>
      <c r="E53" s="38" t="s">
        <v>121</v>
      </c>
      <c r="F53" s="39" t="s">
        <v>33</v>
      </c>
      <c r="G53" s="50"/>
      <c r="H53" s="51" t="s">
        <v>17</v>
      </c>
      <c r="I53" s="42">
        <f>IF((G53-K53)/(J53-K53)&gt;1,1,IF((G53-K53)/(J53-K53)&lt;0,0,(G53-K53)/(J53-K53)))</f>
        <v>0</v>
      </c>
      <c r="J53" s="43">
        <v>38.799999999999997</v>
      </c>
      <c r="K53" s="44">
        <v>26.899999999999999</v>
      </c>
      <c r="L53" s="45"/>
      <c r="M53" s="1"/>
      <c r="N53" s="1"/>
      <c r="O53" s="1"/>
      <c r="P53" s="1"/>
      <c r="R53" s="1"/>
    </row>
    <row r="54" ht="38.25" customHeight="1">
      <c r="A54" s="2">
        <f>IF(G54="",0,1)</f>
        <v>0</v>
      </c>
      <c r="B54" s="37" t="s">
        <v>115</v>
      </c>
      <c r="C54" s="38" t="s">
        <v>116</v>
      </c>
      <c r="D54" s="38" t="s">
        <v>21</v>
      </c>
      <c r="E54" s="38" t="s">
        <v>122</v>
      </c>
      <c r="F54" s="39" t="s">
        <v>123</v>
      </c>
      <c r="G54" s="50"/>
      <c r="H54" s="51" t="s">
        <v>124</v>
      </c>
      <c r="I54" s="42">
        <f>IF((G54-K54)/(J54-K54)&gt;1,1,IF((G54-K54)/(J54-K54)&lt;0,0,(G54-K54)/(J54-K54)))</f>
        <v>1</v>
      </c>
      <c r="J54" s="43">
        <v>0</v>
      </c>
      <c r="K54" s="44">
        <v>10</v>
      </c>
      <c r="L54" s="45"/>
      <c r="M54" s="1"/>
      <c r="N54" s="1"/>
      <c r="O54" s="1"/>
      <c r="P54" s="1"/>
      <c r="R54" s="1"/>
    </row>
    <row r="55" ht="38.25" customHeight="1">
      <c r="A55" s="2">
        <f>IF(G55="",0,1)</f>
        <v>0</v>
      </c>
      <c r="B55" s="37" t="s">
        <v>115</v>
      </c>
      <c r="C55" s="38" t="s">
        <v>116</v>
      </c>
      <c r="D55" s="38" t="s">
        <v>83</v>
      </c>
      <c r="E55" s="38" t="s">
        <v>125</v>
      </c>
      <c r="F55" s="39" t="s">
        <v>123</v>
      </c>
      <c r="G55" s="50"/>
      <c r="H55" s="51" t="s">
        <v>31</v>
      </c>
      <c r="I55" s="42">
        <f>IF((G55-K55)/(J55-K55)&gt;1,1,IF((G55-K55)/(J55-K55)&lt;0,0,(G55-K55)/(J55-K55)))</f>
        <v>0</v>
      </c>
      <c r="J55" s="43">
        <v>1</v>
      </c>
      <c r="K55" s="44">
        <v>0</v>
      </c>
      <c r="L55" s="45"/>
      <c r="M55" s="1"/>
      <c r="N55" s="1"/>
      <c r="O55" s="1"/>
      <c r="P55" s="1"/>
      <c r="R55" s="1"/>
    </row>
    <row r="56" ht="38.25" customHeight="1">
      <c r="A56" s="2">
        <f>IF(G56="",0,1)</f>
        <v>0</v>
      </c>
      <c r="B56" s="37" t="s">
        <v>115</v>
      </c>
      <c r="C56" s="38" t="s">
        <v>116</v>
      </c>
      <c r="D56" s="38" t="s">
        <v>83</v>
      </c>
      <c r="E56" s="38" t="s">
        <v>126</v>
      </c>
      <c r="F56" s="39" t="s">
        <v>127</v>
      </c>
      <c r="G56" s="50"/>
      <c r="H56" s="51" t="s">
        <v>51</v>
      </c>
      <c r="I56" s="55">
        <f>IF(G56=J56,1,0)</f>
        <v>0</v>
      </c>
      <c r="J56" s="56" t="s">
        <v>52</v>
      </c>
      <c r="K56" s="57" t="s">
        <v>50</v>
      </c>
      <c r="L56" s="45"/>
      <c r="M56" s="1"/>
      <c r="N56" s="1"/>
      <c r="O56" s="1"/>
      <c r="P56" s="1"/>
      <c r="R56" s="1"/>
    </row>
    <row r="57" ht="38.25" customHeight="1">
      <c r="A57" s="2">
        <f>IF(G57="",0,1)</f>
        <v>1</v>
      </c>
      <c r="B57" s="37" t="s">
        <v>115</v>
      </c>
      <c r="C57" s="38" t="s">
        <v>128</v>
      </c>
      <c r="D57" s="38" t="s">
        <v>83</v>
      </c>
      <c r="E57" s="38" t="s">
        <v>129</v>
      </c>
      <c r="F57" s="39"/>
      <c r="G57" s="50">
        <v>1.8999999999999999</v>
      </c>
      <c r="H57" s="51" t="s">
        <v>31</v>
      </c>
      <c r="I57" s="42">
        <f>IF((G57-K57)/(J57-K57)&gt;1,1,IF((G57-K57)/(J57-K57)&lt;0,0,(G57-K57)/(J57-K57)))</f>
        <v>0.98099999999999998</v>
      </c>
      <c r="J57" s="43">
        <v>0</v>
      </c>
      <c r="K57" s="44">
        <v>100</v>
      </c>
      <c r="L57" s="60"/>
      <c r="M57" s="1"/>
      <c r="N57" s="1"/>
      <c r="O57" s="1"/>
      <c r="P57" s="1"/>
      <c r="R57" s="1"/>
    </row>
    <row r="58" ht="38.25" customHeight="1">
      <c r="A58" s="2">
        <f>IF(G58="",0,1)</f>
        <v>1</v>
      </c>
      <c r="B58" s="37" t="s">
        <v>115</v>
      </c>
      <c r="C58" s="38" t="s">
        <v>128</v>
      </c>
      <c r="D58" s="61" t="s">
        <v>93</v>
      </c>
      <c r="E58" s="38" t="s">
        <v>130</v>
      </c>
      <c r="F58" s="39"/>
      <c r="G58" s="50">
        <v>33</v>
      </c>
      <c r="H58" s="51" t="s">
        <v>31</v>
      </c>
      <c r="I58" s="42">
        <f>IF((G58-K58)/(J58-K58)&gt;1,1,IF((G58-K58)/(J58-K58)&lt;0,0,(G58-K58)/(J58-K58)))</f>
        <v>1</v>
      </c>
      <c r="J58" s="43">
        <v>0.105</v>
      </c>
      <c r="K58" s="44">
        <v>0</v>
      </c>
      <c r="L58" s="45"/>
      <c r="M58" s="1"/>
      <c r="N58" s="1"/>
      <c r="O58" s="1"/>
      <c r="P58" s="1"/>
      <c r="R58" s="1"/>
    </row>
    <row r="59" ht="38.25" customHeight="1">
      <c r="A59" s="2">
        <f>IF(G59="",0,1)</f>
        <v>1</v>
      </c>
      <c r="B59" s="37" t="s">
        <v>115</v>
      </c>
      <c r="C59" s="38" t="s">
        <v>128</v>
      </c>
      <c r="D59" s="38" t="s">
        <v>21</v>
      </c>
      <c r="E59" s="38" t="s">
        <v>131</v>
      </c>
      <c r="F59" s="39" t="s">
        <v>132</v>
      </c>
      <c r="G59" s="50">
        <v>12.4</v>
      </c>
      <c r="H59" s="51" t="s">
        <v>31</v>
      </c>
      <c r="I59" s="42">
        <f>IF((G59-K59)/(J59-K59)&gt;1,1,IF((G59-K59)/(J59-K59)&lt;0,0,(G59-K59)/(J59-K59)))</f>
        <v>1</v>
      </c>
      <c r="J59" s="43">
        <v>0.085999999999999993</v>
      </c>
      <c r="K59" s="44">
        <v>0</v>
      </c>
      <c r="L59" s="45"/>
      <c r="M59" s="1"/>
      <c r="N59" s="1"/>
      <c r="O59" s="1"/>
      <c r="P59" s="1"/>
      <c r="R59" s="1"/>
    </row>
    <row r="60" ht="38.25" customHeight="1">
      <c r="A60" s="2"/>
      <c r="B60" s="37" t="s">
        <v>115</v>
      </c>
      <c r="C60" s="38" t="s">
        <v>128</v>
      </c>
      <c r="D60" s="38" t="s">
        <v>83</v>
      </c>
      <c r="E60" s="38" t="s">
        <v>133</v>
      </c>
      <c r="F60" s="39" t="s">
        <v>134</v>
      </c>
      <c r="G60" s="50"/>
      <c r="H60" s="51" t="s">
        <v>51</v>
      </c>
      <c r="I60" s="55">
        <f>IF(G60=J60,1,0)</f>
        <v>0</v>
      </c>
      <c r="J60" s="56" t="s">
        <v>52</v>
      </c>
      <c r="K60" s="57" t="s">
        <v>50</v>
      </c>
      <c r="L60" s="45"/>
      <c r="M60" s="1"/>
      <c r="N60" s="1"/>
      <c r="O60" s="1"/>
      <c r="P60" s="1"/>
      <c r="R60" s="1"/>
    </row>
    <row r="61" ht="38.25" customHeight="1">
      <c r="A61" s="2">
        <f>IF(G61="",0,1)</f>
        <v>0</v>
      </c>
      <c r="B61" s="37" t="s">
        <v>115</v>
      </c>
      <c r="C61" s="38" t="s">
        <v>128</v>
      </c>
      <c r="D61" s="38" t="s">
        <v>35</v>
      </c>
      <c r="E61" s="38" t="s">
        <v>135</v>
      </c>
      <c r="F61" s="39" t="s">
        <v>33</v>
      </c>
      <c r="G61" s="50"/>
      <c r="H61" s="51" t="s">
        <v>136</v>
      </c>
      <c r="I61" s="55">
        <f>IF(G61=J61,1,0)</f>
        <v>0</v>
      </c>
      <c r="J61" s="56" t="s">
        <v>52</v>
      </c>
      <c r="K61" s="57" t="s">
        <v>50</v>
      </c>
      <c r="L61" s="45"/>
      <c r="M61" s="1"/>
      <c r="N61" s="1"/>
      <c r="O61" s="1"/>
      <c r="P61" s="1"/>
      <c r="R61" s="1"/>
    </row>
    <row r="62" ht="38.25" customHeight="1">
      <c r="A62" s="2">
        <f>IF(G62="",0,1)</f>
        <v>1</v>
      </c>
      <c r="B62" s="37" t="s">
        <v>115</v>
      </c>
      <c r="C62" s="38" t="s">
        <v>128</v>
      </c>
      <c r="D62" s="38" t="s">
        <v>35</v>
      </c>
      <c r="E62" s="38" t="s">
        <v>137</v>
      </c>
      <c r="F62" s="39" t="s">
        <v>79</v>
      </c>
      <c r="G62" s="50">
        <v>30</v>
      </c>
      <c r="H62" s="51" t="s">
        <v>138</v>
      </c>
      <c r="I62" s="42">
        <f>IF((G62-K62)/(J62-K62)&gt;1,1,IF((G62-K62)/(J62-K62)&lt;0,0,(G62-K62)/(J62-K62)))</f>
        <v>1</v>
      </c>
      <c r="J62" s="43">
        <v>0.105</v>
      </c>
      <c r="K62" s="44">
        <v>0</v>
      </c>
      <c r="L62" s="45"/>
      <c r="M62" s="1"/>
      <c r="N62" s="1"/>
      <c r="O62" s="1"/>
      <c r="P62" s="1"/>
      <c r="R62" s="1"/>
    </row>
    <row r="63" ht="38.25" customHeight="1">
      <c r="A63" s="2">
        <f>IF(G63="",0,1)</f>
        <v>1</v>
      </c>
      <c r="B63" s="37" t="s">
        <v>115</v>
      </c>
      <c r="C63" s="38" t="s">
        <v>139</v>
      </c>
      <c r="D63" s="38" t="s">
        <v>21</v>
      </c>
      <c r="E63" s="38" t="s">
        <v>140</v>
      </c>
      <c r="F63" s="39" t="s">
        <v>66</v>
      </c>
      <c r="G63" s="50">
        <v>20</v>
      </c>
      <c r="H63" s="51"/>
      <c r="I63" s="42">
        <f>IF((G63-K63)/(J63-K63)&gt;1,1,IF((G63-K63)/(J63-K63)&lt;0,0,(G63-K63)/(J63-K63)))</f>
        <v>1</v>
      </c>
      <c r="J63" s="43">
        <v>1</v>
      </c>
      <c r="K63" s="44">
        <v>0</v>
      </c>
      <c r="L63" s="45"/>
      <c r="M63" s="1"/>
      <c r="N63" s="1"/>
      <c r="O63" s="1"/>
      <c r="P63" s="1"/>
      <c r="R63" s="1"/>
    </row>
    <row r="64" ht="38.25" customHeight="1">
      <c r="A64" s="2">
        <f>IF(G64="",0,1)</f>
        <v>1</v>
      </c>
      <c r="B64" s="37" t="s">
        <v>115</v>
      </c>
      <c r="C64" s="38" t="s">
        <v>139</v>
      </c>
      <c r="D64" s="38" t="s">
        <v>21</v>
      </c>
      <c r="E64" s="38" t="s">
        <v>141</v>
      </c>
      <c r="F64" s="39" t="s">
        <v>142</v>
      </c>
      <c r="G64" s="50">
        <v>12.5</v>
      </c>
      <c r="H64" s="64" t="s">
        <v>31</v>
      </c>
      <c r="I64" s="42">
        <f>IF((G64-K64)/(J64-K64)&gt;1,1,IF((G64-K64)/(J64-K64)&lt;0,0,(G64-K64)/(J64-K64)))</f>
        <v>0</v>
      </c>
      <c r="J64" s="43">
        <v>0</v>
      </c>
      <c r="K64" s="44">
        <v>10</v>
      </c>
      <c r="L64" s="45"/>
      <c r="M64" s="1"/>
      <c r="N64" s="1"/>
      <c r="O64" s="1"/>
      <c r="P64" s="1"/>
      <c r="R64" s="1"/>
    </row>
    <row r="65" ht="38.25" customHeight="1">
      <c r="A65" s="2">
        <f>IF(G65="",0,1)</f>
        <v>0</v>
      </c>
      <c r="B65" s="37" t="s">
        <v>115</v>
      </c>
      <c r="C65" s="38" t="s">
        <v>139</v>
      </c>
      <c r="D65" s="38" t="s">
        <v>25</v>
      </c>
      <c r="E65" s="38" t="s">
        <v>143</v>
      </c>
      <c r="F65" s="65" t="s">
        <v>33</v>
      </c>
      <c r="G65" s="50"/>
      <c r="H65" s="51" t="s">
        <v>31</v>
      </c>
      <c r="I65" s="42">
        <f>IF((G65-K65)/(J65-K65)&gt;1,1,IF((G65-K65)/(J65-K65)&lt;0,0,(G65-K65)/(J65-K65)))</f>
        <v>0</v>
      </c>
      <c r="J65" s="43">
        <v>1</v>
      </c>
      <c r="K65" s="44">
        <v>0</v>
      </c>
      <c r="L65" s="45"/>
      <c r="M65" s="1"/>
      <c r="N65" s="1"/>
      <c r="O65" s="1"/>
      <c r="P65" s="1"/>
      <c r="R65" s="1"/>
    </row>
    <row r="66" ht="38.25" customHeight="1">
      <c r="A66" s="2">
        <f>IF(G66="",0,1)</f>
        <v>1</v>
      </c>
      <c r="B66" s="37" t="s">
        <v>115</v>
      </c>
      <c r="C66" s="38" t="s">
        <v>144</v>
      </c>
      <c r="D66" s="38" t="s">
        <v>41</v>
      </c>
      <c r="E66" s="38" t="s">
        <v>145</v>
      </c>
      <c r="F66" s="39" t="s">
        <v>146</v>
      </c>
      <c r="G66" s="50">
        <v>4</v>
      </c>
      <c r="H66" s="47" t="s">
        <v>147</v>
      </c>
      <c r="I66" s="42">
        <f>IF((G66-K66)/(J66-K66)&gt;1,1,IF((G66-K66)/(J66-K66)&lt;0,0,(G66-K66)/(J66-K66)))</f>
        <v>1</v>
      </c>
      <c r="J66" s="43">
        <v>1</v>
      </c>
      <c r="K66" s="44">
        <v>0</v>
      </c>
      <c r="L66" s="60"/>
      <c r="M66" s="1"/>
      <c r="N66" s="1"/>
      <c r="O66" s="1"/>
      <c r="P66" s="1"/>
      <c r="R66" s="1"/>
    </row>
    <row r="67" ht="38.25" customHeight="1">
      <c r="A67" s="2">
        <f>IF(G67="",0,1)</f>
        <v>1</v>
      </c>
      <c r="B67" s="37" t="s">
        <v>115</v>
      </c>
      <c r="C67" s="38" t="s">
        <v>144</v>
      </c>
      <c r="D67" s="38" t="s">
        <v>21</v>
      </c>
      <c r="E67" s="48" t="s">
        <v>148</v>
      </c>
      <c r="F67" s="49" t="s">
        <v>149</v>
      </c>
      <c r="G67" s="50">
        <v>34.899999999999999</v>
      </c>
      <c r="H67" s="51" t="s">
        <v>34</v>
      </c>
      <c r="I67" s="42">
        <f>IF((G67-K67)/(J67-K67)&gt;1,1,IF((G67-K67)/(J67-K67)&lt;0,0,(G67-K67)/(J67-K67)))</f>
        <v>0</v>
      </c>
      <c r="J67" s="43">
        <v>0</v>
      </c>
      <c r="K67" s="44">
        <v>10</v>
      </c>
      <c r="L67" s="45"/>
      <c r="M67" s="1"/>
      <c r="N67" s="1"/>
      <c r="O67" s="1"/>
      <c r="P67" s="1"/>
      <c r="R67" s="1"/>
    </row>
    <row r="68" ht="38.25" customHeight="1">
      <c r="A68" s="2">
        <f>IF(G68="",0,1)</f>
        <v>1</v>
      </c>
      <c r="B68" s="37" t="s">
        <v>115</v>
      </c>
      <c r="C68" s="38" t="s">
        <v>144</v>
      </c>
      <c r="D68" s="61" t="s">
        <v>93</v>
      </c>
      <c r="E68" s="38" t="s">
        <v>150</v>
      </c>
      <c r="F68" s="39" t="s">
        <v>151</v>
      </c>
      <c r="G68" s="50">
        <v>57.100000000000001</v>
      </c>
      <c r="H68" s="66" t="s">
        <v>31</v>
      </c>
      <c r="I68" s="42">
        <f>IF((G68-K68)/(J68-K68)&gt;1,1,IF((G68-K68)/(J68-K68)&lt;0,0,(G68-K68)/(J68-K68)))</f>
        <v>1</v>
      </c>
      <c r="J68" s="43">
        <v>1</v>
      </c>
      <c r="K68" s="44">
        <v>0</v>
      </c>
      <c r="L68" s="45"/>
      <c r="M68" s="1"/>
      <c r="N68" s="1"/>
      <c r="O68" s="1"/>
      <c r="P68" s="1"/>
      <c r="R68" s="1"/>
    </row>
    <row r="69" ht="38.25" customHeight="1">
      <c r="A69" s="2">
        <f>IF(G69="",0,1)</f>
        <v>1</v>
      </c>
      <c r="B69" s="37" t="s">
        <v>115</v>
      </c>
      <c r="C69" s="38" t="s">
        <v>144</v>
      </c>
      <c r="D69" s="48" t="s">
        <v>35</v>
      </c>
      <c r="E69" s="48" t="s">
        <v>152</v>
      </c>
      <c r="F69" s="67" t="s">
        <v>93</v>
      </c>
      <c r="G69" s="50">
        <v>5.2000000000000002</v>
      </c>
      <c r="H69" s="51" t="s">
        <v>31</v>
      </c>
      <c r="I69" s="42">
        <f>IF((G69-K69)/(J69-K69)&gt;1,1,IF((G69-K69)/(J69-K69)&lt;0,0,(G69-K69)/(J69-K69)))</f>
        <v>1</v>
      </c>
      <c r="J69" s="43">
        <v>1</v>
      </c>
      <c r="K69" s="44">
        <v>0</v>
      </c>
      <c r="L69" s="45"/>
      <c r="M69" s="1"/>
      <c r="N69" s="1"/>
      <c r="O69" s="1"/>
      <c r="P69" s="1"/>
      <c r="R69" s="1"/>
    </row>
    <row r="70" ht="38.25" customHeight="1">
      <c r="A70" s="2">
        <f>IF(G70="",0,1)</f>
        <v>1</v>
      </c>
      <c r="B70" s="37" t="s">
        <v>115</v>
      </c>
      <c r="C70" s="38" t="s">
        <v>144</v>
      </c>
      <c r="D70" s="38" t="s">
        <v>41</v>
      </c>
      <c r="E70" s="38" t="s">
        <v>153</v>
      </c>
      <c r="F70" s="39" t="s">
        <v>154</v>
      </c>
      <c r="G70" s="50">
        <v>75</v>
      </c>
      <c r="H70" s="47" t="s">
        <v>17</v>
      </c>
      <c r="I70" s="42">
        <f>IF((G70-K70)/(J70-K70)&gt;1,1,IF((G70-K70)/(J70-K70)&lt;0,0,(G70-K70)/(J70-K70)))</f>
        <v>0</v>
      </c>
      <c r="J70" s="43">
        <v>0</v>
      </c>
      <c r="K70" s="44">
        <v>1</v>
      </c>
      <c r="L70" s="60"/>
      <c r="M70" s="1"/>
      <c r="N70" s="1"/>
      <c r="O70" s="1"/>
      <c r="P70" s="1"/>
      <c r="R70" s="1"/>
    </row>
    <row r="71" ht="38.25" customHeight="1">
      <c r="A71" s="2">
        <f>IF(G71="",0,1)</f>
        <v>1</v>
      </c>
      <c r="B71" s="37" t="s">
        <v>115</v>
      </c>
      <c r="C71" s="38" t="s">
        <v>144</v>
      </c>
      <c r="D71" s="38" t="s">
        <v>41</v>
      </c>
      <c r="E71" s="48" t="s">
        <v>155</v>
      </c>
      <c r="F71" s="49" t="s">
        <v>156</v>
      </c>
      <c r="G71" s="50">
        <v>10.5</v>
      </c>
      <c r="H71" s="51" t="s">
        <v>31</v>
      </c>
      <c r="I71" s="42">
        <f>IF((G71-K71)/(J71-K71)&gt;1,1,IF((G71-K71)/(J71-K71)&lt;0,0,(G71-K71)/(J71-K71)))</f>
        <v>1</v>
      </c>
      <c r="J71" s="43">
        <v>1</v>
      </c>
      <c r="K71" s="44">
        <v>0</v>
      </c>
      <c r="L71" s="45"/>
      <c r="M71" s="1"/>
      <c r="N71" s="1"/>
      <c r="O71" s="1"/>
      <c r="P71" s="1"/>
      <c r="R71" s="1"/>
    </row>
    <row r="72" ht="38.25" customHeight="1">
      <c r="A72" s="2">
        <f>IF(G72="",0,1)</f>
        <v>1</v>
      </c>
      <c r="B72" s="37" t="s">
        <v>115</v>
      </c>
      <c r="C72" s="38" t="s">
        <v>144</v>
      </c>
      <c r="D72" s="61" t="s">
        <v>93</v>
      </c>
      <c r="E72" s="61" t="s">
        <v>157</v>
      </c>
      <c r="F72" s="39"/>
      <c r="G72" s="50">
        <f>6826/545.54</f>
        <v>12.51237306155369</v>
      </c>
      <c r="H72" s="51" t="s">
        <v>31</v>
      </c>
      <c r="I72" s="42">
        <f>IF((G72-K72)/(J72-K72)&gt;1,1,IF((G72-K72)/(J72-K72)&lt;0,0,(G72-K72)/(J72-K72)))</f>
        <v>0</v>
      </c>
      <c r="J72" s="43">
        <v>0.12</v>
      </c>
      <c r="K72" s="44">
        <v>0.17000000000000001</v>
      </c>
      <c r="L72" s="60"/>
      <c r="M72" s="1"/>
      <c r="N72" s="1"/>
      <c r="O72" s="1"/>
      <c r="P72" s="1"/>
      <c r="R72" s="1"/>
    </row>
    <row r="73" ht="38.25" customHeight="1">
      <c r="A73" s="2">
        <f>IF(G73="",0,1)</f>
        <v>1</v>
      </c>
      <c r="B73" s="37" t="s">
        <v>115</v>
      </c>
      <c r="C73" s="38" t="s">
        <v>144</v>
      </c>
      <c r="D73" s="38" t="s">
        <v>25</v>
      </c>
      <c r="E73" s="38" t="s">
        <v>158</v>
      </c>
      <c r="F73" s="39" t="s">
        <v>159</v>
      </c>
      <c r="G73" s="50">
        <v>47.399999999999999</v>
      </c>
      <c r="H73" s="51" t="s">
        <v>31</v>
      </c>
      <c r="I73" s="42">
        <f>IF((G73-K73)/(J73-K73)&gt;1,1,IF((G73-K73)/(J73-K73)&lt;0,0,(G73-K73)/(J73-K73)))</f>
        <v>0</v>
      </c>
      <c r="J73" s="43">
        <v>0.12</v>
      </c>
      <c r="K73" s="44">
        <v>0.17000000000000001</v>
      </c>
      <c r="L73" s="45"/>
      <c r="M73" s="1"/>
      <c r="N73" s="1"/>
      <c r="O73" s="1"/>
      <c r="P73" s="1"/>
      <c r="R73" s="1"/>
    </row>
    <row r="74" ht="38.25" customHeight="1">
      <c r="A74" s="2">
        <f>IF(G74="",0,1)</f>
        <v>1</v>
      </c>
      <c r="B74" s="37" t="s">
        <v>115</v>
      </c>
      <c r="C74" s="38" t="s">
        <v>144</v>
      </c>
      <c r="D74" s="38" t="s">
        <v>41</v>
      </c>
      <c r="E74" s="38" t="s">
        <v>160</v>
      </c>
      <c r="F74" s="39" t="s">
        <v>51</v>
      </c>
      <c r="G74" s="50" t="s">
        <v>161</v>
      </c>
      <c r="H74" s="51" t="s">
        <v>51</v>
      </c>
      <c r="I74" s="55">
        <f>IF(G74=J74,1,0)</f>
        <v>1</v>
      </c>
      <c r="J74" s="56" t="s">
        <v>52</v>
      </c>
      <c r="K74" s="57" t="s">
        <v>50</v>
      </c>
      <c r="L74" s="45"/>
      <c r="M74" s="1"/>
      <c r="N74" s="1"/>
      <c r="O74" s="1"/>
      <c r="P74" s="1"/>
      <c r="R74" s="1"/>
    </row>
    <row r="75" ht="38.25" customHeight="1">
      <c r="A75" s="2">
        <f>IF(G75="",0,1)</f>
        <v>0</v>
      </c>
      <c r="B75" s="37" t="s">
        <v>115</v>
      </c>
      <c r="C75" s="38" t="s">
        <v>144</v>
      </c>
      <c r="D75" s="38" t="s">
        <v>21</v>
      </c>
      <c r="E75" s="38" t="s">
        <v>162</v>
      </c>
      <c r="F75" s="68" t="s">
        <v>163</v>
      </c>
      <c r="G75" s="50"/>
      <c r="H75" s="51" t="s">
        <v>163</v>
      </c>
      <c r="I75" s="42">
        <f>IF((G75-K75)/(J75-K75)&gt;1,1,IF((G75-K75)/(J75-K75)&lt;0,0,(G75-K75)/(J75-K75)))</f>
        <v>1</v>
      </c>
      <c r="J75" s="43">
        <v>0</v>
      </c>
      <c r="K75" s="44">
        <v>0.16900000000000001</v>
      </c>
      <c r="L75" s="45"/>
      <c r="M75" s="1"/>
      <c r="N75" s="1"/>
      <c r="O75" s="1"/>
      <c r="P75" s="1"/>
      <c r="R75" s="1"/>
    </row>
    <row r="76" ht="38.25" customHeight="1">
      <c r="A76" s="2">
        <f>IF(G76="",0,1)</f>
        <v>0</v>
      </c>
      <c r="B76" s="37" t="s">
        <v>115</v>
      </c>
      <c r="C76" s="38" t="s">
        <v>144</v>
      </c>
      <c r="D76" s="61" t="s">
        <v>93</v>
      </c>
      <c r="E76" s="38" t="s">
        <v>164</v>
      </c>
      <c r="F76" s="39"/>
      <c r="G76" s="50"/>
      <c r="H76" s="51" t="s">
        <v>119</v>
      </c>
      <c r="I76" s="42">
        <f>IF((G76-K76)/(J76-K76)&gt;1,1,IF((G76-K76)/(J76-K76)&lt;0,0,(G76-K76)/(J76-K76)))</f>
        <v>1</v>
      </c>
      <c r="J76" s="43">
        <v>0</v>
      </c>
      <c r="K76" s="44">
        <v>1</v>
      </c>
      <c r="L76" s="45"/>
      <c r="M76" s="1"/>
      <c r="N76" s="1"/>
      <c r="O76" s="1"/>
      <c r="P76" s="1"/>
      <c r="R76" s="1"/>
    </row>
    <row r="77" ht="38.25" customHeight="1">
      <c r="A77" s="2">
        <f>IF(G77="",0,1)</f>
        <v>0</v>
      </c>
      <c r="B77" s="37" t="s">
        <v>115</v>
      </c>
      <c r="C77" s="38" t="s">
        <v>144</v>
      </c>
      <c r="D77" s="38" t="s">
        <v>25</v>
      </c>
      <c r="E77" s="38" t="s">
        <v>165</v>
      </c>
      <c r="F77" s="39" t="s">
        <v>166</v>
      </c>
      <c r="G77" s="50"/>
      <c r="H77" s="51" t="s">
        <v>167</v>
      </c>
      <c r="I77" s="42">
        <f>IF((G77-K77)/(J77-K77)&gt;1,1,IF((G77-K77)/(J77-K77)&lt;0,0,(G77-K77)/(J77-K77)))</f>
        <v>0</v>
      </c>
      <c r="J77" s="43">
        <v>1</v>
      </c>
      <c r="K77" s="44">
        <v>0</v>
      </c>
      <c r="L77" s="45"/>
      <c r="M77" s="1"/>
      <c r="N77" s="1"/>
      <c r="O77" s="1"/>
      <c r="P77" s="1"/>
      <c r="R77" s="1"/>
    </row>
    <row r="78" ht="38.25" customHeight="1">
      <c r="A78" s="2">
        <f>IF(G78="",0,1)</f>
        <v>0</v>
      </c>
      <c r="B78" s="37" t="s">
        <v>168</v>
      </c>
      <c r="C78" s="38" t="s">
        <v>169</v>
      </c>
      <c r="D78" s="38" t="s">
        <v>41</v>
      </c>
      <c r="E78" s="38" t="s">
        <v>170</v>
      </c>
      <c r="F78" s="39"/>
      <c r="G78" s="50"/>
      <c r="H78" s="51" t="s">
        <v>51</v>
      </c>
      <c r="I78" s="55">
        <f>IF(G78=J78,1,0)</f>
        <v>0</v>
      </c>
      <c r="J78" s="56" t="s">
        <v>52</v>
      </c>
      <c r="K78" s="57" t="s">
        <v>50</v>
      </c>
      <c r="L78" s="45"/>
      <c r="M78" s="1"/>
      <c r="N78" s="1"/>
      <c r="O78" s="1"/>
      <c r="P78" s="1"/>
      <c r="R78" s="1"/>
    </row>
    <row r="79" ht="38.25" customHeight="1">
      <c r="A79" s="2">
        <f>IF(G79="",0,1)</f>
        <v>0</v>
      </c>
      <c r="B79" s="37" t="s">
        <v>168</v>
      </c>
      <c r="C79" s="38" t="s">
        <v>169</v>
      </c>
      <c r="D79" s="38" t="s">
        <v>25</v>
      </c>
      <c r="E79" s="38" t="s">
        <v>171</v>
      </c>
      <c r="F79" s="39" t="s">
        <v>172</v>
      </c>
      <c r="G79" s="50"/>
      <c r="H79" s="51" t="s">
        <v>31</v>
      </c>
      <c r="I79" s="42">
        <f>IF((G79-K79)/(J79-K79)&gt;1,1,IF((G79-K79)/(J79-K79)&lt;0,0,(G79-K79)/(J79-K79)))</f>
        <v>0</v>
      </c>
      <c r="J79" s="43">
        <v>1</v>
      </c>
      <c r="K79" s="44">
        <v>0</v>
      </c>
      <c r="L79" s="45"/>
      <c r="M79" s="1"/>
      <c r="N79" s="1"/>
      <c r="O79" s="1"/>
      <c r="P79" s="1"/>
      <c r="R79" s="1"/>
    </row>
    <row r="80" ht="38.25" customHeight="1">
      <c r="A80" s="2">
        <f>IF(G80="",0,1)</f>
        <v>0</v>
      </c>
      <c r="B80" s="37" t="s">
        <v>168</v>
      </c>
      <c r="C80" s="38" t="s">
        <v>169</v>
      </c>
      <c r="D80" s="38" t="s">
        <v>25</v>
      </c>
      <c r="E80" s="38" t="s">
        <v>173</v>
      </c>
      <c r="F80" s="39" t="s">
        <v>172</v>
      </c>
      <c r="G80" s="50"/>
      <c r="H80" s="51" t="s">
        <v>31</v>
      </c>
      <c r="I80" s="42">
        <f>IF((G80-K80)/(J80-K80)&gt;1,1,IF((G80-K80)/(J80-K80)&lt;0,0,(G80-K80)/(J80-K80)))</f>
        <v>0</v>
      </c>
      <c r="J80" s="43">
        <v>0.75</v>
      </c>
      <c r="K80" s="44">
        <v>0.25</v>
      </c>
      <c r="L80" s="45"/>
      <c r="M80" s="1"/>
      <c r="N80" s="1"/>
      <c r="O80" s="1"/>
      <c r="P80" s="1"/>
      <c r="R80" s="1"/>
    </row>
    <row r="81" ht="38.25" customHeight="1">
      <c r="A81" s="2">
        <f>IF(G81="",0,1)</f>
        <v>0</v>
      </c>
      <c r="B81" s="37" t="s">
        <v>168</v>
      </c>
      <c r="C81" s="38" t="s">
        <v>174</v>
      </c>
      <c r="D81" s="38" t="s">
        <v>41</v>
      </c>
      <c r="E81" s="38" t="s">
        <v>175</v>
      </c>
      <c r="F81" s="39" t="s">
        <v>33</v>
      </c>
      <c r="G81" s="50"/>
      <c r="H81" s="51" t="s">
        <v>31</v>
      </c>
      <c r="I81" s="42">
        <f>IF((G81-K81)/(J81-K81)&gt;1,1,IF((G81-K81)/(J81-K81)&lt;0,0,(G81-K81)/(J81-K81)))</f>
        <v>0</v>
      </c>
      <c r="J81" s="43">
        <v>0.75</v>
      </c>
      <c r="K81" s="44">
        <v>0.25</v>
      </c>
      <c r="L81" s="45"/>
      <c r="M81" s="1"/>
      <c r="N81" s="1"/>
      <c r="O81" s="1"/>
      <c r="P81" s="1"/>
      <c r="R81" s="1"/>
    </row>
    <row r="82" ht="38.25" customHeight="1">
      <c r="A82" s="2">
        <f>IF(G82="",0,1)</f>
        <v>0</v>
      </c>
      <c r="B82" s="37" t="s">
        <v>168</v>
      </c>
      <c r="C82" s="38" t="s">
        <v>174</v>
      </c>
      <c r="D82" s="38" t="s">
        <v>35</v>
      </c>
      <c r="E82" s="38" t="s">
        <v>176</v>
      </c>
      <c r="F82" s="39" t="s">
        <v>33</v>
      </c>
      <c r="G82" s="50"/>
      <c r="H82" s="51" t="s">
        <v>31</v>
      </c>
      <c r="I82" s="42">
        <f>IF((G82-K82)/(J82-K82)&gt;1,1,IF((G82-K82)/(J82-K82)&lt;0,0,(G82-K82)/(J82-K82)))</f>
        <v>0</v>
      </c>
      <c r="J82" s="43">
        <v>3</v>
      </c>
      <c r="K82" s="44">
        <v>0</v>
      </c>
      <c r="L82" s="45"/>
      <c r="M82" s="1"/>
      <c r="N82" s="1"/>
      <c r="O82" s="1"/>
      <c r="P82" s="1"/>
      <c r="R82" s="1"/>
    </row>
    <row r="83" ht="38.25" customHeight="1">
      <c r="A83" s="2">
        <f>IF(G83="",0,1)</f>
        <v>0</v>
      </c>
      <c r="B83" s="37" t="s">
        <v>168</v>
      </c>
      <c r="C83" s="38" t="s">
        <v>174</v>
      </c>
      <c r="D83" s="38" t="s">
        <v>41</v>
      </c>
      <c r="E83" s="38" t="s">
        <v>177</v>
      </c>
      <c r="F83" s="39" t="s">
        <v>33</v>
      </c>
      <c r="G83" s="50"/>
      <c r="H83" s="51" t="s">
        <v>31</v>
      </c>
      <c r="I83" s="42">
        <f>IF((G83-K83)/(J83-K83)&gt;1,1,IF((G83-K83)/(J83-K83)&lt;0,0,(G83-K83)/(J83-K83)))</f>
        <v>1</v>
      </c>
      <c r="J83" s="43">
        <v>0</v>
      </c>
      <c r="K83" s="44">
        <v>-1</v>
      </c>
      <c r="L83" s="45"/>
      <c r="M83" s="1"/>
      <c r="N83" s="1"/>
      <c r="O83" s="1"/>
      <c r="P83" s="1"/>
      <c r="R83" s="1"/>
    </row>
    <row r="84" ht="38.25" customHeight="1">
      <c r="A84" s="2">
        <f>IF(G84="",0,1)</f>
        <v>0</v>
      </c>
      <c r="B84" s="37" t="s">
        <v>168</v>
      </c>
      <c r="C84" s="38" t="s">
        <v>174</v>
      </c>
      <c r="D84" s="38" t="s">
        <v>21</v>
      </c>
      <c r="E84" s="38" t="s">
        <v>178</v>
      </c>
      <c r="F84" s="39" t="s">
        <v>179</v>
      </c>
      <c r="G84" s="50"/>
      <c r="H84" s="51" t="s">
        <v>180</v>
      </c>
      <c r="I84" s="42">
        <f>IF((G84-K84)/(J84-K84)&gt;1,1,IF((G84-K84)/(J84-K84)&lt;0,0,(G84-K84)/(J84-K84)))</f>
        <v>0</v>
      </c>
      <c r="J84" s="43">
        <v>10</v>
      </c>
      <c r="K84" s="44">
        <v>0</v>
      </c>
      <c r="L84" s="45"/>
      <c r="M84" s="1"/>
      <c r="N84" s="1"/>
      <c r="O84" s="1"/>
      <c r="P84" s="1"/>
      <c r="R84" s="1"/>
    </row>
    <row r="85" ht="38.25" customHeight="1">
      <c r="A85" s="2">
        <f>IF(G85="",0,1)</f>
        <v>0</v>
      </c>
      <c r="B85" s="37" t="s">
        <v>168</v>
      </c>
      <c r="C85" s="38" t="s">
        <v>174</v>
      </c>
      <c r="D85" s="38" t="s">
        <v>181</v>
      </c>
      <c r="E85" s="38" t="s">
        <v>182</v>
      </c>
      <c r="F85" s="39" t="s">
        <v>33</v>
      </c>
      <c r="G85" s="50"/>
      <c r="H85" s="51" t="s">
        <v>51</v>
      </c>
      <c r="I85" s="55">
        <f>IF(G85=J85,1,0)</f>
        <v>0</v>
      </c>
      <c r="J85" s="56" t="s">
        <v>52</v>
      </c>
      <c r="K85" s="57" t="s">
        <v>50</v>
      </c>
      <c r="L85" s="45"/>
      <c r="M85" s="1"/>
      <c r="N85" s="1"/>
      <c r="O85" s="1"/>
      <c r="P85" s="1"/>
      <c r="R85" s="1"/>
    </row>
    <row r="86" ht="38.25" customHeight="1">
      <c r="A86" s="2">
        <f>IF(G86="",0,1)</f>
        <v>1</v>
      </c>
      <c r="B86" s="37" t="s">
        <v>168</v>
      </c>
      <c r="C86" s="38" t="s">
        <v>183</v>
      </c>
      <c r="D86" s="61" t="s">
        <v>93</v>
      </c>
      <c r="E86" s="38" t="s">
        <v>184</v>
      </c>
      <c r="F86" s="39"/>
      <c r="G86" s="50">
        <v>42.25</v>
      </c>
      <c r="H86" s="51" t="s">
        <v>31</v>
      </c>
      <c r="I86" s="42">
        <f>IF((G86-K86)/(J86-K86)&gt;1,1,IF((G86-K86)/(J86-K86)&lt;0,0,(G86-K86)/(J86-K86)))</f>
        <v>1</v>
      </c>
      <c r="J86" s="43">
        <v>10</v>
      </c>
      <c r="K86" s="44">
        <v>0</v>
      </c>
      <c r="L86" s="45"/>
      <c r="M86" s="1"/>
      <c r="N86" s="1"/>
      <c r="O86" s="1"/>
      <c r="P86" s="1"/>
      <c r="R86" s="1"/>
    </row>
    <row r="87" ht="38.25" customHeight="1">
      <c r="A87" s="2">
        <f>IF(G87="",0,1)</f>
        <v>1</v>
      </c>
      <c r="B87" s="37" t="s">
        <v>168</v>
      </c>
      <c r="C87" s="38" t="s">
        <v>183</v>
      </c>
      <c r="D87" s="38" t="s">
        <v>21</v>
      </c>
      <c r="E87" s="38" t="s">
        <v>185</v>
      </c>
      <c r="F87" s="39" t="s">
        <v>186</v>
      </c>
      <c r="G87" s="50">
        <v>-5.3399999999999999</v>
      </c>
      <c r="H87" s="51" t="s">
        <v>187</v>
      </c>
      <c r="I87" s="42">
        <f>IF((G87-K87)/(J87-K87)&gt;1,1,IF((G87-K87)/(J87-K87)&lt;0,0,(G87-K87)/(J87-K87)))</f>
        <v>0</v>
      </c>
      <c r="J87" s="43">
        <v>10</v>
      </c>
      <c r="K87" s="44">
        <v>0</v>
      </c>
      <c r="L87" s="45"/>
      <c r="M87" s="1"/>
      <c r="N87" s="1"/>
      <c r="O87" s="1"/>
      <c r="P87" s="1"/>
      <c r="R87" s="1"/>
    </row>
    <row r="88" ht="38.25" customHeight="1">
      <c r="A88" s="2">
        <f>IF(G88="",0,1)</f>
        <v>1</v>
      </c>
      <c r="B88" s="37" t="s">
        <v>168</v>
      </c>
      <c r="C88" s="38" t="s">
        <v>183</v>
      </c>
      <c r="D88" s="38" t="s">
        <v>41</v>
      </c>
      <c r="E88" s="38" t="s">
        <v>188</v>
      </c>
      <c r="F88" s="39" t="s">
        <v>189</v>
      </c>
      <c r="G88" s="53">
        <v>10878</v>
      </c>
      <c r="H88" s="51" t="s">
        <v>34</v>
      </c>
      <c r="I88" s="42">
        <f>IF((G88-K88)/(J88-K88)&gt;1,1,IF((G88-K88)/(J88-K88)&lt;0,0,(G88-K88)/(J88-K88)))</f>
        <v>0</v>
      </c>
      <c r="J88" s="43">
        <v>2.2000000000000002</v>
      </c>
      <c r="K88" s="44">
        <v>7.2000000000000002</v>
      </c>
      <c r="L88" s="45"/>
      <c r="M88" s="1"/>
      <c r="N88" s="1"/>
      <c r="O88" s="1"/>
      <c r="P88" s="1"/>
      <c r="R88" s="1"/>
    </row>
    <row r="89" ht="38.25" customHeight="1">
      <c r="A89" s="2">
        <f>IF(G89="",0,1)</f>
        <v>0</v>
      </c>
      <c r="B89" s="37" t="s">
        <v>168</v>
      </c>
      <c r="C89" s="38" t="s">
        <v>183</v>
      </c>
      <c r="D89" s="38" t="s">
        <v>41</v>
      </c>
      <c r="E89" s="38" t="s">
        <v>190</v>
      </c>
      <c r="F89" s="39" t="s">
        <v>33</v>
      </c>
      <c r="G89" s="50"/>
      <c r="H89" s="51" t="s">
        <v>191</v>
      </c>
      <c r="I89" s="42">
        <f>IF((G89-K89)/(J89-K89)&gt;1,1,IF((G89-K89)/(J89-K89)&lt;0,0,(G89-K89)/(J89-K89)))</f>
        <v>0</v>
      </c>
      <c r="J89" s="43">
        <v>1</v>
      </c>
      <c r="K89" s="44">
        <v>0</v>
      </c>
      <c r="L89" s="45"/>
      <c r="M89" s="1"/>
      <c r="N89" s="1"/>
      <c r="O89" s="1"/>
      <c r="P89" s="1"/>
      <c r="R89" s="1"/>
    </row>
    <row r="90" ht="38.25" customHeight="1">
      <c r="A90" s="2">
        <f>IF(G90="",0,1)</f>
        <v>0</v>
      </c>
      <c r="B90" s="37" t="s">
        <v>168</v>
      </c>
      <c r="C90" s="38" t="s">
        <v>183</v>
      </c>
      <c r="D90" s="38" t="s">
        <v>41</v>
      </c>
      <c r="E90" s="38" t="s">
        <v>192</v>
      </c>
      <c r="F90" s="39" t="s">
        <v>33</v>
      </c>
      <c r="G90" s="50"/>
      <c r="H90" s="51" t="s">
        <v>51</v>
      </c>
      <c r="I90" s="55">
        <f>IF(G90=J90,1,0)</f>
        <v>0</v>
      </c>
      <c r="J90" s="56" t="s">
        <v>52</v>
      </c>
      <c r="K90" s="57" t="s">
        <v>50</v>
      </c>
      <c r="L90" s="45"/>
      <c r="M90" s="1"/>
      <c r="N90" s="1"/>
      <c r="O90" s="1"/>
      <c r="P90" s="1"/>
      <c r="R90" s="1"/>
    </row>
    <row r="91" ht="38.25" customHeight="1">
      <c r="A91" s="2">
        <f>IF(G91="",0,1)</f>
        <v>1</v>
      </c>
      <c r="B91" s="37" t="s">
        <v>168</v>
      </c>
      <c r="C91" s="38" t="s">
        <v>183</v>
      </c>
      <c r="D91" s="38" t="s">
        <v>21</v>
      </c>
      <c r="E91" s="38" t="s">
        <v>193</v>
      </c>
      <c r="F91" s="39" t="s">
        <v>194</v>
      </c>
      <c r="G91" s="50">
        <v>3.5</v>
      </c>
      <c r="H91" s="51" t="s">
        <v>17</v>
      </c>
      <c r="I91" s="42">
        <f>IF((G91-K91)/(J91-K91)&gt;1,1,IF((G91-K91)/(J91-K91)&lt;0,0,(G91-K91)/(J91-K91)))</f>
        <v>1</v>
      </c>
      <c r="J91" s="43">
        <v>1</v>
      </c>
      <c r="K91" s="44">
        <v>0</v>
      </c>
      <c r="L91" s="60"/>
      <c r="M91" s="1"/>
      <c r="N91" s="1"/>
      <c r="O91" s="1"/>
      <c r="P91" s="1"/>
      <c r="R91" s="1"/>
    </row>
    <row r="92" ht="38.25" customHeight="1">
      <c r="A92" s="2">
        <f>IF(G92="",0,1)</f>
        <v>0</v>
      </c>
      <c r="B92" s="37" t="s">
        <v>168</v>
      </c>
      <c r="C92" s="38" t="s">
        <v>183</v>
      </c>
      <c r="D92" s="38" t="s">
        <v>41</v>
      </c>
      <c r="E92" s="38" t="s">
        <v>195</v>
      </c>
      <c r="F92" s="39" t="s">
        <v>33</v>
      </c>
      <c r="G92" s="50"/>
      <c r="H92" s="51" t="s">
        <v>31</v>
      </c>
      <c r="I92" s="42">
        <f>IF((G92-K92)/(J92-K92)&gt;1,1,IF((G92-K92)/(J92-K92)&lt;0,0,(G92-K92)/(J92-K92)))</f>
        <v>1</v>
      </c>
      <c r="J92" s="43">
        <v>0</v>
      </c>
      <c r="K92" s="44">
        <v>1</v>
      </c>
      <c r="L92" s="45"/>
      <c r="M92" s="1"/>
      <c r="N92" s="1"/>
      <c r="O92" s="1"/>
      <c r="P92" s="1"/>
      <c r="R92" s="1"/>
    </row>
    <row r="93" ht="38.25" customHeight="1">
      <c r="A93" s="2">
        <f>IF(G93="",0,1)</f>
        <v>0</v>
      </c>
      <c r="B93" s="69" t="s">
        <v>168</v>
      </c>
      <c r="C93" s="70" t="s">
        <v>183</v>
      </c>
      <c r="D93" s="70" t="s">
        <v>41</v>
      </c>
      <c r="E93" s="70" t="s">
        <v>196</v>
      </c>
      <c r="F93" s="71" t="s">
        <v>33</v>
      </c>
      <c r="G93" s="72"/>
      <c r="H93" s="73" t="s">
        <v>191</v>
      </c>
      <c r="I93" s="74">
        <f>IF((G93-K93)/(J93-K93)&gt;1,1,IF((G93-K93)/(J93-K93)&lt;0,0,(G93-K93)/(J93-K93)))</f>
        <v>0</v>
      </c>
      <c r="J93" s="75">
        <v>1</v>
      </c>
      <c r="K93" s="76">
        <v>0</v>
      </c>
      <c r="L93" s="77"/>
      <c r="M93" s="1"/>
      <c r="N93" s="1"/>
      <c r="O93" s="1"/>
      <c r="P93" s="1"/>
      <c r="R93" s="1"/>
    </row>
    <row r="94" ht="14.25">
      <c r="A94" s="1"/>
      <c r="B94" s="1"/>
      <c r="C94" s="1"/>
      <c r="D94" s="1"/>
      <c r="E94" s="1"/>
      <c r="F94" s="1"/>
      <c r="G94" s="1"/>
      <c r="I94" s="1"/>
      <c r="K94" s="1"/>
      <c r="L94" s="1"/>
      <c r="M94" s="1"/>
      <c r="N94" s="1"/>
      <c r="O94" s="1"/>
      <c r="P94" s="1"/>
      <c r="R94" s="1"/>
    </row>
    <row r="95" ht="14.25">
      <c r="A95" s="1"/>
      <c r="B95" s="1"/>
      <c r="C95" s="1"/>
      <c r="D95" s="1"/>
      <c r="E95" s="1"/>
      <c r="F95" s="1"/>
      <c r="G95" s="1"/>
      <c r="H95" s="2"/>
      <c r="I95" s="1"/>
      <c r="K95" s="1"/>
      <c r="L95" s="1"/>
      <c r="M95" s="1"/>
      <c r="N95" s="1"/>
      <c r="O95" s="1"/>
      <c r="P95" s="1"/>
      <c r="R95" s="1"/>
    </row>
    <row r="96" ht="14.25">
      <c r="B96" s="1"/>
      <c r="C96" s="1"/>
      <c r="D96" s="1"/>
      <c r="E96" s="1"/>
      <c r="F96" s="1"/>
      <c r="G96" s="1"/>
      <c r="H96" s="2"/>
      <c r="I96" s="1"/>
      <c r="K96" s="1"/>
      <c r="L96" s="1"/>
      <c r="N96" s="1"/>
      <c r="O96" s="1"/>
    </row>
    <row r="97" ht="14.25">
      <c r="B97" s="1"/>
      <c r="C97" s="1"/>
      <c r="D97" s="1"/>
      <c r="E97" s="1"/>
      <c r="F97" s="1"/>
      <c r="G97" s="1"/>
      <c r="H97" s="2"/>
      <c r="I97" s="1"/>
      <c r="K97" s="1"/>
      <c r="L97" s="1"/>
      <c r="N97" s="1"/>
      <c r="O97" s="1"/>
    </row>
    <row r="98" ht="14.25">
      <c r="B98" s="1"/>
      <c r="C98" s="1"/>
      <c r="D98" s="1"/>
      <c r="E98" s="1"/>
      <c r="F98" s="1"/>
      <c r="G98" s="1"/>
      <c r="H98" s="2"/>
      <c r="I98" s="1"/>
      <c r="K98" s="1"/>
      <c r="L98" s="1"/>
      <c r="N98" s="1"/>
      <c r="O98" s="1"/>
    </row>
    <row r="99" ht="14.25">
      <c r="B99" s="1"/>
      <c r="C99" s="1"/>
      <c r="D99" s="1"/>
      <c r="E99" s="1"/>
      <c r="F99" s="1"/>
      <c r="G99" s="1"/>
      <c r="H99" s="2"/>
      <c r="I99" s="1"/>
      <c r="K99" s="1"/>
      <c r="L99" s="1"/>
      <c r="N99" s="1"/>
      <c r="O99" s="1"/>
    </row>
    <row r="100" ht="14.25">
      <c r="B100" s="1"/>
      <c r="C100" s="1"/>
      <c r="D100" s="1"/>
      <c r="E100" s="1"/>
      <c r="F100" s="1"/>
      <c r="G100" s="1"/>
      <c r="H100" s="2"/>
      <c r="I100" s="1"/>
      <c r="K100" s="1"/>
      <c r="L100" s="1"/>
      <c r="N100" s="1"/>
      <c r="O100" s="1"/>
    </row>
    <row r="101" ht="14.25">
      <c r="B101" s="1"/>
      <c r="C101" s="1"/>
      <c r="D101" s="1"/>
      <c r="E101" s="1"/>
      <c r="F101" s="1"/>
      <c r="G101" s="1"/>
      <c r="H101" s="2"/>
      <c r="I101" s="1"/>
      <c r="K101" s="1"/>
      <c r="L101" s="1"/>
      <c r="N101" s="1"/>
      <c r="O101" s="1"/>
    </row>
    <row r="102" ht="14.25">
      <c r="B102" s="1"/>
      <c r="C102" s="1"/>
      <c r="D102" s="1"/>
      <c r="E102" s="1"/>
      <c r="F102" s="1"/>
      <c r="G102" s="1"/>
      <c r="H102" s="2"/>
      <c r="I102" s="1"/>
      <c r="K102" s="1"/>
      <c r="L102" s="1"/>
      <c r="N102" s="1"/>
      <c r="O102" s="1"/>
    </row>
    <row r="103" ht="14.25">
      <c r="B103" s="1"/>
      <c r="C103" s="1"/>
      <c r="D103" s="1"/>
      <c r="E103" s="1"/>
      <c r="F103" s="1"/>
      <c r="G103" s="1"/>
      <c r="H103" s="2"/>
      <c r="I103" s="1"/>
      <c r="K103" s="1"/>
      <c r="L103" s="1"/>
      <c r="N103" s="1"/>
      <c r="O103" s="1"/>
    </row>
    <row r="104" ht="14.25">
      <c r="B104" s="1"/>
      <c r="C104" s="1"/>
      <c r="D104" s="1"/>
      <c r="E104" s="1"/>
      <c r="F104" s="1"/>
      <c r="G104" s="1"/>
      <c r="H104" s="2"/>
      <c r="I104" s="1"/>
      <c r="K104" s="1"/>
      <c r="L104" s="1"/>
      <c r="N104" s="1"/>
      <c r="O104" s="1"/>
    </row>
    <row r="105" ht="14.25">
      <c r="B105" s="1"/>
      <c r="C105" s="1"/>
      <c r="D105" s="1"/>
      <c r="E105" s="1"/>
      <c r="F105" s="1"/>
      <c r="G105" s="1"/>
      <c r="H105" s="2"/>
      <c r="I105" s="1"/>
      <c r="K105" s="1"/>
      <c r="L105" s="1"/>
      <c r="N105" s="1"/>
      <c r="O105" s="1"/>
    </row>
    <row r="106" ht="14.25">
      <c r="B106" s="1"/>
      <c r="C106" s="1"/>
      <c r="D106" s="1"/>
      <c r="E106" s="1"/>
      <c r="F106" s="1"/>
      <c r="G106" s="1"/>
      <c r="H106" s="2"/>
      <c r="I106" s="1"/>
      <c r="K106" s="1"/>
      <c r="L106" s="1"/>
      <c r="N106" s="1"/>
      <c r="O106" s="1"/>
    </row>
    <row r="107" ht="14.25">
      <c r="B107" s="1"/>
      <c r="C107" s="1"/>
      <c r="D107" s="1"/>
      <c r="E107" s="1"/>
      <c r="F107" s="1"/>
      <c r="G107" s="1"/>
      <c r="H107" s="2"/>
      <c r="I107" s="1"/>
      <c r="K107" s="1"/>
      <c r="L107" s="1"/>
      <c r="N107" s="1"/>
      <c r="O107" s="1"/>
    </row>
    <row r="108" ht="14.25">
      <c r="B108" s="1"/>
      <c r="C108" s="1"/>
      <c r="D108" s="1"/>
      <c r="E108" s="1"/>
      <c r="F108" s="1"/>
      <c r="G108" s="1"/>
      <c r="H108" s="2"/>
      <c r="I108" s="1"/>
      <c r="K108" s="1"/>
      <c r="L108" s="1"/>
      <c r="N108" s="1"/>
      <c r="O108" s="1"/>
    </row>
    <row r="109" ht="14.25">
      <c r="B109" s="1"/>
      <c r="C109" s="1"/>
      <c r="D109" s="1"/>
      <c r="E109" s="1"/>
      <c r="F109" s="1"/>
      <c r="G109" s="1"/>
      <c r="H109" s="2"/>
      <c r="I109" s="1"/>
      <c r="K109" s="1"/>
      <c r="L109" s="1"/>
      <c r="N109" s="1"/>
      <c r="O109" s="1"/>
    </row>
    <row r="110" ht="14.25">
      <c r="B110" s="1"/>
      <c r="C110" s="1"/>
      <c r="D110" s="1"/>
      <c r="E110" s="1"/>
      <c r="F110" s="1"/>
      <c r="G110" s="1"/>
      <c r="H110" s="2"/>
      <c r="I110" s="1"/>
      <c r="K110" s="1"/>
      <c r="L110" s="1"/>
      <c r="N110" s="1"/>
      <c r="O110" s="1"/>
    </row>
    <row r="111" ht="14.25">
      <c r="B111" s="1"/>
      <c r="C111" s="1"/>
      <c r="D111" s="1"/>
      <c r="E111" s="1"/>
      <c r="F111" s="1"/>
      <c r="G111" s="1"/>
      <c r="H111" s="2"/>
      <c r="I111" s="1"/>
      <c r="K111" s="1"/>
      <c r="L111" s="1"/>
      <c r="N111" s="1"/>
      <c r="O111" s="1"/>
    </row>
    <row r="112" ht="14.25">
      <c r="B112" s="1"/>
      <c r="C112" s="1"/>
      <c r="D112" s="1"/>
      <c r="E112" s="1"/>
      <c r="F112" s="1"/>
      <c r="G112" s="1"/>
      <c r="H112" s="2"/>
      <c r="I112" s="1"/>
      <c r="K112" s="1"/>
      <c r="L112" s="1"/>
      <c r="N112" s="1"/>
      <c r="O112" s="1"/>
    </row>
    <row r="113" ht="14.25">
      <c r="B113" s="1"/>
      <c r="C113" s="1"/>
      <c r="D113" s="1"/>
      <c r="E113" s="1"/>
      <c r="F113" s="1"/>
      <c r="G113" s="1"/>
      <c r="H113" s="2"/>
      <c r="I113" s="1"/>
      <c r="K113" s="1"/>
      <c r="L113" s="1"/>
      <c r="N113" s="1"/>
      <c r="O113" s="1"/>
    </row>
    <row r="114" ht="14.25">
      <c r="B114" s="1"/>
      <c r="C114" s="1"/>
      <c r="D114" s="1"/>
      <c r="E114" s="1"/>
      <c r="F114" s="1"/>
      <c r="G114" s="1"/>
      <c r="H114" s="2"/>
      <c r="I114" s="1"/>
      <c r="K114" s="1"/>
      <c r="L114" s="1"/>
      <c r="N114" s="1"/>
      <c r="O114" s="1"/>
    </row>
    <row r="115" ht="14.25">
      <c r="B115" s="1"/>
      <c r="C115" s="1"/>
      <c r="D115" s="1"/>
      <c r="E115" s="1"/>
      <c r="F115" s="1"/>
      <c r="G115" s="1"/>
      <c r="H115" s="2"/>
      <c r="I115" s="1"/>
      <c r="K115" s="1"/>
      <c r="L115" s="1"/>
      <c r="N115" s="1"/>
      <c r="O115" s="1"/>
    </row>
    <row r="116" ht="14.25">
      <c r="B116" s="1"/>
      <c r="C116" s="1"/>
      <c r="D116" s="1"/>
      <c r="E116" s="1"/>
      <c r="F116" s="1"/>
      <c r="G116" s="1"/>
      <c r="H116" s="2"/>
      <c r="I116" s="1"/>
      <c r="K116" s="1"/>
      <c r="L116" s="1"/>
      <c r="N116" s="1"/>
      <c r="O116" s="1"/>
    </row>
    <row r="117" ht="14.25">
      <c r="B117" s="1"/>
      <c r="C117" s="1"/>
      <c r="D117" s="1"/>
      <c r="E117" s="1"/>
      <c r="F117" s="1"/>
      <c r="G117" s="1"/>
      <c r="H117" s="2"/>
      <c r="I117" s="1"/>
      <c r="K117" s="1"/>
      <c r="L117" s="1"/>
      <c r="N117" s="1"/>
      <c r="O117" s="1"/>
    </row>
    <row r="118" ht="14.25">
      <c r="B118" s="1"/>
      <c r="C118" s="1"/>
      <c r="D118" s="1"/>
      <c r="E118" s="1"/>
      <c r="F118" s="1"/>
      <c r="G118" s="1"/>
      <c r="H118" s="2"/>
      <c r="I118" s="1"/>
      <c r="K118" s="1"/>
      <c r="L118" s="1"/>
      <c r="N118" s="1"/>
      <c r="O118" s="1"/>
    </row>
    <row r="119" ht="14.25">
      <c r="B119" s="1"/>
      <c r="C119" s="1"/>
      <c r="D119" s="1"/>
      <c r="E119" s="1"/>
      <c r="F119" s="1"/>
      <c r="G119" s="1"/>
      <c r="H119" s="2"/>
      <c r="I119" s="1"/>
      <c r="K119" s="1"/>
      <c r="L119" s="1"/>
      <c r="N119" s="1"/>
      <c r="O119" s="1"/>
    </row>
    <row r="120" ht="14.25">
      <c r="B120" s="1"/>
      <c r="C120" s="1"/>
      <c r="D120" s="1"/>
      <c r="E120" s="1"/>
      <c r="F120" s="1"/>
      <c r="G120" s="1"/>
      <c r="H120" s="2"/>
      <c r="I120" s="1"/>
      <c r="K120" s="1"/>
      <c r="L120" s="1"/>
      <c r="N120" s="1"/>
      <c r="O120" s="1"/>
    </row>
    <row r="121" ht="14.25">
      <c r="B121" s="1"/>
      <c r="C121" s="1"/>
      <c r="D121" s="1"/>
      <c r="E121" s="1"/>
      <c r="F121" s="1"/>
      <c r="G121" s="1"/>
      <c r="H121" s="2"/>
      <c r="I121" s="1"/>
      <c r="K121" s="1"/>
      <c r="L121" s="1"/>
      <c r="N121" s="1"/>
      <c r="O121" s="1"/>
    </row>
    <row r="122" ht="14.25">
      <c r="B122" s="1"/>
      <c r="C122" s="1"/>
      <c r="D122" s="1"/>
      <c r="E122" s="1"/>
      <c r="F122" s="1"/>
      <c r="G122" s="1"/>
      <c r="H122" s="2"/>
      <c r="I122" s="1"/>
      <c r="K122" s="1"/>
      <c r="L122" s="1"/>
      <c r="N122" s="1"/>
      <c r="O122" s="1"/>
    </row>
    <row r="123" ht="14.25">
      <c r="B123" s="1"/>
      <c r="C123" s="1"/>
      <c r="D123" s="1"/>
      <c r="E123" s="1"/>
      <c r="F123" s="1"/>
      <c r="G123" s="1"/>
      <c r="H123" s="2"/>
      <c r="I123" s="1"/>
      <c r="K123" s="1"/>
      <c r="L123" s="1"/>
      <c r="N123" s="1"/>
      <c r="O123" s="1"/>
    </row>
    <row r="124" ht="14.25">
      <c r="B124" s="1"/>
      <c r="C124" s="1"/>
      <c r="D124" s="1"/>
      <c r="E124" s="1"/>
      <c r="F124" s="1"/>
      <c r="G124" s="1"/>
      <c r="H124" s="2"/>
      <c r="I124" s="1"/>
      <c r="K124" s="1"/>
      <c r="L124" s="1"/>
      <c r="N124" s="1"/>
      <c r="O124" s="1"/>
    </row>
    <row r="125" ht="14.25">
      <c r="B125" s="1"/>
      <c r="C125" s="1"/>
      <c r="D125" s="1"/>
      <c r="E125" s="1"/>
      <c r="F125" s="1"/>
      <c r="G125" s="1"/>
      <c r="H125" s="2"/>
      <c r="I125" s="1"/>
      <c r="K125" s="1"/>
      <c r="L125" s="1"/>
      <c r="N125" s="1"/>
      <c r="O125" s="1"/>
    </row>
    <row r="126" ht="14.25">
      <c r="B126" s="1"/>
      <c r="C126" s="1"/>
      <c r="D126" s="1"/>
      <c r="E126" s="1"/>
      <c r="F126" s="1"/>
      <c r="G126" s="1"/>
      <c r="H126" s="2"/>
      <c r="I126" s="1"/>
      <c r="K126" s="1"/>
      <c r="L126" s="1"/>
      <c r="N126" s="1"/>
      <c r="O126" s="1"/>
    </row>
    <row r="127" ht="14.25">
      <c r="B127" s="1"/>
      <c r="C127" s="1"/>
      <c r="D127" s="1"/>
      <c r="E127" s="1"/>
      <c r="F127" s="1"/>
      <c r="G127" s="1"/>
      <c r="H127" s="2"/>
      <c r="I127" s="1"/>
      <c r="K127" s="1"/>
      <c r="L127" s="1"/>
      <c r="N127" s="1"/>
      <c r="O127" s="1"/>
    </row>
    <row r="128" ht="14.25">
      <c r="B128" s="1"/>
      <c r="C128" s="1"/>
      <c r="D128" s="1"/>
      <c r="E128" s="1"/>
      <c r="F128" s="1"/>
      <c r="G128" s="1"/>
      <c r="H128" s="2"/>
      <c r="I128" s="1"/>
      <c r="K128" s="1"/>
      <c r="L128" s="1"/>
      <c r="N128" s="1"/>
      <c r="O128" s="1"/>
    </row>
    <row r="129" ht="14.25">
      <c r="B129" s="1"/>
      <c r="C129" s="1"/>
      <c r="D129" s="1"/>
      <c r="E129" s="1"/>
      <c r="F129" s="1"/>
      <c r="G129" s="1"/>
      <c r="H129" s="2"/>
      <c r="I129" s="1"/>
      <c r="K129" s="1"/>
      <c r="L129" s="1"/>
      <c r="N129" s="1"/>
      <c r="O129" s="1"/>
    </row>
    <row r="130" ht="14.25">
      <c r="B130" s="1"/>
      <c r="C130" s="1"/>
      <c r="D130" s="1"/>
      <c r="E130" s="1"/>
      <c r="F130" s="1"/>
      <c r="G130" s="1"/>
      <c r="H130" s="2"/>
      <c r="I130" s="1"/>
      <c r="K130" s="1"/>
      <c r="L130" s="1"/>
      <c r="N130" s="1"/>
      <c r="O130" s="1"/>
    </row>
    <row r="131" ht="14.25">
      <c r="B131" s="1"/>
      <c r="C131" s="1"/>
      <c r="D131" s="1"/>
      <c r="E131" s="1"/>
      <c r="F131" s="1"/>
      <c r="G131" s="1"/>
      <c r="H131" s="2"/>
      <c r="I131" s="1"/>
      <c r="K131" s="1"/>
      <c r="L131" s="1"/>
      <c r="N131" s="1"/>
      <c r="O131" s="1"/>
    </row>
    <row r="132" ht="14.25">
      <c r="B132" s="1"/>
      <c r="C132" s="1"/>
      <c r="D132" s="1"/>
      <c r="E132" s="1"/>
      <c r="F132" s="1"/>
      <c r="G132" s="1"/>
      <c r="H132" s="2"/>
      <c r="I132" s="1"/>
      <c r="K132" s="1"/>
      <c r="L132" s="1"/>
      <c r="N132" s="1"/>
      <c r="O132" s="1"/>
    </row>
    <row r="133" ht="14.25">
      <c r="B133" s="1"/>
      <c r="C133" s="1"/>
      <c r="D133" s="1"/>
      <c r="E133" s="1"/>
      <c r="F133" s="1"/>
      <c r="G133" s="1"/>
      <c r="H133" s="2"/>
      <c r="I133" s="1"/>
      <c r="K133" s="1"/>
      <c r="L133" s="1"/>
      <c r="N133" s="1"/>
      <c r="O133" s="1"/>
    </row>
    <row r="134" ht="14.25">
      <c r="B134" s="1"/>
      <c r="C134" s="1"/>
      <c r="D134" s="1"/>
      <c r="E134" s="1"/>
      <c r="F134" s="1"/>
      <c r="G134" s="1"/>
      <c r="H134" s="2"/>
      <c r="I134" s="1"/>
      <c r="K134" s="1"/>
      <c r="L134" s="1"/>
      <c r="N134" s="1"/>
      <c r="O134" s="1"/>
    </row>
    <row r="135" ht="14.25">
      <c r="B135" s="1"/>
      <c r="C135" s="1"/>
      <c r="D135" s="1"/>
      <c r="E135" s="1"/>
      <c r="F135" s="1"/>
      <c r="G135" s="1"/>
      <c r="H135" s="2"/>
      <c r="I135" s="1"/>
      <c r="K135" s="1"/>
      <c r="L135" s="1"/>
      <c r="N135" s="1"/>
      <c r="O135" s="1"/>
    </row>
    <row r="136" ht="14.25">
      <c r="B136" s="1"/>
      <c r="C136" s="1"/>
      <c r="D136" s="1"/>
      <c r="E136" s="1"/>
      <c r="F136" s="1"/>
      <c r="G136" s="1"/>
      <c r="H136" s="2"/>
      <c r="I136" s="1"/>
      <c r="K136" s="1"/>
      <c r="L136" s="1"/>
      <c r="N136" s="1"/>
      <c r="O136" s="1"/>
    </row>
    <row r="137" ht="14.25">
      <c r="B137" s="1"/>
      <c r="C137" s="1"/>
      <c r="D137" s="1"/>
      <c r="E137" s="1"/>
      <c r="F137" s="1"/>
      <c r="G137" s="1"/>
      <c r="H137" s="2"/>
      <c r="I137" s="1"/>
      <c r="K137" s="1"/>
      <c r="L137" s="1"/>
      <c r="N137" s="1"/>
      <c r="O137" s="1"/>
    </row>
    <row r="138" ht="14.25">
      <c r="B138" s="1"/>
      <c r="C138" s="1"/>
      <c r="D138" s="1"/>
      <c r="E138" s="1"/>
      <c r="F138" s="1"/>
      <c r="G138" s="1"/>
      <c r="H138" s="2"/>
      <c r="I138" s="1"/>
      <c r="K138" s="1"/>
      <c r="L138" s="1"/>
      <c r="N138" s="1"/>
      <c r="O138" s="1"/>
    </row>
    <row r="139" ht="14.25">
      <c r="B139" s="1"/>
      <c r="C139" s="1"/>
      <c r="D139" s="1"/>
      <c r="E139" s="1"/>
      <c r="F139" s="1"/>
      <c r="G139" s="1"/>
      <c r="H139" s="2"/>
      <c r="I139" s="1"/>
      <c r="K139" s="1"/>
      <c r="L139" s="1"/>
      <c r="N139" s="1"/>
      <c r="O139" s="1"/>
    </row>
    <row r="140" ht="14.25">
      <c r="B140" s="1"/>
      <c r="C140" s="1"/>
      <c r="D140" s="1"/>
      <c r="E140" s="1"/>
      <c r="F140" s="1"/>
      <c r="G140" s="1"/>
      <c r="H140" s="2"/>
      <c r="I140" s="1"/>
      <c r="K140" s="1"/>
      <c r="L140" s="1"/>
      <c r="N140" s="1"/>
      <c r="O140" s="1"/>
    </row>
    <row r="141" ht="14.25">
      <c r="B141" s="1"/>
      <c r="C141" s="1"/>
      <c r="D141" s="1"/>
      <c r="E141" s="1"/>
      <c r="F141" s="1"/>
      <c r="G141" s="1"/>
      <c r="H141" s="2"/>
      <c r="I141" s="1"/>
      <c r="K141" s="1"/>
      <c r="L141" s="1"/>
      <c r="N141" s="1"/>
      <c r="O141" s="1"/>
    </row>
    <row r="142" ht="14.25">
      <c r="B142" s="1"/>
      <c r="C142" s="1"/>
      <c r="D142" s="1"/>
      <c r="E142" s="1"/>
      <c r="F142" s="1"/>
      <c r="G142" s="1"/>
      <c r="H142" s="2"/>
      <c r="I142" s="1"/>
      <c r="K142" s="1"/>
      <c r="L142" s="1"/>
      <c r="N142" s="1"/>
      <c r="O142" s="1"/>
    </row>
    <row r="143" ht="14.25">
      <c r="B143" s="1"/>
      <c r="C143" s="1"/>
      <c r="D143" s="1"/>
      <c r="E143" s="1"/>
      <c r="F143" s="1"/>
      <c r="G143" s="1"/>
      <c r="H143" s="2"/>
      <c r="I143" s="1"/>
      <c r="K143" s="1"/>
      <c r="L143" s="1"/>
      <c r="N143" s="1"/>
      <c r="O143" s="1"/>
    </row>
    <row r="144" ht="14.25">
      <c r="B144" s="1"/>
      <c r="C144" s="1"/>
      <c r="D144" s="1"/>
      <c r="E144" s="1"/>
      <c r="F144" s="1"/>
      <c r="G144" s="1"/>
      <c r="H144" s="2"/>
      <c r="I144" s="1"/>
      <c r="K144" s="1"/>
      <c r="L144" s="1"/>
      <c r="N144" s="1"/>
      <c r="O144" s="1"/>
    </row>
    <row r="145" ht="14.25">
      <c r="B145" s="1"/>
      <c r="C145" s="1"/>
      <c r="D145" s="1"/>
      <c r="E145" s="1"/>
      <c r="F145" s="1"/>
      <c r="G145" s="1"/>
      <c r="H145" s="2"/>
      <c r="I145" s="1"/>
      <c r="K145" s="1"/>
      <c r="L145" s="1"/>
      <c r="N145" s="1"/>
      <c r="O145" s="1"/>
    </row>
    <row r="146" ht="14.25">
      <c r="B146" s="1"/>
      <c r="C146" s="1"/>
      <c r="D146" s="1"/>
      <c r="E146" s="1"/>
      <c r="F146" s="1"/>
      <c r="G146" s="1"/>
      <c r="H146" s="2"/>
      <c r="I146" s="1"/>
      <c r="K146" s="1"/>
      <c r="L146" s="1"/>
      <c r="N146" s="1"/>
      <c r="O146" s="1"/>
    </row>
    <row r="147" ht="14.25">
      <c r="B147" s="1"/>
      <c r="C147" s="1"/>
      <c r="D147" s="1"/>
      <c r="E147" s="1"/>
      <c r="F147" s="1"/>
      <c r="G147" s="1"/>
      <c r="H147" s="2"/>
      <c r="I147" s="1"/>
      <c r="K147" s="1"/>
      <c r="L147" s="1"/>
      <c r="N147" s="1"/>
      <c r="O147" s="1"/>
    </row>
    <row r="148" ht="14.25">
      <c r="B148" s="1"/>
      <c r="C148" s="1"/>
      <c r="D148" s="1"/>
      <c r="E148" s="1"/>
      <c r="F148" s="1"/>
      <c r="G148" s="1"/>
      <c r="H148" s="2"/>
      <c r="I148" s="1"/>
      <c r="K148" s="1"/>
      <c r="L148" s="1"/>
      <c r="N148" s="1"/>
      <c r="O148" s="1"/>
    </row>
    <row r="149" ht="14.25">
      <c r="B149" s="1"/>
      <c r="C149" s="1"/>
      <c r="D149" s="1"/>
      <c r="E149" s="1"/>
      <c r="F149" s="1"/>
      <c r="G149" s="1"/>
      <c r="H149" s="2"/>
      <c r="I149" s="1"/>
      <c r="K149" s="1"/>
      <c r="L149" s="1"/>
      <c r="N149" s="1"/>
      <c r="O149" s="1"/>
    </row>
    <row r="150" ht="14.25">
      <c r="B150" s="1"/>
      <c r="C150" s="1"/>
      <c r="D150" s="1"/>
      <c r="E150" s="1"/>
      <c r="F150" s="1"/>
      <c r="G150" s="1"/>
      <c r="H150" s="2"/>
      <c r="I150" s="1"/>
      <c r="K150" s="1"/>
      <c r="L150" s="1"/>
      <c r="N150" s="1"/>
      <c r="O150" s="1"/>
    </row>
    <row r="151" ht="14.25">
      <c r="B151" s="1"/>
      <c r="C151" s="1"/>
      <c r="D151" s="1"/>
      <c r="E151" s="1"/>
      <c r="F151" s="1"/>
      <c r="G151" s="1"/>
      <c r="H151" s="2"/>
      <c r="I151" s="1"/>
      <c r="K151" s="1"/>
      <c r="L151" s="1"/>
      <c r="N151" s="1"/>
      <c r="O151" s="1"/>
    </row>
    <row r="152" ht="14.25">
      <c r="B152" s="1"/>
      <c r="C152" s="1"/>
      <c r="D152" s="1"/>
      <c r="E152" s="1"/>
      <c r="F152" s="1"/>
      <c r="G152" s="1"/>
      <c r="H152" s="2"/>
      <c r="I152" s="1"/>
      <c r="K152" s="1"/>
      <c r="L152" s="1"/>
      <c r="N152" s="1"/>
      <c r="O152" s="1"/>
    </row>
    <row r="153" ht="14.25">
      <c r="B153" s="1"/>
      <c r="C153" s="1"/>
      <c r="D153" s="1"/>
      <c r="E153" s="1"/>
      <c r="F153" s="1"/>
      <c r="G153" s="1"/>
      <c r="H153" s="2"/>
      <c r="I153" s="1"/>
      <c r="K153" s="1"/>
      <c r="L153" s="1"/>
      <c r="N153" s="1"/>
      <c r="O153" s="1"/>
    </row>
    <row r="154" ht="14.25">
      <c r="B154" s="1"/>
      <c r="C154" s="1"/>
      <c r="D154" s="1"/>
      <c r="E154" s="1"/>
      <c r="F154" s="1"/>
      <c r="G154" s="1"/>
      <c r="H154" s="2"/>
      <c r="I154" s="1"/>
      <c r="K154" s="1"/>
      <c r="L154" s="1"/>
      <c r="N154" s="1"/>
      <c r="O154" s="1"/>
    </row>
    <row r="155" ht="14.25">
      <c r="B155" s="1"/>
      <c r="C155" s="1"/>
      <c r="D155" s="1"/>
      <c r="E155" s="1"/>
      <c r="F155" s="1"/>
      <c r="G155" s="1"/>
      <c r="H155" s="2"/>
      <c r="I155" s="1"/>
      <c r="K155" s="1"/>
      <c r="L155" s="1"/>
      <c r="N155" s="1"/>
      <c r="O155" s="1"/>
    </row>
    <row r="156" ht="14.25">
      <c r="B156" s="1"/>
      <c r="C156" s="1"/>
      <c r="D156" s="1"/>
      <c r="E156" s="1"/>
      <c r="F156" s="1"/>
      <c r="G156" s="1"/>
      <c r="H156" s="2"/>
      <c r="I156" s="1"/>
      <c r="K156" s="1"/>
      <c r="L156" s="1"/>
      <c r="N156" s="1"/>
      <c r="O156" s="1"/>
    </row>
    <row r="157" ht="14.25">
      <c r="B157" s="1"/>
      <c r="C157" s="1"/>
      <c r="D157" s="1"/>
      <c r="E157" s="1"/>
      <c r="F157" s="1"/>
      <c r="G157" s="1"/>
      <c r="H157" s="2"/>
      <c r="I157" s="1"/>
      <c r="K157" s="1"/>
      <c r="L157" s="1"/>
      <c r="N157" s="1"/>
      <c r="O157" s="1"/>
    </row>
    <row r="158" ht="14.25">
      <c r="B158" s="1"/>
      <c r="C158" s="1"/>
      <c r="D158" s="1"/>
      <c r="E158" s="1"/>
      <c r="F158" s="1"/>
      <c r="G158" s="1"/>
      <c r="H158" s="2"/>
      <c r="I158" s="1"/>
      <c r="K158" s="1"/>
      <c r="L158" s="1"/>
      <c r="N158" s="1"/>
      <c r="O158" s="1"/>
    </row>
    <row r="159" ht="14.25">
      <c r="B159" s="1"/>
      <c r="C159" s="1"/>
      <c r="D159" s="1"/>
      <c r="E159" s="1"/>
      <c r="F159" s="1"/>
      <c r="G159" s="1"/>
      <c r="H159" s="2"/>
      <c r="I159" s="1"/>
      <c r="K159" s="1"/>
      <c r="L159" s="1"/>
      <c r="N159" s="1"/>
      <c r="O159" s="1"/>
    </row>
    <row r="160" ht="14.25">
      <c r="B160" s="1"/>
      <c r="C160" s="1"/>
      <c r="D160" s="1"/>
      <c r="E160" s="1"/>
      <c r="F160" s="1"/>
      <c r="G160" s="1"/>
      <c r="H160" s="2"/>
      <c r="I160" s="1"/>
      <c r="K160" s="1"/>
      <c r="L160" s="1"/>
      <c r="N160" s="1"/>
      <c r="O160" s="1"/>
    </row>
    <row r="161" ht="14.25">
      <c r="B161" s="1"/>
      <c r="C161" s="1"/>
      <c r="D161" s="1"/>
      <c r="E161" s="1"/>
      <c r="F161" s="1"/>
      <c r="G161" s="1"/>
      <c r="H161" s="2"/>
      <c r="I161" s="1"/>
      <c r="K161" s="1"/>
      <c r="L161" s="1"/>
      <c r="N161" s="1"/>
      <c r="O161" s="1"/>
    </row>
    <row r="162" ht="14.25">
      <c r="B162" s="1"/>
      <c r="C162" s="1"/>
      <c r="D162" s="1"/>
      <c r="E162" s="1"/>
      <c r="F162" s="1"/>
      <c r="G162" s="1"/>
      <c r="H162" s="2"/>
      <c r="I162" s="1"/>
      <c r="K162" s="1"/>
      <c r="L162" s="1"/>
      <c r="N162" s="1"/>
      <c r="O162" s="1"/>
    </row>
    <row r="163" ht="14.25">
      <c r="B163" s="1"/>
      <c r="C163" s="1"/>
      <c r="D163" s="1"/>
      <c r="E163" s="1"/>
      <c r="F163" s="1"/>
      <c r="G163" s="1"/>
      <c r="H163" s="2"/>
      <c r="I163" s="1"/>
      <c r="K163" s="1"/>
      <c r="L163" s="1"/>
      <c r="N163" s="1"/>
      <c r="O163" s="1"/>
    </row>
    <row r="164" ht="14.25">
      <c r="B164" s="1"/>
      <c r="C164" s="1"/>
      <c r="D164" s="1"/>
      <c r="E164" s="1"/>
      <c r="F164" s="1"/>
      <c r="G164" s="1"/>
      <c r="H164" s="2"/>
      <c r="I164" s="1"/>
      <c r="K164" s="1"/>
      <c r="L164" s="1"/>
      <c r="N164" s="1"/>
      <c r="O164" s="1"/>
    </row>
    <row r="165" ht="14.25">
      <c r="B165" s="1"/>
      <c r="C165" s="1"/>
      <c r="D165" s="1"/>
      <c r="E165" s="1"/>
      <c r="F165" s="1"/>
      <c r="G165" s="1"/>
      <c r="H165" s="2"/>
      <c r="I165" s="1"/>
      <c r="K165" s="1"/>
      <c r="L165" s="1"/>
      <c r="N165" s="1"/>
      <c r="O165" s="1"/>
    </row>
    <row r="166" ht="14.25">
      <c r="B166" s="1"/>
      <c r="C166" s="1"/>
      <c r="D166" s="1"/>
      <c r="E166" s="1"/>
      <c r="F166" s="1"/>
      <c r="G166" s="1"/>
      <c r="H166" s="2"/>
      <c r="I166" s="1"/>
      <c r="K166" s="1"/>
      <c r="L166" s="1"/>
      <c r="N166" s="1"/>
      <c r="O166" s="1"/>
    </row>
    <row r="167" ht="14.25">
      <c r="B167" s="1"/>
      <c r="C167" s="1"/>
      <c r="D167" s="1"/>
      <c r="E167" s="1"/>
      <c r="F167" s="1"/>
      <c r="G167" s="1"/>
      <c r="H167" s="2"/>
      <c r="I167" s="1"/>
      <c r="K167" s="1"/>
      <c r="L167" s="1"/>
      <c r="N167" s="1"/>
      <c r="O167" s="1"/>
    </row>
    <row r="168" ht="14.25">
      <c r="B168" s="1"/>
      <c r="C168" s="1"/>
      <c r="D168" s="1"/>
      <c r="E168" s="1"/>
      <c r="F168" s="1"/>
      <c r="G168" s="1"/>
      <c r="H168" s="2"/>
      <c r="I168" s="1"/>
      <c r="K168" s="1"/>
      <c r="L168" s="1"/>
      <c r="N168" s="1"/>
      <c r="O168" s="1"/>
    </row>
    <row r="169" ht="14.25">
      <c r="B169" s="1"/>
      <c r="C169" s="1"/>
      <c r="D169" s="1"/>
      <c r="E169" s="1"/>
      <c r="F169" s="1"/>
      <c r="G169" s="1"/>
      <c r="H169" s="2"/>
      <c r="I169" s="1"/>
      <c r="K169" s="1"/>
      <c r="L169" s="1"/>
      <c r="N169" s="1"/>
      <c r="O169" s="1"/>
    </row>
    <row r="170" ht="14.25">
      <c r="B170" s="1"/>
      <c r="C170" s="1"/>
      <c r="D170" s="1"/>
      <c r="E170" s="1"/>
      <c r="F170" s="1"/>
      <c r="G170" s="1"/>
      <c r="H170" s="2"/>
      <c r="I170" s="1"/>
      <c r="K170" s="1"/>
      <c r="L170" s="1"/>
      <c r="N170" s="1"/>
      <c r="O170" s="1"/>
    </row>
    <row r="171" ht="14.25">
      <c r="B171" s="1"/>
      <c r="C171" s="1"/>
      <c r="D171" s="1"/>
      <c r="E171" s="1"/>
      <c r="F171" s="1"/>
      <c r="G171" s="1"/>
      <c r="H171" s="2"/>
      <c r="I171" s="1"/>
      <c r="K171" s="1"/>
      <c r="L171" s="1"/>
      <c r="N171" s="1"/>
      <c r="O171" s="1"/>
    </row>
    <row r="172" ht="14.25">
      <c r="B172" s="1"/>
      <c r="C172" s="1"/>
      <c r="D172" s="1"/>
      <c r="E172" s="1"/>
      <c r="F172" s="1"/>
      <c r="G172" s="1"/>
      <c r="H172" s="2"/>
      <c r="I172" s="1"/>
      <c r="K172" s="1"/>
      <c r="L172" s="1"/>
      <c r="N172" s="1"/>
      <c r="O172" s="1"/>
    </row>
    <row r="173" ht="14.25">
      <c r="B173" s="1"/>
      <c r="C173" s="1"/>
      <c r="D173" s="1"/>
      <c r="E173" s="1"/>
      <c r="F173" s="1"/>
      <c r="G173" s="1"/>
      <c r="H173" s="2"/>
      <c r="I173" s="1"/>
      <c r="K173" s="1"/>
      <c r="L173" s="1"/>
      <c r="N173" s="1"/>
      <c r="O173" s="1"/>
    </row>
    <row r="174" ht="14.25">
      <c r="B174" s="1"/>
      <c r="C174" s="1"/>
      <c r="D174" s="1"/>
      <c r="E174" s="1"/>
      <c r="F174" s="1"/>
      <c r="G174" s="1"/>
      <c r="H174" s="2"/>
      <c r="I174" s="1"/>
      <c r="K174" s="1"/>
      <c r="L174" s="1"/>
      <c r="N174" s="1"/>
      <c r="O174" s="1"/>
    </row>
    <row r="175" ht="14.25">
      <c r="B175" s="1"/>
      <c r="C175" s="1"/>
      <c r="D175" s="1"/>
      <c r="E175" s="1"/>
      <c r="F175" s="1"/>
      <c r="G175" s="1"/>
      <c r="H175" s="2"/>
      <c r="I175" s="1"/>
      <c r="K175" s="1"/>
      <c r="L175" s="1"/>
      <c r="N175" s="1"/>
      <c r="O175" s="1"/>
    </row>
    <row r="176" ht="14.25">
      <c r="B176" s="1"/>
      <c r="C176" s="1"/>
      <c r="D176" s="1"/>
      <c r="E176" s="1"/>
      <c r="F176" s="1"/>
      <c r="G176" s="1"/>
      <c r="H176" s="2"/>
      <c r="I176" s="1"/>
      <c r="K176" s="1"/>
      <c r="L176" s="1"/>
      <c r="N176" s="1"/>
      <c r="O176" s="1"/>
    </row>
    <row r="177" ht="14.25">
      <c r="B177" s="1"/>
      <c r="C177" s="1"/>
      <c r="D177" s="1"/>
      <c r="E177" s="1"/>
      <c r="F177" s="1"/>
      <c r="G177" s="1"/>
      <c r="H177" s="2"/>
      <c r="I177" s="1"/>
      <c r="K177" s="1"/>
      <c r="L177" s="1"/>
      <c r="N177" s="1"/>
      <c r="O177" s="1"/>
    </row>
    <row r="178" ht="14.25">
      <c r="B178" s="1"/>
      <c r="C178" s="1"/>
      <c r="D178" s="1"/>
      <c r="E178" s="1"/>
      <c r="F178" s="1"/>
      <c r="G178" s="1"/>
      <c r="H178" s="2"/>
      <c r="I178" s="1"/>
      <c r="K178" s="1"/>
      <c r="L178" s="1"/>
      <c r="N178" s="1"/>
      <c r="O178" s="1"/>
    </row>
    <row r="179" ht="14.25">
      <c r="B179" s="1"/>
      <c r="C179" s="1"/>
      <c r="D179" s="1"/>
      <c r="E179" s="1"/>
      <c r="F179" s="1"/>
      <c r="G179" s="1"/>
      <c r="H179" s="2"/>
      <c r="I179" s="1"/>
      <c r="K179" s="1"/>
      <c r="L179" s="1"/>
      <c r="N179" s="1"/>
      <c r="O179" s="1"/>
    </row>
    <row r="180" ht="14.25">
      <c r="B180" s="1"/>
      <c r="C180" s="1"/>
      <c r="D180" s="1"/>
      <c r="E180" s="1"/>
      <c r="F180" s="1"/>
      <c r="G180" s="1"/>
      <c r="H180" s="2"/>
      <c r="I180" s="1"/>
      <c r="K180" s="1"/>
      <c r="L180" s="1"/>
      <c r="N180" s="1"/>
      <c r="O180" s="1"/>
    </row>
    <row r="181" ht="14.25">
      <c r="B181" s="1"/>
      <c r="C181" s="1"/>
      <c r="D181" s="1"/>
      <c r="E181" s="1"/>
      <c r="F181" s="1"/>
      <c r="G181" s="1"/>
      <c r="H181" s="2"/>
      <c r="I181" s="1"/>
      <c r="K181" s="1"/>
      <c r="L181" s="1"/>
      <c r="N181" s="1"/>
      <c r="O181" s="1"/>
    </row>
    <row r="182" ht="14.25">
      <c r="B182" s="1"/>
      <c r="C182" s="1"/>
      <c r="D182" s="1"/>
      <c r="E182" s="1"/>
      <c r="F182" s="1"/>
      <c r="G182" s="1"/>
      <c r="H182" s="2"/>
      <c r="I182" s="1"/>
      <c r="K182" s="1"/>
      <c r="L182" s="1"/>
      <c r="N182" s="1"/>
      <c r="O182" s="1"/>
    </row>
    <row r="183" ht="14.25">
      <c r="B183" s="1"/>
      <c r="C183" s="1"/>
      <c r="D183" s="1"/>
      <c r="E183" s="1"/>
      <c r="F183" s="1"/>
      <c r="G183" s="1"/>
      <c r="H183" s="2"/>
      <c r="I183" s="1"/>
      <c r="K183" s="1"/>
      <c r="L183" s="1"/>
      <c r="N183" s="1"/>
      <c r="O183" s="1"/>
    </row>
    <row r="184" ht="14.25">
      <c r="B184" s="1"/>
      <c r="C184" s="1"/>
      <c r="D184" s="1"/>
      <c r="E184" s="1"/>
      <c r="F184" s="1"/>
      <c r="G184" s="1"/>
      <c r="H184" s="2"/>
      <c r="I184" s="1"/>
      <c r="K184" s="1"/>
      <c r="L184" s="1"/>
      <c r="N184" s="1"/>
      <c r="O184" s="1"/>
    </row>
    <row r="185" ht="14.25">
      <c r="B185" s="1"/>
      <c r="C185" s="1"/>
      <c r="D185" s="1"/>
      <c r="E185" s="1"/>
      <c r="F185" s="1"/>
      <c r="G185" s="1"/>
      <c r="H185" s="2"/>
      <c r="I185" s="1"/>
      <c r="K185" s="1"/>
      <c r="L185" s="1"/>
      <c r="N185" s="1"/>
      <c r="O185" s="1"/>
    </row>
    <row r="186" ht="14.25">
      <c r="B186" s="1"/>
      <c r="C186" s="1"/>
      <c r="D186" s="1"/>
      <c r="E186" s="1"/>
      <c r="F186" s="1"/>
      <c r="G186" s="1"/>
      <c r="H186" s="2"/>
      <c r="I186" s="1"/>
      <c r="K186" s="1"/>
      <c r="L186" s="1"/>
      <c r="N186" s="1"/>
      <c r="O186" s="1"/>
    </row>
    <row r="187" ht="14.25">
      <c r="B187" s="1"/>
      <c r="C187" s="1"/>
      <c r="D187" s="1"/>
      <c r="E187" s="1"/>
      <c r="F187" s="1"/>
      <c r="G187" s="1"/>
      <c r="H187" s="2"/>
      <c r="I187" s="1"/>
      <c r="K187" s="1"/>
      <c r="L187" s="1"/>
      <c r="N187" s="1"/>
      <c r="O187" s="1"/>
    </row>
    <row r="188" ht="14.25">
      <c r="B188" s="1"/>
      <c r="C188" s="1"/>
      <c r="D188" s="1"/>
      <c r="E188" s="1"/>
      <c r="F188" s="1"/>
      <c r="G188" s="1"/>
      <c r="H188" s="2"/>
      <c r="I188" s="1"/>
      <c r="K188" s="1"/>
      <c r="L188" s="1"/>
      <c r="N188" s="1"/>
      <c r="O188" s="1"/>
    </row>
    <row r="189" ht="14.25">
      <c r="B189" s="1"/>
      <c r="C189" s="1"/>
      <c r="D189" s="1"/>
      <c r="E189" s="1"/>
      <c r="F189" s="1"/>
      <c r="G189" s="1"/>
      <c r="H189" s="2"/>
      <c r="I189" s="1"/>
      <c r="K189" s="1"/>
      <c r="L189" s="1"/>
      <c r="N189" s="1"/>
      <c r="O189" s="1"/>
    </row>
    <row r="190" ht="14.25">
      <c r="B190" s="1"/>
      <c r="C190" s="1"/>
      <c r="D190" s="1"/>
      <c r="E190" s="1"/>
      <c r="F190" s="1"/>
      <c r="G190" s="1"/>
      <c r="H190" s="2"/>
      <c r="I190" s="1"/>
      <c r="K190" s="1"/>
      <c r="L190" s="1"/>
      <c r="N190" s="1"/>
      <c r="O190" s="1"/>
    </row>
    <row r="191" ht="14.25">
      <c r="B191" s="1"/>
      <c r="C191" s="1"/>
      <c r="D191" s="1"/>
      <c r="E191" s="1"/>
      <c r="F191" s="1"/>
      <c r="G191" s="1"/>
      <c r="H191" s="2"/>
      <c r="I191" s="1"/>
      <c r="K191" s="1"/>
      <c r="L191" s="1"/>
      <c r="N191" s="1"/>
      <c r="O191" s="1"/>
    </row>
    <row r="192" ht="14.25">
      <c r="B192" s="1"/>
      <c r="C192" s="1"/>
      <c r="D192" s="1"/>
      <c r="E192" s="1"/>
      <c r="F192" s="1"/>
      <c r="G192" s="1"/>
      <c r="H192" s="2"/>
      <c r="I192" s="1"/>
      <c r="K192" s="1"/>
      <c r="L192" s="1"/>
      <c r="N192" s="1"/>
      <c r="O192" s="1"/>
    </row>
    <row r="193" ht="14.25">
      <c r="B193" s="1"/>
      <c r="C193" s="1"/>
      <c r="D193" s="1"/>
      <c r="E193" s="1"/>
      <c r="F193" s="1"/>
      <c r="G193" s="1"/>
      <c r="H193" s="2"/>
      <c r="I193" s="1"/>
      <c r="K193" s="1"/>
      <c r="L193" s="1"/>
      <c r="N193" s="1"/>
      <c r="O193" s="1"/>
    </row>
    <row r="194" ht="14.25">
      <c r="B194" s="1"/>
      <c r="C194" s="1"/>
      <c r="D194" s="1"/>
      <c r="E194" s="1"/>
      <c r="F194" s="1"/>
      <c r="G194" s="1"/>
      <c r="H194" s="2"/>
      <c r="I194" s="1"/>
      <c r="K194" s="1"/>
      <c r="L194" s="1"/>
      <c r="N194" s="1"/>
      <c r="O194" s="1"/>
    </row>
    <row r="195" ht="14.25">
      <c r="B195" s="1"/>
      <c r="C195" s="1"/>
      <c r="D195" s="1"/>
      <c r="E195" s="1"/>
      <c r="F195" s="1"/>
      <c r="G195" s="1"/>
      <c r="H195" s="2"/>
      <c r="I195" s="1"/>
      <c r="K195" s="1"/>
      <c r="L195" s="1"/>
      <c r="N195" s="1"/>
      <c r="O195" s="1"/>
    </row>
    <row r="196" ht="14.25">
      <c r="B196" s="1"/>
      <c r="C196" s="1"/>
      <c r="D196" s="1"/>
      <c r="E196" s="1"/>
      <c r="F196" s="1"/>
      <c r="G196" s="1"/>
      <c r="H196" s="2"/>
      <c r="I196" s="1"/>
      <c r="K196" s="1"/>
      <c r="L196" s="1"/>
      <c r="N196" s="1"/>
      <c r="O196" s="1"/>
    </row>
    <row r="197" ht="14.25">
      <c r="B197" s="1"/>
      <c r="C197" s="1"/>
      <c r="D197" s="1"/>
      <c r="E197" s="1"/>
      <c r="F197" s="1"/>
      <c r="G197" s="1"/>
      <c r="H197" s="2"/>
      <c r="I197" s="1"/>
      <c r="K197" s="1"/>
      <c r="L197" s="1"/>
      <c r="N197" s="1"/>
      <c r="O197" s="1"/>
    </row>
    <row r="198" ht="14.25">
      <c r="B198" s="1"/>
      <c r="F198" s="1"/>
      <c r="G198" s="1"/>
      <c r="I198" s="1"/>
      <c r="N198" s="1"/>
      <c r="O198" s="1"/>
    </row>
    <row r="199" ht="14.25">
      <c r="F199" s="1"/>
      <c r="G199" s="1"/>
      <c r="I199" s="1"/>
      <c r="N199" s="1"/>
      <c r="O199" s="1"/>
    </row>
  </sheetData>
  <sheetProtection autoFilter="1" deleteColumns="1" deleteRows="1" formatCells="1" formatColumns="1" formatRows="1" insertColumns="1" insertHyperlinks="1" insertRows="1" pivotTables="1" selectLockedCells="0" selectUnlockedCells="0" sheet="0" sort="1"/>
  <mergeCells count="5">
    <mergeCell ref="B1:E1"/>
    <mergeCell ref="B2:G2"/>
    <mergeCell ref="B4:E4"/>
    <mergeCell ref="B5:E7"/>
    <mergeCell ref="I7:K8"/>
  </mergeCells>
  <conditionalFormatting sqref="G4">
    <cfRule type="colorScale" priority="2">
      <colorScale>
        <cfvo type="num" val="0"/>
        <cfvo type="num" val="0.8"/>
        <cfvo type="num" val="1"/>
        <color rgb="FFF8696B"/>
        <color rgb="FFFFEB84"/>
        <color theme="9" tint="0"/>
      </colorScale>
    </cfRule>
  </conditionalFormatting>
  <conditionalFormatting sqref="G5:G7">
    <cfRule type="colorScale" priority="2">
      <colorScale>
        <cfvo type="num" val="0"/>
        <cfvo type="num" val="0.5"/>
        <cfvo type="num" val="1"/>
        <color rgb="FFFAAFB0"/>
        <color theme="7" tint="0.79998168889431442"/>
        <color theme="9" tint="0.39997558519241921"/>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A2005A-003B-44AA-AD3A-00E5005C002A}">
            <xm:f>""</xm:f>
            <x14:dxf>
              <font>
                <color rgb="FF9C0006"/>
              </font>
              <fill>
                <patternFill patternType="solid">
                  <fgColor rgb="FFFF9999"/>
                  <bgColor rgb="FFFF9999"/>
                </patternFill>
              </fill>
            </x14:dxf>
          </x14:cfRule>
          <xm:sqref>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2" activeCellId="0" sqref="A2"/>
    </sheetView>
  </sheetViews>
  <sheetFormatPr defaultRowHeight="14.25"/>
  <cols>
    <col customWidth="1" min="1" max="1" width="45.57421875"/>
    <col customWidth="1" min="2" max="2" style="78" width="197.7109375"/>
    <col customWidth="1" min="3" max="3" width="19.421875"/>
    <col customWidth="1" min="4" max="4" width="17.140625"/>
  </cols>
  <sheetData>
    <row r="1" ht="14.25">
      <c r="A1" t="s">
        <v>197</v>
      </c>
      <c r="B1" s="78" t="s">
        <v>198</v>
      </c>
      <c r="C1" s="79" t="s">
        <v>199</v>
      </c>
    </row>
    <row r="2" s="1" customFormat="1" ht="156.75">
      <c r="A2" s="1" t="s">
        <v>102</v>
      </c>
      <c r="B2" s="80" t="s">
        <v>200</v>
      </c>
    </row>
    <row r="3" s="1" customFormat="1" ht="114" customHeight="1">
      <c r="A3" s="1" t="s">
        <v>20</v>
      </c>
      <c r="B3" s="80" t="s">
        <v>201</v>
      </c>
    </row>
    <row r="4" s="1" customFormat="1" ht="116" customHeight="1">
      <c r="A4" s="1" t="s">
        <v>56</v>
      </c>
      <c r="B4" s="80" t="s">
        <v>202</v>
      </c>
    </row>
    <row r="5" s="1" customFormat="1" ht="36.5" customHeight="1">
      <c r="A5" s="1" t="s">
        <v>89</v>
      </c>
      <c r="B5" s="80" t="s">
        <v>203</v>
      </c>
    </row>
    <row r="6" s="1" customFormat="1" ht="85.5">
      <c r="A6" s="1" t="s">
        <v>169</v>
      </c>
      <c r="B6" s="80" t="s">
        <v>204</v>
      </c>
    </row>
    <row r="7" s="1" customFormat="1" ht="105.5" customHeight="1">
      <c r="A7" s="1" t="s">
        <v>183</v>
      </c>
      <c r="B7" s="80" t="s">
        <v>205</v>
      </c>
    </row>
    <row r="8" s="1" customFormat="1" ht="58" customHeight="1">
      <c r="A8" s="1" t="s">
        <v>174</v>
      </c>
      <c r="B8" s="80" t="s">
        <v>206</v>
      </c>
    </row>
    <row r="9" s="1" customFormat="1" ht="128.25">
      <c r="A9" s="81" t="s">
        <v>116</v>
      </c>
      <c r="B9" s="80" t="s">
        <v>207</v>
      </c>
    </row>
    <row r="10" s="1" customFormat="1" ht="99.75">
      <c r="A10" s="81" t="s">
        <v>144</v>
      </c>
      <c r="B10" s="80" t="s">
        <v>208</v>
      </c>
    </row>
    <row r="11" s="1" customFormat="1" ht="85.5">
      <c r="A11" s="1" t="s">
        <v>128</v>
      </c>
      <c r="B11" s="80" t="s">
        <v>209</v>
      </c>
    </row>
    <row r="12" s="1" customFormat="1" ht="99.75">
      <c r="A12" s="1" t="s">
        <v>139</v>
      </c>
      <c r="B12" s="80" t="s">
        <v>210</v>
      </c>
    </row>
  </sheetData>
  <sheetProtection autoFilter="1" deleteColumns="1" deleteRows="1" formatCells="1" formatColumns="1" formatRows="1" insertColumns="1" insertHyperlinks="1" insertRows="1" pivotTables="1" selectLockedCells="0" selectUnlockedCells="0" sheet="0"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8" zoomScale="100" workbookViewId="0">
      <selection activeCell="F12" activeCellId="0" sqref="F12"/>
    </sheetView>
  </sheetViews>
  <sheetFormatPr defaultRowHeight="14.25"/>
  <cols>
    <col customWidth="1" min="1" max="1" width="15.8515625"/>
    <col bestFit="1" min="2" max="2" width="39.0625"/>
    <col bestFit="1" min="3" max="3" width="14.68359375"/>
    <col customWidth="1" min="4" max="4" width="47.00390625"/>
    <col customWidth="1" min="5" max="5" width="27.28125"/>
    <col customWidth="1" min="6" max="6" style="82" width="34.28125"/>
    <col customWidth="1" min="7" max="7" style="83" width="46.8515625"/>
    <col customWidth="1" min="8" max="8" style="82" width="17.7109375"/>
  </cols>
  <sheetData>
    <row r="1">
      <c r="A1" s="84" t="s">
        <v>211</v>
      </c>
      <c r="B1" s="84" t="s">
        <v>197</v>
      </c>
      <c r="C1" s="84" t="s">
        <v>212</v>
      </c>
      <c r="D1" s="84" t="s">
        <v>213</v>
      </c>
      <c r="E1" s="82" t="s">
        <v>214</v>
      </c>
      <c r="F1" s="85" t="s">
        <v>215</v>
      </c>
      <c r="G1" s="85" t="s">
        <v>216</v>
      </c>
      <c r="H1" s="85" t="s">
        <v>217</v>
      </c>
    </row>
    <row r="2" ht="14.25">
      <c r="A2" s="84" t="str">
        <f>Indicateurs!B10</f>
        <v>Vitaux</v>
      </c>
      <c r="B2" s="84" t="str">
        <f>Indicateurs!C10</f>
        <v xml:space="preserve">Avoir accès à l'eau potable</v>
      </c>
      <c r="C2" s="84" t="str">
        <f>Indicateurs!D10</f>
        <v>Subsistance</v>
      </c>
      <c r="D2" s="84" t="str">
        <f>Indicateurs!E10</f>
        <v xml:space="preserve">Part du territoire en alerte sécheresse estivale pour les eaux superficielles </v>
      </c>
      <c r="E2" s="86">
        <f>Indicateurs!G10</f>
        <v>0.22</v>
      </c>
      <c r="F2" s="85" t="str">
        <f>Indicateurs!H10</f>
        <v xml:space="preserve">Part du territoire exprimée en %</v>
      </c>
      <c r="G2" s="87" t="str">
        <f>Indicateurs!F10</f>
        <v xml:space="preserve">Open data CRATER, Grenier d'abondance</v>
      </c>
      <c r="H2" s="86">
        <f>Indicateurs!I10</f>
        <v>0.033333333333333312</v>
      </c>
    </row>
    <row r="3" ht="14.25">
      <c r="A3" s="84" t="str">
        <f>Indicateurs!B11</f>
        <v>Vitaux</v>
      </c>
      <c r="B3" s="84" t="str">
        <f>Indicateurs!C11</f>
        <v xml:space="preserve">Avoir accès à l'eau potable</v>
      </c>
      <c r="C3" s="84" t="str">
        <f>Indicateurs!D11</f>
        <v>Soutenabilité</v>
      </c>
      <c r="D3" s="84" t="str">
        <f>Indicateurs!E11</f>
        <v xml:space="preserve">Taux de conformité microbiologique de l’eau au robinet</v>
      </c>
      <c r="E3" s="86">
        <f>Indicateurs!G11</f>
        <v>0.99299999999999999</v>
      </c>
      <c r="F3" s="85" t="str">
        <f>Indicateurs!H11</f>
        <v xml:space="preserve">De 0% à 100%</v>
      </c>
      <c r="G3" s="87" t="str">
        <f>Indicateurs!F11</f>
        <v xml:space="preserve">Eau France et Open data</v>
      </c>
      <c r="H3" s="86">
        <f>Indicateurs!I11</f>
        <v>1</v>
      </c>
    </row>
    <row r="4" ht="14.25">
      <c r="A4" s="84" t="str">
        <f>Indicateurs!B12</f>
        <v>Vitaux</v>
      </c>
      <c r="B4" s="84" t="str">
        <f>Indicateurs!C12</f>
        <v xml:space="preserve">Avoir accès à l'eau potable</v>
      </c>
      <c r="C4" s="84" t="str">
        <f>Indicateurs!D12</f>
        <v>Soutenabilité</v>
      </c>
      <c r="D4" s="84" t="str">
        <f>Indicateurs!E12</f>
        <v xml:space="preserve">Taux de conformité des stations d’épuration </v>
      </c>
      <c r="E4" s="86">
        <f>Indicateurs!G12</f>
        <v>0.83799999999999997</v>
      </c>
      <c r="F4" s="85" t="str">
        <f>Indicateurs!H12</f>
        <v>%</v>
      </c>
      <c r="G4" s="87" t="str">
        <f>Indicateurs!F12</f>
        <v xml:space="preserve">Statistiques locales, INSEE
Open data</v>
      </c>
      <c r="H4" s="86">
        <f>Indicateurs!I12</f>
        <v>0.83799999999999997</v>
      </c>
    </row>
    <row r="5" ht="14.25">
      <c r="A5" s="84" t="str">
        <f>Indicateurs!B13</f>
        <v>Vitaux</v>
      </c>
      <c r="B5" s="84" t="str">
        <f>Indicateurs!C13</f>
        <v xml:space="preserve">Avoir accès à l'eau potable</v>
      </c>
      <c r="C5" s="84" t="str">
        <f>Indicateurs!D13</f>
        <v>Subsistance</v>
      </c>
      <c r="D5" s="84" t="str">
        <f>Indicateurs!E13</f>
        <v xml:space="preserve">Nombre de fontaines publiques d'eau potable pour 1.000 habitants</v>
      </c>
      <c r="E5" s="86">
        <f>Indicateurs!G13</f>
        <v>0</v>
      </c>
      <c r="F5" s="85" t="str">
        <f>Indicateurs!H13</f>
        <v xml:space="preserve">/ 1000 habitants</v>
      </c>
      <c r="G5" s="87" t="str">
        <f>Indicateurs!F13</f>
        <v>Interne</v>
      </c>
      <c r="H5" s="86">
        <f>Indicateurs!I13</f>
        <v>1</v>
      </c>
    </row>
    <row r="6" ht="14.25">
      <c r="A6" s="84" t="str">
        <f>Indicateurs!B14</f>
        <v>Vitaux</v>
      </c>
      <c r="B6" s="84" t="str">
        <f>Indicateurs!C14</f>
        <v xml:space="preserve">Avoir accès à l'eau potable</v>
      </c>
      <c r="C6" s="84" t="str">
        <f>Indicateurs!D14</f>
        <v xml:space="preserve">Gestion de crise</v>
      </c>
      <c r="D6" s="84" t="str">
        <f>Indicateurs!E14</f>
        <v xml:space="preserve">Fréquence des interruptions de service non programmées</v>
      </c>
      <c r="E6" s="86">
        <f>Indicateurs!G14</f>
        <v>1</v>
      </c>
      <c r="F6" s="85" t="str">
        <f>Indicateurs!H14</f>
        <v xml:space="preserve">/ 1000 abonnés</v>
      </c>
      <c r="G6" s="87" t="str">
        <f>Indicateurs!F14</f>
        <v xml:space="preserve">Eaufrance.fr et Open data</v>
      </c>
      <c r="H6" s="86">
        <f>Indicateurs!I14</f>
        <v>1</v>
      </c>
    </row>
    <row r="7" ht="14.25">
      <c r="A7" s="84" t="str">
        <f>Indicateurs!B15</f>
        <v>Vitaux</v>
      </c>
      <c r="B7" s="84" t="str">
        <f>Indicateurs!C15</f>
        <v xml:space="preserve">Avoir accès à l'eau potable</v>
      </c>
      <c r="C7" s="84" t="str">
        <f>Indicateurs!D15</f>
        <v xml:space="preserve">Gestion de crise</v>
      </c>
      <c r="D7" s="84" t="str">
        <f>Indicateurs!E15</f>
        <v xml:space="preserve">Nombre de sources fournissant au moins 5% de la capacité totale d’approvisionnement en eau du territoire</v>
      </c>
      <c r="E7" s="86">
        <f>Indicateurs!G15</f>
        <v>0</v>
      </c>
      <c r="F7" s="85" t="str">
        <f>Indicateurs!H15</f>
        <v xml:space="preserve">Nombre de source</v>
      </c>
      <c r="G7" s="87" t="str">
        <f>Indicateurs!F15</f>
        <v>Interne</v>
      </c>
      <c r="H7" s="86">
        <f>Indicateurs!I15</f>
        <v>0</v>
      </c>
    </row>
    <row r="8" ht="14.25">
      <c r="A8" s="84" t="str">
        <f>Indicateurs!B16</f>
        <v>Vitaux</v>
      </c>
      <c r="B8" s="84" t="str">
        <f>Indicateurs!C16</f>
        <v xml:space="preserve">Avoir accès à l'eau potable</v>
      </c>
      <c r="C8" s="84" t="str">
        <f>Indicateurs!D16</f>
        <v>Transformation</v>
      </c>
      <c r="D8" s="84" t="str">
        <f>Indicateurs!E16</f>
        <v xml:space="preserve">Prélèvements d’eau à usage domestique par habitant et par an</v>
      </c>
      <c r="E8" s="86">
        <f>Indicateurs!G16</f>
        <v>10182052184</v>
      </c>
      <c r="F8" s="85" t="str">
        <f>Indicateurs!H16</f>
        <v xml:space="preserve">milliers de m3 rapporté au nombre d’habitant</v>
      </c>
      <c r="G8" s="87" t="str">
        <f>Indicateurs!F16</f>
        <v xml:space="preserve">ODDetT et Open data</v>
      </c>
      <c r="H8" s="86">
        <f>Indicateurs!I16</f>
        <v>1</v>
      </c>
    </row>
    <row r="9" ht="14.25">
      <c r="A9" s="84" t="str">
        <f>Indicateurs!B17</f>
        <v>Vitaux</v>
      </c>
      <c r="B9" s="84" t="str">
        <f>Indicateurs!C17</f>
        <v xml:space="preserve">Avoir accès à l'eau potable</v>
      </c>
      <c r="C9" s="84" t="str">
        <f>Indicateurs!D17</f>
        <v>Transformation</v>
      </c>
      <c r="D9" s="84" t="str">
        <f>Indicateurs!E17</f>
        <v xml:space="preserve">Taux de perte dans les réseaux d'eau potable</v>
      </c>
      <c r="E9" s="86">
        <f>Indicateurs!G17</f>
        <v>7.2999999999999998</v>
      </c>
      <c r="F9" s="85" t="str">
        <f>Indicateurs!H17</f>
        <v>m3 /km/j</v>
      </c>
      <c r="G9" s="87" t="str">
        <f>Indicateurs!F17</f>
        <v xml:space="preserve">Eau France,
Open data
</v>
      </c>
      <c r="H9" s="86">
        <f>Indicateurs!I17</f>
        <v>0.27000000000000002</v>
      </c>
    </row>
    <row r="10" ht="14.25">
      <c r="A10" s="84" t="str">
        <f>Indicateurs!B18</f>
        <v>Vitaux</v>
      </c>
      <c r="B10" s="84" t="str">
        <f>Indicateurs!C18</f>
        <v xml:space="preserve">Avoir accès à l'eau potable</v>
      </c>
      <c r="C10" s="84" t="str">
        <f>Indicateurs!D18</f>
        <v>Transformation</v>
      </c>
      <c r="D10" s="84" t="str">
        <f>Indicateurs!E18</f>
        <v xml:space="preserve">Existence d’une tarification progressive de l’eau</v>
      </c>
      <c r="E10" s="86" t="str">
        <f>Indicateurs!G18</f>
        <v>Non</v>
      </c>
      <c r="F10" s="85" t="str">
        <f>Indicateurs!H18</f>
        <v xml:space="preserve">Oui / Non</v>
      </c>
      <c r="G10" s="87" t="str">
        <f>Indicateurs!F18</f>
        <v xml:space="preserve">Eau France, Open data</v>
      </c>
      <c r="H10" s="86">
        <f>Indicateurs!I18</f>
        <v>0</v>
      </c>
    </row>
    <row r="11" ht="14.25">
      <c r="A11" s="84" t="str">
        <f>Indicateurs!B19</f>
        <v>Vitaux</v>
      </c>
      <c r="B11" s="84" t="str">
        <f>Indicateurs!C19</f>
        <v xml:space="preserve">Avoir accès à l'eau potable</v>
      </c>
      <c r="C11" s="84" t="str">
        <f>Indicateurs!D19</f>
        <v xml:space="preserve">Gestion de crise</v>
      </c>
      <c r="D11" s="84" t="str">
        <f>Indicateurs!E19</f>
        <v xml:space="preserve">Existence de stocks stratégiques d’eau et/ou de moyens de potabilisation</v>
      </c>
      <c r="E11" s="86">
        <f>Indicateurs!G19</f>
        <v>0</v>
      </c>
      <c r="F11" s="85" t="str">
        <f>Indicateurs!H19</f>
        <v xml:space="preserve">Oui / Non</v>
      </c>
      <c r="G11" s="87" t="str">
        <f>Indicateurs!F19</f>
        <v>Interne</v>
      </c>
      <c r="H11" s="86">
        <f>Indicateurs!I19</f>
        <v>0</v>
      </c>
    </row>
    <row r="12" ht="14.25">
      <c r="A12" s="84" t="str">
        <f>Indicateurs!B20</f>
        <v>Vitaux</v>
      </c>
      <c r="B12" s="84" t="str">
        <f>Indicateurs!C20</f>
        <v xml:space="preserve">Avoir accès à l'eau potable</v>
      </c>
      <c r="C12" s="84" t="str">
        <f>Indicateurs!D20</f>
        <v>Soutenabilité</v>
      </c>
      <c r="D12" s="84" t="str">
        <f>Indicateurs!E20</f>
        <v xml:space="preserve">Couverture effective du territoire par un outil de planification et de gestion de l’eau (SAGE, PGRE, contrat de milieu)</v>
      </c>
      <c r="E12" s="86" t="str">
        <f>Indicateurs!G20</f>
        <v>Oui</v>
      </c>
      <c r="F12" s="85" t="str">
        <f>Indicateurs!H20</f>
        <v xml:space="preserve">Oui / Non</v>
      </c>
      <c r="G12" s="87" t="str">
        <f>Indicateurs!F20</f>
        <v xml:space="preserve">Gest'Eau, Interne</v>
      </c>
      <c r="H12" s="86">
        <f>Indicateurs!I20</f>
        <v>1</v>
      </c>
    </row>
    <row r="13" ht="14.25">
      <c r="A13" s="84" t="str">
        <f>Indicateurs!B21</f>
        <v>Vitaux</v>
      </c>
      <c r="B13" s="84" t="str">
        <f>Indicateurs!C21</f>
        <v xml:space="preserve">Avoir un toit</v>
      </c>
      <c r="C13" s="84" t="str">
        <f>Indicateurs!D21</f>
        <v>Subsistance</v>
      </c>
      <c r="D13" s="84" t="str">
        <f>Indicateurs!E21</f>
        <v xml:space="preserve">Nombre de personnes sans domicile fixe pour 100.000 habitants</v>
      </c>
      <c r="E13" s="86">
        <f>Indicateurs!G21</f>
        <v>0</v>
      </c>
      <c r="F13" s="85" t="str">
        <f>Indicateurs!H21</f>
        <v xml:space="preserve">Nombre / 100.000 habitants</v>
      </c>
      <c r="G13" s="87" t="str">
        <f>Indicateurs!F21</f>
        <v>Interne</v>
      </c>
      <c r="H13" s="86">
        <f>Indicateurs!I21</f>
        <v>0</v>
      </c>
    </row>
    <row r="14" ht="14.25">
      <c r="A14" s="84" t="str">
        <f>Indicateurs!B22</f>
        <v>Vitaux</v>
      </c>
      <c r="B14" s="84" t="str">
        <f>Indicateurs!C22</f>
        <v xml:space="preserve">Avoir un toit</v>
      </c>
      <c r="C14" s="84" t="str">
        <f>Indicateurs!D22</f>
        <v>Subsistance</v>
      </c>
      <c r="D14" s="84" t="str">
        <f>Indicateurs!E22</f>
        <v xml:space="preserve">Part des logements en situation de sur-occupation</v>
      </c>
      <c r="E14" s="86">
        <f>Indicateurs!G22</f>
        <v>11.699999999999999</v>
      </c>
      <c r="F14" s="85" t="str">
        <f>Indicateurs!H22</f>
        <v>%</v>
      </c>
      <c r="G14" s="87" t="str">
        <f>Indicateurs!F22</f>
        <v xml:space="preserve">Observatoire des territoires, INSEE
Open Data
</v>
      </c>
      <c r="H14" s="86">
        <f>Indicateurs!I22</f>
        <v>0.4681818181818182</v>
      </c>
    </row>
    <row r="15" ht="14.25">
      <c r="A15" s="84" t="str">
        <f>Indicateurs!B23</f>
        <v>Vitaux</v>
      </c>
      <c r="B15" s="84" t="str">
        <f>Indicateurs!C23</f>
        <v xml:space="preserve">Avoir un toit</v>
      </c>
      <c r="C15" s="84" t="str">
        <f>Indicateurs!D23</f>
        <v>Subsistance</v>
      </c>
      <c r="D15" s="84" t="str">
        <f>Indicateurs!E23</f>
        <v xml:space="preserve">Taux de précarité énergétique lié au logement </v>
      </c>
      <c r="E15" s="86">
        <f>Indicateurs!G23</f>
        <v>11.1</v>
      </c>
      <c r="F15" s="85" t="str">
        <f>Indicateurs!H23</f>
        <v>%</v>
      </c>
      <c r="G15" s="87" t="str">
        <f>Indicateurs!F23</f>
        <v xml:space="preserve">Territoire au futur
Open data
</v>
      </c>
      <c r="H15" s="86">
        <f>Indicateurs!I23</f>
        <v>0</v>
      </c>
    </row>
    <row r="16" ht="14.25">
      <c r="A16" s="84" t="str">
        <f>Indicateurs!B24</f>
        <v>Vitaux</v>
      </c>
      <c r="B16" s="84" t="str">
        <f>Indicateurs!C24</f>
        <v xml:space="preserve">Avoir un toit</v>
      </c>
      <c r="C16" s="84" t="str">
        <f>Indicateurs!D24</f>
        <v>Subsistance</v>
      </c>
      <c r="D16" s="84" t="str">
        <f>Indicateurs!E24</f>
        <v xml:space="preserve">Part des logements sociaux dans l’ensemble des logements</v>
      </c>
      <c r="E16" s="86">
        <f>Indicateurs!G24</f>
        <v>14.1</v>
      </c>
      <c r="F16" s="85" t="str">
        <f>Indicateurs!H24</f>
        <v>%</v>
      </c>
      <c r="G16" s="87" t="str">
        <f>Indicateurs!F24</f>
        <v xml:space="preserve">Pourcentage (%)
Moyenne hexagonale : 17,3%.
</v>
      </c>
      <c r="H16" s="86">
        <f>Indicateurs!I24</f>
        <v>0.95399188092016241</v>
      </c>
    </row>
    <row r="17" ht="14.25">
      <c r="A17" s="84" t="str">
        <f>Indicateurs!B25</f>
        <v>Vitaux</v>
      </c>
      <c r="B17" s="84" t="str">
        <f>Indicateurs!C25</f>
        <v xml:space="preserve">Avoir un toit</v>
      </c>
      <c r="C17" s="84" t="str">
        <f>Indicateurs!D25</f>
        <v>Subsistance</v>
      </c>
      <c r="D17" s="84" t="str">
        <f>Indicateurs!E25</f>
        <v xml:space="preserve">Taux de logements vacants</v>
      </c>
      <c r="E17" s="86">
        <f>Indicateurs!G25</f>
        <v>12.1</v>
      </c>
      <c r="F17" s="85" t="str">
        <f>Indicateurs!H25</f>
        <v>%</v>
      </c>
      <c r="G17" s="87" t="str">
        <f>Indicateurs!F25</f>
        <v xml:space="preserve">Observatoire des territoires
Open data
</v>
      </c>
      <c r="H17" s="86">
        <f>Indicateurs!I25</f>
        <v>0.81867388362652238</v>
      </c>
    </row>
    <row r="18" ht="14.25">
      <c r="A18" s="84" t="str">
        <f>Indicateurs!B26</f>
        <v>Vitaux</v>
      </c>
      <c r="B18" s="84" t="str">
        <f>Indicateurs!C26</f>
        <v xml:space="preserve">Avoir un toit</v>
      </c>
      <c r="C18" s="84" t="str">
        <f>Indicateurs!D26</f>
        <v>Subsistance</v>
      </c>
      <c r="D18" s="84" t="str">
        <f>Indicateurs!E26</f>
        <v xml:space="preserve">Taux de résidences secondaires</v>
      </c>
      <c r="E18" s="86">
        <f>Indicateurs!G26</f>
        <v>4.7000000000000002</v>
      </c>
      <c r="F18" s="85" t="str">
        <f>Indicateurs!H26</f>
        <v>%</v>
      </c>
      <c r="G18" s="87">
        <f>Indicateurs!F26</f>
        <v>0</v>
      </c>
      <c r="H18" s="86">
        <f>Indicateurs!I26</f>
        <v>0.31799729364005414</v>
      </c>
    </row>
    <row r="19" ht="14.25">
      <c r="A19" s="84" t="str">
        <f>Indicateurs!B27</f>
        <v>Vitaux</v>
      </c>
      <c r="B19" s="84" t="str">
        <f>Indicateurs!C27</f>
        <v xml:space="preserve">Avoir un toit</v>
      </c>
      <c r="C19" s="84" t="str">
        <f>Indicateurs!D27</f>
        <v xml:space="preserve">Gestion de crise</v>
      </c>
      <c r="D19" s="84" t="str">
        <f>Indicateurs!E27</f>
        <v xml:space="preserve">Capacité d’accueil des abris d’urgence pour 100.000 habitants</v>
      </c>
      <c r="E19" s="86">
        <f>Indicateurs!G27</f>
        <v>0</v>
      </c>
      <c r="F19" s="85" t="str">
        <f>Indicateurs!H27</f>
        <v xml:space="preserve">Ratio « nombre de places /100.000 habitants »</v>
      </c>
      <c r="G19" s="87" t="str">
        <f>Indicateurs!F27</f>
        <v>Interne</v>
      </c>
      <c r="H19" s="86">
        <f>Indicateurs!I27</f>
        <v>0</v>
      </c>
    </row>
    <row r="20" ht="14.25">
      <c r="A20" s="84" t="str">
        <f>Indicateurs!B28</f>
        <v>Vitaux</v>
      </c>
      <c r="B20" s="84" t="str">
        <f>Indicateurs!C28</f>
        <v xml:space="preserve">Avoir un toit</v>
      </c>
      <c r="C20" s="84" t="str">
        <f>Indicateurs!D28</f>
        <v>Soutenabilité</v>
      </c>
      <c r="D20" s="84" t="str">
        <f>Indicateurs!E28</f>
        <v xml:space="preserve">Part des logements « passoires énergétiques dans le parc de logements »</v>
      </c>
      <c r="E20" s="86">
        <f>Indicateurs!G28</f>
        <v>22.199999999999999</v>
      </c>
      <c r="F20" s="85" t="str">
        <f>Indicateurs!H28</f>
        <v>%</v>
      </c>
      <c r="G20" s="87" t="str">
        <f>Indicateurs!F28</f>
        <v xml:space="preserve">Territoire au futur
Open data
</v>
      </c>
      <c r="H20" s="86">
        <f>Indicateurs!I28</f>
        <v>1</v>
      </c>
    </row>
    <row r="21" ht="14.25">
      <c r="A21" s="84" t="str">
        <f>Indicateurs!B29</f>
        <v>Vitaux</v>
      </c>
      <c r="B21" s="84" t="str">
        <f>Indicateurs!C29</f>
        <v xml:space="preserve">Avoir un toit</v>
      </c>
      <c r="C21" s="84" t="str">
        <f>Indicateurs!D29</f>
        <v>Soutenabilité</v>
      </c>
      <c r="D21" s="84" t="str">
        <f>Indicateurs!E29</f>
        <v xml:space="preserve">Part de résidences principales chauffées au gaz ou au fioul</v>
      </c>
      <c r="E21" s="86">
        <f>Indicateurs!G29</f>
        <v>38.200000000000003</v>
      </c>
      <c r="F21" s="85" t="str">
        <f>Indicateurs!H29</f>
        <v>%</v>
      </c>
      <c r="G21" s="87" t="str">
        <f>Indicateurs!F29</f>
        <v xml:space="preserve">Territoires au Futur, Shift Project
Open data
</v>
      </c>
      <c r="H21" s="86">
        <f>Indicateurs!I29</f>
        <v>0.8726666666666667</v>
      </c>
    </row>
    <row r="22" ht="14.25">
      <c r="A22" s="84" t="str">
        <f>Indicateurs!B30</f>
        <v>Vitaux</v>
      </c>
      <c r="B22" s="84" t="str">
        <f>Indicateurs!C30</f>
        <v xml:space="preserve">Avoir un toit</v>
      </c>
      <c r="C22" s="84" t="str">
        <f>Indicateurs!D30</f>
        <v>Soutenabilité</v>
      </c>
      <c r="D22" s="84" t="str">
        <f>Indicateurs!E30</f>
        <v xml:space="preserve">Mise en œuvre effective d’un service public local, à travers une plateforme territoriale de la rénovation énergétique et un dispositif d’accompagnement technique et financier pour la rénovation des logements des ménages modestes</v>
      </c>
      <c r="E22" s="86">
        <f>Indicateurs!G30</f>
        <v>0</v>
      </c>
      <c r="F22" s="85" t="str">
        <f>Indicateurs!H30</f>
        <v xml:space="preserve">Oui / Non</v>
      </c>
      <c r="G22" s="87" t="str">
        <f>Indicateurs!F30</f>
        <v>Interne</v>
      </c>
      <c r="H22" s="86">
        <f>Indicateurs!I30</f>
        <v>0</v>
      </c>
    </row>
    <row r="23" ht="14.25">
      <c r="A23" s="84" t="str">
        <f>Indicateurs!B31</f>
        <v>Vitaux</v>
      </c>
      <c r="B23" s="84" t="str">
        <f>Indicateurs!C31</f>
        <v xml:space="preserve">Être en bonne santé </v>
      </c>
      <c r="C23" s="84" t="str">
        <f>Indicateurs!D31</f>
        <v>Subsistance</v>
      </c>
      <c r="D23" s="84" t="str">
        <f>Indicateurs!E31</f>
        <v xml:space="preserve">Accessibilité potentielle localisée des médecins généralistes ( en nombre de consultations accessibles par an et par habitant)</v>
      </c>
      <c r="E23" s="86">
        <f>Indicateurs!G31</f>
        <v>3.7999999999999998</v>
      </c>
      <c r="F23" s="85" t="str">
        <f>Indicateurs!H31</f>
        <v xml:space="preserve">Nombre de consultations accessibles par an et habitant</v>
      </c>
      <c r="G23" s="87" t="str">
        <f>Indicateurs!F31</f>
        <v xml:space="preserve">Donnée open data.
portail Dataviz.drees de la Direction de la recherche, des études, de l’évaluation et des statistiques. 
</v>
      </c>
      <c r="H23" s="86">
        <f>Indicateurs!I31</f>
        <v>0</v>
      </c>
    </row>
    <row r="24" ht="14.25">
      <c r="A24" s="84" t="str">
        <f>Indicateurs!B32</f>
        <v>Vitaux</v>
      </c>
      <c r="B24" s="84" t="str">
        <f>Indicateurs!C32</f>
        <v xml:space="preserve">Être en bonne santé </v>
      </c>
      <c r="C24" s="84" t="str">
        <f>Indicateurs!D32</f>
        <v>Subsistance</v>
      </c>
      <c r="D24" s="84" t="str">
        <f>Indicateurs!E32</f>
        <v xml:space="preserve">Part de la population éloignée des soins de proximité (pharmacie, médecin généraliste, kiné, infirmier, dentiste)</v>
      </c>
      <c r="E24" s="86">
        <f>Indicateurs!G32</f>
        <v>0.20000000000000001</v>
      </c>
      <c r="F24" s="85" t="str">
        <f>Indicateurs!H32</f>
        <v>%</v>
      </c>
      <c r="G24" s="87" t="str">
        <f>Indicateurs!F32</f>
        <v>ODDetT</v>
      </c>
      <c r="H24" s="86">
        <f>Indicateurs!I32</f>
        <v>0</v>
      </c>
    </row>
    <row r="25" ht="14.25">
      <c r="A25" s="84" t="str">
        <f>Indicateurs!B33</f>
        <v>Vitaux</v>
      </c>
      <c r="B25" s="84" t="str">
        <f>Indicateurs!C33</f>
        <v xml:space="preserve">Être en bonne santé </v>
      </c>
      <c r="C25" s="84" t="str">
        <f>Indicateurs!D33</f>
        <v>Subsistance</v>
      </c>
      <c r="D25" s="84" t="str">
        <f>Indicateurs!E33</f>
        <v xml:space="preserve">Nombre de licenciés sportifs pour 100 habitants </v>
      </c>
      <c r="E25" s="86">
        <f>Indicateurs!G33</f>
        <v>21.300000000000001</v>
      </c>
      <c r="F25" s="85" t="str">
        <f>Indicateurs!H33</f>
        <v>%</v>
      </c>
      <c r="G25" s="87" t="str">
        <f>Indicateurs!F33</f>
        <v xml:space="preserve">Observatoire des Territoires, ANCT
Open data
</v>
      </c>
      <c r="H25" s="86">
        <f>Indicateurs!I33</f>
        <v>0</v>
      </c>
    </row>
    <row r="26" ht="14.25">
      <c r="A26" s="84" t="str">
        <f>Indicateurs!B34</f>
        <v>Vitaux</v>
      </c>
      <c r="B26" s="84" t="str">
        <f>Indicateurs!C34</f>
        <v xml:space="preserve">Être en bonne santé </v>
      </c>
      <c r="C26" s="84" t="str">
        <f>Indicateurs!D34</f>
        <v xml:space="preserve">Gestion de crise</v>
      </c>
      <c r="D26" s="84" t="str">
        <f>Indicateurs!E34</f>
        <v xml:space="preserve">Part des hôpitaux équipé d’un système énergétique de secours indépendant</v>
      </c>
      <c r="E26" s="86">
        <f>Indicateurs!G34</f>
        <v>0</v>
      </c>
      <c r="F26" s="85" t="str">
        <f>Indicateurs!H34</f>
        <v>%</v>
      </c>
      <c r="G26" s="87" t="str">
        <f>Indicateurs!F34</f>
        <v>Interne</v>
      </c>
      <c r="H26" s="86">
        <f>Indicateurs!I34</f>
        <v>1</v>
      </c>
    </row>
    <row r="27" ht="14.25">
      <c r="A27" s="84" t="str">
        <f>Indicateurs!B35</f>
        <v>Vitaux</v>
      </c>
      <c r="B27" s="84" t="str">
        <f>Indicateurs!C35</f>
        <v xml:space="preserve">Être en bonne santé </v>
      </c>
      <c r="C27" s="84" t="str">
        <f>Indicateurs!D35</f>
        <v xml:space="preserve">Transformation et  Soutenabilité</v>
      </c>
      <c r="D27" s="84" t="str">
        <f>Indicateurs!E35</f>
        <v xml:space="preserve">Nombre d’établissements dépassant les seuils de déclaration d’émission de polluants atmosphériques</v>
      </c>
      <c r="E27" s="86">
        <f>Indicateurs!G35</f>
        <v>1</v>
      </c>
      <c r="F27" s="85" t="str">
        <f>Indicateurs!H35</f>
        <v xml:space="preserve">Ratio « nombre d’établissements concernés / 100.000 habitants »</v>
      </c>
      <c r="G27" s="87" t="str">
        <f>Indicateurs!F35</f>
        <v xml:space="preserve">Plateforme ODDetT, 
Open data
</v>
      </c>
      <c r="H27" s="86">
        <f>Indicateurs!I35</f>
        <v>1.0000000000000001e-05</v>
      </c>
    </row>
    <row r="28" ht="14.25">
      <c r="A28" s="84" t="str">
        <f>Indicateurs!B36</f>
        <v>Vitaux</v>
      </c>
      <c r="B28" s="84" t="str">
        <f>Indicateurs!C36</f>
        <v xml:space="preserve">Être en bonne santé </v>
      </c>
      <c r="C28" s="84" t="str">
        <f>Indicateurs!D36</f>
        <v xml:space="preserve">Transformation et  Soutenabilité</v>
      </c>
      <c r="D28" s="84" t="str">
        <f>Indicateurs!E36</f>
        <v xml:space="preserve">Nombre de jours d’épisode de pollution de l’air</v>
      </c>
      <c r="E28" s="86">
        <f>Indicateurs!G36</f>
        <v>0</v>
      </c>
      <c r="F28" s="85" t="str">
        <f>Indicateurs!H36</f>
        <v xml:space="preserve">nombre de jours par an</v>
      </c>
      <c r="G28" s="87" t="str">
        <f>Indicateurs!F36</f>
        <v>Interne</v>
      </c>
      <c r="H28" s="86">
        <f>Indicateurs!I36</f>
        <v>1</v>
      </c>
    </row>
    <row r="29" ht="14.25">
      <c r="A29" s="84" t="str">
        <f>Indicateurs!B37</f>
        <v>Vitaux</v>
      </c>
      <c r="B29" s="84" t="str">
        <f>Indicateurs!C37</f>
        <v xml:space="preserve">Nous sentir en sécurité</v>
      </c>
      <c r="C29" s="84" t="str">
        <f>Indicateurs!D37</f>
        <v>Subsistance</v>
      </c>
      <c r="D29" s="84" t="str">
        <f>Indicateurs!E37</f>
        <v xml:space="preserve">Nombre de victimes de violences de type « coups et blessures » pour 1000 habitants </v>
      </c>
      <c r="E29" s="86">
        <f>Indicateurs!G37</f>
        <v>3.2999999999999998</v>
      </c>
      <c r="F29" s="85" t="str">
        <f>Indicateurs!H37</f>
        <v xml:space="preserve">Nombre / 1000 habitants</v>
      </c>
      <c r="G29" s="87" t="str">
        <f>Indicateurs!F37</f>
        <v xml:space="preserve">INSEE, Statistiques locales
Open data
</v>
      </c>
      <c r="H29" s="86">
        <f>Indicateurs!I37</f>
        <v>0</v>
      </c>
    </row>
    <row r="30" ht="14.25">
      <c r="A30" s="84" t="str">
        <f>Indicateurs!B38</f>
        <v>Vitaux</v>
      </c>
      <c r="B30" s="84" t="str">
        <f>Indicateurs!C38</f>
        <v xml:space="preserve">Nous sentir en sécurité</v>
      </c>
      <c r="C30" s="84" t="str">
        <f>Indicateurs!D38</f>
        <v xml:space="preserve">A renseigner</v>
      </c>
      <c r="D30" s="84" t="str">
        <f>Indicateurs!E38</f>
        <v xml:space="preserve">Recensement effectif des sites ou événements sensibles</v>
      </c>
      <c r="E30" s="86">
        <f>Indicateurs!G38</f>
        <v>0</v>
      </c>
      <c r="F30" s="85" t="str">
        <f>Indicateurs!H38</f>
        <v xml:space="preserve">Oui / Non</v>
      </c>
      <c r="G30" s="87" t="str">
        <f>Indicateurs!F38</f>
        <v>Interne</v>
      </c>
      <c r="H30" s="86">
        <f>Indicateurs!I38</f>
        <v>0</v>
      </c>
    </row>
    <row r="31" ht="14.25">
      <c r="A31" s="84" t="str">
        <f>Indicateurs!B39</f>
        <v>Vitaux</v>
      </c>
      <c r="B31" s="84" t="str">
        <f>Indicateurs!C39</f>
        <v xml:space="preserve">Nous sentir en sécurité</v>
      </c>
      <c r="C31" s="84" t="str">
        <f>Indicateurs!D39</f>
        <v xml:space="preserve">A renseigner</v>
      </c>
      <c r="D31" s="84" t="str">
        <f>Indicateurs!E39</f>
        <v>eche</v>
      </c>
      <c r="E31" s="86">
        <f>Indicateurs!G39</f>
        <v>91.799999999999997</v>
      </c>
      <c r="F31" s="85" t="str">
        <f>Indicateurs!H39</f>
        <v>%</v>
      </c>
      <c r="G31" s="87" t="str">
        <f>Indicateurs!F39</f>
        <v xml:space="preserve">Statistiques locales de l’INSEE. </v>
      </c>
      <c r="H31" s="86">
        <f>Indicateurs!I39</f>
        <v>1</v>
      </c>
    </row>
    <row r="32" ht="14.25">
      <c r="A32" s="84" t="str">
        <f>Indicateurs!B40</f>
        <v>Vitaux</v>
      </c>
      <c r="B32" s="84" t="str">
        <f>Indicateurs!C40</f>
        <v xml:space="preserve">Nous sentir en sécurité</v>
      </c>
      <c r="C32" s="84" t="str">
        <f>Indicateurs!D40</f>
        <v xml:space="preserve"> A renseigner</v>
      </c>
      <c r="D32" s="84" t="str">
        <f>Indicateurs!E40</f>
        <v xml:space="preserve">Part des communes couvertes par un PCS</v>
      </c>
      <c r="E32" s="86">
        <f>Indicateurs!G40</f>
        <v>0</v>
      </c>
      <c r="F32" s="85" t="str">
        <f>Indicateurs!H40</f>
        <v>%</v>
      </c>
      <c r="G32" s="87" t="str">
        <f>Indicateurs!F40</f>
        <v>Interne</v>
      </c>
      <c r="H32" s="86">
        <f>Indicateurs!I40</f>
        <v>1</v>
      </c>
    </row>
    <row r="33" ht="14.25">
      <c r="A33" s="84" t="str">
        <f>Indicateurs!B41</f>
        <v>Vitaux</v>
      </c>
      <c r="B33" s="84" t="str">
        <f>Indicateurs!C41</f>
        <v xml:space="preserve">Nous sentir en sécurité</v>
      </c>
      <c r="C33" s="84" t="str">
        <f>Indicateurs!D41</f>
        <v xml:space="preserve">A renseigner</v>
      </c>
      <c r="D33" s="84" t="str">
        <f>Indicateurs!E41</f>
        <v xml:space="preserve">Réalisation d’un diagnostic identifiant les aléas et les vulnérabilités du territoire</v>
      </c>
      <c r="E33" s="86">
        <f>Indicateurs!G41</f>
        <v>0</v>
      </c>
      <c r="F33" s="85" t="str">
        <f>Indicateurs!H41</f>
        <v xml:space="preserve">Oui / Non</v>
      </c>
      <c r="G33" s="87">
        <f>Indicateurs!F41</f>
        <v>0</v>
      </c>
      <c r="H33" s="86">
        <f>Indicateurs!I41</f>
        <v>0</v>
      </c>
    </row>
    <row r="34" ht="14.25">
      <c r="A34" s="84" t="str">
        <f>Indicateurs!B42</f>
        <v>Vitaux</v>
      </c>
      <c r="B34" s="84" t="str">
        <f>Indicateurs!C42</f>
        <v xml:space="preserve">Nous sentir en sécurité</v>
      </c>
      <c r="C34" s="84" t="str">
        <f>Indicateurs!D42</f>
        <v xml:space="preserve">A renseigner</v>
      </c>
      <c r="D34" s="84" t="str">
        <f>Indicateurs!E42</f>
        <v xml:space="preserve">Nombre d’actions de sensibilisation et d’encapacitation des habitants sur les enjeux de gestion de crise et de résilience</v>
      </c>
      <c r="E34" s="86">
        <f>Indicateurs!G42</f>
        <v>0</v>
      </c>
      <c r="F34" s="85" t="str">
        <f>Indicateurs!H42</f>
        <v>Nombre</v>
      </c>
      <c r="G34" s="87">
        <f>Indicateurs!F42</f>
        <v>0</v>
      </c>
      <c r="H34" s="86">
        <f>Indicateurs!I42</f>
        <v>0</v>
      </c>
    </row>
    <row r="35" ht="14.25">
      <c r="A35" s="84" t="str">
        <f>Indicateurs!B43</f>
        <v>Vitaux</v>
      </c>
      <c r="B35" s="84" t="str">
        <f>Indicateurs!C43</f>
        <v xml:space="preserve">Se nourir</v>
      </c>
      <c r="C35" s="84" t="str">
        <f>Indicateurs!D43</f>
        <v>Transformation</v>
      </c>
      <c r="D35" s="84" t="str">
        <f>Indicateurs!E43</f>
        <v xml:space="preserve">Adéquation théorique entre la production agricole et la consommation du territoire</v>
      </c>
      <c r="E35" s="86">
        <f>Indicateurs!G43</f>
        <v>3.7000000000000002</v>
      </c>
      <c r="F35" s="85" t="str">
        <f>Indicateurs!H43</f>
        <v>%</v>
      </c>
      <c r="G35" s="87" t="str">
        <f>Indicateurs!F43</f>
        <v xml:space="preserve">Territoires au futur, Shift Project
Open Data
</v>
      </c>
      <c r="H35" s="86">
        <f>Indicateurs!I43</f>
        <v>0</v>
      </c>
    </row>
    <row r="36" ht="14.25">
      <c r="A36" s="84" t="str">
        <f>Indicateurs!B44</f>
        <v>Vitaux</v>
      </c>
      <c r="B36" s="84" t="str">
        <f>Indicateurs!C44</f>
        <v xml:space="preserve">Se nourir</v>
      </c>
      <c r="C36" s="84" t="str">
        <f>Indicateurs!D44</f>
        <v xml:space="preserve">A renseigner</v>
      </c>
      <c r="D36" s="84" t="str">
        <f>Indicateurs!E44</f>
        <v xml:space="preserve">Évolution des actifs agricoles entre 2008 et 2019</v>
      </c>
      <c r="E36" s="86">
        <f>Indicateurs!G44</f>
        <v>11.538</v>
      </c>
      <c r="F36" s="85" t="str">
        <f>Indicateurs!H44</f>
        <v>%</v>
      </c>
      <c r="G36" s="87" t="str">
        <f>Indicateurs!F44</f>
        <v xml:space="preserve">Territoires au futur, Shift Project
Open Data
</v>
      </c>
      <c r="H36" s="86">
        <f>Indicateurs!I44</f>
        <v>0.96838904109589041</v>
      </c>
    </row>
    <row r="37" ht="14.25">
      <c r="A37" s="84" t="str">
        <f>Indicateurs!B45</f>
        <v>Vitaux</v>
      </c>
      <c r="B37" s="84" t="str">
        <f>Indicateurs!C45</f>
        <v xml:space="preserve">Se nourir</v>
      </c>
      <c r="C37" s="84" t="str">
        <f>Indicateurs!D45</f>
        <v>Soutenabilité</v>
      </c>
      <c r="D37" s="84" t="str">
        <f>Indicateurs!E45</f>
        <v xml:space="preserve">Part de la surface agricole en agriculture Biologique sur la surface agricole utile</v>
      </c>
      <c r="E37" s="86">
        <f>Indicateurs!G45</f>
        <v>18</v>
      </c>
      <c r="F37" s="85" t="str">
        <f>Indicateurs!H45</f>
        <v>%</v>
      </c>
      <c r="G37" s="87" t="str">
        <f>Indicateurs!F45</f>
        <v xml:space="preserve">Observatoire des Territoires
Agence Bio
Open data
</v>
      </c>
      <c r="H37" s="86">
        <f>Indicateurs!I45</f>
        <v>0</v>
      </c>
    </row>
    <row r="38" ht="14.25">
      <c r="A38" s="84" t="str">
        <f>Indicateurs!B46</f>
        <v>Vitaux</v>
      </c>
      <c r="B38" s="84" t="str">
        <f>Indicateurs!C46</f>
        <v xml:space="preserve">Se nourir</v>
      </c>
      <c r="C38" s="84" t="str">
        <f>Indicateurs!D46</f>
        <v>Subsistance</v>
      </c>
      <c r="D38" s="84" t="str">
        <f>Indicateurs!E46</f>
        <v xml:space="preserve">Nombre de marchés de producteurs</v>
      </c>
      <c r="E38" s="86">
        <f>Indicateurs!G46</f>
        <v>0</v>
      </c>
      <c r="F38" s="85" t="str">
        <f>Indicateurs!H46</f>
        <v xml:space="preserve">/ 1000 habitants</v>
      </c>
      <c r="G38" s="87" t="str">
        <f>Indicateurs!F46</f>
        <v>Interne</v>
      </c>
      <c r="H38" s="86">
        <f>Indicateurs!I46</f>
        <v>1</v>
      </c>
    </row>
    <row r="39" ht="14.25">
      <c r="A39" s="84" t="str">
        <f>Indicateurs!B47</f>
        <v>Vitaux</v>
      </c>
      <c r="B39" s="84" t="str">
        <f>Indicateurs!C47</f>
        <v xml:space="preserve">Se nourir</v>
      </c>
      <c r="C39" s="84" t="str">
        <f>Indicateurs!D47</f>
        <v xml:space="preserve">A renseigner</v>
      </c>
      <c r="D39" s="84" t="str">
        <f>Indicateurs!E47</f>
        <v xml:space="preserve">Indice de Fréquence de Traitement</v>
      </c>
      <c r="E39" s="86">
        <f>Indicateurs!G47</f>
        <v>0</v>
      </c>
      <c r="F39" s="85" t="str">
        <f>Indicateurs!H47</f>
        <v>Nombre</v>
      </c>
      <c r="G39" s="87">
        <f>Indicateurs!F47</f>
        <v>0</v>
      </c>
      <c r="H39" s="86">
        <f>Indicateurs!I47</f>
        <v>1</v>
      </c>
    </row>
    <row r="40" ht="14.25">
      <c r="A40" s="84" t="str">
        <f>Indicateurs!B48</f>
        <v>Vitaux</v>
      </c>
      <c r="B40" s="84" t="str">
        <f>Indicateurs!C48</f>
        <v xml:space="preserve">Se nourir</v>
      </c>
      <c r="C40" s="84" t="str">
        <f>Indicateurs!D48</f>
        <v>Soutenabilité</v>
      </c>
      <c r="D40" s="84" t="str">
        <f>Indicateurs!E48</f>
        <v xml:space="preserve">Score « Haute Valeur Naturelle »</v>
      </c>
      <c r="E40" s="86">
        <f>Indicateurs!G48</f>
        <v>21</v>
      </c>
      <c r="F40" s="85" t="str">
        <f>Indicateurs!H48</f>
        <v>Nombre</v>
      </c>
      <c r="G40" s="87" t="str">
        <f>Indicateurs!F48</f>
        <v xml:space="preserve">CRATER, open data, sur la base de travaux de Solagro</v>
      </c>
      <c r="H40" s="86">
        <f>Indicateurs!I48</f>
        <v>1</v>
      </c>
    </row>
    <row r="41" ht="14.25">
      <c r="A41" s="84" t="str">
        <f>Indicateurs!B49</f>
        <v>Vitaux</v>
      </c>
      <c r="B41" s="84" t="str">
        <f>Indicateurs!C49</f>
        <v xml:space="preserve">Se nourir</v>
      </c>
      <c r="C41" s="84" t="str">
        <f>Indicateurs!D49</f>
        <v>Transformation</v>
      </c>
      <c r="D41" s="84" t="str">
        <f>Indicateurs!E49</f>
        <v xml:space="preserve">Adoption d’un Projet Alimentaire Territorial</v>
      </c>
      <c r="E41" s="86" t="str">
        <f>Indicateurs!G49</f>
        <v>Oui</v>
      </c>
      <c r="F41" s="85" t="str">
        <f>Indicateurs!H49</f>
        <v xml:space="preserve">Oui / Non</v>
      </c>
      <c r="G41" s="87" t="str">
        <f>Indicateurs!F49</f>
        <v xml:space="preserve">Agriculture.gouv.fr
Ou interne
</v>
      </c>
      <c r="H41" s="86">
        <f>Indicateurs!I49</f>
        <v>1</v>
      </c>
    </row>
    <row r="42" ht="14.25">
      <c r="A42" s="84" t="str">
        <f>Indicateurs!B50</f>
        <v>Vitaux</v>
      </c>
      <c r="B42" s="84" t="str">
        <f>Indicateurs!C50</f>
        <v xml:space="preserve">Se nourir</v>
      </c>
      <c r="C42" s="84" t="str">
        <f>Indicateurs!D50</f>
        <v xml:space="preserve">A renseigner</v>
      </c>
      <c r="D42" s="84" t="str">
        <f>Indicateurs!E50</f>
        <v xml:space="preserve">Accessibilité théorique aux commerces alimentaires en vélo</v>
      </c>
      <c r="E42" s="86">
        <f>Indicateurs!G50</f>
        <v>94.299999999999997</v>
      </c>
      <c r="F42" s="85" t="str">
        <f>Indicateurs!H50</f>
        <v>%</v>
      </c>
      <c r="G42" s="87">
        <f>Indicateurs!F50</f>
        <v>0</v>
      </c>
      <c r="H42" s="86">
        <f>Indicateurs!I50</f>
        <v>1</v>
      </c>
    </row>
    <row r="43" ht="14.25">
      <c r="A43" s="84" t="str">
        <f>Indicateurs!B51</f>
        <v>Induits</v>
      </c>
      <c r="B43" s="84" t="str">
        <f>Indicateurs!C51</f>
        <v xml:space="preserve">Avoir accès à l'énergie</v>
      </c>
      <c r="C43" s="84" t="str">
        <f>Indicateurs!D51</f>
        <v xml:space="preserve">Transformation et  Soutenabilité</v>
      </c>
      <c r="D43" s="84" t="str">
        <f>Indicateurs!E51</f>
        <v xml:space="preserve">Émissions de gaz à effet de serre énergétiques territoriales par habitant</v>
      </c>
      <c r="E43" s="86">
        <f>Indicateurs!G51</f>
        <v>0</v>
      </c>
      <c r="F43" s="85" t="str">
        <f>Indicateurs!H51</f>
        <v>teqCO2/hab</v>
      </c>
      <c r="G43" s="87" t="str">
        <f>Indicateurs!F51</f>
        <v xml:space="preserve">Terristory, open data
PCAET
</v>
      </c>
      <c r="H43" s="86">
        <f>Indicateurs!I51</f>
        <v>0</v>
      </c>
    </row>
    <row r="44" ht="14.25">
      <c r="A44" s="84" t="str">
        <f>Indicateurs!B52</f>
        <v>Induits</v>
      </c>
      <c r="B44" s="84" t="str">
        <f>Indicateurs!C52</f>
        <v xml:space="preserve">Avoir accès à l'énergie</v>
      </c>
      <c r="C44" s="84" t="str">
        <f>Indicateurs!D52</f>
        <v>Soutenabilité</v>
      </c>
      <c r="D44" s="84" t="str">
        <f>Indicateurs!E52</f>
        <v xml:space="preserve">Existence d'un plan de sobriété énergétique à l'échelle territoriale</v>
      </c>
      <c r="E44" s="86">
        <f>Indicateurs!G52</f>
        <v>0</v>
      </c>
      <c r="F44" s="85">
        <f>Indicateurs!H52</f>
        <v>0</v>
      </c>
      <c r="G44" s="87" t="str">
        <f>Indicateurs!F52</f>
        <v>Interne</v>
      </c>
      <c r="H44" s="86">
        <f>Indicateurs!I52</f>
        <v>1</v>
      </c>
    </row>
    <row r="45" ht="14.25">
      <c r="A45" s="84" t="str">
        <f>Indicateurs!B53</f>
        <v>Induits</v>
      </c>
      <c r="B45" s="84" t="str">
        <f>Indicateurs!C53</f>
        <v xml:space="preserve">Avoir accès à l'énergie</v>
      </c>
      <c r="C45" s="84" t="str">
        <f>Indicateurs!D53</f>
        <v xml:space="preserve">Gestion de crise</v>
      </c>
      <c r="D45" s="84" t="str">
        <f>Indicateurs!E53</f>
        <v xml:space="preserve">Existence de capacités énergétiques de back up pour les infrastructures critiques</v>
      </c>
      <c r="E45" s="86">
        <f>Indicateurs!G53</f>
        <v>0</v>
      </c>
      <c r="F45" s="85" t="str">
        <f>Indicateurs!H53</f>
        <v>-</v>
      </c>
      <c r="G45" s="87" t="str">
        <f>Indicateurs!F53</f>
        <v>Interne</v>
      </c>
      <c r="H45" s="86">
        <f>Indicateurs!I53</f>
        <v>0</v>
      </c>
    </row>
    <row r="46" ht="14.25">
      <c r="A46" s="84" t="str">
        <f>Indicateurs!B54</f>
        <v>Induits</v>
      </c>
      <c r="B46" s="84" t="str">
        <f>Indicateurs!C54</f>
        <v xml:space="preserve">Avoir accès à l'énergie</v>
      </c>
      <c r="C46" s="84" t="str">
        <f>Indicateurs!D54</f>
        <v>Subsistance</v>
      </c>
      <c r="D46" s="84" t="str">
        <f>Indicateurs!E54</f>
        <v xml:space="preserve">Consommation énergétique par habitant, hors secteur industriel</v>
      </c>
      <c r="E46" s="86">
        <f>Indicateurs!G54</f>
        <v>0</v>
      </c>
      <c r="F46" s="85" t="str">
        <f>Indicateurs!H54</f>
        <v>MWh/hab</v>
      </c>
      <c r="G46" s="87" t="str">
        <f>Indicateurs!F54</f>
        <v xml:space="preserve">Interne (PCAET)
Terristory, open data
</v>
      </c>
      <c r="H46" s="86">
        <f>Indicateurs!I54</f>
        <v>1</v>
      </c>
    </row>
    <row r="47" ht="14.25">
      <c r="A47" s="84" t="str">
        <f>Indicateurs!B55</f>
        <v>Induits</v>
      </c>
      <c r="B47" s="84" t="str">
        <f>Indicateurs!C55</f>
        <v xml:space="preserve">Avoir accès à l'énergie</v>
      </c>
      <c r="C47" s="84" t="str">
        <f>Indicateurs!D55</f>
        <v xml:space="preserve">Transformation et  Soutenabilité</v>
      </c>
      <c r="D47" s="84" t="str">
        <f>Indicateurs!E55</f>
        <v xml:space="preserve">Taux de couverture des besoins en électricité / en chaleur / en gaz par les capacités de production énergétiques locales</v>
      </c>
      <c r="E47" s="86">
        <f>Indicateurs!G55</f>
        <v>0</v>
      </c>
      <c r="F47" s="85" t="str">
        <f>Indicateurs!H55</f>
        <v>%</v>
      </c>
      <c r="G47" s="87" t="str">
        <f>Indicateurs!F55</f>
        <v xml:space="preserve">Interne (PCAET)
Terristory, open data
</v>
      </c>
      <c r="H47" s="86">
        <f>Indicateurs!I55</f>
        <v>0</v>
      </c>
    </row>
    <row r="48" ht="14.25">
      <c r="A48" s="84" t="str">
        <f>Indicateurs!B56</f>
        <v>Induits</v>
      </c>
      <c r="B48" s="84" t="str">
        <f>Indicateurs!C56</f>
        <v xml:space="preserve">Avoir accès à l'énergie</v>
      </c>
      <c r="C48" s="84" t="str">
        <f>Indicateurs!D56</f>
        <v xml:space="preserve">Transformation et  Soutenabilité</v>
      </c>
      <c r="D48" s="84" t="str">
        <f>Indicateurs!E56</f>
        <v xml:space="preserve">Existence d'un schéma directeur des énergies </v>
      </c>
      <c r="E48" s="86">
        <f>Indicateurs!G56</f>
        <v>0</v>
      </c>
      <c r="F48" s="85" t="str">
        <f>Indicateurs!H56</f>
        <v xml:space="preserve">Oui / Non</v>
      </c>
      <c r="G48" s="87" t="str">
        <f>Indicateurs!F56</f>
        <v xml:space="preserve">Interne 
</v>
      </c>
      <c r="H48" s="86">
        <f>Indicateurs!I56</f>
        <v>0</v>
      </c>
    </row>
    <row r="49" ht="14.25">
      <c r="A49" s="84" t="str">
        <f>Indicateurs!B57</f>
        <v>Induits</v>
      </c>
      <c r="B49" s="84" t="str">
        <f>Indicateurs!C57</f>
        <v xml:space="preserve">Etre en capacité de nous déplacer</v>
      </c>
      <c r="C49" s="84" t="str">
        <f>Indicateurs!D57</f>
        <v xml:space="preserve">Transformation et  Soutenabilité</v>
      </c>
      <c r="D49" s="84" t="str">
        <f>Indicateurs!E57</f>
        <v xml:space="preserve">Part de la population éloignée des équipements de services de proximité </v>
      </c>
      <c r="E49" s="86">
        <f>Indicateurs!G57</f>
        <v>1.8999999999999999</v>
      </c>
      <c r="F49" s="85" t="str">
        <f>Indicateurs!H57</f>
        <v>%</v>
      </c>
      <c r="G49" s="87">
        <f>Indicateurs!F57</f>
        <v>0</v>
      </c>
      <c r="H49" s="86">
        <f>Indicateurs!I57</f>
        <v>0.98099999999999998</v>
      </c>
    </row>
    <row r="50" ht="14.25">
      <c r="A50" s="84" t="str">
        <f>Indicateurs!B58</f>
        <v>Induits</v>
      </c>
      <c r="B50" s="84" t="str">
        <f>Indicateurs!C58</f>
        <v xml:space="preserve">Etre en capacité de nous déplacer</v>
      </c>
      <c r="C50" s="84" t="str">
        <f>Indicateurs!D58</f>
        <v xml:space="preserve">A renseigner</v>
      </c>
      <c r="D50" s="84" t="str">
        <f>Indicateurs!E58</f>
        <v xml:space="preserve">Part des communes présentant un ou plusieurs services résidentiels principaux : école, alimentation, pharmacie, médecin)</v>
      </c>
      <c r="E50" s="86">
        <f>Indicateurs!G58</f>
        <v>33</v>
      </c>
      <c r="F50" s="85" t="str">
        <f>Indicateurs!H58</f>
        <v>%</v>
      </c>
      <c r="G50" s="87">
        <f>Indicateurs!F58</f>
        <v>0</v>
      </c>
      <c r="H50" s="86">
        <f>Indicateurs!I58</f>
        <v>1</v>
      </c>
    </row>
    <row r="51" ht="14.25">
      <c r="A51" s="84" t="str">
        <f>Indicateurs!B59</f>
        <v>Induits</v>
      </c>
      <c r="B51" s="84" t="str">
        <f>Indicateurs!C59</f>
        <v xml:space="preserve">Etre en capacité de nous déplacer</v>
      </c>
      <c r="C51" s="84" t="str">
        <f>Indicateurs!D59</f>
        <v>Subsistance</v>
      </c>
      <c r="D51" s="84" t="str">
        <f>Indicateurs!E59</f>
        <v xml:space="preserve">Taux de précarité énergétique mobilité</v>
      </c>
      <c r="E51" s="86">
        <f>Indicateurs!G59</f>
        <v>12.4</v>
      </c>
      <c r="F51" s="85" t="str">
        <f>Indicateurs!H59</f>
        <v>%</v>
      </c>
      <c r="G51" s="87" t="str">
        <f>Indicateurs!F59</f>
        <v xml:space="preserve">Territoires au futur
Open data
</v>
      </c>
      <c r="H51" s="86">
        <f>Indicateurs!I59</f>
        <v>1</v>
      </c>
    </row>
    <row r="52" ht="14.25">
      <c r="A52" s="84" t="str">
        <f>Indicateurs!B60</f>
        <v>Induits</v>
      </c>
      <c r="B52" s="84" t="str">
        <f>Indicateurs!C60</f>
        <v xml:space="preserve">Etre en capacité de nous déplacer</v>
      </c>
      <c r="C52" s="84" t="str">
        <f>Indicateurs!D60</f>
        <v xml:space="preserve">Transformation et  Soutenabilité</v>
      </c>
      <c r="D52" s="84" t="str">
        <f>Indicateurs!E60</f>
        <v xml:space="preserve">Existence d’un document de planification des mobilités durables</v>
      </c>
      <c r="E52" s="86">
        <f>Indicateurs!G60</f>
        <v>0</v>
      </c>
      <c r="F52" s="85" t="str">
        <f>Indicateurs!H60</f>
        <v xml:space="preserve">Oui / Non</v>
      </c>
      <c r="G52" s="87" t="str">
        <f>Indicateurs!F60</f>
        <v xml:space="preserve">CEREMA, open data
Interne 
</v>
      </c>
      <c r="H52" s="86">
        <f>Indicateurs!I60</f>
        <v>0</v>
      </c>
    </row>
    <row r="53" ht="14.25">
      <c r="A53" s="84" t="str">
        <f>Indicateurs!B61</f>
        <v>Induits</v>
      </c>
      <c r="B53" s="84" t="str">
        <f>Indicateurs!C61</f>
        <v xml:space="preserve">Etre en capacité de nous déplacer</v>
      </c>
      <c r="C53" s="84" t="str">
        <f>Indicateurs!D61</f>
        <v xml:space="preserve">Gestion de crise</v>
      </c>
      <c r="D53" s="84" t="str">
        <f>Indicateurs!E61</f>
        <v xml:space="preserve">Principaux itinéraires de secours et d’évacuation identifiés</v>
      </c>
      <c r="E53" s="86">
        <f>Indicateurs!G61</f>
        <v>0</v>
      </c>
      <c r="F53" s="85" t="str">
        <f>Indicateurs!H61</f>
        <v>Oui/Non</v>
      </c>
      <c r="G53" s="87" t="str">
        <f>Indicateurs!F61</f>
        <v>Interne</v>
      </c>
      <c r="H53" s="86">
        <f>Indicateurs!I61</f>
        <v>0</v>
      </c>
    </row>
    <row r="54" ht="14.25">
      <c r="A54" s="84" t="str">
        <f>Indicateurs!B62</f>
        <v>Induits</v>
      </c>
      <c r="B54" s="84" t="str">
        <f>Indicateurs!C62</f>
        <v xml:space="preserve">Etre en capacité de nous déplacer</v>
      </c>
      <c r="C54" s="84" t="str">
        <f>Indicateurs!D62</f>
        <v xml:space="preserve">Gestion de crise</v>
      </c>
      <c r="D54" s="84" t="str">
        <f>Indicateurs!E62</f>
        <v xml:space="preserve">Nombre de bornes de recharges de véhicules électriques pour 1000 habitants</v>
      </c>
      <c r="E54" s="86">
        <f>Indicateurs!G62</f>
        <v>30</v>
      </c>
      <c r="F54" s="85" t="str">
        <f>Indicateurs!H62</f>
        <v xml:space="preserve">Nombre /1000 habitants </v>
      </c>
      <c r="G54" s="87" t="str">
        <f>Indicateurs!F62</f>
        <v>ODDetT</v>
      </c>
      <c r="H54" s="86">
        <f>Indicateurs!I62</f>
        <v>1</v>
      </c>
    </row>
    <row r="55" ht="14.25">
      <c r="A55" s="84" t="str">
        <f>Indicateurs!B63</f>
        <v>Induits</v>
      </c>
      <c r="B55" s="84" t="str">
        <f>Indicateurs!C63</f>
        <v xml:space="preserve">Financer la réponse à nos besoins et la résilience de notre territoire</v>
      </c>
      <c r="C55" s="84" t="str">
        <f>Indicateurs!D63</f>
        <v>Subsistance</v>
      </c>
      <c r="D55" s="84" t="str">
        <f>Indicateurs!E63</f>
        <v xml:space="preserve">Taux de pauvreté</v>
      </c>
      <c r="E55" s="86">
        <f>Indicateurs!G63</f>
        <v>20</v>
      </c>
      <c r="F55" s="85">
        <f>Indicateurs!H63</f>
        <v>0</v>
      </c>
      <c r="G55" s="87" t="str">
        <f>Indicateurs!F63</f>
        <v xml:space="preserve">Observatoire des territoires
Open data
</v>
      </c>
      <c r="H55" s="86">
        <f>Indicateurs!I63</f>
        <v>1</v>
      </c>
    </row>
    <row r="56" ht="14.25">
      <c r="A56" s="84" t="str">
        <f>Indicateurs!B64</f>
        <v>Induits</v>
      </c>
      <c r="B56" s="84" t="str">
        <f>Indicateurs!C64</f>
        <v xml:space="preserve">Financer la réponse à nos besoins et la résilience de notre territoire</v>
      </c>
      <c r="C56" s="84" t="str">
        <f>Indicateurs!D64</f>
        <v>Subsistance</v>
      </c>
      <c r="D56" s="84" t="str">
        <f>Indicateurs!E64</f>
        <v xml:space="preserve">Part des 15-24 ans non insérés</v>
      </c>
      <c r="E56" s="86">
        <f>Indicateurs!G64</f>
        <v>12.5</v>
      </c>
      <c r="F56" s="85" t="str">
        <f>Indicateurs!H64</f>
        <v>%</v>
      </c>
      <c r="G56" s="87" t="str">
        <f>Indicateurs!F64</f>
        <v xml:space="preserve">Observatoires des Territoires, ANCT
Open Data
</v>
      </c>
      <c r="H56" s="86">
        <f>Indicateurs!I64</f>
        <v>0</v>
      </c>
    </row>
    <row r="57" ht="14.25">
      <c r="A57" s="84" t="str">
        <f>Indicateurs!B65</f>
        <v>Induits</v>
      </c>
      <c r="B57" s="84" t="str">
        <f>Indicateurs!C65</f>
        <v xml:space="preserve">Financer la réponse à nos besoins et la résilience de notre territoire</v>
      </c>
      <c r="C57" s="84" t="str">
        <f>Indicateurs!D65</f>
        <v>Soutenabilité</v>
      </c>
      <c r="D57" s="84" t="str">
        <f>Indicateurs!E65</f>
        <v xml:space="preserve">Part des dépenses publiques favorables à la transition écologique et sociale</v>
      </c>
      <c r="E57" s="86">
        <f>Indicateurs!G65</f>
        <v>0</v>
      </c>
      <c r="F57" s="85" t="str">
        <f>Indicateurs!H65</f>
        <v>%</v>
      </c>
      <c r="G57" s="87" t="str">
        <f>Indicateurs!F65</f>
        <v>Interne</v>
      </c>
      <c r="H57" s="86">
        <f>Indicateurs!I65</f>
        <v>0</v>
      </c>
    </row>
    <row r="58" ht="14.25">
      <c r="A58" s="84" t="str">
        <f>Indicateurs!B66</f>
        <v>Induits</v>
      </c>
      <c r="B58" s="84" t="str">
        <f>Indicateurs!C66</f>
        <v xml:space="preserve">Produire et nous approvisionner localement</v>
      </c>
      <c r="C58" s="84" t="str">
        <f>Indicateurs!D66</f>
        <v>Transformation</v>
      </c>
      <c r="D58" s="84" t="str">
        <f>Indicateurs!E66</f>
        <v xml:space="preserve">Taux d’actifs et d’emplois</v>
      </c>
      <c r="E58" s="86">
        <f>Indicateurs!G66</f>
        <v>4</v>
      </c>
      <c r="F58" s="85" t="str">
        <f>Indicateurs!H66</f>
        <v xml:space="preserve">Note entre 1 et 5 selon la couleur de l’intercommunalité</v>
      </c>
      <c r="G58" s="87" t="str">
        <f>Indicateurs!F66</f>
        <v xml:space="preserve">Notes entre 1 et 5 selon la couleur de l’intercommunalité</v>
      </c>
      <c r="H58" s="86">
        <f>Indicateurs!I66</f>
        <v>1</v>
      </c>
    </row>
    <row r="59" ht="14.25">
      <c r="A59" s="84" t="str">
        <f>Indicateurs!B67</f>
        <v>Induits</v>
      </c>
      <c r="B59" s="84" t="str">
        <f>Indicateurs!C67</f>
        <v xml:space="preserve">Produire et nous approvisionner localement</v>
      </c>
      <c r="C59" s="84" t="str">
        <f>Indicateurs!D67</f>
        <v>Subsistance</v>
      </c>
      <c r="D59" s="84" t="str">
        <f>Indicateurs!E67</f>
        <v xml:space="preserve">Nombre d’équipements total</v>
      </c>
      <c r="E59" s="86">
        <f>Indicateurs!G67</f>
        <v>34.899999999999999</v>
      </c>
      <c r="F59" s="85" t="str">
        <f>Indicateurs!H67</f>
        <v xml:space="preserve">/ 1000 habitants</v>
      </c>
      <c r="G59" s="87" t="str">
        <f>Indicateurs!F67</f>
        <v xml:space="preserve">Moins de 26,9
Entre 27,0 et et 30,0
Entre 30,1 et 33,5
Entre 33,6 et 38,7
Supérieur à 38,8
Moyenne nationale : 33,5
</v>
      </c>
      <c r="H59" s="86">
        <f>Indicateurs!I67</f>
        <v>0</v>
      </c>
    </row>
    <row r="60" ht="14.25">
      <c r="A60" s="84" t="str">
        <f>Indicateurs!B68</f>
        <v>Induits</v>
      </c>
      <c r="B60" s="84" t="str">
        <f>Indicateurs!C68</f>
        <v xml:space="preserve">Produire et nous approvisionner localement</v>
      </c>
      <c r="C60" s="84" t="str">
        <f>Indicateurs!D68</f>
        <v xml:space="preserve">A renseigner</v>
      </c>
      <c r="D60" s="84" t="str">
        <f>Indicateurs!E68</f>
        <v xml:space="preserve">Part des emplois de la sphère présentielle</v>
      </c>
      <c r="E60" s="86">
        <f>Indicateurs!G68</f>
        <v>57.100000000000001</v>
      </c>
      <c r="F60" s="85" t="str">
        <f>Indicateurs!H68</f>
        <v>%</v>
      </c>
      <c r="G60" s="87" t="str">
        <f>Indicateurs!F68</f>
        <v xml:space="preserve">Entre 0% et 54,4%
Entre 54,5% et 60,4
Entre 60,5 et 65,3%
Entre 65,4% et 71,3%
Entre 71,4% et 100% 
Moyenne nationale :65,4%
</v>
      </c>
      <c r="H60" s="86">
        <f>Indicateurs!I68</f>
        <v>1</v>
      </c>
    </row>
    <row r="61" ht="14.25">
      <c r="A61" s="84" t="str">
        <f>Indicateurs!B69</f>
        <v>Induits</v>
      </c>
      <c r="B61" s="84" t="str">
        <f>Indicateurs!C69</f>
        <v xml:space="preserve">Produire et nous approvisionner localement</v>
      </c>
      <c r="C61" s="84" t="str">
        <f>Indicateurs!D69</f>
        <v xml:space="preserve">Gestion de crise</v>
      </c>
      <c r="D61" s="84" t="str">
        <f>Indicateurs!E69</f>
        <v xml:space="preserve">Part des emplois jugés "à risque" dans un contexte de transition énergétique</v>
      </c>
      <c r="E61" s="86">
        <f>Indicateurs!G69</f>
        <v>5.2000000000000002</v>
      </c>
      <c r="F61" s="85" t="str">
        <f>Indicateurs!H69</f>
        <v>%</v>
      </c>
      <c r="G61" s="87" t="str">
        <f>Indicateurs!F69</f>
        <v xml:space="preserve">A renseigner</v>
      </c>
      <c r="H61" s="86">
        <f>Indicateurs!I69</f>
        <v>1</v>
      </c>
    </row>
    <row r="62" ht="14.25">
      <c r="A62" s="84" t="str">
        <f>Indicateurs!B70</f>
        <v>Induits</v>
      </c>
      <c r="B62" s="84" t="str">
        <f>Indicateurs!C70</f>
        <v xml:space="preserve">Produire et nous approvisionner localement</v>
      </c>
      <c r="C62" s="84" t="str">
        <f>Indicateurs!D70</f>
        <v>Transformation</v>
      </c>
      <c r="D62" s="84" t="str">
        <f>Indicateurs!E70</f>
        <v xml:space="preserve">Indicateur de dépendance économique</v>
      </c>
      <c r="E62" s="86">
        <f>Indicateurs!G70</f>
        <v>75</v>
      </c>
      <c r="F62" s="85" t="str">
        <f>Indicateurs!H70</f>
        <v>-</v>
      </c>
      <c r="G62" s="87" t="str">
        <f>Indicateurs!F70</f>
        <v xml:space="preserve">Nombre entre 0 et 150</v>
      </c>
      <c r="H62" s="86">
        <f>Indicateurs!I70</f>
        <v>0</v>
      </c>
    </row>
    <row r="63" ht="14.25">
      <c r="A63" s="84" t="str">
        <f>Indicateurs!B71</f>
        <v>Induits</v>
      </c>
      <c r="B63" s="84" t="str">
        <f>Indicateurs!C71</f>
        <v xml:space="preserve">Produire et nous approvisionner localement</v>
      </c>
      <c r="C63" s="84" t="str">
        <f>Indicateurs!D71</f>
        <v>Transformation</v>
      </c>
      <c r="D63" s="84" t="str">
        <f>Indicateurs!E71</f>
        <v xml:space="preserve">Part des emplois dans l’économie sociale et solidaire dans l'ensemble de l'économie</v>
      </c>
      <c r="E63" s="86">
        <f>Indicateurs!G71</f>
        <v>10.5</v>
      </c>
      <c r="F63" s="85" t="str">
        <f>Indicateurs!H71</f>
        <v>%</v>
      </c>
      <c r="G63" s="87" t="str">
        <f>Indicateurs!F71</f>
        <v xml:space="preserve">Pourcentage (%)
Moyenne nationale : 10,5%</v>
      </c>
      <c r="H63" s="86">
        <f>Indicateurs!I71</f>
        <v>1</v>
      </c>
    </row>
    <row r="64" ht="14.25">
      <c r="A64" s="84" t="str">
        <f>Indicateurs!B72</f>
        <v>Induits</v>
      </c>
      <c r="B64" s="84" t="str">
        <f>Indicateurs!C72</f>
        <v xml:space="preserve">Produire et nous approvisionner localement</v>
      </c>
      <c r="C64" s="84" t="str">
        <f>Indicateurs!D72</f>
        <v xml:space="preserve">A renseigner</v>
      </c>
      <c r="D64" s="84" t="str">
        <f>Indicateurs!E72</f>
        <v xml:space="preserve">Part de la surface agricole utile sur la surface totale du territoire</v>
      </c>
      <c r="E64" s="86">
        <f>Indicateurs!G72</f>
        <v>12.51237306155369</v>
      </c>
      <c r="F64" s="85" t="str">
        <f>Indicateurs!H72</f>
        <v>%</v>
      </c>
      <c r="G64" s="87">
        <f>Indicateurs!F72</f>
        <v>0</v>
      </c>
      <c r="H64" s="86">
        <f>Indicateurs!I72</f>
        <v>0</v>
      </c>
    </row>
    <row r="65" ht="14.25">
      <c r="A65" s="84" t="str">
        <f>Indicateurs!B73</f>
        <v>Induits</v>
      </c>
      <c r="B65" s="84" t="str">
        <f>Indicateurs!C73</f>
        <v xml:space="preserve">Produire et nous approvisionner localement</v>
      </c>
      <c r="C65" s="84" t="str">
        <f>Indicateurs!D73</f>
        <v>Soutenabilité</v>
      </c>
      <c r="D65" s="84" t="str">
        <f>Indicateurs!E73</f>
        <v xml:space="preserve">Taux de valorisation matière et organique des déchets ménagers et assimilés</v>
      </c>
      <c r="E65" s="86">
        <f>Indicateurs!G73</f>
        <v>47.399999999999999</v>
      </c>
      <c r="F65" s="85" t="str">
        <f>Indicateurs!H73</f>
        <v>%</v>
      </c>
      <c r="G65" s="87" t="str">
        <f>Indicateurs!F73</f>
        <v xml:space="preserve">Entre 0% et 100%
Moyenne hexagonale :48,3%
</v>
      </c>
      <c r="H65" s="86">
        <f>Indicateurs!I73</f>
        <v>0</v>
      </c>
    </row>
    <row r="66" ht="14.25">
      <c r="A66" s="84" t="str">
        <f>Indicateurs!B74</f>
        <v>Induits</v>
      </c>
      <c r="B66" s="84" t="str">
        <f>Indicateurs!C74</f>
        <v xml:space="preserve">Produire et nous approvisionner localement</v>
      </c>
      <c r="C66" s="84" t="str">
        <f>Indicateurs!D74</f>
        <v>Transformation</v>
      </c>
      <c r="D66" s="84" t="str">
        <f>Indicateurs!E74</f>
        <v xml:space="preserve">Existence d’une monnaie locale</v>
      </c>
      <c r="E66" s="86" t="str">
        <f>Indicateurs!G74</f>
        <v>OUI</v>
      </c>
      <c r="F66" s="85" t="str">
        <f>Indicateurs!H74</f>
        <v xml:space="preserve">Oui / Non</v>
      </c>
      <c r="G66" s="87" t="str">
        <f>Indicateurs!F74</f>
        <v xml:space="preserve">Oui / Non</v>
      </c>
      <c r="H66" s="86">
        <f>Indicateurs!I74</f>
        <v>1</v>
      </c>
    </row>
    <row r="67" ht="14.25">
      <c r="A67" s="84" t="str">
        <f>Indicateurs!B75</f>
        <v>Induits</v>
      </c>
      <c r="B67" s="84" t="str">
        <f>Indicateurs!C75</f>
        <v xml:space="preserve">Produire et nous approvisionner localement</v>
      </c>
      <c r="C67" s="84" t="str">
        <f>Indicateurs!D75</f>
        <v>Subsistance</v>
      </c>
      <c r="D67" s="84" t="str">
        <f>Indicateurs!E75</f>
        <v xml:space="preserve">Part des achats publics intégrant une considération environnementale</v>
      </c>
      <c r="E67" s="86">
        <f>Indicateurs!G75</f>
        <v>0</v>
      </c>
      <c r="F67" s="85" t="str">
        <f>Indicateurs!H75</f>
        <v xml:space="preserve">% de contrat (en nombre ou en montant)</v>
      </c>
      <c r="G67" s="87" t="str">
        <f>Indicateurs!F75</f>
        <v xml:space="preserve">% de contrat (en nombre ou en montant)</v>
      </c>
      <c r="H67" s="86">
        <f>Indicateurs!I75</f>
        <v>1</v>
      </c>
    </row>
    <row r="68" ht="14.25">
      <c r="A68" s="84" t="str">
        <f>Indicateurs!B76</f>
        <v>Induits</v>
      </c>
      <c r="B68" s="84" t="str">
        <f>Indicateurs!C76</f>
        <v xml:space="preserve">Produire et nous approvisionner localement</v>
      </c>
      <c r="C68" s="84" t="str">
        <f>Indicateurs!D76</f>
        <v xml:space="preserve">A renseigner</v>
      </c>
      <c r="D68" s="84" t="str">
        <f>Indicateurs!E76</f>
        <v xml:space="preserve">Émissions territoriales de gaz à effet de serre par habitant</v>
      </c>
      <c r="E68" s="86">
        <f>Indicateurs!G76</f>
        <v>0</v>
      </c>
      <c r="F68" s="85" t="str">
        <f>Indicateurs!H76</f>
        <v>teqCO2/hab</v>
      </c>
      <c r="G68" s="87">
        <f>Indicateurs!F76</f>
        <v>0</v>
      </c>
      <c r="H68" s="86">
        <f>Indicateurs!I76</f>
        <v>1</v>
      </c>
    </row>
    <row r="69" ht="14.25">
      <c r="A69" s="84" t="str">
        <f>Indicateurs!B77</f>
        <v>Induits</v>
      </c>
      <c r="B69" s="84" t="str">
        <f>Indicateurs!C77</f>
        <v xml:space="preserve">Produire et nous approvisionner localement</v>
      </c>
      <c r="C69" s="84" t="str">
        <f>Indicateurs!D77</f>
        <v>Soutenabilité</v>
      </c>
      <c r="D69" s="84" t="str">
        <f>Indicateurs!E77</f>
        <v xml:space="preserve">Existence d’une tarification incitative sur la collecte des déchets</v>
      </c>
      <c r="E69" s="86">
        <f>Indicateurs!G77</f>
        <v>0</v>
      </c>
      <c r="F69" s="85" t="str">
        <f>Indicateurs!H77</f>
        <v xml:space="preserve">Oui
En cours de mise en place
Non</v>
      </c>
      <c r="G69" s="87" t="str">
        <f>Indicateurs!F77</f>
        <v xml:space="preserve">Oui
En cours de mise en place
Non
</v>
      </c>
      <c r="H69" s="86">
        <f>Indicateurs!I77</f>
        <v>0</v>
      </c>
    </row>
    <row r="70" ht="14.25">
      <c r="A70" s="84" t="str">
        <f>Indicateurs!B78</f>
        <v>Essentiels</v>
      </c>
      <c r="B70" s="84" t="str">
        <f>Indicateurs!C78</f>
        <v xml:space="preserve">Etre en lien avec la nature</v>
      </c>
      <c r="C70" s="84" t="str">
        <f>Indicateurs!D78</f>
        <v>Transformation</v>
      </c>
      <c r="D70" s="84" t="str">
        <f>Indicateurs!E78</f>
        <v xml:space="preserve">Existence d’un coefficient de biotope dans le plan local d’urbanisme</v>
      </c>
      <c r="E70" s="86">
        <f>Indicateurs!G78</f>
        <v>0</v>
      </c>
      <c r="F70" s="85" t="str">
        <f>Indicateurs!H78</f>
        <v xml:space="preserve">Oui / Non</v>
      </c>
      <c r="G70" s="87">
        <f>Indicateurs!F78</f>
        <v>0</v>
      </c>
      <c r="H70" s="86">
        <f>Indicateurs!I78</f>
        <v>0</v>
      </c>
    </row>
    <row r="71" ht="14.25">
      <c r="A71" s="84" t="str">
        <f>Indicateurs!B79</f>
        <v>Essentiels</v>
      </c>
      <c r="B71" s="84" t="str">
        <f>Indicateurs!C79</f>
        <v xml:space="preserve">Etre en lien avec la nature</v>
      </c>
      <c r="C71" s="84" t="str">
        <f>Indicateurs!D79</f>
        <v>Soutenabilité</v>
      </c>
      <c r="D71" s="84" t="str">
        <f>Indicateurs!E79</f>
        <v xml:space="preserve">Part de la surface en territoire consommé entre 2009 et 2021</v>
      </c>
      <c r="E71" s="86">
        <f>Indicateurs!G79</f>
        <v>0</v>
      </c>
      <c r="F71" s="85" t="str">
        <f>Indicateurs!H79</f>
        <v>%</v>
      </c>
      <c r="G71" s="87" t="str">
        <f>Indicateurs!F79</f>
        <v xml:space="preserve">Pourcentage (%)</v>
      </c>
      <c r="H71" s="86">
        <f>Indicateurs!I79</f>
        <v>0</v>
      </c>
    </row>
    <row r="72" ht="14.25">
      <c r="A72" s="84" t="str">
        <f>Indicateurs!B80</f>
        <v>Essentiels</v>
      </c>
      <c r="B72" s="84" t="str">
        <f>Indicateurs!C80</f>
        <v xml:space="preserve">Etre en lien avec la nature</v>
      </c>
      <c r="C72" s="84" t="str">
        <f>Indicateurs!D80</f>
        <v>Soutenabilité</v>
      </c>
      <c r="D72" s="84" t="str">
        <f>Indicateurs!E80</f>
        <v xml:space="preserve">Part des communes couvertes par un Atlas de la Biodiversité Communale (ABC) </v>
      </c>
      <c r="E72" s="86">
        <f>Indicateurs!G80</f>
        <v>0</v>
      </c>
      <c r="F72" s="85" t="str">
        <f>Indicateurs!H80</f>
        <v>%</v>
      </c>
      <c r="G72" s="87" t="str">
        <f>Indicateurs!F80</f>
        <v xml:space="preserve">Pourcentage (%)</v>
      </c>
      <c r="H72" s="86">
        <f>Indicateurs!I80</f>
        <v>0</v>
      </c>
    </row>
    <row r="73" ht="14.25">
      <c r="A73" s="84" t="str">
        <f>Indicateurs!B81</f>
        <v>Essentiels</v>
      </c>
      <c r="B73" s="84" t="str">
        <f>Indicateurs!C81</f>
        <v xml:space="preserve">Nous informer et nous instruire</v>
      </c>
      <c r="C73" s="84" t="str">
        <f>Indicateurs!D81</f>
        <v>Transformation</v>
      </c>
      <c r="D73" s="84" t="str">
        <f>Indicateurs!E81</f>
        <v xml:space="preserve">Part des écoles et établissements engagés dans une démarche globale de développement durable (label E3D)</v>
      </c>
      <c r="E73" s="86">
        <f>Indicateurs!G81</f>
        <v>0</v>
      </c>
      <c r="F73" s="85" t="str">
        <f>Indicateurs!H81</f>
        <v>%</v>
      </c>
      <c r="G73" s="87" t="str">
        <f>Indicateurs!F81</f>
        <v>Interne</v>
      </c>
      <c r="H73" s="86">
        <f>Indicateurs!I81</f>
        <v>0</v>
      </c>
    </row>
    <row r="74" ht="14.25">
      <c r="A74" s="84" t="str">
        <f>Indicateurs!B82</f>
        <v>Essentiels</v>
      </c>
      <c r="B74" s="84" t="str">
        <f>Indicateurs!C82</f>
        <v xml:space="preserve">Nous informer et nous instruire</v>
      </c>
      <c r="C74" s="84" t="str">
        <f>Indicateurs!D82</f>
        <v xml:space="preserve">Gestion de crise</v>
      </c>
      <c r="D74" s="84" t="str">
        <f>Indicateurs!E82</f>
        <v xml:space="preserve">Part des écoles enseignant la préparation aux situations d’urgence et la réduction des risques</v>
      </c>
      <c r="E74" s="86">
        <f>Indicateurs!G82</f>
        <v>0</v>
      </c>
      <c r="F74" s="85" t="str">
        <f>Indicateurs!H82</f>
        <v>%</v>
      </c>
      <c r="G74" s="87" t="str">
        <f>Indicateurs!F82</f>
        <v>Interne</v>
      </c>
      <c r="H74" s="86">
        <f>Indicateurs!I82</f>
        <v>0</v>
      </c>
    </row>
    <row r="75" ht="14.25">
      <c r="A75" s="84" t="str">
        <f>Indicateurs!B83</f>
        <v>Essentiels</v>
      </c>
      <c r="B75" s="84" t="str">
        <f>Indicateurs!C83</f>
        <v xml:space="preserve">Nous informer et nous instruire</v>
      </c>
      <c r="C75" s="84" t="str">
        <f>Indicateurs!D83</f>
        <v>Transformation</v>
      </c>
      <c r="D75" s="84" t="str">
        <f>Indicateurs!E83</f>
        <v xml:space="preserve">Nombre d’évènements socio-culturels relatifs aux enjeux de transition écologique par année</v>
      </c>
      <c r="E75" s="86">
        <f>Indicateurs!G83</f>
        <v>0</v>
      </c>
      <c r="F75" s="85" t="str">
        <f>Indicateurs!H83</f>
        <v>%</v>
      </c>
      <c r="G75" s="87" t="str">
        <f>Indicateurs!F83</f>
        <v>Interne</v>
      </c>
      <c r="H75" s="86">
        <f>Indicateurs!I83</f>
        <v>1</v>
      </c>
    </row>
    <row r="76" ht="14.25">
      <c r="A76" s="84" t="str">
        <f>Indicateurs!B84</f>
        <v>Essentiels</v>
      </c>
      <c r="B76" s="84" t="str">
        <f>Indicateurs!C84</f>
        <v xml:space="preserve">Nous informer et nous instruire</v>
      </c>
      <c r="C76" s="84" t="str">
        <f>Indicateurs!D84</f>
        <v>Subsistance</v>
      </c>
      <c r="D76" s="84" t="str">
        <f>Indicateurs!E84</f>
        <v xml:space="preserve">Nombre de librairies</v>
      </c>
      <c r="E76" s="86">
        <f>Indicateurs!G84</f>
        <v>0</v>
      </c>
      <c r="F76" s="85" t="str">
        <f>Indicateurs!H84</f>
        <v xml:space="preserve">/ 1000</v>
      </c>
      <c r="G76" s="87" t="str">
        <f>Indicateurs!F84</f>
        <v>Intene</v>
      </c>
      <c r="H76" s="86">
        <f>Indicateurs!I84</f>
        <v>0</v>
      </c>
    </row>
    <row r="77" ht="14.25">
      <c r="A77" s="84" t="str">
        <f>Indicateurs!B85</f>
        <v>Essentiels</v>
      </c>
      <c r="B77" s="84" t="str">
        <f>Indicateurs!C85</f>
        <v xml:space="preserve">Nous informer et nous instruire</v>
      </c>
      <c r="C77" s="84" t="str">
        <f>Indicateurs!D85</f>
        <v xml:space="preserve">Soutenabilité </v>
      </c>
      <c r="D77" s="84" t="str">
        <f>Indicateurs!E85</f>
        <v xml:space="preserve">Existence d’un dispositif d’éco-conditionnalité des aides aux acteurs et projets associatifs</v>
      </c>
      <c r="E77" s="86">
        <f>Indicateurs!G85</f>
        <v>0</v>
      </c>
      <c r="F77" s="85" t="str">
        <f>Indicateurs!H85</f>
        <v xml:space="preserve">Oui / Non</v>
      </c>
      <c r="G77" s="87" t="str">
        <f>Indicateurs!F85</f>
        <v>Interne</v>
      </c>
      <c r="H77" s="86">
        <f>Indicateurs!I85</f>
        <v>0</v>
      </c>
    </row>
    <row r="78" ht="14.25">
      <c r="A78" s="84" t="str">
        <f>Indicateurs!B86</f>
        <v>Essentiels</v>
      </c>
      <c r="B78" s="84" t="str">
        <f>Indicateurs!C86</f>
        <v xml:space="preserve">Vivre ensemble et faire société</v>
      </c>
      <c r="C78" s="84" t="str">
        <f>Indicateurs!D86</f>
        <v xml:space="preserve">A renseigner</v>
      </c>
      <c r="D78" s="84" t="str">
        <f>Indicateurs!E86</f>
        <v xml:space="preserve">Taux de participation aux dernières élections locales</v>
      </c>
      <c r="E78" s="86">
        <f>Indicateurs!G86</f>
        <v>42.25</v>
      </c>
      <c r="F78" s="85" t="str">
        <f>Indicateurs!H86</f>
        <v>%</v>
      </c>
      <c r="G78" s="87">
        <f>Indicateurs!F86</f>
        <v>0</v>
      </c>
      <c r="H78" s="86">
        <f>Indicateurs!I86</f>
        <v>1</v>
      </c>
    </row>
    <row r="79" ht="14.25">
      <c r="A79" s="84" t="str">
        <f>Indicateurs!B87</f>
        <v>Essentiels</v>
      </c>
      <c r="B79" s="84" t="str">
        <f>Indicateurs!C87</f>
        <v xml:space="preserve">Vivre ensemble et faire société</v>
      </c>
      <c r="C79" s="84" t="str">
        <f>Indicateurs!D87</f>
        <v>Subsistance</v>
      </c>
      <c r="D79" s="84" t="str">
        <f>Indicateurs!E87</f>
        <v xml:space="preserve">Différence entre le taux d'emploi des femmes et des hommes</v>
      </c>
      <c r="E79" s="86">
        <f>Indicateurs!G87</f>
        <v>-5.3399999999999999</v>
      </c>
      <c r="F79" s="85" t="str">
        <f>Indicateurs!H87</f>
        <v>Indice</v>
      </c>
      <c r="G79" s="87" t="str">
        <f>Indicateurs!F87</f>
        <v xml:space="preserve">Plateforme ODDetT
Open data
</v>
      </c>
      <c r="H79" s="86">
        <f>Indicateurs!I87</f>
        <v>0</v>
      </c>
    </row>
    <row r="80" ht="14.25">
      <c r="A80" s="84" t="str">
        <f>Indicateurs!B88</f>
        <v>Essentiels</v>
      </c>
      <c r="B80" s="84" t="str">
        <f>Indicateurs!C88</f>
        <v xml:space="preserve">Vivre ensemble et faire société</v>
      </c>
      <c r="C80" s="84" t="str">
        <f>Indicateurs!D88</f>
        <v>Transformation</v>
      </c>
      <c r="D80" s="84" t="str">
        <f>Indicateurs!E88</f>
        <v xml:space="preserve">Nombre d'associations</v>
      </c>
      <c r="E80" s="86">
        <f>Indicateurs!G88</f>
        <v>10878</v>
      </c>
      <c r="F80" s="85" t="str">
        <f>Indicateurs!H88</f>
        <v xml:space="preserve">/ 1000 habitants</v>
      </c>
      <c r="G80" s="87" t="str">
        <f>Indicateurs!F88</f>
        <v xml:space="preserve">Data-asso.fr
Open data
</v>
      </c>
      <c r="H80" s="86">
        <f>Indicateurs!I88</f>
        <v>0</v>
      </c>
    </row>
    <row r="81" ht="14.25">
      <c r="A81" s="84" t="str">
        <f>Indicateurs!B89</f>
        <v>Essentiels</v>
      </c>
      <c r="B81" s="84" t="str">
        <f>Indicateurs!C89</f>
        <v xml:space="preserve">Vivre ensemble et faire société</v>
      </c>
      <c r="C81" s="84" t="str">
        <f>Indicateurs!D89</f>
        <v>Transformation</v>
      </c>
      <c r="D81" s="84" t="str">
        <f>Indicateurs!E89</f>
        <v xml:space="preserve">Nombre d'évènements locaux liés à l'identité du territoire par an</v>
      </c>
      <c r="E81" s="86">
        <f>Indicateurs!G89</f>
        <v>0</v>
      </c>
      <c r="F81" s="85" t="str">
        <f>Indicateurs!H89</f>
        <v>nb/an</v>
      </c>
      <c r="G81" s="87" t="str">
        <f>Indicateurs!F89</f>
        <v>Interne</v>
      </c>
      <c r="H81" s="86">
        <f>Indicateurs!I89</f>
        <v>0</v>
      </c>
    </row>
    <row r="82" ht="14.25">
      <c r="A82" s="84" t="str">
        <f>Indicateurs!B90</f>
        <v>Essentiels</v>
      </c>
      <c r="B82" s="84" t="str">
        <f>Indicateurs!C90</f>
        <v xml:space="preserve">Vivre ensemble et faire société</v>
      </c>
      <c r="C82" s="84" t="str">
        <f>Indicateurs!D90</f>
        <v>Transformation</v>
      </c>
      <c r="D82" s="84" t="str">
        <f>Indicateurs!E90</f>
        <v xml:space="preserve">Existence d'une instance de gouvernance citoyenne</v>
      </c>
      <c r="E82" s="86">
        <f>Indicateurs!G90</f>
        <v>0</v>
      </c>
      <c r="F82" s="85" t="str">
        <f>Indicateurs!H90</f>
        <v xml:space="preserve">Oui / Non</v>
      </c>
      <c r="G82" s="87" t="str">
        <f>Indicateurs!F90</f>
        <v>Interne</v>
      </c>
      <c r="H82" s="86">
        <f>Indicateurs!I90</f>
        <v>0</v>
      </c>
    </row>
    <row r="83" ht="14.25">
      <c r="A83" s="84" t="str">
        <f>Indicateurs!B91</f>
        <v>Essentiels</v>
      </c>
      <c r="B83" s="84" t="str">
        <f>Indicateurs!C91</f>
        <v xml:space="preserve">Vivre ensemble et faire société</v>
      </c>
      <c r="C83" s="84" t="str">
        <f>Indicateurs!D91</f>
        <v>Subsistance</v>
      </c>
      <c r="D83" s="84" t="str">
        <f>Indicateurs!E91</f>
        <v xml:space="preserve">Rapport interdécile du niveau de vie (9e décile / 1er décile) </v>
      </c>
      <c r="E83" s="86">
        <f>Indicateurs!G91</f>
        <v>3.5</v>
      </c>
      <c r="F83" s="85" t="str">
        <f>Indicateurs!H91</f>
        <v>-</v>
      </c>
      <c r="G83" s="87" t="str">
        <f>Indicateurs!F91</f>
        <v xml:space="preserve">Statistiques-locales INSEE
Open data
</v>
      </c>
      <c r="H83" s="86">
        <f>Indicateurs!I91</f>
        <v>1</v>
      </c>
    </row>
    <row r="84" ht="14.25">
      <c r="A84" s="84" t="str">
        <f>Indicateurs!B92</f>
        <v>Essentiels</v>
      </c>
      <c r="B84" s="84" t="str">
        <f>Indicateurs!C92</f>
        <v xml:space="preserve">Vivre ensemble et faire société</v>
      </c>
      <c r="C84" s="84" t="str">
        <f>Indicateurs!D92</f>
        <v>Transformation</v>
      </c>
      <c r="D84" s="84" t="str">
        <f>Indicateurs!E92</f>
        <v xml:space="preserve">Part des communes couvertes par au moins un établissement de chacune des 5 catégories d’établissements d’action sociale</v>
      </c>
      <c r="E84" s="86">
        <f>Indicateurs!G92</f>
        <v>0</v>
      </c>
      <c r="F84" s="85" t="str">
        <f>Indicateurs!H92</f>
        <v>%</v>
      </c>
      <c r="G84" s="87" t="str">
        <f>Indicateurs!F92</f>
        <v>Interne</v>
      </c>
      <c r="H84" s="86">
        <f>Indicateurs!I92</f>
        <v>1</v>
      </c>
    </row>
    <row r="85" ht="14.25">
      <c r="A85" s="84" t="str">
        <f>Indicateurs!B93</f>
        <v>Essentiels</v>
      </c>
      <c r="B85" s="84" t="str">
        <f>Indicateurs!C93</f>
        <v xml:space="preserve">Vivre ensemble et faire société</v>
      </c>
      <c r="C85" s="84" t="str">
        <f>Indicateurs!D93</f>
        <v>Transformation</v>
      </c>
      <c r="D85" s="84" t="str">
        <f>Indicateurs!E93</f>
        <v xml:space="preserve">Nombre d’évènements grand public liés à la démarche territoriale de transition écologique</v>
      </c>
      <c r="E85" s="86">
        <f>Indicateurs!G93</f>
        <v>0</v>
      </c>
      <c r="F85" s="85" t="str">
        <f>Indicateurs!H93</f>
        <v>nb/an</v>
      </c>
      <c r="G85" s="87" t="str">
        <f>Indicateurs!F93</f>
        <v>Interne</v>
      </c>
      <c r="H85" s="86">
        <f>Indicateurs!I93</f>
        <v>0</v>
      </c>
    </row>
    <row r="86" ht="14.25">
      <c r="A86" s="84"/>
    </row>
    <row r="87" ht="14.25">
      <c r="A87" s="84"/>
    </row>
    <row r="88" ht="14.25">
      <c r="A88" s="84"/>
    </row>
    <row r="89" ht="14.25">
      <c r="A89" s="84"/>
    </row>
    <row r="90" ht="14.25">
      <c r="A90" s="84"/>
    </row>
    <row r="91" ht="14.25">
      <c r="A91" s="84"/>
    </row>
    <row r="92" ht="14.25">
      <c r="A92" s="84"/>
    </row>
    <row r="93" ht="14.25">
      <c r="A93" s="84"/>
    </row>
    <row r="94" ht="14.25">
      <c r="A94" s="84"/>
    </row>
    <row r="95" ht="14.25">
      <c r="A95" s="84"/>
    </row>
    <row r="96" ht="14.25">
      <c r="A96" s="84"/>
    </row>
    <row r="97" ht="14.25">
      <c r="A97" s="84"/>
    </row>
    <row r="98" ht="14.25">
      <c r="A98" s="84"/>
    </row>
    <row r="99" ht="14.25">
      <c r="A99" s="84"/>
    </row>
    <row r="100" ht="14.25">
      <c r="A100" s="84"/>
    </row>
    <row r="101" ht="14.25">
      <c r="A101" s="84"/>
    </row>
    <row r="102" ht="14.25">
      <c r="A102" s="84"/>
    </row>
    <row r="103" ht="14.25">
      <c r="A103" s="84"/>
    </row>
    <row r="104" ht="14.25">
      <c r="A104" s="84"/>
    </row>
    <row r="105" ht="14.25">
      <c r="A105" s="84"/>
    </row>
    <row r="106" ht="14.25">
      <c r="A106" s="84"/>
    </row>
  </sheetData>
  <sheetProtection autoFilter="1" deleteColumns="1" deleteRows="1" formatCells="1" formatColumns="1" formatRows="1" insertColumns="1" insertHyperlinks="1" insertRows="1" pivotTables="1" selectLockedCells="0" selectUnlockedCells="0" sheet="0"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36</cp:revision>
  <dcterms:modified xsi:type="dcterms:W3CDTF">2025-01-09T22:11:04Z</dcterms:modified>
</cp:coreProperties>
</file>