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stantin/Documents/Projects/McGill/McGill-MGSC-670-GroupProject/project 2/"/>
    </mc:Choice>
  </mc:AlternateContent>
  <xr:revisionPtr revIDLastSave="0" documentId="13_ncr:1_{39005519-9244-AC44-9E87-27749BAD08BA}" xr6:coauthVersionLast="47" xr6:coauthVersionMax="47" xr10:uidLastSave="{00000000-0000-0000-0000-000000000000}"/>
  <bookViews>
    <workbookView xWindow="380" yWindow="500" windowWidth="28040" windowHeight="16120" activeTab="1" xr2:uid="{4385CD3A-092B-7F4B-8C98-146AB844051C}"/>
  </bookViews>
  <sheets>
    <sheet name="calculations" sheetId="1" r:id="rId1"/>
    <sheet name="results" sheetId="2" r:id="rId2"/>
  </sheets>
  <definedNames>
    <definedName name="_xlchart.v1.0" hidden="1">results!$B$4:$B$53</definedName>
    <definedName name="_xlchart.v1.1" hidden="1">results!$M$2:$M$3</definedName>
    <definedName name="_xlchart.v1.10" hidden="1">results!$Q$4:$Q$53</definedName>
    <definedName name="_xlchart.v1.11" hidden="1">results!$B$4:$B$53</definedName>
    <definedName name="_xlchart.v1.12" hidden="1">results!$M$2:$M$3</definedName>
    <definedName name="_xlchart.v1.13" hidden="1">results!$M$4:$M$53</definedName>
    <definedName name="_xlchart.v1.14" hidden="1">results!$N$2:$N$3</definedName>
    <definedName name="_xlchart.v1.15" hidden="1">results!$N$4:$N$53</definedName>
    <definedName name="_xlchart.v1.16" hidden="1">results!$O$2:$O$3</definedName>
    <definedName name="_xlchart.v1.17" hidden="1">results!$O$4:$O$53</definedName>
    <definedName name="_xlchart.v1.18" hidden="1">results!$P$2:$P$3</definedName>
    <definedName name="_xlchart.v1.19" hidden="1">results!$P$4:$P$53</definedName>
    <definedName name="_xlchart.v1.2" hidden="1">results!$M$4:$M$53</definedName>
    <definedName name="_xlchart.v1.20" hidden="1">results!$Q$2:$Q$3</definedName>
    <definedName name="_xlchart.v1.21" hidden="1">results!$Q$4:$Q$53</definedName>
    <definedName name="_xlchart.v1.3" hidden="1">results!$N$2:$N$3</definedName>
    <definedName name="_xlchart.v1.4" hidden="1">results!$N$4:$N$53</definedName>
    <definedName name="_xlchart.v1.5" hidden="1">results!$O$2:$O$3</definedName>
    <definedName name="_xlchart.v1.6" hidden="1">results!$O$4:$O$53</definedName>
    <definedName name="_xlchart.v1.7" hidden="1">results!$P$2:$P$3</definedName>
    <definedName name="_xlchart.v1.8" hidden="1">results!$P$4:$P$53</definedName>
    <definedName name="_xlchart.v1.9" hidden="1">results!$Q$2:$Q$3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2" l="1"/>
  <c r="Y4" i="2"/>
  <c r="Z4" i="2"/>
  <c r="AA4" i="2"/>
  <c r="AB4" i="2"/>
  <c r="AC4" i="2"/>
  <c r="AH4" i="2" s="1"/>
  <c r="Y5" i="2"/>
  <c r="Z5" i="2"/>
  <c r="AA5" i="2"/>
  <c r="AF5" i="2" s="1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Y9" i="2"/>
  <c r="Z9" i="2"/>
  <c r="AA9" i="2"/>
  <c r="AB9" i="2"/>
  <c r="AC9" i="2"/>
  <c r="Y10" i="2"/>
  <c r="Z10" i="2"/>
  <c r="AA10" i="2"/>
  <c r="AB10" i="2"/>
  <c r="AC10" i="2"/>
  <c r="Y11" i="2"/>
  <c r="Z11" i="2"/>
  <c r="AA11" i="2"/>
  <c r="AB11" i="2"/>
  <c r="AC11" i="2"/>
  <c r="Y12" i="2"/>
  <c r="Z12" i="2"/>
  <c r="AA12" i="2"/>
  <c r="AB12" i="2"/>
  <c r="AC12" i="2"/>
  <c r="Y13" i="2"/>
  <c r="Z13" i="2"/>
  <c r="AA13" i="2"/>
  <c r="AB13" i="2"/>
  <c r="AC13" i="2"/>
  <c r="Y14" i="2"/>
  <c r="Z14" i="2"/>
  <c r="AA14" i="2"/>
  <c r="AB14" i="2"/>
  <c r="AC14" i="2"/>
  <c r="Y15" i="2"/>
  <c r="Z15" i="2"/>
  <c r="AA15" i="2"/>
  <c r="AB15" i="2"/>
  <c r="AC15" i="2"/>
  <c r="Y16" i="2"/>
  <c r="Z16" i="2"/>
  <c r="AA16" i="2"/>
  <c r="AB16" i="2"/>
  <c r="AC16" i="2"/>
  <c r="Y17" i="2"/>
  <c r="Z17" i="2"/>
  <c r="AA17" i="2"/>
  <c r="AB17" i="2"/>
  <c r="AC17" i="2"/>
  <c r="Y18" i="2"/>
  <c r="Z18" i="2"/>
  <c r="AA18" i="2"/>
  <c r="AB18" i="2"/>
  <c r="AC18" i="2"/>
  <c r="Y19" i="2"/>
  <c r="Z19" i="2"/>
  <c r="AA19" i="2"/>
  <c r="AB19" i="2"/>
  <c r="AC19" i="2"/>
  <c r="Y20" i="2"/>
  <c r="Z20" i="2"/>
  <c r="AA20" i="2"/>
  <c r="AB20" i="2"/>
  <c r="AC20" i="2"/>
  <c r="Y21" i="2"/>
  <c r="Z21" i="2"/>
  <c r="AA21" i="2"/>
  <c r="AB21" i="2"/>
  <c r="AC21" i="2"/>
  <c r="Y22" i="2"/>
  <c r="Z22" i="2"/>
  <c r="AA22" i="2"/>
  <c r="AB22" i="2"/>
  <c r="AC22" i="2"/>
  <c r="Y23" i="2"/>
  <c r="Z23" i="2"/>
  <c r="AA23" i="2"/>
  <c r="AB23" i="2"/>
  <c r="AC23" i="2"/>
  <c r="Y24" i="2"/>
  <c r="Z24" i="2"/>
  <c r="AA24" i="2"/>
  <c r="AB24" i="2"/>
  <c r="AC24" i="2"/>
  <c r="Y25" i="2"/>
  <c r="Z25" i="2"/>
  <c r="AA25" i="2"/>
  <c r="AB25" i="2"/>
  <c r="AC25" i="2"/>
  <c r="Y26" i="2"/>
  <c r="Z26" i="2"/>
  <c r="AA26" i="2"/>
  <c r="AB26" i="2"/>
  <c r="AC26" i="2"/>
  <c r="Y27" i="2"/>
  <c r="Z27" i="2"/>
  <c r="AA27" i="2"/>
  <c r="AB27" i="2"/>
  <c r="AC27" i="2"/>
  <c r="Y28" i="2"/>
  <c r="Z28" i="2"/>
  <c r="AA28" i="2"/>
  <c r="AB28" i="2"/>
  <c r="AC28" i="2"/>
  <c r="Y29" i="2"/>
  <c r="Z29" i="2"/>
  <c r="AA29" i="2"/>
  <c r="AB29" i="2"/>
  <c r="AC29" i="2"/>
  <c r="Y30" i="2"/>
  <c r="Z30" i="2"/>
  <c r="AA30" i="2"/>
  <c r="AB30" i="2"/>
  <c r="AC30" i="2"/>
  <c r="Y31" i="2"/>
  <c r="Z31" i="2"/>
  <c r="AA31" i="2"/>
  <c r="AB31" i="2"/>
  <c r="AC31" i="2"/>
  <c r="Y32" i="2"/>
  <c r="Z32" i="2"/>
  <c r="AA32" i="2"/>
  <c r="AB32" i="2"/>
  <c r="AC32" i="2"/>
  <c r="Y33" i="2"/>
  <c r="Z33" i="2"/>
  <c r="AA33" i="2"/>
  <c r="AB33" i="2"/>
  <c r="AC33" i="2"/>
  <c r="Y34" i="2"/>
  <c r="Z34" i="2"/>
  <c r="AA34" i="2"/>
  <c r="AB34" i="2"/>
  <c r="AC34" i="2"/>
  <c r="Y35" i="2"/>
  <c r="Z35" i="2"/>
  <c r="AA35" i="2"/>
  <c r="AB35" i="2"/>
  <c r="AC35" i="2"/>
  <c r="Y36" i="2"/>
  <c r="Z36" i="2"/>
  <c r="AA36" i="2"/>
  <c r="AB36" i="2"/>
  <c r="AC36" i="2"/>
  <c r="Y37" i="2"/>
  <c r="Z37" i="2"/>
  <c r="AA37" i="2"/>
  <c r="AB37" i="2"/>
  <c r="AC37" i="2"/>
  <c r="Y38" i="2"/>
  <c r="Z38" i="2"/>
  <c r="AA38" i="2"/>
  <c r="AB38" i="2"/>
  <c r="AC38" i="2"/>
  <c r="Y39" i="2"/>
  <c r="Z39" i="2"/>
  <c r="AA39" i="2"/>
  <c r="AB39" i="2"/>
  <c r="AC39" i="2"/>
  <c r="Y40" i="2"/>
  <c r="Z40" i="2"/>
  <c r="AA40" i="2"/>
  <c r="AB40" i="2"/>
  <c r="AC40" i="2"/>
  <c r="Y41" i="2"/>
  <c r="Z41" i="2"/>
  <c r="AA41" i="2"/>
  <c r="AB41" i="2"/>
  <c r="AC41" i="2"/>
  <c r="Y42" i="2"/>
  <c r="Z42" i="2"/>
  <c r="AA42" i="2"/>
  <c r="AB42" i="2"/>
  <c r="AC42" i="2"/>
  <c r="Y43" i="2"/>
  <c r="Z43" i="2"/>
  <c r="AA43" i="2"/>
  <c r="AB43" i="2"/>
  <c r="AC43" i="2"/>
  <c r="Y44" i="2"/>
  <c r="Z44" i="2"/>
  <c r="AA44" i="2"/>
  <c r="AB44" i="2"/>
  <c r="AC44" i="2"/>
  <c r="Y45" i="2"/>
  <c r="Z45" i="2"/>
  <c r="AA45" i="2"/>
  <c r="AB45" i="2"/>
  <c r="AC45" i="2"/>
  <c r="Y46" i="2"/>
  <c r="Z46" i="2"/>
  <c r="AA46" i="2"/>
  <c r="AB46" i="2"/>
  <c r="AC46" i="2"/>
  <c r="Y47" i="2"/>
  <c r="Z47" i="2"/>
  <c r="AA47" i="2"/>
  <c r="AB47" i="2"/>
  <c r="AC47" i="2"/>
  <c r="Y48" i="2"/>
  <c r="Z48" i="2"/>
  <c r="AA48" i="2"/>
  <c r="AB48" i="2"/>
  <c r="AC48" i="2"/>
  <c r="Y49" i="2"/>
  <c r="Z49" i="2"/>
  <c r="AA49" i="2"/>
  <c r="AB49" i="2"/>
  <c r="AC49" i="2"/>
  <c r="Y50" i="2"/>
  <c r="Z50" i="2"/>
  <c r="AA50" i="2"/>
  <c r="AB50" i="2"/>
  <c r="AC50" i="2"/>
  <c r="Y51" i="2"/>
  <c r="Z51" i="2"/>
  <c r="AA51" i="2"/>
  <c r="AB51" i="2"/>
  <c r="AC51" i="2"/>
  <c r="Y52" i="2"/>
  <c r="Z52" i="2"/>
  <c r="AA52" i="2"/>
  <c r="AB52" i="2"/>
  <c r="AC52" i="2"/>
  <c r="Y53" i="2"/>
  <c r="Z53" i="2"/>
  <c r="AA53" i="2"/>
  <c r="AB53" i="2"/>
  <c r="AC53" i="2"/>
  <c r="T5" i="2"/>
  <c r="U5" i="2"/>
  <c r="V5" i="2"/>
  <c r="W5" i="2"/>
  <c r="X5" i="2"/>
  <c r="T6" i="2"/>
  <c r="U6" i="2"/>
  <c r="V6" i="2"/>
  <c r="W6" i="2"/>
  <c r="X6" i="2"/>
  <c r="T7" i="2"/>
  <c r="U7" i="2"/>
  <c r="V7" i="2"/>
  <c r="W7" i="2"/>
  <c r="X7" i="2"/>
  <c r="T8" i="2"/>
  <c r="U8" i="2"/>
  <c r="V8" i="2"/>
  <c r="W8" i="2"/>
  <c r="X8" i="2"/>
  <c r="T9" i="2"/>
  <c r="U9" i="2"/>
  <c r="V9" i="2"/>
  <c r="W9" i="2"/>
  <c r="X9" i="2"/>
  <c r="T10" i="2"/>
  <c r="U10" i="2"/>
  <c r="V10" i="2"/>
  <c r="W10" i="2"/>
  <c r="X10" i="2"/>
  <c r="T11" i="2"/>
  <c r="U11" i="2"/>
  <c r="V11" i="2"/>
  <c r="W11" i="2"/>
  <c r="X11" i="2"/>
  <c r="T12" i="2"/>
  <c r="U12" i="2"/>
  <c r="V12" i="2"/>
  <c r="W12" i="2"/>
  <c r="X12" i="2"/>
  <c r="T13" i="2"/>
  <c r="U13" i="2"/>
  <c r="V13" i="2"/>
  <c r="W13" i="2"/>
  <c r="X13" i="2"/>
  <c r="T14" i="2"/>
  <c r="U14" i="2"/>
  <c r="V14" i="2"/>
  <c r="W14" i="2"/>
  <c r="X14" i="2"/>
  <c r="T15" i="2"/>
  <c r="U15" i="2"/>
  <c r="V15" i="2"/>
  <c r="W15" i="2"/>
  <c r="X15" i="2"/>
  <c r="T16" i="2"/>
  <c r="U16" i="2"/>
  <c r="V16" i="2"/>
  <c r="W16" i="2"/>
  <c r="X16" i="2"/>
  <c r="T17" i="2"/>
  <c r="U17" i="2"/>
  <c r="V17" i="2"/>
  <c r="W17" i="2"/>
  <c r="X17" i="2"/>
  <c r="T18" i="2"/>
  <c r="U18" i="2"/>
  <c r="V18" i="2"/>
  <c r="W18" i="2"/>
  <c r="X18" i="2"/>
  <c r="T19" i="2"/>
  <c r="U19" i="2"/>
  <c r="V19" i="2"/>
  <c r="W19" i="2"/>
  <c r="X19" i="2"/>
  <c r="T20" i="2"/>
  <c r="U20" i="2"/>
  <c r="V20" i="2"/>
  <c r="W20" i="2"/>
  <c r="X20" i="2"/>
  <c r="T21" i="2"/>
  <c r="U21" i="2"/>
  <c r="V21" i="2"/>
  <c r="W21" i="2"/>
  <c r="X21" i="2"/>
  <c r="T22" i="2"/>
  <c r="U22" i="2"/>
  <c r="V22" i="2"/>
  <c r="W22" i="2"/>
  <c r="X22" i="2"/>
  <c r="T23" i="2"/>
  <c r="U23" i="2"/>
  <c r="V23" i="2"/>
  <c r="W23" i="2"/>
  <c r="X23" i="2"/>
  <c r="T24" i="2"/>
  <c r="U24" i="2"/>
  <c r="V24" i="2"/>
  <c r="W24" i="2"/>
  <c r="X24" i="2"/>
  <c r="T25" i="2"/>
  <c r="U25" i="2"/>
  <c r="V25" i="2"/>
  <c r="W25" i="2"/>
  <c r="X25" i="2"/>
  <c r="T26" i="2"/>
  <c r="U26" i="2"/>
  <c r="V26" i="2"/>
  <c r="W26" i="2"/>
  <c r="X26" i="2"/>
  <c r="T27" i="2"/>
  <c r="U27" i="2"/>
  <c r="V27" i="2"/>
  <c r="W27" i="2"/>
  <c r="X27" i="2"/>
  <c r="T28" i="2"/>
  <c r="U28" i="2"/>
  <c r="V28" i="2"/>
  <c r="W28" i="2"/>
  <c r="X28" i="2"/>
  <c r="T29" i="2"/>
  <c r="U29" i="2"/>
  <c r="V29" i="2"/>
  <c r="W29" i="2"/>
  <c r="X29" i="2"/>
  <c r="T30" i="2"/>
  <c r="U30" i="2"/>
  <c r="V30" i="2"/>
  <c r="W30" i="2"/>
  <c r="X30" i="2"/>
  <c r="T31" i="2"/>
  <c r="U31" i="2"/>
  <c r="V31" i="2"/>
  <c r="W31" i="2"/>
  <c r="X31" i="2"/>
  <c r="T32" i="2"/>
  <c r="U32" i="2"/>
  <c r="V32" i="2"/>
  <c r="W32" i="2"/>
  <c r="X32" i="2"/>
  <c r="T33" i="2"/>
  <c r="U33" i="2"/>
  <c r="V33" i="2"/>
  <c r="W33" i="2"/>
  <c r="X33" i="2"/>
  <c r="T34" i="2"/>
  <c r="U34" i="2"/>
  <c r="V34" i="2"/>
  <c r="W34" i="2"/>
  <c r="X34" i="2"/>
  <c r="T35" i="2"/>
  <c r="U35" i="2"/>
  <c r="V35" i="2"/>
  <c r="W35" i="2"/>
  <c r="X35" i="2"/>
  <c r="T36" i="2"/>
  <c r="U36" i="2"/>
  <c r="V36" i="2"/>
  <c r="W36" i="2"/>
  <c r="X36" i="2"/>
  <c r="T37" i="2"/>
  <c r="U37" i="2"/>
  <c r="V37" i="2"/>
  <c r="W37" i="2"/>
  <c r="X37" i="2"/>
  <c r="T38" i="2"/>
  <c r="U38" i="2"/>
  <c r="V38" i="2"/>
  <c r="W38" i="2"/>
  <c r="X38" i="2"/>
  <c r="T39" i="2"/>
  <c r="U39" i="2"/>
  <c r="V39" i="2"/>
  <c r="W39" i="2"/>
  <c r="X39" i="2"/>
  <c r="T40" i="2"/>
  <c r="U40" i="2"/>
  <c r="V40" i="2"/>
  <c r="W40" i="2"/>
  <c r="X40" i="2"/>
  <c r="T41" i="2"/>
  <c r="U41" i="2"/>
  <c r="V41" i="2"/>
  <c r="W41" i="2"/>
  <c r="X41" i="2"/>
  <c r="T42" i="2"/>
  <c r="U42" i="2"/>
  <c r="V42" i="2"/>
  <c r="W42" i="2"/>
  <c r="X42" i="2"/>
  <c r="T43" i="2"/>
  <c r="U43" i="2"/>
  <c r="V43" i="2"/>
  <c r="W43" i="2"/>
  <c r="X43" i="2"/>
  <c r="T44" i="2"/>
  <c r="U44" i="2"/>
  <c r="V44" i="2"/>
  <c r="W44" i="2"/>
  <c r="X44" i="2"/>
  <c r="T45" i="2"/>
  <c r="U45" i="2"/>
  <c r="V45" i="2"/>
  <c r="W45" i="2"/>
  <c r="X45" i="2"/>
  <c r="T46" i="2"/>
  <c r="U46" i="2"/>
  <c r="V46" i="2"/>
  <c r="W46" i="2"/>
  <c r="X46" i="2"/>
  <c r="T47" i="2"/>
  <c r="U47" i="2"/>
  <c r="V47" i="2"/>
  <c r="W47" i="2"/>
  <c r="X47" i="2"/>
  <c r="T48" i="2"/>
  <c r="U48" i="2"/>
  <c r="V48" i="2"/>
  <c r="W48" i="2"/>
  <c r="X48" i="2"/>
  <c r="T49" i="2"/>
  <c r="U49" i="2"/>
  <c r="V49" i="2"/>
  <c r="W49" i="2"/>
  <c r="X49" i="2"/>
  <c r="T50" i="2"/>
  <c r="U50" i="2"/>
  <c r="V50" i="2"/>
  <c r="W50" i="2"/>
  <c r="X50" i="2"/>
  <c r="T51" i="2"/>
  <c r="U51" i="2"/>
  <c r="V51" i="2"/>
  <c r="W51" i="2"/>
  <c r="X51" i="2"/>
  <c r="T52" i="2"/>
  <c r="U52" i="2"/>
  <c r="V52" i="2"/>
  <c r="W52" i="2"/>
  <c r="X52" i="2"/>
  <c r="T53" i="2"/>
  <c r="U53" i="2"/>
  <c r="V53" i="2"/>
  <c r="W53" i="2"/>
  <c r="X53" i="2"/>
  <c r="X4" i="2"/>
  <c r="W4" i="2"/>
  <c r="V4" i="2"/>
  <c r="U4" i="2"/>
  <c r="T4" i="2"/>
  <c r="AG4" i="2"/>
  <c r="AF4" i="2"/>
  <c r="AE4" i="2"/>
  <c r="AD4" i="2"/>
  <c r="Q6" i="2"/>
  <c r="Q7" i="2"/>
  <c r="Q8" i="2"/>
  <c r="Q9" i="2"/>
  <c r="Q10" i="2"/>
  <c r="Q11" i="2"/>
  <c r="Q12" i="2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" i="2"/>
  <c r="L5" i="2"/>
  <c r="L4" i="2"/>
  <c r="Q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4" i="2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11" i="1"/>
  <c r="AK12" i="1"/>
  <c r="AK13" i="1"/>
  <c r="AK14" i="1"/>
  <c r="AK15" i="1"/>
  <c r="AN15" i="1" s="1"/>
  <c r="AO15" i="1" s="1"/>
  <c r="AK16" i="1"/>
  <c r="AN16" i="1" s="1"/>
  <c r="AO16" i="1" s="1"/>
  <c r="AK17" i="1"/>
  <c r="AN17" i="1" s="1"/>
  <c r="AO17" i="1" s="1"/>
  <c r="AK18" i="1"/>
  <c r="AK19" i="1"/>
  <c r="AN19" i="1" s="1"/>
  <c r="AO19" i="1" s="1"/>
  <c r="AK20" i="1"/>
  <c r="AK21" i="1"/>
  <c r="AK22" i="1"/>
  <c r="AK23" i="1"/>
  <c r="AN23" i="1" s="1"/>
  <c r="AO23" i="1" s="1"/>
  <c r="AK24" i="1"/>
  <c r="AN24" i="1" s="1"/>
  <c r="AO24" i="1" s="1"/>
  <c r="AK25" i="1"/>
  <c r="AN25" i="1" s="1"/>
  <c r="AO25" i="1" s="1"/>
  <c r="AK26" i="1"/>
  <c r="AK27" i="1"/>
  <c r="AN27" i="1" s="1"/>
  <c r="AO27" i="1" s="1"/>
  <c r="AK28" i="1"/>
  <c r="AK29" i="1"/>
  <c r="AK30" i="1"/>
  <c r="AK31" i="1"/>
  <c r="AN31" i="1" s="1"/>
  <c r="AO31" i="1" s="1"/>
  <c r="AK32" i="1"/>
  <c r="AN32" i="1" s="1"/>
  <c r="AO32" i="1" s="1"/>
  <c r="AK33" i="1"/>
  <c r="AN33" i="1" s="1"/>
  <c r="AO33" i="1" s="1"/>
  <c r="AK34" i="1"/>
  <c r="AK35" i="1"/>
  <c r="AN35" i="1" s="1"/>
  <c r="AO35" i="1" s="1"/>
  <c r="AK36" i="1"/>
  <c r="AK37" i="1"/>
  <c r="AK38" i="1"/>
  <c r="AK39" i="1"/>
  <c r="AN39" i="1" s="1"/>
  <c r="AO39" i="1" s="1"/>
  <c r="AK40" i="1"/>
  <c r="AN40" i="1" s="1"/>
  <c r="AO40" i="1" s="1"/>
  <c r="AK41" i="1"/>
  <c r="AN41" i="1" s="1"/>
  <c r="AO41" i="1" s="1"/>
  <c r="AK42" i="1"/>
  <c r="AK43" i="1"/>
  <c r="AN43" i="1" s="1"/>
  <c r="AO43" i="1" s="1"/>
  <c r="AK44" i="1"/>
  <c r="AK45" i="1"/>
  <c r="AK46" i="1"/>
  <c r="AK47" i="1"/>
  <c r="AN47" i="1" s="1"/>
  <c r="AO47" i="1" s="1"/>
  <c r="AK48" i="1"/>
  <c r="AN48" i="1" s="1"/>
  <c r="AO48" i="1" s="1"/>
  <c r="AK49" i="1"/>
  <c r="AN49" i="1" s="1"/>
  <c r="AO49" i="1" s="1"/>
  <c r="AK50" i="1"/>
  <c r="AK51" i="1"/>
  <c r="AN51" i="1" s="1"/>
  <c r="AO51" i="1" s="1"/>
  <c r="AK52" i="1"/>
  <c r="AK53" i="1"/>
  <c r="AK54" i="1"/>
  <c r="AK55" i="1"/>
  <c r="AN55" i="1" s="1"/>
  <c r="AO55" i="1" s="1"/>
  <c r="AK56" i="1"/>
  <c r="AN56" i="1" s="1"/>
  <c r="AO56" i="1" s="1"/>
  <c r="AK57" i="1"/>
  <c r="AN57" i="1" s="1"/>
  <c r="AO57" i="1" s="1"/>
  <c r="AK58" i="1"/>
  <c r="AK59" i="1"/>
  <c r="AN59" i="1" s="1"/>
  <c r="AO59" i="1" s="1"/>
  <c r="AK60" i="1"/>
  <c r="AK11" i="1"/>
  <c r="AN12" i="1"/>
  <c r="AO12" i="1"/>
  <c r="AN13" i="1"/>
  <c r="AO13" i="1"/>
  <c r="AN14" i="1"/>
  <c r="AO14" i="1"/>
  <c r="AN18" i="1"/>
  <c r="AO18" i="1"/>
  <c r="AN20" i="1"/>
  <c r="AO20" i="1"/>
  <c r="AN21" i="1"/>
  <c r="AO21" i="1"/>
  <c r="AN22" i="1"/>
  <c r="AO22" i="1"/>
  <c r="AN26" i="1"/>
  <c r="AO26" i="1"/>
  <c r="AN28" i="1"/>
  <c r="AO28" i="1"/>
  <c r="AN29" i="1"/>
  <c r="AO29" i="1"/>
  <c r="AN30" i="1"/>
  <c r="AO30" i="1"/>
  <c r="AN34" i="1"/>
  <c r="AO34" i="1"/>
  <c r="AN36" i="1"/>
  <c r="AO36" i="1"/>
  <c r="AN37" i="1"/>
  <c r="AO37" i="1"/>
  <c r="AN38" i="1"/>
  <c r="AO38" i="1"/>
  <c r="AN42" i="1"/>
  <c r="AO42" i="1"/>
  <c r="AN44" i="1"/>
  <c r="AO44" i="1"/>
  <c r="AN45" i="1"/>
  <c r="AO45" i="1"/>
  <c r="AN46" i="1"/>
  <c r="AO46" i="1"/>
  <c r="AN50" i="1"/>
  <c r="AO50" i="1"/>
  <c r="AN52" i="1"/>
  <c r="AO52" i="1"/>
  <c r="AN53" i="1"/>
  <c r="AO53" i="1"/>
  <c r="AN54" i="1"/>
  <c r="AO54" i="1"/>
  <c r="AN58" i="1"/>
  <c r="AO58" i="1"/>
  <c r="AN60" i="1"/>
  <c r="AO60" i="1"/>
  <c r="AN11" i="1"/>
  <c r="AO11" i="1" s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11" i="1"/>
  <c r="C5" i="2"/>
  <c r="C6" i="2"/>
  <c r="C7" i="2"/>
  <c r="C8" i="2"/>
  <c r="C9" i="2"/>
  <c r="C10" i="2"/>
  <c r="C11" i="2"/>
  <c r="C12" i="2"/>
  <c r="C13" i="2"/>
  <c r="C14" i="2"/>
  <c r="C15" i="2"/>
  <c r="C16" i="2"/>
  <c r="H16" i="2" s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4" i="2"/>
  <c r="Z3" i="1"/>
  <c r="Z4" i="1" s="1"/>
  <c r="C5" i="1"/>
  <c r="J3" i="1"/>
  <c r="J4" i="1" s="1"/>
  <c r="S3" i="1"/>
  <c r="S4" i="1" s="1"/>
  <c r="D11" i="1"/>
  <c r="AA11" i="1" s="1"/>
  <c r="D12" i="1"/>
  <c r="D13" i="1"/>
  <c r="K13" i="1" s="1"/>
  <c r="D14" i="1"/>
  <c r="D15" i="1"/>
  <c r="K15" i="1" s="1"/>
  <c r="D16" i="1"/>
  <c r="D17" i="1"/>
  <c r="D18" i="1"/>
  <c r="D19" i="1"/>
  <c r="D20" i="1"/>
  <c r="D21" i="1"/>
  <c r="K21" i="1" s="1"/>
  <c r="D22" i="1"/>
  <c r="D23" i="1"/>
  <c r="D24" i="1"/>
  <c r="D25" i="1"/>
  <c r="S25" i="1" s="1"/>
  <c r="D26" i="1"/>
  <c r="D27" i="1"/>
  <c r="D28" i="1"/>
  <c r="D29" i="1"/>
  <c r="K29" i="1" s="1"/>
  <c r="D30" i="1"/>
  <c r="D31" i="1"/>
  <c r="K31" i="1" s="1"/>
  <c r="D32" i="1"/>
  <c r="K32" i="1" s="1"/>
  <c r="D33" i="1"/>
  <c r="D34" i="1"/>
  <c r="D35" i="1"/>
  <c r="D36" i="1"/>
  <c r="D37" i="1"/>
  <c r="K37" i="1" s="1"/>
  <c r="D38" i="1"/>
  <c r="D39" i="1"/>
  <c r="K39" i="1" s="1"/>
  <c r="D40" i="1"/>
  <c r="D41" i="1"/>
  <c r="D42" i="1"/>
  <c r="D43" i="1"/>
  <c r="D44" i="1"/>
  <c r="D45" i="1"/>
  <c r="K45" i="1" s="1"/>
  <c r="D46" i="1"/>
  <c r="D47" i="1"/>
  <c r="K47" i="1" s="1"/>
  <c r="D48" i="1"/>
  <c r="D49" i="1"/>
  <c r="S49" i="1" s="1"/>
  <c r="D50" i="1"/>
  <c r="D51" i="1"/>
  <c r="D52" i="1"/>
  <c r="D53" i="1"/>
  <c r="K53" i="1" s="1"/>
  <c r="D54" i="1"/>
  <c r="D55" i="1"/>
  <c r="K55" i="1" s="1"/>
  <c r="D56" i="1"/>
  <c r="D57" i="1"/>
  <c r="S57" i="1" s="1"/>
  <c r="D58" i="1"/>
  <c r="D59" i="1"/>
  <c r="D60" i="1"/>
  <c r="AH5" i="2" l="1"/>
  <c r="AF6" i="2"/>
  <c r="AE5" i="2"/>
  <c r="AD6" i="2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E6" i="2"/>
  <c r="AE7" i="2" s="1"/>
  <c r="AE8" i="2" s="1"/>
  <c r="AE9" i="2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F7" i="2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G5" i="2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H6" i="2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H40" i="2"/>
  <c r="H46" i="2"/>
  <c r="H38" i="2"/>
  <c r="H30" i="2"/>
  <c r="H22" i="2"/>
  <c r="H47" i="2"/>
  <c r="H39" i="2"/>
  <c r="H31" i="2"/>
  <c r="H23" i="2"/>
  <c r="H15" i="2"/>
  <c r="H7" i="2"/>
  <c r="H10" i="2"/>
  <c r="H4" i="2"/>
  <c r="M4" i="2" s="1"/>
  <c r="H11" i="2"/>
  <c r="H19" i="2"/>
  <c r="H27" i="2"/>
  <c r="H35" i="2"/>
  <c r="H43" i="2"/>
  <c r="H51" i="2"/>
  <c r="H6" i="2"/>
  <c r="H24" i="2"/>
  <c r="H37" i="2"/>
  <c r="H13" i="2"/>
  <c r="K38" i="1"/>
  <c r="K14" i="1"/>
  <c r="H52" i="2"/>
  <c r="H44" i="2"/>
  <c r="H36" i="2"/>
  <c r="H28" i="2"/>
  <c r="H18" i="2"/>
  <c r="H14" i="2"/>
  <c r="H48" i="2"/>
  <c r="H53" i="2"/>
  <c r="H29" i="2"/>
  <c r="H5" i="2"/>
  <c r="K46" i="1"/>
  <c r="K22" i="1"/>
  <c r="K60" i="1"/>
  <c r="K44" i="1"/>
  <c r="K28" i="1"/>
  <c r="K12" i="1"/>
  <c r="H49" i="2"/>
  <c r="H41" i="2"/>
  <c r="H33" i="2"/>
  <c r="H25" i="2"/>
  <c r="H17" i="2"/>
  <c r="H9" i="2"/>
  <c r="H32" i="2"/>
  <c r="H45" i="2"/>
  <c r="H21" i="2"/>
  <c r="K54" i="1"/>
  <c r="K30" i="1"/>
  <c r="H20" i="2"/>
  <c r="K52" i="1"/>
  <c r="K36" i="1"/>
  <c r="K20" i="1"/>
  <c r="H8" i="2"/>
  <c r="H50" i="2"/>
  <c r="H42" i="2"/>
  <c r="H34" i="2"/>
  <c r="H26" i="2"/>
  <c r="H12" i="2"/>
  <c r="V49" i="1"/>
  <c r="V25" i="1"/>
  <c r="S21" i="1"/>
  <c r="V21" i="1" s="1"/>
  <c r="S16" i="1"/>
  <c r="V16" i="1" s="1"/>
  <c r="AA45" i="1"/>
  <c r="AA29" i="1"/>
  <c r="AA28" i="1"/>
  <c r="S48" i="1"/>
  <c r="V48" i="1" s="1"/>
  <c r="S32" i="1"/>
  <c r="V32" i="1" s="1"/>
  <c r="S46" i="1"/>
  <c r="S13" i="1"/>
  <c r="U13" i="1" s="1"/>
  <c r="AA21" i="1"/>
  <c r="AA20" i="1"/>
  <c r="S31" i="1"/>
  <c r="V31" i="1" s="1"/>
  <c r="AA13" i="1"/>
  <c r="S30" i="1"/>
  <c r="AA60" i="1"/>
  <c r="S47" i="1"/>
  <c r="V47" i="1" s="1"/>
  <c r="S15" i="1"/>
  <c r="U15" i="1" s="1"/>
  <c r="S45" i="1"/>
  <c r="S29" i="1"/>
  <c r="AA53" i="1"/>
  <c r="S56" i="1"/>
  <c r="S14" i="1"/>
  <c r="U14" i="1" s="1"/>
  <c r="E7" i="2" s="1"/>
  <c r="J7" i="2" s="1"/>
  <c r="AA52" i="1"/>
  <c r="S40" i="1"/>
  <c r="U40" i="1" s="1"/>
  <c r="E33" i="2" s="1"/>
  <c r="J33" i="2" s="1"/>
  <c r="S54" i="1"/>
  <c r="S39" i="1"/>
  <c r="S24" i="1"/>
  <c r="AA44" i="1"/>
  <c r="AA12" i="1"/>
  <c r="S53" i="1"/>
  <c r="S38" i="1"/>
  <c r="U38" i="1" s="1"/>
  <c r="E31" i="2" s="1"/>
  <c r="J31" i="2" s="1"/>
  <c r="S23" i="1"/>
  <c r="AA37" i="1"/>
  <c r="S55" i="1"/>
  <c r="S37" i="1"/>
  <c r="S22" i="1"/>
  <c r="AA36" i="1"/>
  <c r="V57" i="1"/>
  <c r="V15" i="1"/>
  <c r="S59" i="1"/>
  <c r="AA59" i="1"/>
  <c r="S35" i="1"/>
  <c r="AA35" i="1"/>
  <c r="S19" i="1"/>
  <c r="AA19" i="1"/>
  <c r="U25" i="1"/>
  <c r="S42" i="1"/>
  <c r="AA42" i="1"/>
  <c r="AA49" i="1"/>
  <c r="AA41" i="1"/>
  <c r="AA33" i="1"/>
  <c r="AA17" i="1"/>
  <c r="U21" i="1"/>
  <c r="S51" i="1"/>
  <c r="AA51" i="1"/>
  <c r="S27" i="1"/>
  <c r="AA27" i="1"/>
  <c r="S50" i="1"/>
  <c r="AA50" i="1"/>
  <c r="S26" i="1"/>
  <c r="AA26" i="1"/>
  <c r="S18" i="1"/>
  <c r="AA18" i="1"/>
  <c r="S33" i="1"/>
  <c r="S17" i="1"/>
  <c r="S43" i="1"/>
  <c r="AA43" i="1"/>
  <c r="K11" i="1"/>
  <c r="S11" i="1"/>
  <c r="S58" i="1"/>
  <c r="AA58" i="1"/>
  <c r="S34" i="1"/>
  <c r="AA34" i="1"/>
  <c r="AA57" i="1"/>
  <c r="AA25" i="1"/>
  <c r="S41" i="1"/>
  <c r="S60" i="1"/>
  <c r="S52" i="1"/>
  <c r="S44" i="1"/>
  <c r="S36" i="1"/>
  <c r="S28" i="1"/>
  <c r="S20" i="1"/>
  <c r="S12" i="1"/>
  <c r="AA56" i="1"/>
  <c r="AA48" i="1"/>
  <c r="AA40" i="1"/>
  <c r="AA32" i="1"/>
  <c r="AA24" i="1"/>
  <c r="AA16" i="1"/>
  <c r="AA55" i="1"/>
  <c r="AA47" i="1"/>
  <c r="AA39" i="1"/>
  <c r="AA31" i="1"/>
  <c r="AA23" i="1"/>
  <c r="AA15" i="1"/>
  <c r="AA54" i="1"/>
  <c r="AA46" i="1"/>
  <c r="AA38" i="1"/>
  <c r="AA30" i="1"/>
  <c r="AA22" i="1"/>
  <c r="AA14" i="1"/>
  <c r="F56" i="1"/>
  <c r="G56" i="1" s="1"/>
  <c r="F33" i="1"/>
  <c r="G33" i="1" s="1"/>
  <c r="F15" i="1"/>
  <c r="G15" i="1" s="1"/>
  <c r="F29" i="1"/>
  <c r="G29" i="1" s="1"/>
  <c r="F40" i="1"/>
  <c r="G40" i="1" s="1"/>
  <c r="F17" i="1"/>
  <c r="G17" i="1" s="1"/>
  <c r="F57" i="1"/>
  <c r="G57" i="1" s="1"/>
  <c r="F39" i="1"/>
  <c r="G39" i="1" s="1"/>
  <c r="F16" i="1"/>
  <c r="G16" i="1" s="1"/>
  <c r="F48" i="1"/>
  <c r="G48" i="1" s="1"/>
  <c r="F25" i="1"/>
  <c r="G25" i="1" s="1"/>
  <c r="F55" i="1"/>
  <c r="G55" i="1" s="1"/>
  <c r="F49" i="1"/>
  <c r="G49" i="1" s="1"/>
  <c r="F47" i="1"/>
  <c r="G47" i="1" s="1"/>
  <c r="F24" i="1"/>
  <c r="G24" i="1" s="1"/>
  <c r="F32" i="1"/>
  <c r="G32" i="1" s="1"/>
  <c r="F31" i="1"/>
  <c r="G31" i="1" s="1"/>
  <c r="F41" i="1"/>
  <c r="G41" i="1" s="1"/>
  <c r="F23" i="1"/>
  <c r="G23" i="1" s="1"/>
  <c r="F54" i="1"/>
  <c r="G54" i="1" s="1"/>
  <c r="F46" i="1"/>
  <c r="G46" i="1" s="1"/>
  <c r="F38" i="1"/>
  <c r="G38" i="1" s="1"/>
  <c r="F30" i="1"/>
  <c r="G30" i="1" s="1"/>
  <c r="F22" i="1"/>
  <c r="G22" i="1" s="1"/>
  <c r="F14" i="1"/>
  <c r="G14" i="1" s="1"/>
  <c r="F37" i="1"/>
  <c r="G37" i="1" s="1"/>
  <c r="F13" i="1"/>
  <c r="G13" i="1" s="1"/>
  <c r="F60" i="1"/>
  <c r="G60" i="1" s="1"/>
  <c r="F52" i="1"/>
  <c r="G52" i="1" s="1"/>
  <c r="F44" i="1"/>
  <c r="G44" i="1" s="1"/>
  <c r="F36" i="1"/>
  <c r="G36" i="1" s="1"/>
  <c r="F28" i="1"/>
  <c r="G28" i="1" s="1"/>
  <c r="F20" i="1"/>
  <c r="G20" i="1" s="1"/>
  <c r="F12" i="1"/>
  <c r="G12" i="1" s="1"/>
  <c r="F53" i="1"/>
  <c r="G53" i="1" s="1"/>
  <c r="F45" i="1"/>
  <c r="G45" i="1" s="1"/>
  <c r="F21" i="1"/>
  <c r="G21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11" i="1"/>
  <c r="G11" i="1" s="1"/>
  <c r="F58" i="1"/>
  <c r="G58" i="1" s="1"/>
  <c r="F50" i="1"/>
  <c r="G50" i="1" s="1"/>
  <c r="F42" i="1"/>
  <c r="G42" i="1" s="1"/>
  <c r="F34" i="1"/>
  <c r="G34" i="1" s="1"/>
  <c r="F26" i="1"/>
  <c r="G26" i="1" s="1"/>
  <c r="F18" i="1"/>
  <c r="G18" i="1" s="1"/>
  <c r="K40" i="1"/>
  <c r="K19" i="1"/>
  <c r="K41" i="1"/>
  <c r="K16" i="1"/>
  <c r="K17" i="1"/>
  <c r="K48" i="1"/>
  <c r="K35" i="1"/>
  <c r="K56" i="1"/>
  <c r="K33" i="1"/>
  <c r="K51" i="1"/>
  <c r="K25" i="1"/>
  <c r="K57" i="1"/>
  <c r="K49" i="1"/>
  <c r="K24" i="1"/>
  <c r="K23" i="1"/>
  <c r="K59" i="1"/>
  <c r="K43" i="1"/>
  <c r="K27" i="1"/>
  <c r="S5" i="1"/>
  <c r="K58" i="1"/>
  <c r="K50" i="1"/>
  <c r="K42" i="1"/>
  <c r="K34" i="1"/>
  <c r="K26" i="1"/>
  <c r="K18" i="1"/>
  <c r="C4" i="1"/>
  <c r="U53" i="1" l="1"/>
  <c r="E46" i="2" s="1"/>
  <c r="J46" i="2" s="1"/>
  <c r="W15" i="1"/>
  <c r="E8" i="2"/>
  <c r="J8" i="2" s="1"/>
  <c r="E6" i="2"/>
  <c r="J6" i="2" s="1"/>
  <c r="T49" i="1"/>
  <c r="J18" i="1"/>
  <c r="Z18" i="1" s="1"/>
  <c r="J57" i="1"/>
  <c r="Z57" i="1" s="1"/>
  <c r="J35" i="1"/>
  <c r="Z35" i="1" s="1"/>
  <c r="J37" i="1"/>
  <c r="J13" i="1"/>
  <c r="L13" i="1" s="1"/>
  <c r="J27" i="1"/>
  <c r="Z27" i="1" s="1"/>
  <c r="J33" i="1"/>
  <c r="Z33" i="1" s="1"/>
  <c r="J58" i="1"/>
  <c r="Z58" i="1" s="1"/>
  <c r="J11" i="1"/>
  <c r="L11" i="1" s="1"/>
  <c r="J50" i="1"/>
  <c r="Z50" i="1" s="1"/>
  <c r="J51" i="1"/>
  <c r="Z51" i="1" s="1"/>
  <c r="AB51" i="1" s="1"/>
  <c r="AC51" i="1" s="1"/>
  <c r="J53" i="1"/>
  <c r="J34" i="1"/>
  <c r="Z34" i="1" s="1"/>
  <c r="J49" i="1"/>
  <c r="Z49" i="1" s="1"/>
  <c r="J25" i="1"/>
  <c r="Z25" i="1" s="1"/>
  <c r="J16" i="1"/>
  <c r="O16" i="1" s="1"/>
  <c r="Z17" i="1"/>
  <c r="J17" i="1"/>
  <c r="J29" i="1"/>
  <c r="J42" i="1"/>
  <c r="Z42" i="1" s="1"/>
  <c r="J26" i="1"/>
  <c r="Z26" i="1" s="1"/>
  <c r="J41" i="1"/>
  <c r="Z41" i="1" s="1"/>
  <c r="N40" i="1"/>
  <c r="V13" i="1"/>
  <c r="W13" i="1" s="1"/>
  <c r="J39" i="1"/>
  <c r="J12" i="1"/>
  <c r="L12" i="1" s="1"/>
  <c r="J24" i="1"/>
  <c r="Z24" i="1" s="1"/>
  <c r="W25" i="1"/>
  <c r="E18" i="2"/>
  <c r="J18" i="2" s="1"/>
  <c r="J47" i="1"/>
  <c r="J22" i="1"/>
  <c r="L22" i="1" s="1"/>
  <c r="M22" i="1" s="1"/>
  <c r="J21" i="1"/>
  <c r="Z21" i="1" s="1"/>
  <c r="AB21" i="1" s="1"/>
  <c r="AC21" i="1" s="1"/>
  <c r="J40" i="1"/>
  <c r="Z40" i="1" s="1"/>
  <c r="AB40" i="1" s="1"/>
  <c r="AC40" i="1" s="1"/>
  <c r="J55" i="1"/>
  <c r="J32" i="1"/>
  <c r="Z32" i="1" s="1"/>
  <c r="AD32" i="1" s="1"/>
  <c r="F25" i="2" s="1"/>
  <c r="K25" i="2" s="1"/>
  <c r="J30" i="1"/>
  <c r="Z30" i="1" s="1"/>
  <c r="J28" i="1"/>
  <c r="J48" i="1"/>
  <c r="Z48" i="1" s="1"/>
  <c r="AB48" i="1" s="1"/>
  <c r="AC48" i="1" s="1"/>
  <c r="J20" i="1"/>
  <c r="L20" i="1" s="1"/>
  <c r="J46" i="1"/>
  <c r="J14" i="1"/>
  <c r="L14" i="1" s="1"/>
  <c r="M14" i="1" s="1"/>
  <c r="J44" i="1"/>
  <c r="J56" i="1"/>
  <c r="Z56" i="1" s="1"/>
  <c r="AB56" i="1" s="1"/>
  <c r="AC56" i="1" s="1"/>
  <c r="J54" i="1"/>
  <c r="Z54" i="1" s="1"/>
  <c r="J15" i="1"/>
  <c r="N15" i="1" s="1"/>
  <c r="J36" i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J38" i="1"/>
  <c r="Z38" i="1" s="1"/>
  <c r="J43" i="1"/>
  <c r="Z43" i="1" s="1"/>
  <c r="U16" i="1"/>
  <c r="J23" i="1"/>
  <c r="N23" i="1" s="1"/>
  <c r="J60" i="1"/>
  <c r="O60" i="1" s="1"/>
  <c r="J59" i="1"/>
  <c r="Z59" i="1" s="1"/>
  <c r="W21" i="1"/>
  <c r="E14" i="2"/>
  <c r="J14" i="2" s="1"/>
  <c r="J31" i="1"/>
  <c r="O31" i="1" s="1"/>
  <c r="J52" i="1"/>
  <c r="J45" i="1"/>
  <c r="N45" i="1" s="1"/>
  <c r="J19" i="1"/>
  <c r="Z19" i="1" s="1"/>
  <c r="T52" i="1"/>
  <c r="T28" i="1"/>
  <c r="T34" i="1"/>
  <c r="T26" i="1"/>
  <c r="T58" i="1"/>
  <c r="T31" i="1"/>
  <c r="O43" i="1"/>
  <c r="T11" i="1"/>
  <c r="T33" i="1"/>
  <c r="T50" i="1"/>
  <c r="T19" i="1"/>
  <c r="T17" i="1"/>
  <c r="T12" i="1"/>
  <c r="U32" i="1"/>
  <c r="E25" i="2" s="1"/>
  <c r="J25" i="2" s="1"/>
  <c r="O34" i="1"/>
  <c r="M13" i="1"/>
  <c r="T20" i="1"/>
  <c r="T41" i="1"/>
  <c r="T18" i="1"/>
  <c r="V39" i="1"/>
  <c r="T39" i="1"/>
  <c r="V22" i="1"/>
  <c r="T22" i="1"/>
  <c r="V56" i="1"/>
  <c r="T56" i="1"/>
  <c r="V30" i="1"/>
  <c r="T30" i="1"/>
  <c r="T21" i="1"/>
  <c r="V29" i="1"/>
  <c r="T29" i="1"/>
  <c r="V54" i="1"/>
  <c r="T54" i="1"/>
  <c r="T60" i="1"/>
  <c r="U31" i="1"/>
  <c r="T51" i="1"/>
  <c r="T59" i="1"/>
  <c r="V37" i="1"/>
  <c r="T37" i="1"/>
  <c r="U24" i="1"/>
  <c r="E17" i="2" s="1"/>
  <c r="J17" i="2" s="1"/>
  <c r="T24" i="1"/>
  <c r="T48" i="1"/>
  <c r="V23" i="1"/>
  <c r="T23" i="1"/>
  <c r="V40" i="1"/>
  <c r="W40" i="1" s="1"/>
  <c r="T40" i="1"/>
  <c r="V45" i="1"/>
  <c r="T45" i="1"/>
  <c r="U55" i="1"/>
  <c r="E48" i="2" s="1"/>
  <c r="J48" i="2" s="1"/>
  <c r="T55" i="1"/>
  <c r="T36" i="1"/>
  <c r="T43" i="1"/>
  <c r="T27" i="1"/>
  <c r="T35" i="1"/>
  <c r="V53" i="1"/>
  <c r="W53" i="1" s="1"/>
  <c r="T53" i="1"/>
  <c r="T47" i="1"/>
  <c r="V46" i="1"/>
  <c r="T46" i="1"/>
  <c r="T16" i="1"/>
  <c r="V38" i="1"/>
  <c r="W38" i="1" s="1"/>
  <c r="T38" i="1"/>
  <c r="T15" i="1"/>
  <c r="T13" i="1"/>
  <c r="T25" i="1"/>
  <c r="T44" i="1"/>
  <c r="T42" i="1"/>
  <c r="V14" i="1"/>
  <c r="W14" i="1" s="1"/>
  <c r="T14" i="1"/>
  <c r="T32" i="1"/>
  <c r="T57" i="1"/>
  <c r="U30" i="1"/>
  <c r="E23" i="2" s="1"/>
  <c r="J23" i="2" s="1"/>
  <c r="V24" i="1"/>
  <c r="U29" i="1"/>
  <c r="E22" i="2" s="1"/>
  <c r="J22" i="2" s="1"/>
  <c r="U23" i="1"/>
  <c r="E16" i="2" s="1"/>
  <c r="J16" i="2" s="1"/>
  <c r="M12" i="1"/>
  <c r="V55" i="1"/>
  <c r="U37" i="1"/>
  <c r="E30" i="2" s="1"/>
  <c r="J30" i="2" s="1"/>
  <c r="M20" i="1"/>
  <c r="AB32" i="1"/>
  <c r="AC32" i="1" s="1"/>
  <c r="L32" i="1"/>
  <c r="M32" i="1" s="1"/>
  <c r="U49" i="1"/>
  <c r="U45" i="1"/>
  <c r="E38" i="2" s="1"/>
  <c r="J38" i="2" s="1"/>
  <c r="U22" i="1"/>
  <c r="E15" i="2" s="1"/>
  <c r="J15" i="2" s="1"/>
  <c r="AD40" i="1"/>
  <c r="U39" i="1"/>
  <c r="E32" i="2" s="1"/>
  <c r="J32" i="2" s="1"/>
  <c r="L17" i="1"/>
  <c r="M17" i="1" s="1"/>
  <c r="L27" i="1"/>
  <c r="M27" i="1" s="1"/>
  <c r="U56" i="1"/>
  <c r="E49" i="2" s="1"/>
  <c r="J49" i="2" s="1"/>
  <c r="L42" i="1"/>
  <c r="M42" i="1" s="1"/>
  <c r="L25" i="1"/>
  <c r="M25" i="1" s="1"/>
  <c r="L58" i="1"/>
  <c r="M58" i="1" s="1"/>
  <c r="L26" i="1"/>
  <c r="M26" i="1" s="1"/>
  <c r="L54" i="1"/>
  <c r="M54" i="1" s="1"/>
  <c r="O21" i="1"/>
  <c r="L21" i="1"/>
  <c r="M21" i="1" s="1"/>
  <c r="U48" i="1"/>
  <c r="W32" i="1"/>
  <c r="L33" i="1"/>
  <c r="M33" i="1" s="1"/>
  <c r="L40" i="1"/>
  <c r="M40" i="1" s="1"/>
  <c r="N31" i="1"/>
  <c r="V26" i="1"/>
  <c r="U26" i="1"/>
  <c r="E19" i="2" s="1"/>
  <c r="J19" i="2" s="1"/>
  <c r="V51" i="1"/>
  <c r="U51" i="1"/>
  <c r="E44" i="2" s="1"/>
  <c r="J44" i="2" s="1"/>
  <c r="AD49" i="1"/>
  <c r="F42" i="2" s="1"/>
  <c r="K42" i="2" s="1"/>
  <c r="O13" i="1"/>
  <c r="V34" i="1"/>
  <c r="U34" i="1"/>
  <c r="E27" i="2" s="1"/>
  <c r="J27" i="2" s="1"/>
  <c r="V50" i="1"/>
  <c r="U50" i="1"/>
  <c r="E43" i="2" s="1"/>
  <c r="J43" i="2" s="1"/>
  <c r="O46" i="1"/>
  <c r="U52" i="1"/>
  <c r="E45" i="2" s="1"/>
  <c r="J45" i="2" s="1"/>
  <c r="V52" i="1"/>
  <c r="V17" i="1"/>
  <c r="U17" i="1"/>
  <c r="E10" i="2" s="1"/>
  <c r="J10" i="2" s="1"/>
  <c r="V42" i="1"/>
  <c r="U42" i="1"/>
  <c r="V35" i="1"/>
  <c r="U35" i="1"/>
  <c r="E28" i="2" s="1"/>
  <c r="J28" i="2" s="1"/>
  <c r="N28" i="1"/>
  <c r="V41" i="1"/>
  <c r="U41" i="1"/>
  <c r="E34" i="2" s="1"/>
  <c r="J34" i="2" s="1"/>
  <c r="V19" i="1"/>
  <c r="U19" i="1"/>
  <c r="E12" i="2" s="1"/>
  <c r="J12" i="2" s="1"/>
  <c r="N53" i="1"/>
  <c r="N47" i="1"/>
  <c r="U46" i="1"/>
  <c r="U60" i="1"/>
  <c r="E53" i="2" s="1"/>
  <c r="J53" i="2" s="1"/>
  <c r="V60" i="1"/>
  <c r="V18" i="1"/>
  <c r="U18" i="1"/>
  <c r="E11" i="2" s="1"/>
  <c r="J11" i="2" s="1"/>
  <c r="O26" i="1"/>
  <c r="U36" i="1"/>
  <c r="E29" i="2" s="1"/>
  <c r="J29" i="2" s="1"/>
  <c r="V36" i="1"/>
  <c r="U44" i="1"/>
  <c r="E37" i="2" s="1"/>
  <c r="J37" i="2" s="1"/>
  <c r="V44" i="1"/>
  <c r="N29" i="1"/>
  <c r="N21" i="1"/>
  <c r="U54" i="1"/>
  <c r="E47" i="2" s="1"/>
  <c r="J47" i="2" s="1"/>
  <c r="V58" i="1"/>
  <c r="U58" i="1"/>
  <c r="E51" i="2" s="1"/>
  <c r="J51" i="2" s="1"/>
  <c r="U43" i="1"/>
  <c r="E36" i="2" s="1"/>
  <c r="J36" i="2" s="1"/>
  <c r="V43" i="1"/>
  <c r="U27" i="1"/>
  <c r="E20" i="2" s="1"/>
  <c r="J20" i="2" s="1"/>
  <c r="V27" i="1"/>
  <c r="U57" i="1"/>
  <c r="U20" i="1"/>
  <c r="E13" i="2" s="1"/>
  <c r="J13" i="2" s="1"/>
  <c r="V20" i="1"/>
  <c r="N39" i="1"/>
  <c r="U28" i="1"/>
  <c r="E21" i="2" s="1"/>
  <c r="J21" i="2" s="1"/>
  <c r="V28" i="1"/>
  <c r="U11" i="1"/>
  <c r="E4" i="2" s="1"/>
  <c r="J4" i="2" s="1"/>
  <c r="O4" i="2" s="1"/>
  <c r="O5" i="2" s="1"/>
  <c r="V11" i="1"/>
  <c r="N13" i="1"/>
  <c r="N12" i="1"/>
  <c r="U12" i="1"/>
  <c r="E5" i="2" s="1"/>
  <c r="J5" i="2" s="1"/>
  <c r="V12" i="1"/>
  <c r="U47" i="1"/>
  <c r="V33" i="1"/>
  <c r="U33" i="1"/>
  <c r="E26" i="2" s="1"/>
  <c r="J26" i="2" s="1"/>
  <c r="V59" i="1"/>
  <c r="U59" i="1"/>
  <c r="E52" i="2" s="1"/>
  <c r="J52" i="2" s="1"/>
  <c r="N14" i="1"/>
  <c r="N46" i="1"/>
  <c r="O29" i="1"/>
  <c r="O17" i="1"/>
  <c r="N38" i="1"/>
  <c r="O38" i="1"/>
  <c r="O48" i="1"/>
  <c r="O19" i="1"/>
  <c r="O12" i="1"/>
  <c r="O40" i="1"/>
  <c r="N49" i="1"/>
  <c r="O49" i="1"/>
  <c r="N54" i="1"/>
  <c r="O54" i="1"/>
  <c r="O55" i="1"/>
  <c r="O47" i="1"/>
  <c r="N33" i="1"/>
  <c r="O33" i="1"/>
  <c r="O39" i="1"/>
  <c r="N22" i="1"/>
  <c r="N25" i="1"/>
  <c r="O25" i="1"/>
  <c r="O41" i="1"/>
  <c r="O28" i="1"/>
  <c r="N56" i="1"/>
  <c r="N17" i="1"/>
  <c r="N34" i="1"/>
  <c r="N42" i="1"/>
  <c r="N26" i="1"/>
  <c r="N50" i="1"/>
  <c r="N58" i="1"/>
  <c r="L18" i="1" l="1"/>
  <c r="M18" i="1" s="1"/>
  <c r="O18" i="1"/>
  <c r="AE56" i="1"/>
  <c r="L56" i="1"/>
  <c r="M56" i="1" s="1"/>
  <c r="N48" i="1"/>
  <c r="D41" i="2" s="1"/>
  <c r="I41" i="2" s="1"/>
  <c r="N60" i="1"/>
  <c r="L19" i="1"/>
  <c r="M19" i="1" s="1"/>
  <c r="L34" i="1"/>
  <c r="M34" i="1" s="1"/>
  <c r="Z12" i="1"/>
  <c r="AB12" i="1" s="1"/>
  <c r="AC12" i="1" s="1"/>
  <c r="Z20" i="1"/>
  <c r="AB20" i="1" s="1"/>
  <c r="AC20" i="1" s="1"/>
  <c r="O22" i="1"/>
  <c r="L43" i="1"/>
  <c r="M43" i="1" s="1"/>
  <c r="AD48" i="1"/>
  <c r="F41" i="2" s="1"/>
  <c r="K41" i="2" s="1"/>
  <c r="L24" i="1"/>
  <c r="M24" i="1" s="1"/>
  <c r="L57" i="1"/>
  <c r="M57" i="1" s="1"/>
  <c r="O56" i="1"/>
  <c r="N20" i="1"/>
  <c r="O58" i="1"/>
  <c r="L59" i="1"/>
  <c r="M59" i="1" s="1"/>
  <c r="O20" i="1"/>
  <c r="P20" i="1" s="1"/>
  <c r="P40" i="1"/>
  <c r="AD56" i="1"/>
  <c r="AF56" i="1" s="1"/>
  <c r="N18" i="1"/>
  <c r="D11" i="2" s="1"/>
  <c r="I11" i="2" s="1"/>
  <c r="O24" i="1"/>
  <c r="O59" i="1"/>
  <c r="N27" i="1"/>
  <c r="N43" i="1"/>
  <c r="P43" i="1" s="1"/>
  <c r="N59" i="1"/>
  <c r="AE48" i="1"/>
  <c r="L49" i="1"/>
  <c r="M49" i="1" s="1"/>
  <c r="O27" i="1"/>
  <c r="L38" i="1"/>
  <c r="M38" i="1" s="1"/>
  <c r="W24" i="1"/>
  <c r="O42" i="1"/>
  <c r="Z22" i="1"/>
  <c r="AB22" i="1" s="1"/>
  <c r="AC22" i="1" s="1"/>
  <c r="D8" i="2"/>
  <c r="I8" i="2" s="1"/>
  <c r="D38" i="2"/>
  <c r="I38" i="2" s="1"/>
  <c r="AB24" i="1"/>
  <c r="AC24" i="1" s="1"/>
  <c r="AE24" i="1"/>
  <c r="AD24" i="1"/>
  <c r="F17" i="2" s="1"/>
  <c r="K17" i="2" s="1"/>
  <c r="D16" i="2"/>
  <c r="I16" i="2" s="1"/>
  <c r="D46" i="2"/>
  <c r="I46" i="2" s="1"/>
  <c r="Z44" i="1"/>
  <c r="AB44" i="1" s="1"/>
  <c r="AC44" i="1" s="1"/>
  <c r="L44" i="1"/>
  <c r="M44" i="1" s="1"/>
  <c r="Z37" i="1"/>
  <c r="AB37" i="1" s="1"/>
  <c r="AC37" i="1" s="1"/>
  <c r="L37" i="1"/>
  <c r="M37" i="1" s="1"/>
  <c r="D49" i="2"/>
  <c r="I49" i="2" s="1"/>
  <c r="D5" i="2"/>
  <c r="I5" i="2" s="1"/>
  <c r="Z52" i="1"/>
  <c r="AB52" i="1" s="1"/>
  <c r="AC52" i="1" s="1"/>
  <c r="L52" i="1"/>
  <c r="M52" i="1" s="1"/>
  <c r="D39" i="2"/>
  <c r="I39" i="2" s="1"/>
  <c r="Z31" i="1"/>
  <c r="AB31" i="1" s="1"/>
  <c r="AC31" i="1" s="1"/>
  <c r="L31" i="1"/>
  <c r="M31" i="1" s="1"/>
  <c r="P55" i="1"/>
  <c r="D13" i="2"/>
  <c r="I13" i="2" s="1"/>
  <c r="D51" i="2"/>
  <c r="I51" i="2" s="1"/>
  <c r="N24" i="1"/>
  <c r="P24" i="1" s="1"/>
  <c r="O52" i="1"/>
  <c r="D15" i="2"/>
  <c r="I15" i="2" s="1"/>
  <c r="N16" i="1"/>
  <c r="N51" i="1"/>
  <c r="D53" i="2"/>
  <c r="I53" i="2" s="1"/>
  <c r="L41" i="1"/>
  <c r="M41" i="1" s="1"/>
  <c r="Z60" i="1"/>
  <c r="AB60" i="1" s="1"/>
  <c r="AC60" i="1" s="1"/>
  <c r="L60" i="1"/>
  <c r="M60" i="1" s="1"/>
  <c r="Z47" i="1"/>
  <c r="AB47" i="1" s="1"/>
  <c r="AC47" i="1" s="1"/>
  <c r="L47" i="1"/>
  <c r="M47" i="1" s="1"/>
  <c r="D33" i="2"/>
  <c r="I33" i="2" s="1"/>
  <c r="Z13" i="1"/>
  <c r="AB13" i="1" s="1"/>
  <c r="AC13" i="1" s="1"/>
  <c r="Z36" i="1"/>
  <c r="AB36" i="1" s="1"/>
  <c r="AC36" i="1" s="1"/>
  <c r="L36" i="1"/>
  <c r="M36" i="1" s="1"/>
  <c r="Z16" i="1"/>
  <c r="F33" i="2"/>
  <c r="K33" i="2" s="1"/>
  <c r="L23" i="1"/>
  <c r="M23" i="1" s="1"/>
  <c r="O6" i="2"/>
  <c r="O7" i="2" s="1"/>
  <c r="O8" i="2" s="1"/>
  <c r="D43" i="2"/>
  <c r="I43" i="2" s="1"/>
  <c r="D6" i="2"/>
  <c r="I6" i="2" s="1"/>
  <c r="D22" i="2"/>
  <c r="I22" i="2" s="1"/>
  <c r="D24" i="2"/>
  <c r="I24" i="2" s="1"/>
  <c r="Z28" i="1"/>
  <c r="AB28" i="1" s="1"/>
  <c r="AC28" i="1" s="1"/>
  <c r="L28" i="1"/>
  <c r="M28" i="1" s="1"/>
  <c r="Z53" i="1"/>
  <c r="AB53" i="1" s="1"/>
  <c r="AC53" i="1" s="1"/>
  <c r="L53" i="1"/>
  <c r="M53" i="1" s="1"/>
  <c r="D19" i="2"/>
  <c r="I19" i="2" s="1"/>
  <c r="O23" i="1"/>
  <c r="P23" i="1" s="1"/>
  <c r="O51" i="1"/>
  <c r="D7" i="2"/>
  <c r="I7" i="2" s="1"/>
  <c r="AE51" i="1"/>
  <c r="L16" i="1"/>
  <c r="M16" i="1" s="1"/>
  <c r="O53" i="1"/>
  <c r="N44" i="1"/>
  <c r="P44" i="1" s="1"/>
  <c r="N37" i="1"/>
  <c r="L50" i="1"/>
  <c r="M50" i="1" s="1"/>
  <c r="L30" i="1"/>
  <c r="M30" i="1" s="1"/>
  <c r="Z46" i="1"/>
  <c r="AB46" i="1" s="1"/>
  <c r="AC46" i="1" s="1"/>
  <c r="L46" i="1"/>
  <c r="M46" i="1" s="1"/>
  <c r="Z39" i="1"/>
  <c r="AB39" i="1" s="1"/>
  <c r="AC39" i="1" s="1"/>
  <c r="L39" i="1"/>
  <c r="M39" i="1" s="1"/>
  <c r="D10" i="2"/>
  <c r="I10" i="2" s="1"/>
  <c r="Z23" i="1"/>
  <c r="O36" i="1"/>
  <c r="W16" i="1"/>
  <c r="E9" i="2"/>
  <c r="J9" i="2" s="1"/>
  <c r="P42" i="1"/>
  <c r="D35" i="2"/>
  <c r="I35" i="2" s="1"/>
  <c r="N36" i="1"/>
  <c r="P36" i="1" s="1"/>
  <c r="D40" i="2"/>
  <c r="I40" i="2" s="1"/>
  <c r="AD51" i="1"/>
  <c r="F44" i="2" s="1"/>
  <c r="K44" i="2" s="1"/>
  <c r="D27" i="2"/>
  <c r="I27" i="2" s="1"/>
  <c r="D26" i="2"/>
  <c r="I26" i="2" s="1"/>
  <c r="W57" i="1"/>
  <c r="E50" i="2"/>
  <c r="J50" i="2" s="1"/>
  <c r="L35" i="1"/>
  <c r="M35" i="1" s="1"/>
  <c r="W31" i="1"/>
  <c r="E24" i="2"/>
  <c r="J24" i="2" s="1"/>
  <c r="Z55" i="1"/>
  <c r="AB55" i="1" s="1"/>
  <c r="AC55" i="1" s="1"/>
  <c r="L55" i="1"/>
  <c r="M55" i="1" s="1"/>
  <c r="D31" i="2"/>
  <c r="I31" i="2" s="1"/>
  <c r="N55" i="1"/>
  <c r="W48" i="1"/>
  <c r="E41" i="2"/>
  <c r="J41" i="2" s="1"/>
  <c r="L51" i="1"/>
  <c r="M51" i="1" s="1"/>
  <c r="L48" i="1"/>
  <c r="M48" i="1" s="1"/>
  <c r="D47" i="2"/>
  <c r="I47" i="2" s="1"/>
  <c r="D21" i="2"/>
  <c r="I21" i="2" s="1"/>
  <c r="Z45" i="1"/>
  <c r="AB45" i="1" s="1"/>
  <c r="AC45" i="1" s="1"/>
  <c r="L45" i="1"/>
  <c r="M45" i="1" s="1"/>
  <c r="Z15" i="1"/>
  <c r="AB15" i="1" s="1"/>
  <c r="AC15" i="1" s="1"/>
  <c r="L15" i="1"/>
  <c r="M15" i="1" s="1"/>
  <c r="O35" i="1"/>
  <c r="D42" i="2"/>
  <c r="I42" i="2" s="1"/>
  <c r="F49" i="2"/>
  <c r="K49" i="2" s="1"/>
  <c r="N35" i="1"/>
  <c r="W47" i="1"/>
  <c r="E40" i="2"/>
  <c r="J40" i="2" s="1"/>
  <c r="W42" i="1"/>
  <c r="E35" i="2"/>
  <c r="J35" i="2" s="1"/>
  <c r="Z14" i="1"/>
  <c r="AB14" i="1" s="1"/>
  <c r="AC14" i="1" s="1"/>
  <c r="N57" i="1"/>
  <c r="O30" i="1"/>
  <c r="O44" i="1"/>
  <c r="AE32" i="1"/>
  <c r="AF32" i="1" s="1"/>
  <c r="D20" i="2"/>
  <c r="I20" i="2" s="1"/>
  <c r="N41" i="1"/>
  <c r="D18" i="2"/>
  <c r="I18" i="2" s="1"/>
  <c r="O32" i="1"/>
  <c r="P32" i="1" s="1"/>
  <c r="N30" i="1"/>
  <c r="O45" i="1"/>
  <c r="P45" i="1" s="1"/>
  <c r="N19" i="1"/>
  <c r="P19" i="1" s="1"/>
  <c r="D36" i="2"/>
  <c r="I36" i="2" s="1"/>
  <c r="N32" i="1"/>
  <c r="O15" i="1"/>
  <c r="O37" i="1"/>
  <c r="O50" i="1"/>
  <c r="P50" i="1" s="1"/>
  <c r="D32" i="2"/>
  <c r="I32" i="2" s="1"/>
  <c r="D14" i="2"/>
  <c r="I14" i="2" s="1"/>
  <c r="O14" i="1"/>
  <c r="W46" i="1"/>
  <c r="E39" i="2"/>
  <c r="J39" i="2" s="1"/>
  <c r="N52" i="1"/>
  <c r="O57" i="1"/>
  <c r="W49" i="1"/>
  <c r="E42" i="2"/>
  <c r="J42" i="2" s="1"/>
  <c r="AE40" i="1"/>
  <c r="AF40" i="1" s="1"/>
  <c r="Z29" i="1"/>
  <c r="AB29" i="1" s="1"/>
  <c r="AC29" i="1" s="1"/>
  <c r="L29" i="1"/>
  <c r="M29" i="1" s="1"/>
  <c r="Z11" i="1"/>
  <c r="P13" i="1"/>
  <c r="AD42" i="1"/>
  <c r="F35" i="2" s="1"/>
  <c r="K35" i="2" s="1"/>
  <c r="AB42" i="1"/>
  <c r="AC42" i="1" s="1"/>
  <c r="AE50" i="1"/>
  <c r="AB50" i="1"/>
  <c r="AC50" i="1" s="1"/>
  <c r="AD41" i="1"/>
  <c r="F34" i="2" s="1"/>
  <c r="K34" i="2" s="1"/>
  <c r="AB41" i="1"/>
  <c r="AC41" i="1" s="1"/>
  <c r="AD30" i="1"/>
  <c r="F23" i="2" s="1"/>
  <c r="K23" i="2" s="1"/>
  <c r="AB30" i="1"/>
  <c r="AC30" i="1" s="1"/>
  <c r="AE58" i="1"/>
  <c r="AB58" i="1"/>
  <c r="AC58" i="1" s="1"/>
  <c r="AD35" i="1"/>
  <c r="F28" i="2" s="1"/>
  <c r="K28" i="2" s="1"/>
  <c r="AB35" i="1"/>
  <c r="AC35" i="1" s="1"/>
  <c r="AE57" i="1"/>
  <c r="AB57" i="1"/>
  <c r="AC57" i="1" s="1"/>
  <c r="AD19" i="1"/>
  <c r="F12" i="2" s="1"/>
  <c r="K12" i="2" s="1"/>
  <c r="AB19" i="1"/>
  <c r="AC19" i="1" s="1"/>
  <c r="AE17" i="1"/>
  <c r="AB17" i="1"/>
  <c r="AC17" i="1" s="1"/>
  <c r="AD59" i="1"/>
  <c r="F52" i="2" s="1"/>
  <c r="K52" i="2" s="1"/>
  <c r="AB59" i="1"/>
  <c r="AC59" i="1" s="1"/>
  <c r="AD26" i="1"/>
  <c r="F19" i="2" s="1"/>
  <c r="K19" i="2" s="1"/>
  <c r="AB26" i="1"/>
  <c r="AC26" i="1" s="1"/>
  <c r="AE43" i="1"/>
  <c r="AB43" i="1"/>
  <c r="AC43" i="1" s="1"/>
  <c r="AE34" i="1"/>
  <c r="AB34" i="1"/>
  <c r="AC34" i="1" s="1"/>
  <c r="AE27" i="1"/>
  <c r="AB27" i="1"/>
  <c r="AC27" i="1" s="1"/>
  <c r="AD27" i="1"/>
  <c r="F20" i="2" s="1"/>
  <c r="K20" i="2" s="1"/>
  <c r="AE18" i="1"/>
  <c r="AB18" i="1"/>
  <c r="AC18" i="1" s="1"/>
  <c r="AE33" i="1"/>
  <c r="AB33" i="1"/>
  <c r="AC33" i="1" s="1"/>
  <c r="AE54" i="1"/>
  <c r="AB54" i="1"/>
  <c r="AC54" i="1" s="1"/>
  <c r="AD25" i="1"/>
  <c r="AB25" i="1"/>
  <c r="AC25" i="1" s="1"/>
  <c r="AE49" i="1"/>
  <c r="AF49" i="1" s="1"/>
  <c r="AB49" i="1"/>
  <c r="AC49" i="1" s="1"/>
  <c r="AD38" i="1"/>
  <c r="F31" i="2" s="1"/>
  <c r="K31" i="2" s="1"/>
  <c r="AB38" i="1"/>
  <c r="AC38" i="1" s="1"/>
  <c r="P21" i="1"/>
  <c r="W23" i="1"/>
  <c r="AE59" i="1"/>
  <c r="P34" i="1"/>
  <c r="W29" i="1"/>
  <c r="AD17" i="1"/>
  <c r="F10" i="2" s="1"/>
  <c r="K10" i="2" s="1"/>
  <c r="AE25" i="1"/>
  <c r="W39" i="1"/>
  <c r="P18" i="1"/>
  <c r="W19" i="1"/>
  <c r="W35" i="1"/>
  <c r="W30" i="1"/>
  <c r="AE30" i="1"/>
  <c r="W54" i="1"/>
  <c r="AE42" i="1"/>
  <c r="AF42" i="1" s="1"/>
  <c r="W34" i="1"/>
  <c r="W55" i="1"/>
  <c r="AD43" i="1"/>
  <c r="AE26" i="1"/>
  <c r="W56" i="1"/>
  <c r="W22" i="1"/>
  <c r="P58" i="1"/>
  <c r="P28" i="1"/>
  <c r="AD58" i="1"/>
  <c r="P12" i="1"/>
  <c r="AD50" i="1"/>
  <c r="W45" i="1"/>
  <c r="P39" i="1"/>
  <c r="P15" i="1"/>
  <c r="P60" i="1"/>
  <c r="W59" i="1"/>
  <c r="AE19" i="1"/>
  <c r="W37" i="1"/>
  <c r="AD33" i="1"/>
  <c r="W18" i="1"/>
  <c r="AE38" i="1"/>
  <c r="W41" i="1"/>
  <c r="W51" i="1"/>
  <c r="AD57" i="1"/>
  <c r="F50" i="2" s="1"/>
  <c r="K50" i="2" s="1"/>
  <c r="AD18" i="1"/>
  <c r="F11" i="2" s="1"/>
  <c r="K11" i="2" s="1"/>
  <c r="P47" i="1"/>
  <c r="P53" i="1"/>
  <c r="P46" i="1"/>
  <c r="AD54" i="1"/>
  <c r="F47" i="2" s="1"/>
  <c r="K47" i="2" s="1"/>
  <c r="AD34" i="1"/>
  <c r="F27" i="2" s="1"/>
  <c r="K27" i="2" s="1"/>
  <c r="P31" i="1"/>
  <c r="P27" i="1"/>
  <c r="W33" i="1"/>
  <c r="P26" i="1"/>
  <c r="W11" i="1"/>
  <c r="AE35" i="1"/>
  <c r="W26" i="1"/>
  <c r="AE41" i="1"/>
  <c r="P22" i="1"/>
  <c r="W44" i="1"/>
  <c r="W60" i="1"/>
  <c r="P29" i="1"/>
  <c r="AE20" i="1"/>
  <c r="AD20" i="1"/>
  <c r="F13" i="2" s="1"/>
  <c r="K13" i="2" s="1"/>
  <c r="W58" i="1"/>
  <c r="AE45" i="1"/>
  <c r="AD45" i="1"/>
  <c r="F38" i="2" s="1"/>
  <c r="K38" i="2" s="1"/>
  <c r="AE22" i="1"/>
  <c r="AE21" i="1"/>
  <c r="AD21" i="1"/>
  <c r="F14" i="2" s="1"/>
  <c r="K14" i="2" s="1"/>
  <c r="AE29" i="1"/>
  <c r="AD29" i="1"/>
  <c r="F22" i="2" s="1"/>
  <c r="K22" i="2" s="1"/>
  <c r="AE14" i="1"/>
  <c r="W27" i="1"/>
  <c r="AE52" i="1"/>
  <c r="AD52" i="1"/>
  <c r="F45" i="2" s="1"/>
  <c r="K45" i="2" s="1"/>
  <c r="W36" i="1"/>
  <c r="W52" i="1"/>
  <c r="AD46" i="1"/>
  <c r="F39" i="2" s="1"/>
  <c r="K39" i="2" s="1"/>
  <c r="AE31" i="1"/>
  <c r="AD31" i="1"/>
  <c r="F24" i="2" s="1"/>
  <c r="K24" i="2" s="1"/>
  <c r="AE12" i="1"/>
  <c r="AD12" i="1"/>
  <c r="F5" i="2" s="1"/>
  <c r="K5" i="2" s="1"/>
  <c r="W20" i="1"/>
  <c r="P41" i="1"/>
  <c r="P14" i="1"/>
  <c r="W12" i="1"/>
  <c r="AE47" i="1"/>
  <c r="AD47" i="1"/>
  <c r="F40" i="2" s="1"/>
  <c r="K40" i="2" s="1"/>
  <c r="AF17" i="1"/>
  <c r="AE44" i="1"/>
  <c r="AD44" i="1"/>
  <c r="F37" i="2" s="1"/>
  <c r="K37" i="2" s="1"/>
  <c r="AE36" i="1"/>
  <c r="W28" i="1"/>
  <c r="W43" i="1"/>
  <c r="AD53" i="1"/>
  <c r="F46" i="2" s="1"/>
  <c r="K46" i="2" s="1"/>
  <c r="AE28" i="1"/>
  <c r="AD28" i="1"/>
  <c r="F21" i="2" s="1"/>
  <c r="K21" i="2" s="1"/>
  <c r="W17" i="1"/>
  <c r="W50" i="1"/>
  <c r="P25" i="1"/>
  <c r="P35" i="1"/>
  <c r="P17" i="1"/>
  <c r="P54" i="1"/>
  <c r="P33" i="1"/>
  <c r="P38" i="1"/>
  <c r="P56" i="1"/>
  <c r="P49" i="1"/>
  <c r="AE46" i="1" l="1"/>
  <c r="AD37" i="1"/>
  <c r="F30" i="2" s="1"/>
  <c r="K30" i="2" s="1"/>
  <c r="O9" i="2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AE53" i="1"/>
  <c r="AD13" i="1"/>
  <c r="F6" i="2" s="1"/>
  <c r="K6" i="2" s="1"/>
  <c r="P59" i="1"/>
  <c r="AE13" i="1"/>
  <c r="AE37" i="1"/>
  <c r="AF48" i="1"/>
  <c r="D52" i="2"/>
  <c r="I52" i="2" s="1"/>
  <c r="AF24" i="1"/>
  <c r="P48" i="1"/>
  <c r="AF38" i="1"/>
  <c r="AD14" i="1"/>
  <c r="F7" i="2" s="1"/>
  <c r="K7" i="2" s="1"/>
  <c r="AD22" i="1"/>
  <c r="F15" i="2" s="1"/>
  <c r="K15" i="2" s="1"/>
  <c r="AF26" i="1"/>
  <c r="AF59" i="1"/>
  <c r="AD36" i="1"/>
  <c r="F29" i="2" s="1"/>
  <c r="K29" i="2" s="1"/>
  <c r="AE39" i="1"/>
  <c r="AE55" i="1"/>
  <c r="D44" i="2"/>
  <c r="I44" i="2" s="1"/>
  <c r="D9" i="2"/>
  <c r="I9" i="2" s="1"/>
  <c r="AB11" i="1"/>
  <c r="AC11" i="1" s="1"/>
  <c r="AE11" i="1"/>
  <c r="AD11" i="1"/>
  <c r="AF50" i="1"/>
  <c r="F43" i="2"/>
  <c r="K43" i="2" s="1"/>
  <c r="D28" i="2"/>
  <c r="I28" i="2" s="1"/>
  <c r="AF51" i="1"/>
  <c r="AF19" i="1"/>
  <c r="AF58" i="1"/>
  <c r="F51" i="2"/>
  <c r="K51" i="2" s="1"/>
  <c r="D25" i="2"/>
  <c r="I25" i="2" s="1"/>
  <c r="D50" i="2"/>
  <c r="I50" i="2" s="1"/>
  <c r="D48" i="2"/>
  <c r="I48" i="2" s="1"/>
  <c r="D17" i="2"/>
  <c r="I17" i="2" s="1"/>
  <c r="D12" i="2"/>
  <c r="I12" i="2" s="1"/>
  <c r="AF33" i="1"/>
  <c r="F26" i="2"/>
  <c r="K26" i="2" s="1"/>
  <c r="AF25" i="1"/>
  <c r="F18" i="2"/>
  <c r="K18" i="2" s="1"/>
  <c r="D23" i="2"/>
  <c r="I23" i="2" s="1"/>
  <c r="D29" i="2"/>
  <c r="I29" i="2" s="1"/>
  <c r="D45" i="2"/>
  <c r="I45" i="2" s="1"/>
  <c r="D30" i="2"/>
  <c r="I30" i="2" s="1"/>
  <c r="AF43" i="1"/>
  <c r="F36" i="2"/>
  <c r="K36" i="2" s="1"/>
  <c r="D37" i="2"/>
  <c r="I37" i="2" s="1"/>
  <c r="P30" i="1"/>
  <c r="P16" i="1"/>
  <c r="AD15" i="1"/>
  <c r="F8" i="2" s="1"/>
  <c r="K8" i="2" s="1"/>
  <c r="AE15" i="1"/>
  <c r="AD60" i="1"/>
  <c r="P52" i="1"/>
  <c r="AD39" i="1"/>
  <c r="AD55" i="1"/>
  <c r="AE60" i="1"/>
  <c r="P37" i="1"/>
  <c r="P51" i="1"/>
  <c r="P57" i="1"/>
  <c r="D34" i="2"/>
  <c r="I34" i="2" s="1"/>
  <c r="AB23" i="1"/>
  <c r="AC23" i="1" s="1"/>
  <c r="AE23" i="1"/>
  <c r="AD23" i="1"/>
  <c r="F16" i="2" s="1"/>
  <c r="K16" i="2" s="1"/>
  <c r="AB16" i="1"/>
  <c r="AC16" i="1" s="1"/>
  <c r="AD16" i="1"/>
  <c r="F9" i="2" s="1"/>
  <c r="K9" i="2" s="1"/>
  <c r="AE16" i="1"/>
  <c r="AF21" i="1"/>
  <c r="AF22" i="1"/>
  <c r="AF28" i="1"/>
  <c r="AF36" i="1"/>
  <c r="AF18" i="1"/>
  <c r="AF35" i="1"/>
  <c r="AF54" i="1"/>
  <c r="AF27" i="1"/>
  <c r="AF34" i="1"/>
  <c r="AF30" i="1"/>
  <c r="AF47" i="1"/>
  <c r="AF46" i="1"/>
  <c r="AF41" i="1"/>
  <c r="AF57" i="1"/>
  <c r="AF44" i="1"/>
  <c r="AF53" i="1"/>
  <c r="AF20" i="1"/>
  <c r="AF15" i="1"/>
  <c r="AF31" i="1"/>
  <c r="AF45" i="1"/>
  <c r="AF29" i="1"/>
  <c r="AF12" i="1"/>
  <c r="AF52" i="1"/>
  <c r="AF37" i="1"/>
  <c r="N11" i="1"/>
  <c r="O11" i="1"/>
  <c r="M11" i="1"/>
  <c r="AF16" i="1" l="1"/>
  <c r="AF13" i="1"/>
  <c r="AF14" i="1"/>
  <c r="AF55" i="1"/>
  <c r="F48" i="2"/>
  <c r="K48" i="2" s="1"/>
  <c r="D4" i="2"/>
  <c r="I4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AF39" i="1"/>
  <c r="F32" i="2"/>
  <c r="K32" i="2" s="1"/>
  <c r="AF23" i="1"/>
  <c r="AF60" i="1"/>
  <c r="F53" i="2"/>
  <c r="K53" i="2" s="1"/>
  <c r="AF11" i="1"/>
  <c r="F4" i="2"/>
  <c r="K4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11" i="1"/>
  <c r="P32" i="2" l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</calcChain>
</file>

<file path=xl/sharedStrings.xml><?xml version="1.0" encoding="utf-8"?>
<sst xmlns="http://schemas.openxmlformats.org/spreadsheetml/2006/main" count="104" uniqueCount="39">
  <si>
    <t>Ticket Price</t>
  </si>
  <si>
    <t>date_lag</t>
  </si>
  <si>
    <t>gross</t>
  </si>
  <si>
    <t>gross_perc</t>
  </si>
  <si>
    <t>sales_norm</t>
  </si>
  <si>
    <t>BASELINE</t>
  </si>
  <si>
    <t>GROUP DISCOUNT</t>
  </si>
  <si>
    <t>sales_group_new</t>
  </si>
  <si>
    <t>Assumptions</t>
  </si>
  <si>
    <t>Discount Price</t>
  </si>
  <si>
    <t>Demand Increase</t>
  </si>
  <si>
    <t>Demand Cannibalization</t>
  </si>
  <si>
    <t>Max Volume</t>
  </si>
  <si>
    <t>change</t>
  </si>
  <si>
    <t>MARKDOWN DISCOUNT</t>
  </si>
  <si>
    <t>Discount Price 1</t>
  </si>
  <si>
    <t>Discount Price 2</t>
  </si>
  <si>
    <t>Demand 1</t>
  </si>
  <si>
    <t>Food Price</t>
  </si>
  <si>
    <t>gross_movie</t>
  </si>
  <si>
    <t>gross_food</t>
  </si>
  <si>
    <t>sales</t>
  </si>
  <si>
    <t>Discount 1</t>
  </si>
  <si>
    <t>Discount 2</t>
  </si>
  <si>
    <t>Demand 2</t>
  </si>
  <si>
    <t>STUDENT DISCOUNT</t>
  </si>
  <si>
    <t>sales_old</t>
  </si>
  <si>
    <t>sales_student</t>
  </si>
  <si>
    <t>baseline</t>
  </si>
  <si>
    <t>sales_ratio</t>
  </si>
  <si>
    <t>group</t>
  </si>
  <si>
    <t>markdown</t>
  </si>
  <si>
    <t>student</t>
  </si>
  <si>
    <t>COMBINED</t>
  </si>
  <si>
    <t>discount</t>
  </si>
  <si>
    <t>discount demand</t>
  </si>
  <si>
    <t>sales_def</t>
  </si>
  <si>
    <t>combined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</si>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</sst>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0" formatCode="0.0%"/>
    <numFmt numFmtId="172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69" fontId="0" fillId="0" borderId="0" xfId="2" applyNumberFormat="1" applyFont="1"/>
    <xf numFmtId="4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9" fontId="0" fillId="0" borderId="0" xfId="2" applyNumberFormat="1" applyFont="1" applyBorder="1"/>
    <xf numFmtId="10" fontId="0" fillId="0" borderId="0" xfId="3" applyNumberFormat="1" applyFont="1" applyBorder="1"/>
    <xf numFmtId="0" fontId="0" fillId="0" borderId="6" xfId="0" applyBorder="1"/>
    <xf numFmtId="169" fontId="0" fillId="0" borderId="7" xfId="2" applyNumberFormat="1" applyFont="1" applyBorder="1"/>
    <xf numFmtId="10" fontId="0" fillId="0" borderId="7" xfId="3" applyNumberFormat="1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4" fontId="0" fillId="0" borderId="0" xfId="2" applyFont="1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0" fillId="0" borderId="7" xfId="2" applyFont="1" applyBorder="1"/>
    <xf numFmtId="9" fontId="0" fillId="0" borderId="0" xfId="2" applyNumberFormat="1" applyFont="1" applyBorder="1"/>
    <xf numFmtId="172" fontId="0" fillId="0" borderId="0" xfId="0" applyNumberFormat="1" applyBorder="1"/>
    <xf numFmtId="172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2" fontId="0" fillId="0" borderId="7" xfId="1" applyNumberFormat="1" applyFont="1" applyBorder="1"/>
    <xf numFmtId="9" fontId="0" fillId="0" borderId="5" xfId="3" applyFont="1" applyBorder="1"/>
    <xf numFmtId="9" fontId="0" fillId="0" borderId="8" xfId="3" applyFont="1" applyBorder="1"/>
    <xf numFmtId="0" fontId="2" fillId="0" borderId="9" xfId="0" applyFont="1" applyBorder="1" applyAlignment="1">
      <alignment horizontal="center" vertical="center"/>
    </xf>
    <xf numFmtId="44" fontId="0" fillId="0" borderId="0" xfId="0" applyNumberFormat="1" applyBorder="1"/>
    <xf numFmtId="169" fontId="0" fillId="0" borderId="5" xfId="3" applyNumberFormat="1" applyFont="1" applyBorder="1"/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0" fillId="0" borderId="0" xfId="0" applyNumberFormat="1" applyBorder="1"/>
    <xf numFmtId="169" fontId="0" fillId="0" borderId="5" xfId="2" applyNumberFormat="1" applyFont="1" applyBorder="1"/>
    <xf numFmtId="172" fontId="0" fillId="0" borderId="7" xfId="0" applyNumberFormat="1" applyBorder="1"/>
    <xf numFmtId="43" fontId="0" fillId="0" borderId="7" xfId="0" applyNumberFormat="1" applyBorder="1"/>
    <xf numFmtId="169" fontId="0" fillId="0" borderId="8" xfId="2" applyNumberFormat="1" applyFont="1" applyBorder="1"/>
    <xf numFmtId="0" fontId="2" fillId="0" borderId="10" xfId="0" applyFont="1" applyFill="1" applyBorder="1" applyAlignment="1">
      <alignment horizontal="center" vertical="center"/>
    </xf>
    <xf numFmtId="9" fontId="0" fillId="0" borderId="0" xfId="3" applyFont="1" applyBorder="1"/>
    <xf numFmtId="170" fontId="0" fillId="0" borderId="0" xfId="3" applyNumberFormat="1" applyFont="1" applyBorder="1"/>
    <xf numFmtId="169" fontId="0" fillId="0" borderId="4" xfId="2" applyNumberFormat="1" applyFont="1" applyBorder="1"/>
    <xf numFmtId="169" fontId="0" fillId="0" borderId="6" xfId="2" applyNumberFormat="1" applyFont="1" applyBorder="1"/>
    <xf numFmtId="9" fontId="0" fillId="0" borderId="4" xfId="3" applyFont="1" applyBorder="1"/>
    <xf numFmtId="9" fontId="0" fillId="0" borderId="6" xfId="3" applyFont="1" applyBorder="1"/>
    <xf numFmtId="9" fontId="0" fillId="0" borderId="7" xfId="3" applyFont="1" applyBorder="1"/>
    <xf numFmtId="170" fontId="0" fillId="0" borderId="7" xfId="3" applyNumberFormat="1" applyFont="1" applyBorder="1"/>
    <xf numFmtId="0" fontId="2" fillId="0" borderId="6" xfId="0" applyFont="1" applyBorder="1" applyAlignment="1">
      <alignment horizontal="center" vertical="center"/>
    </xf>
    <xf numFmtId="44" fontId="0" fillId="0" borderId="5" xfId="0" applyNumberFormat="1" applyBorder="1"/>
    <xf numFmtId="44" fontId="0" fillId="0" borderId="8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Improvement due to various Scenarios</a:t>
            </a:r>
          </a:p>
          <a:p>
            <a:pPr>
              <a:defRPr/>
            </a:pPr>
            <a:r>
              <a:rPr lang="en-US"/>
              <a:t>(Food</a:t>
            </a:r>
            <a:r>
              <a:rPr lang="en-US" baseline="0"/>
              <a:t> not included)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strRef>
              <c:f>results!$M$2:$M$3</c:f>
              <c:strCache>
                <c:ptCount val="2"/>
                <c:pt idx="0">
                  <c:v> </c:v>
                </c:pt>
                <c:pt idx="1">
                  <c:v>baseline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D7B-804C-99E2-CB5A89C6C7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results!$M$4:$M$53</c:f>
              <c:numCache>
                <c:formatCode>0%</c:formatCode>
                <c:ptCount val="50"/>
                <c:pt idx="0">
                  <c:v>1</c:v>
                </c:pt>
                <c:pt idx="1">
                  <c:v>1.891993687547435</c:v>
                </c:pt>
                <c:pt idx="2">
                  <c:v>2.5955401872288375</c:v>
                </c:pt>
                <c:pt idx="3">
                  <c:v>2.9373582482874947</c:v>
                </c:pt>
                <c:pt idx="4">
                  <c:v>3.2349054273670141</c:v>
                </c:pt>
                <c:pt idx="5">
                  <c:v>3.4548375982515531</c:v>
                </c:pt>
                <c:pt idx="6">
                  <c:v>3.6668592089232233</c:v>
                </c:pt>
                <c:pt idx="7">
                  <c:v>4.1401100874015926</c:v>
                </c:pt>
                <c:pt idx="8">
                  <c:v>4.7997380650437211</c:v>
                </c:pt>
                <c:pt idx="9">
                  <c:v>5.3896142028799003</c:v>
                </c:pt>
                <c:pt idx="10">
                  <c:v>5.6572149381796137</c:v>
                </c:pt>
                <c:pt idx="11">
                  <c:v>5.9147515872801719</c:v>
                </c:pt>
                <c:pt idx="12">
                  <c:v>6.1242938791210983</c:v>
                </c:pt>
                <c:pt idx="13">
                  <c:v>6.3124293879121085</c:v>
                </c:pt>
                <c:pt idx="14">
                  <c:v>6.8083196519710487</c:v>
                </c:pt>
                <c:pt idx="15">
                  <c:v>7.3602775569618579</c:v>
                </c:pt>
                <c:pt idx="16">
                  <c:v>7.7124842517315297</c:v>
                </c:pt>
                <c:pt idx="17">
                  <c:v>7.8568299228516443</c:v>
                </c:pt>
                <c:pt idx="18">
                  <c:v>7.9903264639403559</c:v>
                </c:pt>
                <c:pt idx="19">
                  <c:v>8.0863018257267711</c:v>
                </c:pt>
                <c:pt idx="20">
                  <c:v>8.173169378378395</c:v>
                </c:pt>
                <c:pt idx="21">
                  <c:v>8.3865268158159978</c:v>
                </c:pt>
                <c:pt idx="22">
                  <c:v>8.8116572817018408</c:v>
                </c:pt>
                <c:pt idx="23">
                  <c:v>9.0542303602401244</c:v>
                </c:pt>
                <c:pt idx="24">
                  <c:v>9.1335259447750303</c:v>
                </c:pt>
                <c:pt idx="25">
                  <c:v>9.2149689670035251</c:v>
                </c:pt>
                <c:pt idx="26">
                  <c:v>9.3210544231100485</c:v>
                </c:pt>
                <c:pt idx="27">
                  <c:v>9.4175313771925602</c:v>
                </c:pt>
                <c:pt idx="28">
                  <c:v>9.5281126223452759</c:v>
                </c:pt>
                <c:pt idx="29">
                  <c:v>9.9432358722205691</c:v>
                </c:pt>
                <c:pt idx="30">
                  <c:v>10.258888941930829</c:v>
                </c:pt>
                <c:pt idx="31">
                  <c:v>10.444231654002323</c:v>
                </c:pt>
                <c:pt idx="32">
                  <c:v>10.488019921170443</c:v>
                </c:pt>
                <c:pt idx="33">
                  <c:v>10.615022121949883</c:v>
                </c:pt>
                <c:pt idx="34">
                  <c:v>10.729314596612554</c:v>
                </c:pt>
                <c:pt idx="35">
                  <c:v>10.748282534141136</c:v>
                </c:pt>
                <c:pt idx="36">
                  <c:v>11.199239537649515</c:v>
                </c:pt>
                <c:pt idx="37">
                  <c:v>11.475644912781744</c:v>
                </c:pt>
                <c:pt idx="38">
                  <c:v>11.543007236074237</c:v>
                </c:pt>
                <c:pt idx="39">
                  <c:v>11.620619407678301</c:v>
                </c:pt>
                <c:pt idx="40">
                  <c:v>11.685580868093675</c:v>
                </c:pt>
                <c:pt idx="41">
                  <c:v>11.752017286600148</c:v>
                </c:pt>
                <c:pt idx="42">
                  <c:v>11.942345203428536</c:v>
                </c:pt>
                <c:pt idx="43">
                  <c:v>12.315741578265346</c:v>
                </c:pt>
                <c:pt idx="44">
                  <c:v>12.513297958969055</c:v>
                </c:pt>
                <c:pt idx="45">
                  <c:v>12.576287504401902</c:v>
                </c:pt>
                <c:pt idx="46">
                  <c:v>12.648584734851392</c:v>
                </c:pt>
                <c:pt idx="47">
                  <c:v>12.70364275697265</c:v>
                </c:pt>
                <c:pt idx="48">
                  <c:v>12.752803022283841</c:v>
                </c:pt>
                <c:pt idx="49">
                  <c:v>12.796065530784965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7B-804C-99E2-CB5A89C6C74C}"/>
            </c:ext>
          </c:extLst>
        </c:ser>
        <c:ser>
          <c:idx val="11"/>
          <c:order val="1"/>
          <c:tx>
            <c:strRef>
              <c:f>results!$N$2:$N$3</c:f>
              <c:strCache>
                <c:ptCount val="2"/>
                <c:pt idx="0">
                  <c:v> </c:v>
                </c:pt>
                <c:pt idx="1">
                  <c:v>group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results!$N$4:$N$53</c:f>
              <c:numCache>
                <c:formatCode>0%</c:formatCode>
                <c:ptCount val="50"/>
                <c:pt idx="0">
                  <c:v>0.9850000000000001</c:v>
                </c:pt>
                <c:pt idx="1">
                  <c:v>1.9082134666115955</c:v>
                </c:pt>
                <c:pt idx="2">
                  <c:v>2.6363840937818468</c:v>
                </c:pt>
                <c:pt idx="3">
                  <c:v>2.9901657869775571</c:v>
                </c:pt>
                <c:pt idx="4">
                  <c:v>3.2981271173248596</c:v>
                </c:pt>
                <c:pt idx="5">
                  <c:v>3.5257569141903575</c:v>
                </c:pt>
                <c:pt idx="6">
                  <c:v>3.7451992812355361</c:v>
                </c:pt>
                <c:pt idx="7">
                  <c:v>4.2350139404606484</c:v>
                </c:pt>
                <c:pt idx="8">
                  <c:v>4.9177288973202522</c:v>
                </c:pt>
                <c:pt idx="9">
                  <c:v>5.5282506999806973</c:v>
                </c:pt>
                <c:pt idx="10">
                  <c:v>5.8052174610159009</c:v>
                </c:pt>
                <c:pt idx="11">
                  <c:v>6.0717678928349788</c:v>
                </c:pt>
                <c:pt idx="12">
                  <c:v>6.2886441648903375</c:v>
                </c:pt>
                <c:pt idx="13">
                  <c:v>6.4833644164890334</c:v>
                </c:pt>
                <c:pt idx="14">
                  <c:v>6.9966108397900362</c:v>
                </c:pt>
                <c:pt idx="15">
                  <c:v>7.5678872714555236</c:v>
                </c:pt>
                <c:pt idx="16">
                  <c:v>7.9324212005421346</c:v>
                </c:pt>
                <c:pt idx="17">
                  <c:v>8.0818189701514527</c:v>
                </c:pt>
                <c:pt idx="18">
                  <c:v>8.2199878901782686</c:v>
                </c:pt>
                <c:pt idx="19">
                  <c:v>8.3193223896272084</c:v>
                </c:pt>
                <c:pt idx="20">
                  <c:v>8.4092303066216392</c:v>
                </c:pt>
                <c:pt idx="21">
                  <c:v>8.6300552543695588</c:v>
                </c:pt>
                <c:pt idx="22">
                  <c:v>9.0700652865614071</c:v>
                </c:pt>
                <c:pt idx="23">
                  <c:v>9.3211284228485312</c:v>
                </c:pt>
                <c:pt idx="24">
                  <c:v>9.4031993528421598</c:v>
                </c:pt>
                <c:pt idx="25">
                  <c:v>9.4874928808486523</c:v>
                </c:pt>
                <c:pt idx="26">
                  <c:v>9.5972913279189029</c:v>
                </c:pt>
                <c:pt idx="27">
                  <c:v>9.697144975394302</c:v>
                </c:pt>
                <c:pt idx="28">
                  <c:v>9.8115965641273633</c:v>
                </c:pt>
                <c:pt idx="29">
                  <c:v>10.241249127748292</c:v>
                </c:pt>
                <c:pt idx="30">
                  <c:v>10.567950054898411</c:v>
                </c:pt>
                <c:pt idx="31">
                  <c:v>10.759779761892407</c:v>
                </c:pt>
                <c:pt idx="32">
                  <c:v>10.805100618411412</c:v>
                </c:pt>
                <c:pt idx="33">
                  <c:v>10.936547896218132</c:v>
                </c:pt>
                <c:pt idx="34">
                  <c:v>11.054840607493995</c:v>
                </c:pt>
                <c:pt idx="35">
                  <c:v>11.074472422836077</c:v>
                </c:pt>
                <c:pt idx="36">
                  <c:v>11.541212921467249</c:v>
                </c:pt>
                <c:pt idx="37">
                  <c:v>11.827292484729107</c:v>
                </c:pt>
                <c:pt idx="38">
                  <c:v>11.897012489336838</c:v>
                </c:pt>
                <c:pt idx="39">
                  <c:v>11.977341086947044</c:v>
                </c:pt>
                <c:pt idx="40">
                  <c:v>12.044576198476957</c:v>
                </c:pt>
                <c:pt idx="41">
                  <c:v>12.113337891631156</c:v>
                </c:pt>
                <c:pt idx="42">
                  <c:v>12.310327285548537</c:v>
                </c:pt>
                <c:pt idx="43">
                  <c:v>12.696792533504635</c:v>
                </c:pt>
                <c:pt idx="44">
                  <c:v>12.901263387532975</c:v>
                </c:pt>
                <c:pt idx="45">
                  <c:v>12.96645756705597</c:v>
                </c:pt>
                <c:pt idx="46">
                  <c:v>13.041285200571192</c:v>
                </c:pt>
                <c:pt idx="47">
                  <c:v>13.098270253466694</c:v>
                </c:pt>
                <c:pt idx="48">
                  <c:v>13.149151128063776</c:v>
                </c:pt>
                <c:pt idx="49">
                  <c:v>13.19392782436244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D7B-804C-99E2-CB5A89C6C74C}"/>
            </c:ext>
          </c:extLst>
        </c:ser>
        <c:ser>
          <c:idx val="12"/>
          <c:order val="2"/>
          <c:tx>
            <c:strRef>
              <c:f>results!$O$2:$O$3</c:f>
              <c:strCache>
                <c:ptCount val="2"/>
                <c:pt idx="0">
                  <c:v> </c:v>
                </c:pt>
                <c:pt idx="1">
                  <c:v>markdown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results!$O$4:$O$53</c:f>
              <c:numCache>
                <c:formatCode>0%</c:formatCode>
                <c:ptCount val="50"/>
                <c:pt idx="0">
                  <c:v>1.0000000000000002</c:v>
                </c:pt>
                <c:pt idx="1">
                  <c:v>1.8919936875474352</c:v>
                </c:pt>
                <c:pt idx="2">
                  <c:v>2.5955401872288375</c:v>
                </c:pt>
                <c:pt idx="3">
                  <c:v>2.9373582482874947</c:v>
                </c:pt>
                <c:pt idx="4">
                  <c:v>3.2349054273670141</c:v>
                </c:pt>
                <c:pt idx="5">
                  <c:v>3.4548375982515531</c:v>
                </c:pt>
                <c:pt idx="6">
                  <c:v>3.6668592089232233</c:v>
                </c:pt>
                <c:pt idx="7">
                  <c:v>4.1401100874015926</c:v>
                </c:pt>
                <c:pt idx="8">
                  <c:v>4.7997380650437211</c:v>
                </c:pt>
                <c:pt idx="9">
                  <c:v>5.3896142028799003</c:v>
                </c:pt>
                <c:pt idx="10">
                  <c:v>5.6572149381796137</c:v>
                </c:pt>
                <c:pt idx="11">
                  <c:v>5.9147515872801719</c:v>
                </c:pt>
                <c:pt idx="12">
                  <c:v>6.1242938791210983</c:v>
                </c:pt>
                <c:pt idx="13">
                  <c:v>6.3124293879121085</c:v>
                </c:pt>
                <c:pt idx="14">
                  <c:v>6.8256758112131113</c:v>
                </c:pt>
                <c:pt idx="15">
                  <c:v>7.3969522428785979</c:v>
                </c:pt>
                <c:pt idx="16">
                  <c:v>7.7614861719652088</c:v>
                </c:pt>
                <c:pt idx="17">
                  <c:v>7.9108839415745269</c:v>
                </c:pt>
                <c:pt idx="18">
                  <c:v>8.0490528616013428</c:v>
                </c:pt>
                <c:pt idx="19">
                  <c:v>8.1483873610502826</c:v>
                </c:pt>
                <c:pt idx="20">
                  <c:v>8.2382952780447134</c:v>
                </c:pt>
                <c:pt idx="21">
                  <c:v>8.459120225792633</c:v>
                </c:pt>
                <c:pt idx="22">
                  <c:v>8.8991302579844813</c:v>
                </c:pt>
                <c:pt idx="23">
                  <c:v>9.1501933942716054</c:v>
                </c:pt>
                <c:pt idx="24">
                  <c:v>9.232264324265234</c:v>
                </c:pt>
                <c:pt idx="25">
                  <c:v>9.3165578522717265</c:v>
                </c:pt>
                <c:pt idx="26">
                  <c:v>9.4263562993419772</c:v>
                </c:pt>
                <c:pt idx="27">
                  <c:v>9.5262099468173762</c:v>
                </c:pt>
                <c:pt idx="28">
                  <c:v>9.6406615355504375</c:v>
                </c:pt>
                <c:pt idx="29">
                  <c:v>10.070314099171366</c:v>
                </c:pt>
                <c:pt idx="30">
                  <c:v>10.373341046093215</c:v>
                </c:pt>
                <c:pt idx="31">
                  <c:v>10.551270049681849</c:v>
                </c:pt>
                <c:pt idx="32">
                  <c:v>10.593306786163245</c:v>
                </c:pt>
                <c:pt idx="33">
                  <c:v>10.715228898911507</c:v>
                </c:pt>
                <c:pt idx="34">
                  <c:v>10.824949674587671</c:v>
                </c:pt>
                <c:pt idx="35">
                  <c:v>10.84315889461511</c:v>
                </c:pt>
                <c:pt idx="36">
                  <c:v>11.276077617983153</c:v>
                </c:pt>
                <c:pt idx="37">
                  <c:v>11.541426778110095</c:v>
                </c:pt>
                <c:pt idx="38">
                  <c:v>11.606094608470888</c:v>
                </c:pt>
                <c:pt idx="39">
                  <c:v>11.680602293210791</c:v>
                </c:pt>
                <c:pt idx="40">
                  <c:v>11.742965295209549</c:v>
                </c:pt>
                <c:pt idx="41">
                  <c:v>11.806744256975763</c:v>
                </c:pt>
                <c:pt idx="42">
                  <c:v>11.989459057131015</c:v>
                </c:pt>
                <c:pt idx="43">
                  <c:v>12.347919576974352</c:v>
                </c:pt>
                <c:pt idx="44">
                  <c:v>12.537573702449913</c:v>
                </c:pt>
                <c:pt idx="45">
                  <c:v>12.598043666065447</c:v>
                </c:pt>
                <c:pt idx="46">
                  <c:v>12.667449007296955</c:v>
                </c:pt>
                <c:pt idx="47">
                  <c:v>12.720304708533364</c:v>
                </c:pt>
                <c:pt idx="48">
                  <c:v>12.767498563232108</c:v>
                </c:pt>
                <c:pt idx="49">
                  <c:v>12.809030571393187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D7B-804C-99E2-CB5A89C6C74C}"/>
            </c:ext>
          </c:extLst>
        </c:ser>
        <c:ser>
          <c:idx val="13"/>
          <c:order val="3"/>
          <c:tx>
            <c:strRef>
              <c:f>results!$P$2:$P$3</c:f>
              <c:strCache>
                <c:ptCount val="2"/>
                <c:pt idx="0">
                  <c:v> </c:v>
                </c:pt>
                <c:pt idx="1">
                  <c:v>student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D7B-804C-99E2-CB5A89C6C7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results!$P$4:$P$53</c:f>
              <c:numCache>
                <c:formatCode>0%</c:formatCode>
                <c:ptCount val="50"/>
                <c:pt idx="0">
                  <c:v>0.93750000000000011</c:v>
                </c:pt>
                <c:pt idx="1">
                  <c:v>1.8817503945282854</c:v>
                </c:pt>
                <c:pt idx="2">
                  <c:v>2.6468572129318106</c:v>
                </c:pt>
                <c:pt idx="3">
                  <c:v>3.0185843543331004</c:v>
                </c:pt>
                <c:pt idx="4">
                  <c:v>3.3421669115820776</c:v>
                </c:pt>
                <c:pt idx="5">
                  <c:v>3.5813431474190138</c:v>
                </c:pt>
                <c:pt idx="6">
                  <c:v>3.8119166490244552</c:v>
                </c:pt>
                <c:pt idx="7">
                  <c:v>4.3265769793696824</c:v>
                </c:pt>
                <c:pt idx="8">
                  <c:v>5.0439224050554978</c:v>
                </c:pt>
                <c:pt idx="9">
                  <c:v>5.6854127049523431</c:v>
                </c:pt>
                <c:pt idx="10">
                  <c:v>5.9764285045907819</c:v>
                </c:pt>
                <c:pt idx="11">
                  <c:v>6.2564996104876389</c:v>
                </c:pt>
                <c:pt idx="12">
                  <c:v>6.4843768528646466</c:v>
                </c:pt>
                <c:pt idx="13">
                  <c:v>6.6889742186748702</c:v>
                </c:pt>
                <c:pt idx="14">
                  <c:v>7.2952000664869248</c:v>
                </c:pt>
                <c:pt idx="15">
                  <c:v>7.9699686053381882</c:v>
                </c:pt>
                <c:pt idx="16">
                  <c:v>8.4005412896941127</c:v>
                </c:pt>
                <c:pt idx="17">
                  <c:v>8.5770038726384534</c:v>
                </c:pt>
                <c:pt idx="18">
                  <c:v>8.7402033941194031</c:v>
                </c:pt>
                <c:pt idx="19">
                  <c:v>8.8575332739032966</c:v>
                </c:pt>
                <c:pt idx="20">
                  <c:v>8.9637288570199072</c:v>
                </c:pt>
                <c:pt idx="21">
                  <c:v>9.2245583242873774</c:v>
                </c:pt>
                <c:pt idx="22">
                  <c:v>9.7442803188328213</c:v>
                </c:pt>
                <c:pt idx="23">
                  <c:v>10.040825907345873</c:v>
                </c:pt>
                <c:pt idx="24">
                  <c:v>10.137764759439795</c:v>
                </c:pt>
                <c:pt idx="25">
                  <c:v>10.23732885411413</c:v>
                </c:pt>
                <c:pt idx="26">
                  <c:v>10.367018324204354</c:v>
                </c:pt>
                <c:pt idx="27">
                  <c:v>10.484961400570224</c:v>
                </c:pt>
                <c:pt idx="28">
                  <c:v>10.620146972769419</c:v>
                </c:pt>
                <c:pt idx="29">
                  <c:v>11.127635145741966</c:v>
                </c:pt>
                <c:pt idx="30">
                  <c:v>11.52772541159972</c:v>
                </c:pt>
                <c:pt idx="31">
                  <c:v>11.762647299150338</c:v>
                </c:pt>
                <c:pt idx="32">
                  <c:v>11.818148927785931</c:v>
                </c:pt>
                <c:pt idx="33">
                  <c:v>11.979124217273871</c:v>
                </c:pt>
                <c:pt idx="34">
                  <c:v>12.123989928908806</c:v>
                </c:pt>
                <c:pt idx="35">
                  <c:v>12.148031789726284</c:v>
                </c:pt>
                <c:pt idx="36">
                  <c:v>12.719619791673153</c:v>
                </c:pt>
                <c:pt idx="37">
                  <c:v>13.069963604653255</c:v>
                </c:pt>
                <c:pt idx="38">
                  <c:v>13.15534534942649</c:v>
                </c:pt>
                <c:pt idx="39">
                  <c:v>13.253718776934642</c:v>
                </c:pt>
                <c:pt idx="40">
                  <c:v>13.336057428011129</c:v>
                </c:pt>
                <c:pt idx="41">
                  <c:v>13.420265588468084</c:v>
                </c:pt>
                <c:pt idx="42">
                  <c:v>13.661506223048065</c:v>
                </c:pt>
                <c:pt idx="43">
                  <c:v>14.134786128153721</c:v>
                </c:pt>
                <c:pt idx="44">
                  <c:v>14.385188840695672</c:v>
                </c:pt>
                <c:pt idx="45">
                  <c:v>14.465028089531806</c:v>
                </c:pt>
                <c:pt idx="46">
                  <c:v>14.556664829126534</c:v>
                </c:pt>
                <c:pt idx="47">
                  <c:v>14.626450872165229</c:v>
                </c:pt>
                <c:pt idx="48">
                  <c:v>14.688761508447165</c:v>
                </c:pt>
                <c:pt idx="49">
                  <c:v>14.743596737972339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D7B-804C-99E2-CB5A89C6C74C}"/>
            </c:ext>
          </c:extLst>
        </c:ser>
        <c:ser>
          <c:idx val="14"/>
          <c:order val="4"/>
          <c:tx>
            <c:strRef>
              <c:f>results!$Q$2:$Q$3</c:f>
              <c:strCache>
                <c:ptCount val="2"/>
                <c:pt idx="0">
                  <c:v> </c:v>
                </c:pt>
                <c:pt idx="1">
                  <c:v>combined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results!$Q$4:$Q$53</c:f>
              <c:numCache>
                <c:formatCode>0%</c:formatCode>
                <c:ptCount val="50"/>
                <c:pt idx="0">
                  <c:v>0.9225000000000001</c:v>
                </c:pt>
                <c:pt idx="1">
                  <c:v>1.8533704892150737</c:v>
                </c:pt>
                <c:pt idx="2">
                  <c:v>2.6079241101233777</c:v>
                </c:pt>
                <c:pt idx="3">
                  <c:v>2.9745239806087875</c:v>
                </c:pt>
                <c:pt idx="4">
                  <c:v>3.2936433301715722</c:v>
                </c:pt>
                <c:pt idx="5">
                  <c:v>3.5295205834452403</c:v>
                </c:pt>
                <c:pt idx="6">
                  <c:v>3.7569137608906065</c:v>
                </c:pt>
                <c:pt idx="7">
                  <c:v>4.2644753280586576</c:v>
                </c:pt>
                <c:pt idx="8">
                  <c:v>4.971926334079841</c:v>
                </c:pt>
                <c:pt idx="9">
                  <c:v>5.6045684919091432</c:v>
                </c:pt>
                <c:pt idx="10">
                  <c:v>5.8915702805180858</c:v>
                </c:pt>
                <c:pt idx="11">
                  <c:v>6.1677783366784347</c:v>
                </c:pt>
                <c:pt idx="12">
                  <c:v>6.3925124446778288</c:v>
                </c:pt>
                <c:pt idx="13">
                  <c:v>6.594287777856187</c:v>
                </c:pt>
                <c:pt idx="14">
                  <c:v>7.1558835019029372</c:v>
                </c:pt>
                <c:pt idx="15">
                  <c:v>7.780975829305028</c:v>
                </c:pt>
                <c:pt idx="16">
                  <c:v>8.1798499111316811</c:v>
                </c:pt>
                <c:pt idx="17">
                  <c:v>8.3433213836752103</c:v>
                </c:pt>
                <c:pt idx="18">
                  <c:v>8.4945062164581753</c:v>
                </c:pt>
                <c:pt idx="19">
                  <c:v>8.6031983136812915</c:v>
                </c:pt>
                <c:pt idx="20">
                  <c:v>8.7015758170592559</c:v>
                </c:pt>
                <c:pt idx="21">
                  <c:v>8.9432031149573419</c:v>
                </c:pt>
                <c:pt idx="22">
                  <c:v>9.4246633675730589</c:v>
                </c:pt>
                <c:pt idx="23">
                  <c:v>9.6993773790176654</c:v>
                </c:pt>
                <c:pt idx="24">
                  <c:v>9.7891796285034474</c:v>
                </c:pt>
                <c:pt idx="25">
                  <c:v>9.8814138511772178</c:v>
                </c:pt>
                <c:pt idx="26">
                  <c:v>10.001555630217855</c:v>
                </c:pt>
                <c:pt idx="27">
                  <c:v>10.110815780716299</c:v>
                </c:pt>
                <c:pt idx="28">
                  <c:v>10.23604904085175</c:v>
                </c:pt>
                <c:pt idx="29">
                  <c:v>10.70617612133552</c:v>
                </c:pt>
                <c:pt idx="30">
                  <c:v>11.047870569296876</c:v>
                </c:pt>
                <c:pt idx="31">
                  <c:v>11.248504055114267</c:v>
                </c:pt>
                <c:pt idx="32">
                  <c:v>11.295904854323759</c:v>
                </c:pt>
                <c:pt idx="33">
                  <c:v>11.433384736667502</c:v>
                </c:pt>
                <c:pt idx="34">
                  <c:v>11.557106340489844</c:v>
                </c:pt>
                <c:pt idx="35">
                  <c:v>11.577639132864533</c:v>
                </c:pt>
                <c:pt idx="36">
                  <c:v>12.065800089162353</c:v>
                </c:pt>
                <c:pt idx="37">
                  <c:v>12.365008907742993</c:v>
                </c:pt>
                <c:pt idx="38">
                  <c:v>12.437928622707117</c:v>
                </c:pt>
                <c:pt idx="39">
                  <c:v>12.521943798468516</c:v>
                </c:pt>
                <c:pt idx="40">
                  <c:v>12.592264579368159</c:v>
                </c:pt>
                <c:pt idx="41">
                  <c:v>12.664182002401416</c:v>
                </c:pt>
                <c:pt idx="42">
                  <c:v>12.870211972368145</c:v>
                </c:pt>
                <c:pt idx="43">
                  <c:v>13.27441354812899</c:v>
                </c:pt>
                <c:pt idx="44">
                  <c:v>13.488268330240755</c:v>
                </c:pt>
                <c:pt idx="45">
                  <c:v>13.556454513171811</c:v>
                </c:pt>
                <c:pt idx="46">
                  <c:v>13.634716265133383</c:v>
                </c:pt>
                <c:pt idx="47">
                  <c:v>13.694316574079645</c:v>
                </c:pt>
                <c:pt idx="48">
                  <c:v>13.747532561279009</c:v>
                </c:pt>
                <c:pt idx="49">
                  <c:v>13.794364226731476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D7B-804C-99E2-CB5A89C6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1775"/>
        <c:axId val="44683503"/>
      </c:scatterChart>
      <c:valAx>
        <c:axId val="44681775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3503"/>
        <c:crosses val="autoZero"/>
        <c:crossBetween val="midCat"/>
      </c:valAx>
      <c:valAx>
        <c:axId val="446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Improvement due to various Scenarios </a:t>
            </a:r>
          </a:p>
          <a:p>
            <a:pPr>
              <a:defRPr/>
            </a:pPr>
            <a:r>
              <a:rPr lang="en-US"/>
              <a:t>(FOOD INCLUDED)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strRef>
              <c:f>results!$AD$2:$AD$3</c:f>
              <c:strCache>
                <c:ptCount val="2"/>
                <c:pt idx="0">
                  <c:v> </c:v>
                </c:pt>
                <c:pt idx="1">
                  <c:v>baseline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13-1C41-B741-FCEA468EEF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results!$AD$4:$AD$53</c:f>
              <c:numCache>
                <c:formatCode>0%</c:formatCode>
                <c:ptCount val="50"/>
                <c:pt idx="0">
                  <c:v>1</c:v>
                </c:pt>
                <c:pt idx="1">
                  <c:v>1.8919936875474348</c:v>
                </c:pt>
                <c:pt idx="2">
                  <c:v>2.5955401872288371</c:v>
                </c:pt>
                <c:pt idx="3">
                  <c:v>2.9373582482874943</c:v>
                </c:pt>
                <c:pt idx="4">
                  <c:v>3.2349054273670137</c:v>
                </c:pt>
                <c:pt idx="5">
                  <c:v>3.4548375982515527</c:v>
                </c:pt>
                <c:pt idx="6">
                  <c:v>3.6668592089232228</c:v>
                </c:pt>
                <c:pt idx="7">
                  <c:v>4.1401100874015926</c:v>
                </c:pt>
                <c:pt idx="8">
                  <c:v>4.7997380650437211</c:v>
                </c:pt>
                <c:pt idx="9">
                  <c:v>5.3896142028799003</c:v>
                </c:pt>
                <c:pt idx="10">
                  <c:v>5.6572149381796137</c:v>
                </c:pt>
                <c:pt idx="11">
                  <c:v>5.9147515872801719</c:v>
                </c:pt>
                <c:pt idx="12">
                  <c:v>6.1242938791210983</c:v>
                </c:pt>
                <c:pt idx="13">
                  <c:v>6.3124293879121085</c:v>
                </c:pt>
                <c:pt idx="14">
                  <c:v>6.8083196519710487</c:v>
                </c:pt>
                <c:pt idx="15">
                  <c:v>7.3602775569618579</c:v>
                </c:pt>
                <c:pt idx="16">
                  <c:v>7.7124842517315297</c:v>
                </c:pt>
                <c:pt idx="17">
                  <c:v>7.8568299228516443</c:v>
                </c:pt>
                <c:pt idx="18">
                  <c:v>7.9903264639403559</c:v>
                </c:pt>
                <c:pt idx="19">
                  <c:v>8.0863018257267711</c:v>
                </c:pt>
                <c:pt idx="20">
                  <c:v>8.173169378378395</c:v>
                </c:pt>
                <c:pt idx="21">
                  <c:v>8.3865268158159978</c:v>
                </c:pt>
                <c:pt idx="22">
                  <c:v>8.8116572817018408</c:v>
                </c:pt>
                <c:pt idx="23">
                  <c:v>9.0542303602401244</c:v>
                </c:pt>
                <c:pt idx="24">
                  <c:v>9.1335259447750303</c:v>
                </c:pt>
                <c:pt idx="25">
                  <c:v>9.2149689670035251</c:v>
                </c:pt>
                <c:pt idx="26">
                  <c:v>9.3210544231100485</c:v>
                </c:pt>
                <c:pt idx="27">
                  <c:v>9.4175313771925602</c:v>
                </c:pt>
                <c:pt idx="28">
                  <c:v>9.5281126223452759</c:v>
                </c:pt>
                <c:pt idx="29">
                  <c:v>9.9432358722205691</c:v>
                </c:pt>
                <c:pt idx="30">
                  <c:v>10.258888941930829</c:v>
                </c:pt>
                <c:pt idx="31">
                  <c:v>10.444231654002323</c:v>
                </c:pt>
                <c:pt idx="32">
                  <c:v>10.488019921170443</c:v>
                </c:pt>
                <c:pt idx="33">
                  <c:v>10.615022121949883</c:v>
                </c:pt>
                <c:pt idx="34">
                  <c:v>10.729314596612554</c:v>
                </c:pt>
                <c:pt idx="35">
                  <c:v>10.748282534141136</c:v>
                </c:pt>
                <c:pt idx="36">
                  <c:v>11.199239537649515</c:v>
                </c:pt>
                <c:pt idx="37">
                  <c:v>11.475644912781744</c:v>
                </c:pt>
                <c:pt idx="38">
                  <c:v>11.543007236074237</c:v>
                </c:pt>
                <c:pt idx="39">
                  <c:v>11.620619407678301</c:v>
                </c:pt>
                <c:pt idx="40">
                  <c:v>11.685580868093675</c:v>
                </c:pt>
                <c:pt idx="41">
                  <c:v>11.752017286600148</c:v>
                </c:pt>
                <c:pt idx="42">
                  <c:v>11.942345203428536</c:v>
                </c:pt>
                <c:pt idx="43">
                  <c:v>12.315741578265346</c:v>
                </c:pt>
                <c:pt idx="44">
                  <c:v>12.513297958969055</c:v>
                </c:pt>
                <c:pt idx="45">
                  <c:v>12.576287504401902</c:v>
                </c:pt>
                <c:pt idx="46">
                  <c:v>12.648584734851392</c:v>
                </c:pt>
                <c:pt idx="47">
                  <c:v>12.70364275697265</c:v>
                </c:pt>
                <c:pt idx="48">
                  <c:v>12.752803022283841</c:v>
                </c:pt>
                <c:pt idx="49">
                  <c:v>12.796065530784965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3-1C41-B741-FCEA468EEFC4}"/>
            </c:ext>
          </c:extLst>
        </c:ser>
        <c:ser>
          <c:idx val="11"/>
          <c:order val="1"/>
          <c:tx>
            <c:strRef>
              <c:f>results!$AE$2:$AE$3</c:f>
              <c:strCache>
                <c:ptCount val="2"/>
                <c:pt idx="0">
                  <c:v> </c:v>
                </c:pt>
                <c:pt idx="1">
                  <c:v>group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results!$AE$4:$AE$53</c:f>
              <c:numCache>
                <c:formatCode>0%</c:formatCode>
                <c:ptCount val="50"/>
                <c:pt idx="0">
                  <c:v>0.98875000000000013</c:v>
                </c:pt>
                <c:pt idx="1">
                  <c:v>1.9153084429398983</c:v>
                </c:pt>
                <c:pt idx="2">
                  <c:v>2.6461173694839553</c:v>
                </c:pt>
                <c:pt idx="3">
                  <c:v>3.0011808804086355</c:v>
                </c:pt>
                <c:pt idx="4">
                  <c:v>3.3102580126774863</c:v>
                </c:pt>
                <c:pt idx="5">
                  <c:v>3.5387125551838015</c:v>
                </c:pt>
                <c:pt idx="6">
                  <c:v>3.7589500032689989</c:v>
                </c:pt>
                <c:pt idx="7">
                  <c:v>4.2505393532884055</c:v>
                </c:pt>
                <c:pt idx="8">
                  <c:v>4.9357279150641666</c:v>
                </c:pt>
                <c:pt idx="9">
                  <c:v>5.5484617532414982</c:v>
                </c:pt>
                <c:pt idx="10">
                  <c:v>5.826432017034076</c:v>
                </c:pt>
                <c:pt idx="11">
                  <c:v>6.0939482112872811</c:v>
                </c:pt>
                <c:pt idx="12">
                  <c:v>6.311610266937044</c:v>
                </c:pt>
                <c:pt idx="13">
                  <c:v>6.5070360266937062</c:v>
                </c:pt>
                <c:pt idx="14">
                  <c:v>7.0221420384849305</c:v>
                </c:pt>
                <c:pt idx="15">
                  <c:v>7.5954883122941332</c:v>
                </c:pt>
                <c:pt idx="16">
                  <c:v>7.9613430164861301</c:v>
                </c:pt>
                <c:pt idx="17">
                  <c:v>8.1112820823621483</c:v>
                </c:pt>
                <c:pt idx="18">
                  <c:v>8.2499516144180465</c:v>
                </c:pt>
                <c:pt idx="19">
                  <c:v>8.3496460214736867</c:v>
                </c:pt>
                <c:pt idx="20">
                  <c:v>8.4398796917905621</c:v>
                </c:pt>
                <c:pt idx="21">
                  <c:v>8.6615047299288737</c:v>
                </c:pt>
                <c:pt idx="22">
                  <c:v>9.1031090013677929</c:v>
                </c:pt>
                <c:pt idx="23">
                  <c:v>9.3550817866994347</c:v>
                </c:pt>
                <c:pt idx="24">
                  <c:v>9.4374500751350681</c:v>
                </c:pt>
                <c:pt idx="25">
                  <c:v>9.5220490144749164</c:v>
                </c:pt>
                <c:pt idx="26">
                  <c:v>9.6322452820055666</c:v>
                </c:pt>
                <c:pt idx="27">
                  <c:v>9.7324607180587748</c:v>
                </c:pt>
                <c:pt idx="28">
                  <c:v>9.8473269864611588</c:v>
                </c:pt>
                <c:pt idx="29">
                  <c:v>10.278536262269121</c:v>
                </c:pt>
                <c:pt idx="30">
                  <c:v>10.606420888430653</c:v>
                </c:pt>
                <c:pt idx="31">
                  <c:v>10.798945630594917</c:v>
                </c:pt>
                <c:pt idx="32">
                  <c:v>10.844430693115802</c:v>
                </c:pt>
                <c:pt idx="33">
                  <c:v>10.976354229175445</c:v>
                </c:pt>
                <c:pt idx="34">
                  <c:v>11.095075537231294</c:v>
                </c:pt>
                <c:pt idx="35">
                  <c:v>11.114778482339108</c:v>
                </c:pt>
                <c:pt idx="36">
                  <c:v>11.583210069733436</c:v>
                </c:pt>
                <c:pt idx="37">
                  <c:v>11.870326153152041</c:v>
                </c:pt>
                <c:pt idx="38">
                  <c:v>11.940298766472118</c:v>
                </c:pt>
                <c:pt idx="39">
                  <c:v>12.020918409725841</c:v>
                </c:pt>
                <c:pt idx="40">
                  <c:v>12.08839712673231</c:v>
                </c:pt>
                <c:pt idx="41">
                  <c:v>12.157407956455909</c:v>
                </c:pt>
                <c:pt idx="42">
                  <c:v>12.355111080061397</c:v>
                </c:pt>
                <c:pt idx="43">
                  <c:v>12.742976564423133</c:v>
                </c:pt>
                <c:pt idx="44">
                  <c:v>12.948188254879112</c:v>
                </c:pt>
                <c:pt idx="45">
                  <c:v>13.01361864519748</c:v>
                </c:pt>
                <c:pt idx="46">
                  <c:v>13.088717393326887</c:v>
                </c:pt>
                <c:pt idx="47">
                  <c:v>13.145908913805343</c:v>
                </c:pt>
                <c:pt idx="48">
                  <c:v>13.196974139397343</c:v>
                </c:pt>
                <c:pt idx="49">
                  <c:v>13.241913070102886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3-1C41-B741-FCEA468EEFC4}"/>
            </c:ext>
          </c:extLst>
        </c:ser>
        <c:ser>
          <c:idx val="12"/>
          <c:order val="2"/>
          <c:tx>
            <c:strRef>
              <c:f>results!$AF$2:$AF$3</c:f>
              <c:strCache>
                <c:ptCount val="2"/>
                <c:pt idx="0">
                  <c:v> </c:v>
                </c:pt>
                <c:pt idx="1">
                  <c:v>markdown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results!$AF$4:$AF$53</c:f>
              <c:numCache>
                <c:formatCode>0%</c:formatCode>
                <c:ptCount val="50"/>
                <c:pt idx="0">
                  <c:v>1</c:v>
                </c:pt>
                <c:pt idx="1">
                  <c:v>1.8919936875474348</c:v>
                </c:pt>
                <c:pt idx="2">
                  <c:v>2.5955401872288371</c:v>
                </c:pt>
                <c:pt idx="3">
                  <c:v>2.9373582482874943</c:v>
                </c:pt>
                <c:pt idx="4">
                  <c:v>3.2349054273670137</c:v>
                </c:pt>
                <c:pt idx="5">
                  <c:v>3.4548375982515527</c:v>
                </c:pt>
                <c:pt idx="6">
                  <c:v>3.6668592089232228</c:v>
                </c:pt>
                <c:pt idx="7">
                  <c:v>4.1401100874015926</c:v>
                </c:pt>
                <c:pt idx="8">
                  <c:v>4.7997380650437211</c:v>
                </c:pt>
                <c:pt idx="9">
                  <c:v>5.3896142028799003</c:v>
                </c:pt>
                <c:pt idx="10">
                  <c:v>5.6572149381796137</c:v>
                </c:pt>
                <c:pt idx="11">
                  <c:v>5.9147515872801719</c:v>
                </c:pt>
                <c:pt idx="12">
                  <c:v>6.1242938791210983</c:v>
                </c:pt>
                <c:pt idx="13">
                  <c:v>6.3124293879121085</c:v>
                </c:pt>
                <c:pt idx="14">
                  <c:v>6.8399326563048062</c:v>
                </c:pt>
                <c:pt idx="15">
                  <c:v>7.4270778777387791</c:v>
                </c:pt>
                <c:pt idx="16">
                  <c:v>7.8017377493000177</c:v>
                </c:pt>
                <c:pt idx="17">
                  <c:v>7.955285456954039</c:v>
                </c:pt>
                <c:pt idx="18">
                  <c:v>8.0972924025371551</c:v>
                </c:pt>
                <c:pt idx="19">
                  <c:v>8.199386193637455</c:v>
                </c:pt>
                <c:pt idx="20">
                  <c:v>8.2917915527706203</c:v>
                </c:pt>
                <c:pt idx="21">
                  <c:v>8.5187505268448707</c:v>
                </c:pt>
                <c:pt idx="22">
                  <c:v>8.970983059930937</c:v>
                </c:pt>
                <c:pt idx="23">
                  <c:v>9.2290201722260363</c:v>
                </c:pt>
                <c:pt idx="24">
                  <c:v>9.3133708502750423</c:v>
                </c:pt>
                <c:pt idx="25">
                  <c:v>9.4000058651706038</c:v>
                </c:pt>
                <c:pt idx="26">
                  <c:v>9.5128542691039168</c:v>
                </c:pt>
                <c:pt idx="27">
                  <c:v>9.6154816290091887</c:v>
                </c:pt>
                <c:pt idx="28">
                  <c:v>9.7331124285403909</c:v>
                </c:pt>
                <c:pt idx="29">
                  <c:v>10.174699785595235</c:v>
                </c:pt>
                <c:pt idx="30">
                  <c:v>10.496665916699699</c:v>
                </c:pt>
                <c:pt idx="31">
                  <c:v>10.685715483012622</c:v>
                </c:pt>
                <c:pt idx="32">
                  <c:v>10.730379515524104</c:v>
                </c:pt>
                <c:pt idx="33">
                  <c:v>10.859921760319134</c:v>
                </c:pt>
                <c:pt idx="34">
                  <c:v>10.976500084475058</c:v>
                </c:pt>
                <c:pt idx="35">
                  <c:v>10.995847380754212</c:v>
                </c:pt>
                <c:pt idx="36">
                  <c:v>11.455823524332757</c:v>
                </c:pt>
                <c:pt idx="37">
                  <c:v>11.737757006967632</c:v>
                </c:pt>
                <c:pt idx="38">
                  <c:v>11.806466576725976</c:v>
                </c:pt>
                <c:pt idx="39">
                  <c:v>11.885630991762122</c:v>
                </c:pt>
                <c:pt idx="40">
                  <c:v>11.951891681385803</c:v>
                </c:pt>
                <c:pt idx="41">
                  <c:v>12.019656828262406</c:v>
                </c:pt>
                <c:pt idx="42">
                  <c:v>12.21379130342736</c:v>
                </c:pt>
                <c:pt idx="43">
                  <c:v>12.594655605760906</c:v>
                </c:pt>
                <c:pt idx="44">
                  <c:v>12.79616311407869</c:v>
                </c:pt>
                <c:pt idx="45">
                  <c:v>12.860412450420194</c:v>
                </c:pt>
                <c:pt idx="46">
                  <c:v>12.934155625478672</c:v>
                </c:pt>
                <c:pt idx="47">
                  <c:v>12.990314808042354</c:v>
                </c:pt>
                <c:pt idx="48">
                  <c:v>13.04045827865977</c:v>
                </c:pt>
                <c:pt idx="49">
                  <c:v>13.084586037330917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13-1C41-B741-FCEA468EEFC4}"/>
            </c:ext>
          </c:extLst>
        </c:ser>
        <c:ser>
          <c:idx val="13"/>
          <c:order val="3"/>
          <c:tx>
            <c:strRef>
              <c:f>results!$AG$2:$AG$3</c:f>
              <c:strCache>
                <c:ptCount val="2"/>
                <c:pt idx="0">
                  <c:v> </c:v>
                </c:pt>
                <c:pt idx="1">
                  <c:v>student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113-1C41-B741-FCEA468EEFC4}"/>
              </c:ext>
            </c:extLst>
          </c:dPt>
          <c:dLbls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13-1C41-B741-FCEA468EEF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results!$AG$4:$AG$53</c:f>
              <c:numCache>
                <c:formatCode>0%</c:formatCode>
                <c:ptCount val="50"/>
                <c:pt idx="0">
                  <c:v>0.953125</c:v>
                </c:pt>
                <c:pt idx="1">
                  <c:v>1.9113127958962139</c:v>
                </c:pt>
                <c:pt idx="2">
                  <c:v>2.6874125283572612</c:v>
                </c:pt>
                <c:pt idx="3">
                  <c:v>3.0644805769625925</c:v>
                </c:pt>
                <c:pt idx="4">
                  <c:v>3.3927123088846871</c:v>
                </c:pt>
                <c:pt idx="5">
                  <c:v>3.6353249848916942</c:v>
                </c:pt>
                <c:pt idx="6">
                  <c:v>3.8692113241638801</c:v>
                </c:pt>
                <c:pt idx="7">
                  <c:v>4.3912661994853313</c:v>
                </c:pt>
                <c:pt idx="8">
                  <c:v>5.1189183123218047</c:v>
                </c:pt>
                <c:pt idx="9">
                  <c:v>5.7696254268723397</c:v>
                </c:pt>
                <c:pt idx="10">
                  <c:v>6.0648224879998365</c:v>
                </c:pt>
                <c:pt idx="11">
                  <c:v>6.3489176040388902</c:v>
                </c:pt>
                <c:pt idx="12">
                  <c:v>6.5800689447259124</c:v>
                </c:pt>
                <c:pt idx="13">
                  <c:v>6.7876059278609961</c:v>
                </c:pt>
                <c:pt idx="14">
                  <c:v>7.4015800610489713</c:v>
                </c:pt>
                <c:pt idx="15">
                  <c:v>8.0849729421657166</c:v>
                </c:pt>
                <c:pt idx="16">
                  <c:v>8.5210488561274165</c:v>
                </c:pt>
                <c:pt idx="17">
                  <c:v>8.6997668401830079</c:v>
                </c:pt>
                <c:pt idx="18">
                  <c:v>8.8650522451184681</c:v>
                </c:pt>
                <c:pt idx="19">
                  <c:v>8.9838817399302737</c:v>
                </c:pt>
                <c:pt idx="20">
                  <c:v>9.0914346285570655</c:v>
                </c:pt>
                <c:pt idx="21">
                  <c:v>9.3555978057844982</c:v>
                </c:pt>
                <c:pt idx="22">
                  <c:v>9.8819624638594075</c:v>
                </c:pt>
                <c:pt idx="23">
                  <c:v>10.18229825672462</c:v>
                </c:pt>
                <c:pt idx="24">
                  <c:v>10.280476102326901</c:v>
                </c:pt>
                <c:pt idx="25">
                  <c:v>10.381312744223557</c:v>
                </c:pt>
                <c:pt idx="26">
                  <c:v>10.512659799565446</c:v>
                </c:pt>
                <c:pt idx="27">
                  <c:v>10.632110328338856</c:v>
                </c:pt>
                <c:pt idx="28">
                  <c:v>10.769023732493562</c:v>
                </c:pt>
                <c:pt idx="29">
                  <c:v>11.282998206245409</c:v>
                </c:pt>
                <c:pt idx="30">
                  <c:v>11.688020551317386</c:v>
                </c:pt>
                <c:pt idx="31">
                  <c:v>11.925838418744121</c:v>
                </c:pt>
                <c:pt idx="32">
                  <c:v>11.982024239054216</c:v>
                </c:pt>
                <c:pt idx="33">
                  <c:v>12.144983937929334</c:v>
                </c:pt>
                <c:pt idx="34">
                  <c:v>12.291635469480873</c:v>
                </c:pt>
                <c:pt idx="35">
                  <c:v>12.315973704322236</c:v>
                </c:pt>
                <c:pt idx="36">
                  <c:v>12.894607909448924</c:v>
                </c:pt>
                <c:pt idx="37">
                  <c:v>13.249270556415466</c:v>
                </c:pt>
                <c:pt idx="38">
                  <c:v>13.335704837490146</c:v>
                </c:pt>
                <c:pt idx="39">
                  <c:v>13.435290955179612</c:v>
                </c:pt>
                <c:pt idx="40">
                  <c:v>13.518644629075089</c:v>
                </c:pt>
                <c:pt idx="41">
                  <c:v>13.603890858571207</c:v>
                </c:pt>
                <c:pt idx="42">
                  <c:v>13.84810536685163</c:v>
                </c:pt>
                <c:pt idx="43">
                  <c:v>14.327219590314112</c:v>
                </c:pt>
                <c:pt idx="44">
                  <c:v>14.58070912130456</c:v>
                </c:pt>
                <c:pt idx="45">
                  <c:v>14.66153258178808</c:v>
                </c:pt>
                <c:pt idx="46">
                  <c:v>14.75429896560858</c:v>
                </c:pt>
                <c:pt idx="47">
                  <c:v>14.824945290242919</c:v>
                </c:pt>
                <c:pt idx="48">
                  <c:v>14.888024055670341</c:v>
                </c:pt>
                <c:pt idx="49">
                  <c:v>14.943535261890846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13-1C41-B741-FCEA468EEFC4}"/>
            </c:ext>
          </c:extLst>
        </c:ser>
        <c:ser>
          <c:idx val="14"/>
          <c:order val="4"/>
          <c:tx>
            <c:strRef>
              <c:f>results!$AH$2:$AH$3</c:f>
              <c:strCache>
                <c:ptCount val="2"/>
                <c:pt idx="0">
                  <c:v> </c:v>
                </c:pt>
                <c:pt idx="1">
                  <c:v>combined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results!$AH$4:$AH$53</c:f>
              <c:numCache>
                <c:formatCode>0%</c:formatCode>
                <c:ptCount val="50"/>
                <c:pt idx="0">
                  <c:v>0.94187500000000013</c:v>
                </c:pt>
                <c:pt idx="1">
                  <c:v>1.8900278669113053</c:v>
                </c:pt>
                <c:pt idx="2">
                  <c:v>2.6582127012509367</c:v>
                </c:pt>
                <c:pt idx="3">
                  <c:v>3.0314352966693581</c:v>
                </c:pt>
                <c:pt idx="4">
                  <c:v>3.3563196228268084</c:v>
                </c:pt>
                <c:pt idx="5">
                  <c:v>3.5964580619113642</c:v>
                </c:pt>
                <c:pt idx="6">
                  <c:v>3.8279591580634942</c:v>
                </c:pt>
                <c:pt idx="7">
                  <c:v>4.3446899610020644</c:v>
                </c:pt>
                <c:pt idx="8">
                  <c:v>5.0649212590900641</c:v>
                </c:pt>
                <c:pt idx="9">
                  <c:v>5.7089922670899425</c:v>
                </c:pt>
                <c:pt idx="10">
                  <c:v>6.0011788199453173</c:v>
                </c:pt>
                <c:pt idx="11">
                  <c:v>6.2823766486819892</c:v>
                </c:pt>
                <c:pt idx="12">
                  <c:v>6.511170638585801</c:v>
                </c:pt>
                <c:pt idx="13">
                  <c:v>6.7165910972469858</c:v>
                </c:pt>
                <c:pt idx="14">
                  <c:v>7.2989522261012034</c:v>
                </c:pt>
                <c:pt idx="15">
                  <c:v>7.9471577907747841</c:v>
                </c:pt>
                <c:pt idx="16">
                  <c:v>8.3607805279449181</c:v>
                </c:pt>
                <c:pt idx="17">
                  <c:v>8.5302964754666029</c:v>
                </c:pt>
                <c:pt idx="18">
                  <c:v>8.6870714759076577</c:v>
                </c:pt>
                <c:pt idx="19">
                  <c:v>8.7997825414055804</c:v>
                </c:pt>
                <c:pt idx="20">
                  <c:v>8.9017976235508325</c:v>
                </c:pt>
                <c:pt idx="21">
                  <c:v>9.1523592641416176</c:v>
                </c:pt>
                <c:pt idx="22">
                  <c:v>9.6516218550163053</c:v>
                </c:pt>
                <c:pt idx="23">
                  <c:v>9.9364936141247018</c:v>
                </c:pt>
                <c:pt idx="24">
                  <c:v>10.029616366212883</c:v>
                </c:pt>
                <c:pt idx="25">
                  <c:v>10.125261015442472</c:v>
                </c:pt>
                <c:pt idx="26">
                  <c:v>10.24984512295757</c:v>
                </c:pt>
                <c:pt idx="27">
                  <c:v>10.363145245908219</c:v>
                </c:pt>
                <c:pt idx="28">
                  <c:v>10.493009095684441</c:v>
                </c:pt>
                <c:pt idx="29">
                  <c:v>10.980519462256739</c:v>
                </c:pt>
                <c:pt idx="30">
                  <c:v>11.343323209254969</c:v>
                </c:pt>
                <c:pt idx="31">
                  <c:v>11.556351488942141</c:v>
                </c:pt>
                <c:pt idx="32">
                  <c:v>11.6066806285185</c:v>
                </c:pt>
                <c:pt idx="33">
                  <c:v>11.752653783039369</c:v>
                </c:pt>
                <c:pt idx="34">
                  <c:v>11.884018696104777</c:v>
                </c:pt>
                <c:pt idx="35">
                  <c:v>11.905819969301691</c:v>
                </c:pt>
                <c:pt idx="36">
                  <c:v>12.424138675209134</c:v>
                </c:pt>
                <c:pt idx="37">
                  <c:v>12.741832103251742</c:v>
                </c:pt>
                <c:pt idx="38">
                  <c:v>12.819256673586052</c:v>
                </c:pt>
                <c:pt idx="39">
                  <c:v>12.908462163323474</c:v>
                </c:pt>
                <c:pt idx="40">
                  <c:v>12.983127241888393</c:v>
                </c:pt>
                <c:pt idx="41">
                  <c:v>13.05948760040927</c:v>
                </c:pt>
                <c:pt idx="42">
                  <c:v>13.278245749813896</c:v>
                </c:pt>
                <c:pt idx="43">
                  <c:v>13.707418208141954</c:v>
                </c:pt>
                <c:pt idx="44">
                  <c:v>13.934484573213281</c:v>
                </c:pt>
                <c:pt idx="45">
                  <c:v>14.006883181995159</c:v>
                </c:pt>
                <c:pt idx="46">
                  <c:v>14.08997981124304</c:v>
                </c:pt>
                <c:pt idx="47">
                  <c:v>14.153262125418662</c:v>
                </c:pt>
                <c:pt idx="48">
                  <c:v>14.209765705360713</c:v>
                </c:pt>
                <c:pt idx="49">
                  <c:v>14.259490551069193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13-1C41-B741-FCEA468E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1775"/>
        <c:axId val="44683503"/>
      </c:scatterChart>
      <c:valAx>
        <c:axId val="44681775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3503"/>
        <c:crosses val="autoZero"/>
        <c:crossBetween val="midCat"/>
      </c:valAx>
      <c:valAx>
        <c:axId val="446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447395</xdr:colOff>
      <xdr:row>7</xdr:row>
      <xdr:rowOff>155964</xdr:rowOff>
    </xdr:from>
    <xdr:to>
      <xdr:col>12</xdr:col>
      <xdr:colOff>25846</xdr:colOff>
      <xdr:row>38</xdr:row>
      <xdr:rowOff>141705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5456F-0F0B-2D09-A879-9FD402B12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534737</xdr:colOff>
      <xdr:row>7</xdr:row>
      <xdr:rowOff>133684</xdr:rowOff>
    </xdr:from>
    <xdr:to>
      <xdr:col>23</xdr:col>
      <xdr:colOff>816367</xdr:colOff>
      <xdr:row>38</xdr:row>
      <xdr:rowOff>119425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C8036-D02D-A949-BFAF-318C8842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25F7-9245-8A43-AD46-020F1539C50F}">
  <dimension ref="B1:AR60"/>
  <sheetViews>
    <sheetView zoomScale="82" workbookViewId="0">
      <selection activeCell="I18" sqref="I18"/>
    </sheetView>
  </sheetViews>
  <sheetFormatPr baseColWidth="10" defaultRowHeight="16" x14ac:dyDescent="0.2"/>
  <cols>
    <col min="2" max="2" width="12.1640625" bestFit="1" customWidth="1"/>
    <col min="3" max="3" width="11" bestFit="1" customWidth="1"/>
    <col min="4" max="4" width="11.1640625" bestFit="1" customWidth="1"/>
    <col min="5" max="5" width="13" bestFit="1" customWidth="1"/>
    <col min="6" max="6" width="12" bestFit="1" customWidth="1"/>
    <col min="7" max="7" width="13" bestFit="1" customWidth="1"/>
    <col min="9" max="9" width="22.33203125" bestFit="1" customWidth="1"/>
    <col min="10" max="10" width="9.33203125" bestFit="1" customWidth="1"/>
    <col min="11" max="11" width="16.1640625" bestFit="1" customWidth="1"/>
    <col min="12" max="12" width="13.5" bestFit="1" customWidth="1"/>
    <col min="13" max="13" width="10.6640625" bestFit="1" customWidth="1"/>
    <col min="14" max="14" width="13" bestFit="1" customWidth="1"/>
    <col min="15" max="15" width="12" bestFit="1" customWidth="1"/>
    <col min="16" max="16" width="13" bestFit="1" customWidth="1"/>
    <col min="17" max="17" width="15" customWidth="1"/>
    <col min="18" max="18" width="15" bestFit="1" customWidth="1"/>
    <col min="19" max="19" width="11" bestFit="1" customWidth="1"/>
    <col min="20" max="20" width="10.6640625" bestFit="1" customWidth="1"/>
    <col min="21" max="21" width="13" bestFit="1" customWidth="1"/>
    <col min="22" max="22" width="12" bestFit="1" customWidth="1"/>
    <col min="23" max="23" width="13" bestFit="1" customWidth="1"/>
    <col min="25" max="25" width="22.33203125" bestFit="1" customWidth="1"/>
    <col min="26" max="26" width="9.33203125" bestFit="1" customWidth="1"/>
    <col min="27" max="27" width="13" bestFit="1" customWidth="1"/>
    <col min="28" max="28" width="13.5" bestFit="1" customWidth="1"/>
    <col min="29" max="29" width="10.6640625" bestFit="1" customWidth="1"/>
    <col min="30" max="30" width="13" bestFit="1" customWidth="1"/>
    <col min="31" max="31" width="12" bestFit="1" customWidth="1"/>
    <col min="32" max="32" width="13" bestFit="1" customWidth="1"/>
    <col min="35" max="35" width="15.83203125" bestFit="1" customWidth="1"/>
    <col min="36" max="36" width="8.33203125" bestFit="1" customWidth="1"/>
    <col min="37" max="37" width="9.33203125" bestFit="1" customWidth="1"/>
    <col min="38" max="38" width="16.1640625" bestFit="1" customWidth="1"/>
    <col min="39" max="40" width="13.5" bestFit="1" customWidth="1"/>
    <col min="42" max="42" width="15.6640625" bestFit="1" customWidth="1"/>
    <col min="43" max="43" width="14.5" bestFit="1" customWidth="1"/>
    <col min="44" max="44" width="15.6640625" bestFit="1" customWidth="1"/>
  </cols>
  <sheetData>
    <row r="1" spans="2:44" ht="17" thickBot="1" x14ac:dyDescent="0.25"/>
    <row r="2" spans="2:44" ht="17" thickBot="1" x14ac:dyDescent="0.25">
      <c r="B2" s="23" t="s">
        <v>8</v>
      </c>
      <c r="C2" s="24"/>
      <c r="D2" s="24"/>
      <c r="E2" s="24"/>
      <c r="F2" s="24"/>
      <c r="G2" s="25"/>
      <c r="I2" s="13" t="s">
        <v>8</v>
      </c>
      <c r="J2" s="13"/>
      <c r="N2" s="13"/>
      <c r="O2" s="4"/>
      <c r="R2" s="13" t="s">
        <v>8</v>
      </c>
      <c r="S2" s="13"/>
      <c r="T2" s="13"/>
      <c r="U2" s="13"/>
      <c r="V2" s="4"/>
      <c r="Y2" s="13" t="s">
        <v>8</v>
      </c>
      <c r="Z2" s="13"/>
      <c r="AA2" s="13"/>
      <c r="AB2" s="13"/>
      <c r="AC2" s="13"/>
      <c r="AD2" s="4"/>
    </row>
    <row r="3" spans="2:44" x14ac:dyDescent="0.2">
      <c r="B3" s="11" t="s">
        <v>0</v>
      </c>
      <c r="C3" s="20">
        <v>13</v>
      </c>
      <c r="D3" s="4"/>
      <c r="E3" s="4"/>
      <c r="F3" s="4"/>
      <c r="G3" s="5"/>
      <c r="I3" s="12" t="s">
        <v>0</v>
      </c>
      <c r="J3" s="20">
        <f>$C$3</f>
        <v>13</v>
      </c>
      <c r="N3" s="4"/>
      <c r="O3" s="4"/>
      <c r="R3" s="12" t="s">
        <v>0</v>
      </c>
      <c r="S3" s="20">
        <f>$C$3</f>
        <v>13</v>
      </c>
      <c r="T3" s="20"/>
      <c r="U3" s="4"/>
      <c r="V3" s="4"/>
      <c r="Y3" s="12" t="s">
        <v>0</v>
      </c>
      <c r="Z3" s="20">
        <f>$C$3</f>
        <v>13</v>
      </c>
      <c r="AA3" s="4"/>
      <c r="AB3" s="4"/>
      <c r="AC3" s="4"/>
      <c r="AD3" s="4"/>
    </row>
    <row r="4" spans="2:44" x14ac:dyDescent="0.2">
      <c r="B4" s="11" t="s">
        <v>12</v>
      </c>
      <c r="C4" s="29">
        <f>MAX($D$11:$D$60)</f>
        <v>1111843.8461538462</v>
      </c>
      <c r="D4" s="4"/>
      <c r="E4" s="4"/>
      <c r="F4" s="4"/>
      <c r="G4" s="5"/>
      <c r="I4" s="12" t="s">
        <v>9</v>
      </c>
      <c r="J4" s="20">
        <f>J3*0.9</f>
        <v>11.700000000000001</v>
      </c>
      <c r="N4" s="4"/>
      <c r="O4" s="4"/>
      <c r="R4" s="12" t="s">
        <v>15</v>
      </c>
      <c r="S4" s="20">
        <f>S3*0.9</f>
        <v>11.700000000000001</v>
      </c>
      <c r="T4" s="20"/>
      <c r="U4" t="s">
        <v>22</v>
      </c>
      <c r="V4">
        <v>14</v>
      </c>
      <c r="Y4" s="12" t="s">
        <v>9</v>
      </c>
      <c r="Z4" s="20">
        <f>Z3*0.75</f>
        <v>9.75</v>
      </c>
    </row>
    <row r="5" spans="2:44" x14ac:dyDescent="0.2">
      <c r="B5" s="11" t="s">
        <v>18</v>
      </c>
      <c r="C5" s="37">
        <f>$C$3/3</f>
        <v>4.333333333333333</v>
      </c>
      <c r="D5" s="4"/>
      <c r="E5" s="4"/>
      <c r="F5" s="4"/>
      <c r="G5" s="5"/>
      <c r="I5" s="12" t="s">
        <v>10</v>
      </c>
      <c r="J5" s="27">
        <v>0.15</v>
      </c>
      <c r="N5" s="4"/>
      <c r="O5" s="4"/>
      <c r="R5" s="12" t="s">
        <v>16</v>
      </c>
      <c r="S5" s="2">
        <f>S3*0.8</f>
        <v>10.4</v>
      </c>
      <c r="T5" s="2"/>
      <c r="U5" t="s">
        <v>23</v>
      </c>
      <c r="V5">
        <v>30</v>
      </c>
      <c r="Y5" s="12" t="s">
        <v>10</v>
      </c>
      <c r="Z5" s="27">
        <v>0.25</v>
      </c>
    </row>
    <row r="6" spans="2:44" x14ac:dyDescent="0.2">
      <c r="B6" s="3"/>
      <c r="C6" s="4"/>
      <c r="D6" s="4"/>
      <c r="E6" s="4"/>
      <c r="F6" s="4"/>
      <c r="G6" s="5"/>
      <c r="I6" s="12" t="s">
        <v>11</v>
      </c>
      <c r="J6" s="27">
        <v>0.1</v>
      </c>
      <c r="N6" s="4"/>
      <c r="O6" s="4"/>
      <c r="R6" s="12" t="s">
        <v>17</v>
      </c>
      <c r="S6" s="27">
        <v>0.15</v>
      </c>
      <c r="T6" s="27"/>
      <c r="V6" s="4"/>
      <c r="W6" s="4"/>
      <c r="Y6" s="12" t="s">
        <v>11</v>
      </c>
      <c r="Z6" s="27">
        <v>0.15</v>
      </c>
      <c r="AD6" s="4"/>
    </row>
    <row r="7" spans="2:44" ht="17" thickBot="1" x14ac:dyDescent="0.25">
      <c r="B7" s="8"/>
      <c r="C7" s="21"/>
      <c r="D7" s="21"/>
      <c r="E7" s="21"/>
      <c r="F7" s="21"/>
      <c r="G7" s="22"/>
      <c r="J7" s="12"/>
      <c r="K7" s="20"/>
      <c r="L7" s="20"/>
      <c r="M7" s="20"/>
      <c r="N7" s="4"/>
      <c r="O7" s="4"/>
      <c r="R7" s="12" t="s">
        <v>24</v>
      </c>
      <c r="S7" s="27">
        <v>0.2</v>
      </c>
      <c r="T7" s="27"/>
    </row>
    <row r="8" spans="2:44" ht="17" thickBot="1" x14ac:dyDescent="0.25"/>
    <row r="9" spans="2:44" ht="17" thickBot="1" x14ac:dyDescent="0.25">
      <c r="B9" s="40" t="s">
        <v>5</v>
      </c>
      <c r="C9" s="41"/>
      <c r="D9" s="41"/>
      <c r="E9" s="41"/>
      <c r="F9" s="41"/>
      <c r="G9" s="42"/>
      <c r="I9" s="23" t="s">
        <v>6</v>
      </c>
      <c r="J9" s="24"/>
      <c r="K9" s="24"/>
      <c r="L9" s="24"/>
      <c r="M9" s="24"/>
      <c r="N9" s="24"/>
      <c r="O9" s="24"/>
      <c r="P9" s="25"/>
      <c r="Q9" s="30"/>
      <c r="R9" s="23" t="s">
        <v>14</v>
      </c>
      <c r="S9" s="24"/>
      <c r="T9" s="24"/>
      <c r="U9" s="24"/>
      <c r="V9" s="24"/>
      <c r="W9" s="25"/>
      <c r="Y9" s="23" t="s">
        <v>25</v>
      </c>
      <c r="Z9" s="24"/>
      <c r="AA9" s="24"/>
      <c r="AB9" s="24"/>
      <c r="AC9" s="24"/>
      <c r="AD9" s="24"/>
      <c r="AE9" s="24"/>
      <c r="AF9" s="25"/>
      <c r="AH9" s="23" t="s">
        <v>33</v>
      </c>
      <c r="AI9" s="24"/>
      <c r="AJ9" s="24"/>
      <c r="AK9" s="24"/>
      <c r="AL9" s="24"/>
      <c r="AM9" s="24"/>
      <c r="AN9" s="24"/>
      <c r="AO9" s="24"/>
      <c r="AP9" s="24"/>
      <c r="AQ9" s="24"/>
      <c r="AR9" s="25"/>
    </row>
    <row r="10" spans="2:44" x14ac:dyDescent="0.2">
      <c r="B10" s="14" t="s">
        <v>1</v>
      </c>
      <c r="C10" s="15" t="s">
        <v>3</v>
      </c>
      <c r="D10" s="15" t="s">
        <v>4</v>
      </c>
      <c r="E10" s="15" t="s">
        <v>19</v>
      </c>
      <c r="F10" s="16" t="s">
        <v>20</v>
      </c>
      <c r="G10" s="39" t="s">
        <v>2</v>
      </c>
      <c r="I10" s="31" t="s">
        <v>1</v>
      </c>
      <c r="J10" s="48" t="s">
        <v>21</v>
      </c>
      <c r="K10" s="48" t="s">
        <v>7</v>
      </c>
      <c r="L10" s="48" t="s">
        <v>21</v>
      </c>
      <c r="M10" s="48" t="s">
        <v>29</v>
      </c>
      <c r="N10" s="48" t="s">
        <v>19</v>
      </c>
      <c r="O10" s="48" t="s">
        <v>20</v>
      </c>
      <c r="P10" s="32" t="s">
        <v>2</v>
      </c>
      <c r="Q10" s="16"/>
      <c r="R10" s="31" t="s">
        <v>1</v>
      </c>
      <c r="S10" s="48" t="s">
        <v>21</v>
      </c>
      <c r="T10" s="48" t="s">
        <v>29</v>
      </c>
      <c r="U10" s="48" t="s">
        <v>19</v>
      </c>
      <c r="V10" s="48" t="s">
        <v>20</v>
      </c>
      <c r="W10" s="32" t="s">
        <v>2</v>
      </c>
      <c r="Y10" s="14" t="s">
        <v>1</v>
      </c>
      <c r="Z10" s="16" t="s">
        <v>26</v>
      </c>
      <c r="AA10" s="16" t="s">
        <v>27</v>
      </c>
      <c r="AB10" s="16" t="s">
        <v>21</v>
      </c>
      <c r="AC10" s="16" t="s">
        <v>29</v>
      </c>
      <c r="AD10" s="16" t="s">
        <v>19</v>
      </c>
      <c r="AE10" s="16" t="s">
        <v>20</v>
      </c>
      <c r="AF10" s="39" t="s">
        <v>2</v>
      </c>
      <c r="AH10" s="14" t="s">
        <v>1</v>
      </c>
      <c r="AI10" s="15" t="s">
        <v>35</v>
      </c>
      <c r="AJ10" s="15" t="s">
        <v>34</v>
      </c>
      <c r="AK10" s="16" t="s">
        <v>36</v>
      </c>
      <c r="AL10" s="16" t="s">
        <v>7</v>
      </c>
      <c r="AM10" s="16" t="s">
        <v>27</v>
      </c>
      <c r="AN10" s="16" t="s">
        <v>21</v>
      </c>
      <c r="AO10" s="16" t="s">
        <v>29</v>
      </c>
      <c r="AP10" s="16" t="s">
        <v>19</v>
      </c>
      <c r="AQ10" s="16" t="s">
        <v>20</v>
      </c>
      <c r="AR10" s="39" t="s">
        <v>2</v>
      </c>
    </row>
    <row r="11" spans="2:44" x14ac:dyDescent="0.2">
      <c r="B11" s="3">
        <v>1</v>
      </c>
      <c r="C11" s="7">
        <v>1</v>
      </c>
      <c r="D11" s="29">
        <f>E11/$C$3</f>
        <v>1111843.8461538462</v>
      </c>
      <c r="E11" s="6">
        <v>14453970</v>
      </c>
      <c r="F11" s="1">
        <f>D11*$C$5</f>
        <v>4817990</v>
      </c>
      <c r="G11" s="38">
        <f>E11+F11</f>
        <v>19271960</v>
      </c>
      <c r="I11" s="3">
        <v>1</v>
      </c>
      <c r="J11" s="28">
        <f>MIN(D11*(1-$J$6),$C$4-K11)</f>
        <v>945067.26923076925</v>
      </c>
      <c r="K11" s="43">
        <f>D11*$J$5</f>
        <v>166776.57692307694</v>
      </c>
      <c r="L11" s="43">
        <f>J11+K11</f>
        <v>1111843.8461538462</v>
      </c>
      <c r="M11" s="50">
        <f>L11/$C$4</f>
        <v>1</v>
      </c>
      <c r="N11" s="6">
        <f>J11*$J$3+K11*$J$4</f>
        <v>14237160.450000001</v>
      </c>
      <c r="O11" s="6">
        <f>(K11+J11)*$C$5</f>
        <v>4817990</v>
      </c>
      <c r="P11" s="44">
        <f>N11+O11</f>
        <v>19055150.450000003</v>
      </c>
      <c r="Q11" s="1"/>
      <c r="R11" s="3">
        <v>1</v>
      </c>
      <c r="S11" s="28">
        <f>IF(R11&gt;$V$5,D11*(1+$S$7),IF(R11&gt;$V$4,D11*(1+$S$6),D11))</f>
        <v>1111843.8461538462</v>
      </c>
      <c r="T11" s="50">
        <f>S11/$C$4</f>
        <v>1</v>
      </c>
      <c r="U11" s="6">
        <f>IF(R11&gt;$V$5,S11*$S$5,IF(R11&gt;$V$4,S11*$S$4,S11*$S$3))</f>
        <v>14453970.000000002</v>
      </c>
      <c r="V11" s="6">
        <f>S11*($C$5)</f>
        <v>4817990</v>
      </c>
      <c r="W11" s="44">
        <f>U11+V11</f>
        <v>19271960</v>
      </c>
      <c r="Y11" s="3">
        <v>1</v>
      </c>
      <c r="Z11" s="28">
        <f>MIN(IF(Y11&gt;$V$5,J11*(1+$S$7),IF(Y11&gt;$V$4,J11*(1+$S$6),J11)),$C$4-AA11)</f>
        <v>833882.88461538474</v>
      </c>
      <c r="AA11" s="43">
        <f>D11*$Z$5</f>
        <v>277960.96153846156</v>
      </c>
      <c r="AB11" s="43">
        <f>Z11+AA11</f>
        <v>1111843.8461538462</v>
      </c>
      <c r="AC11" s="50">
        <f>AB11/$C$4</f>
        <v>1</v>
      </c>
      <c r="AD11" s="6">
        <f>Z11*$Z$3+AA11*$Z$4</f>
        <v>13550596.875000002</v>
      </c>
      <c r="AE11" s="6">
        <f>(Z11+AA11)*$C$5</f>
        <v>4817990</v>
      </c>
      <c r="AF11" s="44">
        <f>AD11+AE11</f>
        <v>18368586.875</v>
      </c>
      <c r="AH11" s="3">
        <v>1</v>
      </c>
      <c r="AI11" s="4">
        <f>IF(AH11&gt;$V$5,$S$7,IF(AH11&gt;$V$4,$S$6,0))</f>
        <v>0</v>
      </c>
      <c r="AJ11" s="4">
        <f>IF(AH11&gt;$V$5,$S$5,IF(AH11&gt;$V$4,$S$4,$S$3))</f>
        <v>13</v>
      </c>
      <c r="AK11" s="28">
        <f>MIN(D11*(1-$J$6-$Z$6+AI11),$C$4-AL11-AM11)</f>
        <v>667106.30769230775</v>
      </c>
      <c r="AL11" s="43">
        <f>D11*$J$5</f>
        <v>166776.57692307694</v>
      </c>
      <c r="AM11" s="43">
        <f>D11*$Z$5</f>
        <v>277960.96153846156</v>
      </c>
      <c r="AN11" s="43">
        <f>AK11+AL11+AM11</f>
        <v>1111843.8461538462</v>
      </c>
      <c r="AO11" s="4">
        <f>AN11/$C$4</f>
        <v>1</v>
      </c>
      <c r="AP11" s="20">
        <f>AK11*AJ11+AL11*$J$4+AM11*$Z$4</f>
        <v>13333787.325000001</v>
      </c>
      <c r="AQ11" s="6">
        <f>AN11*$C$5</f>
        <v>4817990</v>
      </c>
      <c r="AR11" s="58">
        <f>AP11+AQ11</f>
        <v>18151777.325000003</v>
      </c>
    </row>
    <row r="12" spans="2:44" x14ac:dyDescent="0.2">
      <c r="B12" s="3">
        <v>2</v>
      </c>
      <c r="C12" s="7">
        <v>0.88819800000000004</v>
      </c>
      <c r="D12" s="29">
        <f>E12/$C$3</f>
        <v>991757.69230769225</v>
      </c>
      <c r="E12" s="6">
        <v>12892850</v>
      </c>
      <c r="F12" s="1">
        <f t="shared" ref="F12:F60" si="0">D12*$C$5</f>
        <v>4297616.666666666</v>
      </c>
      <c r="G12" s="38">
        <f t="shared" ref="G12:G60" si="1">E12+F12</f>
        <v>17190466.666666664</v>
      </c>
      <c r="I12" s="3">
        <v>2</v>
      </c>
      <c r="J12" s="28">
        <f t="shared" ref="J12:J60" si="2">MIN(D12*(1-$J$6),$C$4-K12)</f>
        <v>892581.92307692301</v>
      </c>
      <c r="K12" s="43">
        <f>D12*$J$5</f>
        <v>148763.65384615384</v>
      </c>
      <c r="L12" s="43">
        <f t="shared" ref="L12:L60" si="3">J12+K12</f>
        <v>1041345.5769230769</v>
      </c>
      <c r="M12" s="50">
        <f t="shared" ref="M12:M60" si="4">L12/$C$4</f>
        <v>0.93659337192480674</v>
      </c>
      <c r="N12" s="6">
        <f>J12*$J$3+K12*$J$4</f>
        <v>13344099.75</v>
      </c>
      <c r="O12" s="6">
        <f t="shared" ref="O12:O60" si="5">(K12+J12)*$C$5</f>
        <v>4512497.4999999991</v>
      </c>
      <c r="P12" s="44">
        <f t="shared" ref="P12:P60" si="6">N12+O12</f>
        <v>17856597.25</v>
      </c>
      <c r="Q12" s="1"/>
      <c r="R12" s="3">
        <v>2</v>
      </c>
      <c r="S12" s="28">
        <f t="shared" ref="S12:S60" si="7">IF(R12&gt;$V$5,D12*(1+$S$7),IF(R12&gt;$V$4,D12*(1+$S$6),D12))</f>
        <v>991757.69230769225</v>
      </c>
      <c r="T12" s="50">
        <f t="shared" ref="T12:T60" si="8">S12/$C$4</f>
        <v>0.89199368754743491</v>
      </c>
      <c r="U12" s="6">
        <f t="shared" ref="U12:U60" si="9">IF(R12&gt;$V$5,S12*$S$5,IF(R12&gt;$V$4,S12*$S$4,S12*$S$3))</f>
        <v>12892850</v>
      </c>
      <c r="V12" s="6">
        <f t="shared" ref="V12:V60" si="10">S12*($C$5)</f>
        <v>4297616.666666666</v>
      </c>
      <c r="W12" s="44">
        <f t="shared" ref="W12:W60" si="11">U12+V12</f>
        <v>17190466.666666664</v>
      </c>
      <c r="Y12" s="3">
        <v>2</v>
      </c>
      <c r="Z12" s="28">
        <f t="shared" ref="Z12:Z60" si="12">MIN(IF(Y12&gt;$V$5,J12*(1+$S$7),IF(Y12&gt;$V$4,J12*(1+$S$6),J12)),$C$4-AA12)</f>
        <v>863904.42307692324</v>
      </c>
      <c r="AA12" s="43">
        <f t="shared" ref="AA12:AA60" si="13">D12*$Z$5</f>
        <v>247939.42307692306</v>
      </c>
      <c r="AB12" s="43">
        <f t="shared" ref="AB12:AB60" si="14">Z12+AA12</f>
        <v>1111843.8461538462</v>
      </c>
      <c r="AC12" s="50">
        <f t="shared" ref="AC12:AC60" si="15">AB12/$C$4</f>
        <v>1</v>
      </c>
      <c r="AD12" s="6">
        <f t="shared" ref="AD12:AD60" si="16">Z12*$Z$3+AA12*$Z$4</f>
        <v>13648166.875000002</v>
      </c>
      <c r="AE12" s="6">
        <f t="shared" ref="AE12:AE60" si="17">(Z12+AA12)*$C$5</f>
        <v>4817990</v>
      </c>
      <c r="AF12" s="44">
        <f t="shared" ref="AF12:AF60" si="18">AD12+AE12</f>
        <v>18466156.875</v>
      </c>
      <c r="AH12" s="3">
        <v>2</v>
      </c>
      <c r="AI12" s="4">
        <f t="shared" ref="AI12:AI60" si="19">IF(AH12&gt;$V$5,$S$7,IF(AH12&gt;$V$4,$S$6,0))</f>
        <v>0</v>
      </c>
      <c r="AJ12" s="4">
        <f t="shared" ref="AJ12:AJ60" si="20">IF(AH12&gt;$V$5,$S$5,IF(AH12&gt;$V$4,$S$4,$S$3))</f>
        <v>13</v>
      </c>
      <c r="AK12" s="28">
        <f t="shared" ref="AK12:AK60" si="21">MIN(D12*(1-$J$6-$Z$6+AI12),$C$4-AL12-AM12)</f>
        <v>715140.76923076925</v>
      </c>
      <c r="AL12" s="43">
        <f t="shared" ref="AL12:AL60" si="22">D12*$J$5</f>
        <v>148763.65384615384</v>
      </c>
      <c r="AM12" s="43">
        <f t="shared" ref="AM12:AM60" si="23">D12*$Z$5</f>
        <v>247939.42307692306</v>
      </c>
      <c r="AN12" s="43">
        <f t="shared" ref="AN12:AN60" si="24">AK12+AL12+AM12</f>
        <v>1111843.8461538462</v>
      </c>
      <c r="AO12" s="4">
        <f t="shared" ref="AO12:AO60" si="25">AN12/$C$4</f>
        <v>1</v>
      </c>
      <c r="AP12" s="20">
        <f t="shared" ref="AP12:AP60" si="26">AK12*AJ12+AL12*$J$4+AM12*$Z$4</f>
        <v>13454774.125</v>
      </c>
      <c r="AQ12" s="6">
        <f t="shared" ref="AQ12:AQ60" si="27">AN12*$C$5</f>
        <v>4817990</v>
      </c>
      <c r="AR12" s="58">
        <f t="shared" ref="AR12:AR60" si="28">AP12+AQ12</f>
        <v>18272764.125</v>
      </c>
    </row>
    <row r="13" spans="2:44" x14ac:dyDescent="0.2">
      <c r="B13" s="3">
        <v>3</v>
      </c>
      <c r="C13" s="7">
        <v>0.64611399999999997</v>
      </c>
      <c r="D13" s="29">
        <f>E13/$C$3</f>
        <v>782233.84615384613</v>
      </c>
      <c r="E13" s="6">
        <v>10169040</v>
      </c>
      <c r="F13" s="1">
        <f t="shared" si="0"/>
        <v>3389679.9999999995</v>
      </c>
      <c r="G13" s="38">
        <f t="shared" si="1"/>
        <v>13558720</v>
      </c>
      <c r="I13" s="3">
        <v>3</v>
      </c>
      <c r="J13" s="28">
        <f t="shared" si="2"/>
        <v>704010.4615384615</v>
      </c>
      <c r="K13" s="43">
        <f>D13*$J$5</f>
        <v>117335.07692307692</v>
      </c>
      <c r="L13" s="43">
        <f t="shared" si="3"/>
        <v>821345.53846153838</v>
      </c>
      <c r="M13" s="50">
        <f t="shared" si="4"/>
        <v>0.73872382466547237</v>
      </c>
      <c r="N13" s="6">
        <f>J13*$J$3+K13*$J$4</f>
        <v>10524956.4</v>
      </c>
      <c r="O13" s="6">
        <f t="shared" si="5"/>
        <v>3559163.9999999995</v>
      </c>
      <c r="P13" s="44">
        <f t="shared" si="6"/>
        <v>14084120.4</v>
      </c>
      <c r="Q13" s="1"/>
      <c r="R13" s="3">
        <v>3</v>
      </c>
      <c r="S13" s="28">
        <f t="shared" si="7"/>
        <v>782233.84615384613</v>
      </c>
      <c r="T13" s="50">
        <f t="shared" si="8"/>
        <v>0.70354649968140237</v>
      </c>
      <c r="U13" s="6">
        <f t="shared" si="9"/>
        <v>10169040</v>
      </c>
      <c r="V13" s="6">
        <f t="shared" si="10"/>
        <v>3389679.9999999995</v>
      </c>
      <c r="W13" s="44">
        <f t="shared" si="11"/>
        <v>13558720</v>
      </c>
      <c r="Y13" s="3">
        <v>3</v>
      </c>
      <c r="Z13" s="28">
        <f t="shared" si="12"/>
        <v>704010.4615384615</v>
      </c>
      <c r="AA13" s="43">
        <f t="shared" si="13"/>
        <v>195558.46153846153</v>
      </c>
      <c r="AB13" s="43">
        <f t="shared" si="14"/>
        <v>899568.92307692301</v>
      </c>
      <c r="AC13" s="50">
        <f t="shared" si="15"/>
        <v>0.8090784746336126</v>
      </c>
      <c r="AD13" s="6">
        <f t="shared" si="16"/>
        <v>11058831</v>
      </c>
      <c r="AE13" s="6">
        <f t="shared" si="17"/>
        <v>3898131.9999999995</v>
      </c>
      <c r="AF13" s="44">
        <f t="shared" si="18"/>
        <v>14956963</v>
      </c>
      <c r="AH13" s="3">
        <v>3</v>
      </c>
      <c r="AI13" s="4">
        <f t="shared" si="19"/>
        <v>0</v>
      </c>
      <c r="AJ13" s="4">
        <f t="shared" si="20"/>
        <v>13</v>
      </c>
      <c r="AK13" s="28">
        <f t="shared" si="21"/>
        <v>586675.38461538462</v>
      </c>
      <c r="AL13" s="43">
        <f t="shared" si="22"/>
        <v>117335.07692307692</v>
      </c>
      <c r="AM13" s="43">
        <f t="shared" si="23"/>
        <v>195558.46153846153</v>
      </c>
      <c r="AN13" s="43">
        <f t="shared" si="24"/>
        <v>899568.92307692301</v>
      </c>
      <c r="AO13" s="4">
        <f t="shared" si="25"/>
        <v>0.8090784746336126</v>
      </c>
      <c r="AP13" s="20">
        <f t="shared" si="26"/>
        <v>10906295.4</v>
      </c>
      <c r="AQ13" s="6">
        <f t="shared" si="27"/>
        <v>3898131.9999999995</v>
      </c>
      <c r="AR13" s="58">
        <f t="shared" si="28"/>
        <v>14804427.4</v>
      </c>
    </row>
    <row r="14" spans="2:44" x14ac:dyDescent="0.2">
      <c r="B14" s="3">
        <v>4</v>
      </c>
      <c r="C14" s="7">
        <v>0.30060300000000001</v>
      </c>
      <c r="D14" s="29">
        <f>E14/$C$3</f>
        <v>380048.30769230769</v>
      </c>
      <c r="E14" s="6">
        <v>4940628</v>
      </c>
      <c r="F14" s="1">
        <f t="shared" si="0"/>
        <v>1646875.9999999998</v>
      </c>
      <c r="G14" s="38">
        <f t="shared" si="1"/>
        <v>6587504</v>
      </c>
      <c r="I14" s="3">
        <v>4</v>
      </c>
      <c r="J14" s="28">
        <f t="shared" si="2"/>
        <v>342043.4769230769</v>
      </c>
      <c r="K14" s="43">
        <f>D14*$J$5</f>
        <v>57007.24615384615</v>
      </c>
      <c r="L14" s="43">
        <f t="shared" si="3"/>
        <v>399050.72307692305</v>
      </c>
      <c r="M14" s="50">
        <f t="shared" si="4"/>
        <v>0.35890896411159007</v>
      </c>
      <c r="N14" s="6">
        <f>J14*$J$3+K14*$J$4</f>
        <v>5113549.9799999995</v>
      </c>
      <c r="O14" s="6">
        <f t="shared" si="5"/>
        <v>1729219.7999999998</v>
      </c>
      <c r="P14" s="44">
        <f t="shared" si="6"/>
        <v>6842769.7799999993</v>
      </c>
      <c r="Q14" s="1"/>
      <c r="R14" s="3">
        <v>4</v>
      </c>
      <c r="S14" s="28">
        <f t="shared" si="7"/>
        <v>380048.30769230769</v>
      </c>
      <c r="T14" s="50">
        <f t="shared" si="8"/>
        <v>0.3418180610586572</v>
      </c>
      <c r="U14" s="6">
        <f t="shared" si="9"/>
        <v>4940628</v>
      </c>
      <c r="V14" s="6">
        <f t="shared" si="10"/>
        <v>1646875.9999999998</v>
      </c>
      <c r="W14" s="44">
        <f t="shared" si="11"/>
        <v>6587504</v>
      </c>
      <c r="Y14" s="3">
        <v>4</v>
      </c>
      <c r="Z14" s="28">
        <f t="shared" si="12"/>
        <v>342043.4769230769</v>
      </c>
      <c r="AA14" s="43">
        <f t="shared" si="13"/>
        <v>95012.076923076922</v>
      </c>
      <c r="AB14" s="43">
        <f t="shared" si="14"/>
        <v>437055.55384615384</v>
      </c>
      <c r="AC14" s="50">
        <f t="shared" si="15"/>
        <v>0.39309077021745581</v>
      </c>
      <c r="AD14" s="6">
        <f t="shared" si="16"/>
        <v>5372932.9499999993</v>
      </c>
      <c r="AE14" s="6">
        <f t="shared" si="17"/>
        <v>1893907.4</v>
      </c>
      <c r="AF14" s="44">
        <f t="shared" si="18"/>
        <v>7266840.3499999996</v>
      </c>
      <c r="AH14" s="3">
        <v>4</v>
      </c>
      <c r="AI14" s="4">
        <f t="shared" si="19"/>
        <v>0</v>
      </c>
      <c r="AJ14" s="4">
        <f t="shared" si="20"/>
        <v>13</v>
      </c>
      <c r="AK14" s="28">
        <f t="shared" si="21"/>
        <v>285036.23076923075</v>
      </c>
      <c r="AL14" s="43">
        <f t="shared" si="22"/>
        <v>57007.24615384615</v>
      </c>
      <c r="AM14" s="43">
        <f t="shared" si="23"/>
        <v>95012.076923076922</v>
      </c>
      <c r="AN14" s="43">
        <f t="shared" si="24"/>
        <v>437055.55384615384</v>
      </c>
      <c r="AO14" s="4">
        <f t="shared" si="25"/>
        <v>0.39309077021745581</v>
      </c>
      <c r="AP14" s="20">
        <f t="shared" si="26"/>
        <v>5298823.53</v>
      </c>
      <c r="AQ14" s="6">
        <f t="shared" si="27"/>
        <v>1893907.4</v>
      </c>
      <c r="AR14" s="58">
        <f t="shared" si="28"/>
        <v>7192730.9299999997</v>
      </c>
    </row>
    <row r="15" spans="2:44" x14ac:dyDescent="0.2">
      <c r="B15" s="3">
        <v>5</v>
      </c>
      <c r="C15" s="7">
        <v>0.29545300000000002</v>
      </c>
      <c r="D15" s="29">
        <f>E15/$C$3</f>
        <v>330826</v>
      </c>
      <c r="E15" s="6">
        <v>4300738</v>
      </c>
      <c r="F15" s="1">
        <f t="shared" si="0"/>
        <v>1433579.3333333333</v>
      </c>
      <c r="G15" s="38">
        <f t="shared" si="1"/>
        <v>5734317.333333333</v>
      </c>
      <c r="I15" s="3">
        <v>5</v>
      </c>
      <c r="J15" s="28">
        <f t="shared" si="2"/>
        <v>297743.40000000002</v>
      </c>
      <c r="K15" s="43">
        <f>D15*$J$5</f>
        <v>49623.9</v>
      </c>
      <c r="L15" s="43">
        <f t="shared" si="3"/>
        <v>347367.30000000005</v>
      </c>
      <c r="M15" s="50">
        <f t="shared" si="4"/>
        <v>0.31242453803349529</v>
      </c>
      <c r="N15" s="6">
        <f>J15*$J$3+K15*$J$4</f>
        <v>4451263.83</v>
      </c>
      <c r="O15" s="6">
        <f t="shared" si="5"/>
        <v>1505258.3</v>
      </c>
      <c r="P15" s="44">
        <f t="shared" si="6"/>
        <v>5956522.1299999999</v>
      </c>
      <c r="Q15" s="1"/>
      <c r="R15" s="3">
        <v>5</v>
      </c>
      <c r="S15" s="28">
        <f t="shared" si="7"/>
        <v>330826</v>
      </c>
      <c r="T15" s="50">
        <f t="shared" si="8"/>
        <v>0.29754717907951933</v>
      </c>
      <c r="U15" s="6">
        <f t="shared" si="9"/>
        <v>4300738</v>
      </c>
      <c r="V15" s="6">
        <f t="shared" si="10"/>
        <v>1433579.3333333333</v>
      </c>
      <c r="W15" s="44">
        <f t="shared" si="11"/>
        <v>5734317.333333333</v>
      </c>
      <c r="Y15" s="3">
        <v>5</v>
      </c>
      <c r="Z15" s="28">
        <f t="shared" si="12"/>
        <v>297743.40000000002</v>
      </c>
      <c r="AA15" s="43">
        <f t="shared" si="13"/>
        <v>82706.5</v>
      </c>
      <c r="AB15" s="43">
        <f t="shared" si="14"/>
        <v>380449.9</v>
      </c>
      <c r="AC15" s="50">
        <f t="shared" si="15"/>
        <v>0.34217925594144721</v>
      </c>
      <c r="AD15" s="6">
        <f t="shared" si="16"/>
        <v>4677052.5750000002</v>
      </c>
      <c r="AE15" s="6">
        <f t="shared" si="17"/>
        <v>1648616.2333333334</v>
      </c>
      <c r="AF15" s="44">
        <f t="shared" si="18"/>
        <v>6325668.8083333336</v>
      </c>
      <c r="AH15" s="3">
        <v>5</v>
      </c>
      <c r="AI15" s="4">
        <f t="shared" si="19"/>
        <v>0</v>
      </c>
      <c r="AJ15" s="4">
        <f t="shared" si="20"/>
        <v>13</v>
      </c>
      <c r="AK15" s="28">
        <f t="shared" si="21"/>
        <v>248119.5</v>
      </c>
      <c r="AL15" s="43">
        <f t="shared" si="22"/>
        <v>49623.9</v>
      </c>
      <c r="AM15" s="43">
        <f t="shared" si="23"/>
        <v>82706.5</v>
      </c>
      <c r="AN15" s="43">
        <f t="shared" si="24"/>
        <v>380449.9</v>
      </c>
      <c r="AO15" s="4">
        <f t="shared" si="25"/>
        <v>0.34217925594144721</v>
      </c>
      <c r="AP15" s="20">
        <f t="shared" si="26"/>
        <v>4612541.5049999999</v>
      </c>
      <c r="AQ15" s="6">
        <f t="shared" si="27"/>
        <v>1648616.2333333334</v>
      </c>
      <c r="AR15" s="58">
        <f t="shared" si="28"/>
        <v>6261157.7383333333</v>
      </c>
    </row>
    <row r="16" spans="2:44" x14ac:dyDescent="0.2">
      <c r="B16" s="3">
        <v>6</v>
      </c>
      <c r="C16" s="7">
        <v>0.196768</v>
      </c>
      <c r="D16" s="29">
        <f>E16/$C$3</f>
        <v>244530.23076923078</v>
      </c>
      <c r="E16" s="6">
        <v>3178893</v>
      </c>
      <c r="F16" s="1">
        <f t="shared" si="0"/>
        <v>1059631</v>
      </c>
      <c r="G16" s="38">
        <f t="shared" si="1"/>
        <v>4238524</v>
      </c>
      <c r="I16" s="3">
        <v>6</v>
      </c>
      <c r="J16" s="28">
        <f t="shared" si="2"/>
        <v>220077.20769230771</v>
      </c>
      <c r="K16" s="43">
        <f>D16*$J$5</f>
        <v>36679.534615384619</v>
      </c>
      <c r="L16" s="43">
        <f t="shared" si="3"/>
        <v>256756.74230769233</v>
      </c>
      <c r="M16" s="50">
        <f t="shared" si="4"/>
        <v>0.23092877942876594</v>
      </c>
      <c r="N16" s="6">
        <f>J16*$J$3+K16*$J$4</f>
        <v>3290154.2550000004</v>
      </c>
      <c r="O16" s="6">
        <f t="shared" si="5"/>
        <v>1112612.55</v>
      </c>
      <c r="P16" s="44">
        <f t="shared" si="6"/>
        <v>4402766.8050000006</v>
      </c>
      <c r="Q16" s="1"/>
      <c r="R16" s="3">
        <v>6</v>
      </c>
      <c r="S16" s="28">
        <f t="shared" si="7"/>
        <v>244530.23076923078</v>
      </c>
      <c r="T16" s="50">
        <f t="shared" si="8"/>
        <v>0.21993217088453898</v>
      </c>
      <c r="U16" s="6">
        <f t="shared" si="9"/>
        <v>3178893</v>
      </c>
      <c r="V16" s="6">
        <f t="shared" si="10"/>
        <v>1059631</v>
      </c>
      <c r="W16" s="44">
        <f t="shared" si="11"/>
        <v>4238524</v>
      </c>
      <c r="Y16" s="3">
        <v>6</v>
      </c>
      <c r="Z16" s="28">
        <f t="shared" si="12"/>
        <v>220077.20769230771</v>
      </c>
      <c r="AA16" s="43">
        <f t="shared" si="13"/>
        <v>61132.557692307695</v>
      </c>
      <c r="AB16" s="43">
        <f t="shared" si="14"/>
        <v>281209.7653846154</v>
      </c>
      <c r="AC16" s="50">
        <f t="shared" si="15"/>
        <v>0.2529219965172198</v>
      </c>
      <c r="AD16" s="6">
        <f t="shared" si="16"/>
        <v>3457046.1375000002</v>
      </c>
      <c r="AE16" s="6">
        <f t="shared" si="17"/>
        <v>1218575.6499999999</v>
      </c>
      <c r="AF16" s="44">
        <f t="shared" si="18"/>
        <v>4675621.7874999996</v>
      </c>
      <c r="AH16" s="3">
        <v>6</v>
      </c>
      <c r="AI16" s="4">
        <f t="shared" si="19"/>
        <v>0</v>
      </c>
      <c r="AJ16" s="4">
        <f t="shared" si="20"/>
        <v>13</v>
      </c>
      <c r="AK16" s="28">
        <f t="shared" si="21"/>
        <v>183397.67307692309</v>
      </c>
      <c r="AL16" s="43">
        <f t="shared" si="22"/>
        <v>36679.534615384619</v>
      </c>
      <c r="AM16" s="43">
        <f t="shared" si="23"/>
        <v>61132.557692307695</v>
      </c>
      <c r="AN16" s="43">
        <f t="shared" si="24"/>
        <v>281209.7653846154</v>
      </c>
      <c r="AO16" s="4">
        <f t="shared" si="25"/>
        <v>0.2529219965172198</v>
      </c>
      <c r="AP16" s="20">
        <f t="shared" si="26"/>
        <v>3409362.7425000002</v>
      </c>
      <c r="AQ16" s="6">
        <f t="shared" si="27"/>
        <v>1218575.6499999999</v>
      </c>
      <c r="AR16" s="58">
        <f t="shared" si="28"/>
        <v>4627938.3925000001</v>
      </c>
    </row>
    <row r="17" spans="2:44" x14ac:dyDescent="0.2">
      <c r="B17" s="3">
        <v>7</v>
      </c>
      <c r="C17" s="7">
        <v>0.20538300000000001</v>
      </c>
      <c r="D17" s="29">
        <f>E17/$C$3</f>
        <v>235734.92307692306</v>
      </c>
      <c r="E17" s="6">
        <v>3064554</v>
      </c>
      <c r="F17" s="1">
        <f t="shared" si="0"/>
        <v>1021517.9999999999</v>
      </c>
      <c r="G17" s="38">
        <f t="shared" si="1"/>
        <v>4086072</v>
      </c>
      <c r="I17" s="3">
        <v>7</v>
      </c>
      <c r="J17" s="28">
        <f t="shared" si="2"/>
        <v>212161.43076923076</v>
      </c>
      <c r="K17" s="43">
        <f>D17*$J$5</f>
        <v>35360.238461538458</v>
      </c>
      <c r="L17" s="43">
        <f t="shared" si="3"/>
        <v>247521.66923076921</v>
      </c>
      <c r="M17" s="50">
        <f t="shared" si="4"/>
        <v>0.2226226912052536</v>
      </c>
      <c r="N17" s="6">
        <f>J17*$J$3+K17*$J$4</f>
        <v>3171813.39</v>
      </c>
      <c r="O17" s="6">
        <f t="shared" si="5"/>
        <v>1072593.8999999999</v>
      </c>
      <c r="P17" s="44">
        <f t="shared" si="6"/>
        <v>4244407.29</v>
      </c>
      <c r="Q17" s="1"/>
      <c r="R17" s="3">
        <v>7</v>
      </c>
      <c r="S17" s="28">
        <f t="shared" si="7"/>
        <v>235734.92307692306</v>
      </c>
      <c r="T17" s="50">
        <f t="shared" si="8"/>
        <v>0.21202161067167011</v>
      </c>
      <c r="U17" s="6">
        <f t="shared" si="9"/>
        <v>3064554</v>
      </c>
      <c r="V17" s="6">
        <f t="shared" si="10"/>
        <v>1021517.9999999999</v>
      </c>
      <c r="W17" s="44">
        <f t="shared" si="11"/>
        <v>4086072</v>
      </c>
      <c r="Y17" s="3">
        <v>7</v>
      </c>
      <c r="Z17" s="28">
        <f t="shared" si="12"/>
        <v>212161.43076923076</v>
      </c>
      <c r="AA17" s="43">
        <f t="shared" si="13"/>
        <v>58933.730769230766</v>
      </c>
      <c r="AB17" s="43">
        <f t="shared" si="14"/>
        <v>271095.16153846151</v>
      </c>
      <c r="AC17" s="50">
        <f t="shared" si="15"/>
        <v>0.24382485227242062</v>
      </c>
      <c r="AD17" s="6">
        <f t="shared" si="16"/>
        <v>3332702.4750000001</v>
      </c>
      <c r="AE17" s="6">
        <f t="shared" si="17"/>
        <v>1174745.6999999997</v>
      </c>
      <c r="AF17" s="44">
        <f t="shared" si="18"/>
        <v>4507448.1749999998</v>
      </c>
      <c r="AH17" s="3">
        <v>7</v>
      </c>
      <c r="AI17" s="4">
        <f t="shared" si="19"/>
        <v>0</v>
      </c>
      <c r="AJ17" s="4">
        <f t="shared" si="20"/>
        <v>13</v>
      </c>
      <c r="AK17" s="28">
        <f t="shared" si="21"/>
        <v>176801.19230769231</v>
      </c>
      <c r="AL17" s="43">
        <f t="shared" si="22"/>
        <v>35360.238461538458</v>
      </c>
      <c r="AM17" s="43">
        <f t="shared" si="23"/>
        <v>58933.730769230766</v>
      </c>
      <c r="AN17" s="43">
        <f t="shared" si="24"/>
        <v>271095.16153846151</v>
      </c>
      <c r="AO17" s="4">
        <f t="shared" si="25"/>
        <v>0.24382485227242062</v>
      </c>
      <c r="AP17" s="20">
        <f t="shared" si="26"/>
        <v>3286734.165</v>
      </c>
      <c r="AQ17" s="6">
        <f t="shared" si="27"/>
        <v>1174745.6999999997</v>
      </c>
      <c r="AR17" s="58">
        <f t="shared" si="28"/>
        <v>4461479.8650000002</v>
      </c>
    </row>
    <row r="18" spans="2:44" x14ac:dyDescent="0.2">
      <c r="B18" s="3">
        <v>8</v>
      </c>
      <c r="C18" s="7">
        <v>0.38463399999999998</v>
      </c>
      <c r="D18" s="29">
        <f>E18/$C$3</f>
        <v>526181.07692307688</v>
      </c>
      <c r="E18" s="6">
        <v>6840354</v>
      </c>
      <c r="F18" s="1">
        <f t="shared" si="0"/>
        <v>2280117.9999999995</v>
      </c>
      <c r="G18" s="38">
        <f t="shared" si="1"/>
        <v>9120472</v>
      </c>
      <c r="I18" s="3">
        <v>8</v>
      </c>
      <c r="J18" s="28">
        <f t="shared" si="2"/>
        <v>473562.9692307692</v>
      </c>
      <c r="K18" s="43">
        <f>D18*$J$5</f>
        <v>78927.161538461529</v>
      </c>
      <c r="L18" s="43">
        <f t="shared" si="3"/>
        <v>552490.13076923077</v>
      </c>
      <c r="M18" s="50">
        <f t="shared" si="4"/>
        <v>0.49691342240228803</v>
      </c>
      <c r="N18" s="6">
        <f>J18*$J$3+K18*$J$4</f>
        <v>7079766.3899999997</v>
      </c>
      <c r="O18" s="6">
        <f t="shared" si="5"/>
        <v>2394123.9</v>
      </c>
      <c r="P18" s="44">
        <f t="shared" si="6"/>
        <v>9473890.2899999991</v>
      </c>
      <c r="Q18" s="1"/>
      <c r="R18" s="3">
        <v>8</v>
      </c>
      <c r="S18" s="28">
        <f t="shared" si="7"/>
        <v>526181.07692307688</v>
      </c>
      <c r="T18" s="50">
        <f t="shared" si="8"/>
        <v>0.47325087847836955</v>
      </c>
      <c r="U18" s="6">
        <f t="shared" si="9"/>
        <v>6840353.9999999991</v>
      </c>
      <c r="V18" s="6">
        <f t="shared" si="10"/>
        <v>2280117.9999999995</v>
      </c>
      <c r="W18" s="44">
        <f t="shared" si="11"/>
        <v>9120471.9999999981</v>
      </c>
      <c r="Y18" s="3">
        <v>8</v>
      </c>
      <c r="Z18" s="28">
        <f t="shared" si="12"/>
        <v>473562.9692307692</v>
      </c>
      <c r="AA18" s="43">
        <f t="shared" si="13"/>
        <v>131545.26923076922</v>
      </c>
      <c r="AB18" s="43">
        <f t="shared" si="14"/>
        <v>605108.23846153845</v>
      </c>
      <c r="AC18" s="50">
        <f t="shared" si="15"/>
        <v>0.54423851025012504</v>
      </c>
      <c r="AD18" s="6">
        <f t="shared" si="16"/>
        <v>7438884.9749999996</v>
      </c>
      <c r="AE18" s="6">
        <f t="shared" si="17"/>
        <v>2622135.6999999997</v>
      </c>
      <c r="AF18" s="44">
        <f t="shared" si="18"/>
        <v>10061020.674999999</v>
      </c>
      <c r="AH18" s="3">
        <v>8</v>
      </c>
      <c r="AI18" s="4">
        <f t="shared" si="19"/>
        <v>0</v>
      </c>
      <c r="AJ18" s="4">
        <f t="shared" si="20"/>
        <v>13</v>
      </c>
      <c r="AK18" s="28">
        <f t="shared" si="21"/>
        <v>394635.80769230763</v>
      </c>
      <c r="AL18" s="43">
        <f t="shared" si="22"/>
        <v>78927.161538461529</v>
      </c>
      <c r="AM18" s="43">
        <f t="shared" si="23"/>
        <v>131545.26923076922</v>
      </c>
      <c r="AN18" s="43">
        <f t="shared" si="24"/>
        <v>605108.23846153833</v>
      </c>
      <c r="AO18" s="4">
        <f t="shared" si="25"/>
        <v>0.54423851025012493</v>
      </c>
      <c r="AP18" s="20">
        <f t="shared" si="26"/>
        <v>7336279.6649999991</v>
      </c>
      <c r="AQ18" s="6">
        <f t="shared" si="27"/>
        <v>2622135.6999999993</v>
      </c>
      <c r="AR18" s="58">
        <f t="shared" si="28"/>
        <v>9958415.3649999984</v>
      </c>
    </row>
    <row r="19" spans="2:44" x14ac:dyDescent="0.2">
      <c r="B19" s="3">
        <v>9</v>
      </c>
      <c r="C19" s="7">
        <v>0.54375799999999996</v>
      </c>
      <c r="D19" s="29">
        <f>E19/$C$3</f>
        <v>733403.30769230775</v>
      </c>
      <c r="E19" s="6">
        <v>9534243</v>
      </c>
      <c r="F19" s="1">
        <f t="shared" si="0"/>
        <v>3178081</v>
      </c>
      <c r="G19" s="38">
        <f t="shared" si="1"/>
        <v>12712324</v>
      </c>
      <c r="I19" s="3">
        <v>9</v>
      </c>
      <c r="J19" s="28">
        <f t="shared" si="2"/>
        <v>660062.97692307702</v>
      </c>
      <c r="K19" s="43">
        <f>D19*$J$5</f>
        <v>110010.49615384616</v>
      </c>
      <c r="L19" s="43">
        <f t="shared" si="3"/>
        <v>770073.47307692317</v>
      </c>
      <c r="M19" s="50">
        <f t="shared" si="4"/>
        <v>0.69260937652423527</v>
      </c>
      <c r="N19" s="6">
        <f>J19*$J$3+K19*$J$4</f>
        <v>9867941.5050000008</v>
      </c>
      <c r="O19" s="6">
        <f t="shared" si="5"/>
        <v>3336985.0500000003</v>
      </c>
      <c r="P19" s="44">
        <f t="shared" si="6"/>
        <v>13204926.555000002</v>
      </c>
      <c r="Q19" s="1"/>
      <c r="R19" s="3">
        <v>9</v>
      </c>
      <c r="S19" s="28">
        <f t="shared" si="7"/>
        <v>733403.30769230775</v>
      </c>
      <c r="T19" s="50">
        <f t="shared" si="8"/>
        <v>0.65962797764212877</v>
      </c>
      <c r="U19" s="6">
        <f t="shared" si="9"/>
        <v>9534243</v>
      </c>
      <c r="V19" s="6">
        <f t="shared" si="10"/>
        <v>3178081</v>
      </c>
      <c r="W19" s="44">
        <f t="shared" si="11"/>
        <v>12712324</v>
      </c>
      <c r="Y19" s="3">
        <v>9</v>
      </c>
      <c r="Z19" s="28">
        <f t="shared" si="12"/>
        <v>660062.97692307702</v>
      </c>
      <c r="AA19" s="43">
        <f t="shared" si="13"/>
        <v>183350.82692307694</v>
      </c>
      <c r="AB19" s="43">
        <f t="shared" si="14"/>
        <v>843413.8038461539</v>
      </c>
      <c r="AC19" s="50">
        <f t="shared" si="15"/>
        <v>0.75857217428844803</v>
      </c>
      <c r="AD19" s="6">
        <f t="shared" si="16"/>
        <v>10368489.262500001</v>
      </c>
      <c r="AE19" s="6">
        <f t="shared" si="17"/>
        <v>3654793.15</v>
      </c>
      <c r="AF19" s="44">
        <f t="shared" si="18"/>
        <v>14023282.412500001</v>
      </c>
      <c r="AH19" s="3">
        <v>9</v>
      </c>
      <c r="AI19" s="4">
        <f t="shared" si="19"/>
        <v>0</v>
      </c>
      <c r="AJ19" s="4">
        <f t="shared" si="20"/>
        <v>13</v>
      </c>
      <c r="AK19" s="28">
        <f t="shared" si="21"/>
        <v>550052.48076923075</v>
      </c>
      <c r="AL19" s="43">
        <f t="shared" si="22"/>
        <v>110010.49615384616</v>
      </c>
      <c r="AM19" s="43">
        <f t="shared" si="23"/>
        <v>183350.82692307694</v>
      </c>
      <c r="AN19" s="43">
        <f t="shared" si="24"/>
        <v>843413.8038461539</v>
      </c>
      <c r="AO19" s="4">
        <f t="shared" si="25"/>
        <v>0.75857217428844803</v>
      </c>
      <c r="AP19" s="20">
        <f t="shared" si="26"/>
        <v>10225475.6175</v>
      </c>
      <c r="AQ19" s="6">
        <f t="shared" si="27"/>
        <v>3654793.15</v>
      </c>
      <c r="AR19" s="58">
        <f t="shared" si="28"/>
        <v>13880268.7675</v>
      </c>
    </row>
    <row r="20" spans="2:44" x14ac:dyDescent="0.2">
      <c r="B20" s="3">
        <v>10</v>
      </c>
      <c r="C20" s="7">
        <v>0.37229800000000002</v>
      </c>
      <c r="D20" s="29">
        <f>E20/$C$3</f>
        <v>655850.15384615387</v>
      </c>
      <c r="E20" s="6">
        <v>8526052</v>
      </c>
      <c r="F20" s="1">
        <f t="shared" si="0"/>
        <v>2842017.333333333</v>
      </c>
      <c r="G20" s="38">
        <f t="shared" si="1"/>
        <v>11368069.333333332</v>
      </c>
      <c r="I20" s="3">
        <v>10</v>
      </c>
      <c r="J20" s="28">
        <f t="shared" si="2"/>
        <v>590265.13846153847</v>
      </c>
      <c r="K20" s="43">
        <f>D20*$J$5</f>
        <v>98377.523076923084</v>
      </c>
      <c r="L20" s="43">
        <f t="shared" si="3"/>
        <v>688642.66153846157</v>
      </c>
      <c r="M20" s="50">
        <f t="shared" si="4"/>
        <v>0.61936994472798823</v>
      </c>
      <c r="N20" s="6">
        <f>J20*$J$3+K20*$J$4</f>
        <v>8824463.8200000003</v>
      </c>
      <c r="O20" s="6">
        <f t="shared" si="5"/>
        <v>2984118.1999999997</v>
      </c>
      <c r="P20" s="44">
        <f t="shared" si="6"/>
        <v>11808582.02</v>
      </c>
      <c r="Q20" s="1"/>
      <c r="R20" s="3">
        <v>10</v>
      </c>
      <c r="S20" s="28">
        <f t="shared" si="7"/>
        <v>655850.15384615387</v>
      </c>
      <c r="T20" s="50">
        <f t="shared" si="8"/>
        <v>0.5898761378361792</v>
      </c>
      <c r="U20" s="6">
        <f t="shared" si="9"/>
        <v>8526052</v>
      </c>
      <c r="V20" s="6">
        <f t="shared" si="10"/>
        <v>2842017.333333333</v>
      </c>
      <c r="W20" s="44">
        <f t="shared" si="11"/>
        <v>11368069.333333332</v>
      </c>
      <c r="Y20" s="3">
        <v>10</v>
      </c>
      <c r="Z20" s="28">
        <f t="shared" si="12"/>
        <v>590265.13846153847</v>
      </c>
      <c r="AA20" s="43">
        <f t="shared" si="13"/>
        <v>163962.53846153847</v>
      </c>
      <c r="AB20" s="43">
        <f t="shared" si="14"/>
        <v>754227.67692307697</v>
      </c>
      <c r="AC20" s="50">
        <f t="shared" si="15"/>
        <v>0.67835755851160617</v>
      </c>
      <c r="AD20" s="6">
        <f t="shared" si="16"/>
        <v>9272081.5500000007</v>
      </c>
      <c r="AE20" s="6">
        <f t="shared" si="17"/>
        <v>3268319.9333333331</v>
      </c>
      <c r="AF20" s="44">
        <f t="shared" si="18"/>
        <v>12540401.483333334</v>
      </c>
      <c r="AH20" s="3">
        <v>10</v>
      </c>
      <c r="AI20" s="4">
        <f t="shared" si="19"/>
        <v>0</v>
      </c>
      <c r="AJ20" s="4">
        <f t="shared" si="20"/>
        <v>13</v>
      </c>
      <c r="AK20" s="28">
        <f t="shared" si="21"/>
        <v>491887.61538461538</v>
      </c>
      <c r="AL20" s="43">
        <f t="shared" si="22"/>
        <v>98377.523076923084</v>
      </c>
      <c r="AM20" s="43">
        <f t="shared" si="23"/>
        <v>163962.53846153847</v>
      </c>
      <c r="AN20" s="43">
        <f t="shared" si="24"/>
        <v>754227.67692307697</v>
      </c>
      <c r="AO20" s="4">
        <f t="shared" si="25"/>
        <v>0.67835755851160617</v>
      </c>
      <c r="AP20" s="20">
        <f t="shared" si="26"/>
        <v>9144190.7699999996</v>
      </c>
      <c r="AQ20" s="6">
        <f t="shared" si="27"/>
        <v>3268319.9333333331</v>
      </c>
      <c r="AR20" s="58">
        <f t="shared" si="28"/>
        <v>12412510.703333333</v>
      </c>
    </row>
    <row r="21" spans="2:44" x14ac:dyDescent="0.2">
      <c r="B21" s="3">
        <v>11</v>
      </c>
      <c r="C21" s="7">
        <v>0.19323299999999999</v>
      </c>
      <c r="D21" s="29">
        <f>E21/$C$3</f>
        <v>297530.23076923075</v>
      </c>
      <c r="E21" s="6">
        <v>3867893</v>
      </c>
      <c r="F21" s="1">
        <f t="shared" si="0"/>
        <v>1289297.6666666665</v>
      </c>
      <c r="G21" s="38">
        <f t="shared" si="1"/>
        <v>5157190.666666666</v>
      </c>
      <c r="I21" s="3">
        <v>11</v>
      </c>
      <c r="J21" s="28">
        <f t="shared" si="2"/>
        <v>267777.20769230771</v>
      </c>
      <c r="K21" s="43">
        <f>D21*$J$5</f>
        <v>44629.534615384611</v>
      </c>
      <c r="L21" s="43">
        <f t="shared" si="3"/>
        <v>312406.7423076923</v>
      </c>
      <c r="M21" s="50">
        <f t="shared" si="4"/>
        <v>0.28098077206469912</v>
      </c>
      <c r="N21" s="6">
        <f>J21*$J$3+K21*$J$4</f>
        <v>4003269.2550000004</v>
      </c>
      <c r="O21" s="6">
        <f t="shared" si="5"/>
        <v>1353762.5499999998</v>
      </c>
      <c r="P21" s="44">
        <f t="shared" si="6"/>
        <v>5357031.8049999997</v>
      </c>
      <c r="Q21" s="1"/>
      <c r="R21" s="3">
        <v>11</v>
      </c>
      <c r="S21" s="28">
        <f t="shared" si="7"/>
        <v>297530.23076923075</v>
      </c>
      <c r="T21" s="50">
        <f t="shared" si="8"/>
        <v>0.26760073529971345</v>
      </c>
      <c r="U21" s="6">
        <f t="shared" si="9"/>
        <v>3867893</v>
      </c>
      <c r="V21" s="6">
        <f t="shared" si="10"/>
        <v>1289297.6666666665</v>
      </c>
      <c r="W21" s="44">
        <f t="shared" si="11"/>
        <v>5157190.666666666</v>
      </c>
      <c r="Y21" s="3">
        <v>11</v>
      </c>
      <c r="Z21" s="28">
        <f t="shared" si="12"/>
        <v>267777.20769230771</v>
      </c>
      <c r="AA21" s="43">
        <f t="shared" si="13"/>
        <v>74382.557692307688</v>
      </c>
      <c r="AB21" s="43">
        <f t="shared" si="14"/>
        <v>342159.7653846154</v>
      </c>
      <c r="AC21" s="50">
        <f t="shared" si="15"/>
        <v>0.30774084559467052</v>
      </c>
      <c r="AD21" s="6">
        <f t="shared" si="16"/>
        <v>4206333.6375000002</v>
      </c>
      <c r="AE21" s="6">
        <f t="shared" si="17"/>
        <v>1482692.3166666667</v>
      </c>
      <c r="AF21" s="44">
        <f t="shared" si="18"/>
        <v>5689025.9541666666</v>
      </c>
      <c r="AH21" s="3">
        <v>11</v>
      </c>
      <c r="AI21" s="4">
        <f t="shared" si="19"/>
        <v>0</v>
      </c>
      <c r="AJ21" s="4">
        <f t="shared" si="20"/>
        <v>13</v>
      </c>
      <c r="AK21" s="28">
        <f t="shared" si="21"/>
        <v>223147.67307692306</v>
      </c>
      <c r="AL21" s="43">
        <f t="shared" si="22"/>
        <v>44629.534615384611</v>
      </c>
      <c r="AM21" s="43">
        <f t="shared" si="23"/>
        <v>74382.557692307688</v>
      </c>
      <c r="AN21" s="43">
        <f t="shared" si="24"/>
        <v>342159.76538461534</v>
      </c>
      <c r="AO21" s="4">
        <f t="shared" si="25"/>
        <v>0.30774084559467046</v>
      </c>
      <c r="AP21" s="20">
        <f t="shared" si="26"/>
        <v>4148315.2425000002</v>
      </c>
      <c r="AQ21" s="6">
        <f t="shared" si="27"/>
        <v>1482692.3166666664</v>
      </c>
      <c r="AR21" s="58">
        <f t="shared" si="28"/>
        <v>5631007.5591666661</v>
      </c>
    </row>
    <row r="22" spans="2:44" x14ac:dyDescent="0.2">
      <c r="B22" s="3">
        <v>12</v>
      </c>
      <c r="C22" s="7">
        <v>0.182838</v>
      </c>
      <c r="D22" s="29">
        <f>E22/$C$3</f>
        <v>286340.53846153844</v>
      </c>
      <c r="E22" s="6">
        <v>3722427</v>
      </c>
      <c r="F22" s="1">
        <f t="shared" si="0"/>
        <v>1240808.9999999998</v>
      </c>
      <c r="G22" s="38">
        <f t="shared" si="1"/>
        <v>4963236</v>
      </c>
      <c r="I22" s="3">
        <v>12</v>
      </c>
      <c r="J22" s="28">
        <f t="shared" si="2"/>
        <v>257706.4846153846</v>
      </c>
      <c r="K22" s="43">
        <f>D22*$J$5</f>
        <v>42951.080769230764</v>
      </c>
      <c r="L22" s="43">
        <f t="shared" si="3"/>
        <v>300657.56538461539</v>
      </c>
      <c r="M22" s="50">
        <f t="shared" si="4"/>
        <v>0.27041348155558642</v>
      </c>
      <c r="N22" s="6">
        <f>J22*$J$3+K22*$J$4</f>
        <v>3852711.9449999998</v>
      </c>
      <c r="O22" s="6">
        <f t="shared" si="5"/>
        <v>1302849.45</v>
      </c>
      <c r="P22" s="44">
        <f t="shared" si="6"/>
        <v>5155561.3949999996</v>
      </c>
      <c r="Q22" s="1"/>
      <c r="R22" s="3">
        <v>12</v>
      </c>
      <c r="S22" s="28">
        <f t="shared" si="7"/>
        <v>286340.53846153844</v>
      </c>
      <c r="T22" s="50">
        <f t="shared" si="8"/>
        <v>0.25753664910055851</v>
      </c>
      <c r="U22" s="6">
        <f t="shared" si="9"/>
        <v>3722426.9999999995</v>
      </c>
      <c r="V22" s="6">
        <f t="shared" si="10"/>
        <v>1240808.9999999998</v>
      </c>
      <c r="W22" s="44">
        <f t="shared" si="11"/>
        <v>4963235.9999999991</v>
      </c>
      <c r="Y22" s="3">
        <v>12</v>
      </c>
      <c r="Z22" s="28">
        <f t="shared" si="12"/>
        <v>257706.4846153846</v>
      </c>
      <c r="AA22" s="43">
        <f t="shared" si="13"/>
        <v>71585.13461538461</v>
      </c>
      <c r="AB22" s="43">
        <f t="shared" si="14"/>
        <v>329291.61923076923</v>
      </c>
      <c r="AC22" s="50">
        <f t="shared" si="15"/>
        <v>0.29616714646564229</v>
      </c>
      <c r="AD22" s="6">
        <f t="shared" si="16"/>
        <v>4048139.3624999998</v>
      </c>
      <c r="AE22" s="6">
        <f t="shared" si="17"/>
        <v>1426930.3499999999</v>
      </c>
      <c r="AF22" s="44">
        <f t="shared" si="18"/>
        <v>5475069.7124999994</v>
      </c>
      <c r="AH22" s="3">
        <v>12</v>
      </c>
      <c r="AI22" s="4">
        <f t="shared" si="19"/>
        <v>0</v>
      </c>
      <c r="AJ22" s="4">
        <f t="shared" si="20"/>
        <v>13</v>
      </c>
      <c r="AK22" s="28">
        <f t="shared" si="21"/>
        <v>214755.40384615381</v>
      </c>
      <c r="AL22" s="43">
        <f t="shared" si="22"/>
        <v>42951.080769230764</v>
      </c>
      <c r="AM22" s="43">
        <f t="shared" si="23"/>
        <v>71585.13461538461</v>
      </c>
      <c r="AN22" s="43">
        <f t="shared" si="24"/>
        <v>329291.61923076917</v>
      </c>
      <c r="AO22" s="4">
        <f t="shared" si="25"/>
        <v>0.29616714646564224</v>
      </c>
      <c r="AP22" s="20">
        <f t="shared" si="26"/>
        <v>3992302.9574999996</v>
      </c>
      <c r="AQ22" s="6">
        <f t="shared" si="27"/>
        <v>1426930.3499999996</v>
      </c>
      <c r="AR22" s="58">
        <f t="shared" si="28"/>
        <v>5419233.3074999992</v>
      </c>
    </row>
    <row r="23" spans="2:44" x14ac:dyDescent="0.2">
      <c r="B23" s="3">
        <v>13</v>
      </c>
      <c r="C23" s="7">
        <v>0.127995</v>
      </c>
      <c r="D23" s="29">
        <f>E23/$C$3</f>
        <v>232978.30769230769</v>
      </c>
      <c r="E23" s="6">
        <v>3028718</v>
      </c>
      <c r="F23" s="1">
        <f t="shared" si="0"/>
        <v>1009572.6666666666</v>
      </c>
      <c r="G23" s="38">
        <f t="shared" si="1"/>
        <v>4038290.6666666665</v>
      </c>
      <c r="I23" s="3">
        <v>13</v>
      </c>
      <c r="J23" s="28">
        <f t="shared" si="2"/>
        <v>209680.47692307693</v>
      </c>
      <c r="K23" s="43">
        <f>D23*$J$5</f>
        <v>34946.74615384615</v>
      </c>
      <c r="L23" s="43">
        <f t="shared" si="3"/>
        <v>244627.22307692308</v>
      </c>
      <c r="M23" s="50">
        <f t="shared" si="4"/>
        <v>0.22001940643297307</v>
      </c>
      <c r="N23" s="6">
        <f>J23*$J$3+K23*$J$4</f>
        <v>3134723.1300000004</v>
      </c>
      <c r="O23" s="6">
        <f t="shared" si="5"/>
        <v>1060051.3</v>
      </c>
      <c r="P23" s="44">
        <f t="shared" si="6"/>
        <v>4194774.4300000006</v>
      </c>
      <c r="Q23" s="1"/>
      <c r="R23" s="3">
        <v>13</v>
      </c>
      <c r="S23" s="28">
        <f t="shared" si="7"/>
        <v>232978.30769230769</v>
      </c>
      <c r="T23" s="50">
        <f t="shared" si="8"/>
        <v>0.20954229184092674</v>
      </c>
      <c r="U23" s="6">
        <f t="shared" si="9"/>
        <v>3028718</v>
      </c>
      <c r="V23" s="6">
        <f t="shared" si="10"/>
        <v>1009572.6666666666</v>
      </c>
      <c r="W23" s="44">
        <f t="shared" si="11"/>
        <v>4038290.6666666665</v>
      </c>
      <c r="Y23" s="3">
        <v>13</v>
      </c>
      <c r="Z23" s="28">
        <f t="shared" si="12"/>
        <v>209680.47692307693</v>
      </c>
      <c r="AA23" s="43">
        <f t="shared" si="13"/>
        <v>58244.576923076922</v>
      </c>
      <c r="AB23" s="43">
        <f t="shared" si="14"/>
        <v>267925.05384615384</v>
      </c>
      <c r="AC23" s="50">
        <f t="shared" si="15"/>
        <v>0.24097363561706572</v>
      </c>
      <c r="AD23" s="6">
        <f t="shared" si="16"/>
        <v>3293730.8250000002</v>
      </c>
      <c r="AE23" s="6">
        <f t="shared" si="17"/>
        <v>1161008.5666666667</v>
      </c>
      <c r="AF23" s="44">
        <f t="shared" si="18"/>
        <v>4454739.3916666666</v>
      </c>
      <c r="AH23" s="3">
        <v>13</v>
      </c>
      <c r="AI23" s="4">
        <f t="shared" si="19"/>
        <v>0</v>
      </c>
      <c r="AJ23" s="4">
        <f t="shared" si="20"/>
        <v>13</v>
      </c>
      <c r="AK23" s="28">
        <f t="shared" si="21"/>
        <v>174733.73076923075</v>
      </c>
      <c r="AL23" s="43">
        <f t="shared" si="22"/>
        <v>34946.74615384615</v>
      </c>
      <c r="AM23" s="43">
        <f t="shared" si="23"/>
        <v>58244.576923076922</v>
      </c>
      <c r="AN23" s="43">
        <f t="shared" si="24"/>
        <v>267925.05384615384</v>
      </c>
      <c r="AO23" s="4">
        <f t="shared" si="25"/>
        <v>0.24097363561706572</v>
      </c>
      <c r="AP23" s="20">
        <f t="shared" si="26"/>
        <v>3248300.0550000002</v>
      </c>
      <c r="AQ23" s="6">
        <f t="shared" si="27"/>
        <v>1161008.5666666667</v>
      </c>
      <c r="AR23" s="58">
        <f t="shared" si="28"/>
        <v>4409308.6216666671</v>
      </c>
    </row>
    <row r="24" spans="2:44" x14ac:dyDescent="0.2">
      <c r="B24" s="3">
        <v>14</v>
      </c>
      <c r="C24" s="7">
        <v>0.13872599999999999</v>
      </c>
      <c r="D24" s="29">
        <f>E24/$C$3</f>
        <v>209177.30769230769</v>
      </c>
      <c r="E24" s="6">
        <v>2719305</v>
      </c>
      <c r="F24" s="1">
        <f t="shared" si="0"/>
        <v>906434.99999999988</v>
      </c>
      <c r="G24" s="38">
        <f t="shared" si="1"/>
        <v>3625740</v>
      </c>
      <c r="I24" s="3">
        <v>14</v>
      </c>
      <c r="J24" s="28">
        <f t="shared" si="2"/>
        <v>188259.57692307694</v>
      </c>
      <c r="K24" s="43">
        <f>D24*$J$5</f>
        <v>31376.596153846152</v>
      </c>
      <c r="L24" s="43">
        <f t="shared" si="3"/>
        <v>219636.17307692309</v>
      </c>
      <c r="M24" s="50">
        <f t="shared" si="4"/>
        <v>0.19754228423056089</v>
      </c>
      <c r="N24" s="6">
        <f>J24*$J$3+K24*$J$4</f>
        <v>2814480.6749999998</v>
      </c>
      <c r="O24" s="6">
        <f t="shared" si="5"/>
        <v>951756.75</v>
      </c>
      <c r="P24" s="44">
        <f t="shared" si="6"/>
        <v>3766237.4249999998</v>
      </c>
      <c r="Q24" s="1"/>
      <c r="R24" s="3">
        <v>14</v>
      </c>
      <c r="S24" s="28">
        <f t="shared" si="7"/>
        <v>209177.30769230769</v>
      </c>
      <c r="T24" s="50">
        <f t="shared" si="8"/>
        <v>0.18813550879101035</v>
      </c>
      <c r="U24" s="6">
        <f t="shared" si="9"/>
        <v>2719305</v>
      </c>
      <c r="V24" s="6">
        <f t="shared" si="10"/>
        <v>906434.99999999988</v>
      </c>
      <c r="W24" s="44">
        <f t="shared" si="11"/>
        <v>3625740</v>
      </c>
      <c r="Y24" s="3">
        <v>14</v>
      </c>
      <c r="Z24" s="28">
        <f t="shared" si="12"/>
        <v>188259.57692307694</v>
      </c>
      <c r="AA24" s="43">
        <f t="shared" si="13"/>
        <v>52294.326923076922</v>
      </c>
      <c r="AB24" s="43">
        <f t="shared" si="14"/>
        <v>240553.90384615387</v>
      </c>
      <c r="AC24" s="50">
        <f t="shared" si="15"/>
        <v>0.21635583510966191</v>
      </c>
      <c r="AD24" s="6">
        <f t="shared" si="16"/>
        <v>2957244.1875</v>
      </c>
      <c r="AE24" s="6">
        <f t="shared" si="17"/>
        <v>1042400.25</v>
      </c>
      <c r="AF24" s="44">
        <f t="shared" si="18"/>
        <v>3999644.4375</v>
      </c>
      <c r="AH24" s="3">
        <v>14</v>
      </c>
      <c r="AI24" s="4">
        <f t="shared" si="19"/>
        <v>0</v>
      </c>
      <c r="AJ24" s="4">
        <f t="shared" si="20"/>
        <v>13</v>
      </c>
      <c r="AK24" s="28">
        <f t="shared" si="21"/>
        <v>156882.98076923075</v>
      </c>
      <c r="AL24" s="43">
        <f t="shared" si="22"/>
        <v>31376.596153846152</v>
      </c>
      <c r="AM24" s="43">
        <f t="shared" si="23"/>
        <v>52294.326923076922</v>
      </c>
      <c r="AN24" s="43">
        <f t="shared" si="24"/>
        <v>240553.90384615381</v>
      </c>
      <c r="AO24" s="4">
        <f t="shared" si="25"/>
        <v>0.21635583510966186</v>
      </c>
      <c r="AP24" s="20">
        <f t="shared" si="26"/>
        <v>2916454.6124999998</v>
      </c>
      <c r="AQ24" s="6">
        <f t="shared" si="27"/>
        <v>1042400.2499999998</v>
      </c>
      <c r="AR24" s="58">
        <f t="shared" si="28"/>
        <v>3958854.8624999998</v>
      </c>
    </row>
    <row r="25" spans="2:44" x14ac:dyDescent="0.2">
      <c r="B25" s="3">
        <v>15</v>
      </c>
      <c r="C25" s="7">
        <v>0.2382</v>
      </c>
      <c r="D25" s="29">
        <f>E25/$C$3</f>
        <v>551352.5384615385</v>
      </c>
      <c r="E25" s="6">
        <v>7167583</v>
      </c>
      <c r="F25" s="1">
        <f t="shared" si="0"/>
        <v>2389194.3333333335</v>
      </c>
      <c r="G25" s="38">
        <f t="shared" si="1"/>
        <v>9556777.333333334</v>
      </c>
      <c r="I25" s="3">
        <v>15</v>
      </c>
      <c r="J25" s="28">
        <f t="shared" si="2"/>
        <v>496217.28461538465</v>
      </c>
      <c r="K25" s="43">
        <f>D25*$J$5</f>
        <v>82702.880769230775</v>
      </c>
      <c r="L25" s="43">
        <f t="shared" si="3"/>
        <v>578920.16538461542</v>
      </c>
      <c r="M25" s="50">
        <f t="shared" si="4"/>
        <v>0.52068477726188722</v>
      </c>
      <c r="N25" s="6">
        <f>J25*$J$3+K25*$J$4</f>
        <v>7418448.4050000003</v>
      </c>
      <c r="O25" s="6">
        <f t="shared" si="5"/>
        <v>2508654.0499999998</v>
      </c>
      <c r="P25" s="44">
        <f t="shared" si="6"/>
        <v>9927102.4550000001</v>
      </c>
      <c r="Q25" s="1"/>
      <c r="R25" s="3">
        <v>15</v>
      </c>
      <c r="S25" s="28">
        <f t="shared" si="7"/>
        <v>634055.41923076927</v>
      </c>
      <c r="T25" s="50">
        <f t="shared" si="8"/>
        <v>0.57027380366778124</v>
      </c>
      <c r="U25" s="6">
        <f t="shared" si="9"/>
        <v>7418448.4050000012</v>
      </c>
      <c r="V25" s="6">
        <f t="shared" si="10"/>
        <v>2747573.4833333334</v>
      </c>
      <c r="W25" s="44">
        <f t="shared" si="11"/>
        <v>10166021.888333336</v>
      </c>
      <c r="Y25" s="3">
        <v>15</v>
      </c>
      <c r="Z25" s="28">
        <f t="shared" si="12"/>
        <v>570649.87730769231</v>
      </c>
      <c r="AA25" s="43">
        <f t="shared" si="13"/>
        <v>137838.13461538462</v>
      </c>
      <c r="AB25" s="43">
        <f t="shared" si="14"/>
        <v>708488.01192307693</v>
      </c>
      <c r="AC25" s="50">
        <f t="shared" si="15"/>
        <v>0.63721898931573817</v>
      </c>
      <c r="AD25" s="6">
        <f t="shared" si="16"/>
        <v>8762370.2175000012</v>
      </c>
      <c r="AE25" s="6">
        <f t="shared" si="17"/>
        <v>3070114.7183333333</v>
      </c>
      <c r="AF25" s="44">
        <f t="shared" si="18"/>
        <v>11832484.935833335</v>
      </c>
      <c r="AH25" s="3">
        <v>15</v>
      </c>
      <c r="AI25" s="4">
        <f t="shared" si="19"/>
        <v>0.15</v>
      </c>
      <c r="AJ25" s="4">
        <f t="shared" si="20"/>
        <v>11.700000000000001</v>
      </c>
      <c r="AK25" s="28">
        <f t="shared" si="21"/>
        <v>496217.28461538465</v>
      </c>
      <c r="AL25" s="43">
        <f t="shared" si="22"/>
        <v>82702.880769230775</v>
      </c>
      <c r="AM25" s="43">
        <f t="shared" si="23"/>
        <v>137838.13461538462</v>
      </c>
      <c r="AN25" s="43">
        <f t="shared" si="24"/>
        <v>716758.3</v>
      </c>
      <c r="AO25" s="4">
        <f t="shared" si="25"/>
        <v>0.64465734327662227</v>
      </c>
      <c r="AP25" s="20">
        <f t="shared" si="26"/>
        <v>8117287.7475000005</v>
      </c>
      <c r="AQ25" s="6">
        <f t="shared" si="27"/>
        <v>3105952.6333333333</v>
      </c>
      <c r="AR25" s="58">
        <f t="shared" si="28"/>
        <v>11223240.380833333</v>
      </c>
    </row>
    <row r="26" spans="2:44" x14ac:dyDescent="0.2">
      <c r="B26" s="3">
        <v>16</v>
      </c>
      <c r="C26" s="7">
        <v>0.31542700000000001</v>
      </c>
      <c r="D26" s="29">
        <f>E26/$C$3</f>
        <v>613691</v>
      </c>
      <c r="E26" s="6">
        <v>7977983</v>
      </c>
      <c r="F26" s="1">
        <f t="shared" si="0"/>
        <v>2659327.6666666665</v>
      </c>
      <c r="G26" s="38">
        <f t="shared" si="1"/>
        <v>10637310.666666666</v>
      </c>
      <c r="I26" s="3">
        <v>16</v>
      </c>
      <c r="J26" s="28">
        <f t="shared" si="2"/>
        <v>552321.9</v>
      </c>
      <c r="K26" s="43">
        <f>D26*$J$5</f>
        <v>92053.65</v>
      </c>
      <c r="L26" s="43">
        <f t="shared" si="3"/>
        <v>644375.55000000005</v>
      </c>
      <c r="M26" s="50">
        <f t="shared" si="4"/>
        <v>0.57955580024034914</v>
      </c>
      <c r="N26" s="6">
        <f>J26*$J$3+K26*$J$4</f>
        <v>8257212.4050000003</v>
      </c>
      <c r="O26" s="6">
        <f t="shared" si="5"/>
        <v>2792294.05</v>
      </c>
      <c r="P26" s="44">
        <f t="shared" si="6"/>
        <v>11049506.455</v>
      </c>
      <c r="Q26" s="1"/>
      <c r="R26" s="3">
        <v>16</v>
      </c>
      <c r="S26" s="28">
        <f t="shared" si="7"/>
        <v>705744.64999999991</v>
      </c>
      <c r="T26" s="50">
        <f t="shared" si="8"/>
        <v>0.63475159073942988</v>
      </c>
      <c r="U26" s="6">
        <f t="shared" si="9"/>
        <v>8257212.4049999993</v>
      </c>
      <c r="V26" s="6">
        <f t="shared" si="10"/>
        <v>3058226.816666666</v>
      </c>
      <c r="W26" s="44">
        <f t="shared" si="11"/>
        <v>11315439.221666666</v>
      </c>
      <c r="Y26" s="3">
        <v>16</v>
      </c>
      <c r="Z26" s="28">
        <f t="shared" si="12"/>
        <v>635170.18499999994</v>
      </c>
      <c r="AA26" s="43">
        <f t="shared" si="13"/>
        <v>153422.75</v>
      </c>
      <c r="AB26" s="43">
        <f t="shared" si="14"/>
        <v>788592.93499999994</v>
      </c>
      <c r="AC26" s="50">
        <f t="shared" si="15"/>
        <v>0.70926590791318911</v>
      </c>
      <c r="AD26" s="6">
        <f t="shared" si="16"/>
        <v>9753084.2174999993</v>
      </c>
      <c r="AE26" s="6">
        <f t="shared" si="17"/>
        <v>3417236.0516666663</v>
      </c>
      <c r="AF26" s="44">
        <f t="shared" si="18"/>
        <v>13170320.269166665</v>
      </c>
      <c r="AH26" s="3">
        <v>16</v>
      </c>
      <c r="AI26" s="4">
        <f t="shared" si="19"/>
        <v>0.15</v>
      </c>
      <c r="AJ26" s="4">
        <f t="shared" si="20"/>
        <v>11.700000000000001</v>
      </c>
      <c r="AK26" s="28">
        <f t="shared" si="21"/>
        <v>552321.9</v>
      </c>
      <c r="AL26" s="43">
        <f t="shared" si="22"/>
        <v>92053.65</v>
      </c>
      <c r="AM26" s="43">
        <f t="shared" si="23"/>
        <v>153422.75</v>
      </c>
      <c r="AN26" s="43">
        <f t="shared" si="24"/>
        <v>797798.3</v>
      </c>
      <c r="AO26" s="4">
        <f t="shared" si="25"/>
        <v>0.71754527648805133</v>
      </c>
      <c r="AP26" s="20">
        <f t="shared" si="26"/>
        <v>9035065.7475000005</v>
      </c>
      <c r="AQ26" s="6">
        <f t="shared" si="27"/>
        <v>3457125.9666666668</v>
      </c>
      <c r="AR26" s="58">
        <f t="shared" si="28"/>
        <v>12492191.714166667</v>
      </c>
    </row>
    <row r="27" spans="2:44" x14ac:dyDescent="0.2">
      <c r="B27" s="3">
        <v>17</v>
      </c>
      <c r="C27" s="7">
        <v>0.22242400000000001</v>
      </c>
      <c r="D27" s="29">
        <f>E27/$C$3</f>
        <v>391598.84615384613</v>
      </c>
      <c r="E27" s="6">
        <v>5090785</v>
      </c>
      <c r="F27" s="1">
        <f t="shared" si="0"/>
        <v>1696928.333333333</v>
      </c>
      <c r="G27" s="38">
        <f t="shared" si="1"/>
        <v>6787713.333333333</v>
      </c>
      <c r="I27" s="3">
        <v>17</v>
      </c>
      <c r="J27" s="28">
        <f t="shared" si="2"/>
        <v>352438.9615384615</v>
      </c>
      <c r="K27" s="43">
        <f>D27*$J$5</f>
        <v>58739.826923076915</v>
      </c>
      <c r="L27" s="43">
        <f t="shared" si="3"/>
        <v>411178.78846153844</v>
      </c>
      <c r="M27" s="50">
        <f t="shared" si="4"/>
        <v>0.36981702950815581</v>
      </c>
      <c r="N27" s="6">
        <f>J27*$J$3+K27*$J$4</f>
        <v>5268962.4749999996</v>
      </c>
      <c r="O27" s="6">
        <f t="shared" si="5"/>
        <v>1781774.7499999998</v>
      </c>
      <c r="P27" s="44">
        <f t="shared" si="6"/>
        <v>7050737.2249999996</v>
      </c>
      <c r="Q27" s="1"/>
      <c r="R27" s="3">
        <v>17</v>
      </c>
      <c r="S27" s="28">
        <f t="shared" si="7"/>
        <v>450338.67307692301</v>
      </c>
      <c r="T27" s="50">
        <f t="shared" si="8"/>
        <v>0.40503769898512304</v>
      </c>
      <c r="U27" s="6">
        <f t="shared" si="9"/>
        <v>5268962.4749999996</v>
      </c>
      <c r="V27" s="6">
        <f t="shared" si="10"/>
        <v>1951467.5833333328</v>
      </c>
      <c r="W27" s="44">
        <f t="shared" si="11"/>
        <v>7220430.0583333327</v>
      </c>
      <c r="Y27" s="3">
        <v>17</v>
      </c>
      <c r="Z27" s="28">
        <f t="shared" si="12"/>
        <v>405304.8057692307</v>
      </c>
      <c r="AA27" s="43">
        <f t="shared" si="13"/>
        <v>97899.711538461532</v>
      </c>
      <c r="AB27" s="43">
        <f t="shared" si="14"/>
        <v>503204.51730769221</v>
      </c>
      <c r="AC27" s="50">
        <f t="shared" si="15"/>
        <v>0.45258560277902876</v>
      </c>
      <c r="AD27" s="6">
        <f t="shared" si="16"/>
        <v>6223484.6624999996</v>
      </c>
      <c r="AE27" s="6">
        <f t="shared" si="17"/>
        <v>2180552.9083333327</v>
      </c>
      <c r="AF27" s="44">
        <f t="shared" si="18"/>
        <v>8404037.5708333328</v>
      </c>
      <c r="AH27" s="3">
        <v>17</v>
      </c>
      <c r="AI27" s="4">
        <f t="shared" si="19"/>
        <v>0.15</v>
      </c>
      <c r="AJ27" s="4">
        <f t="shared" si="20"/>
        <v>11.700000000000001</v>
      </c>
      <c r="AK27" s="28">
        <f t="shared" si="21"/>
        <v>352438.9615384615</v>
      </c>
      <c r="AL27" s="43">
        <f t="shared" si="22"/>
        <v>58739.826923076915</v>
      </c>
      <c r="AM27" s="43">
        <f t="shared" si="23"/>
        <v>97899.711538461532</v>
      </c>
      <c r="AN27" s="43">
        <f t="shared" si="24"/>
        <v>509078.5</v>
      </c>
      <c r="AO27" s="4">
        <f t="shared" si="25"/>
        <v>0.45786870320057393</v>
      </c>
      <c r="AP27" s="20">
        <f t="shared" si="26"/>
        <v>5765314.0125000002</v>
      </c>
      <c r="AQ27" s="6">
        <f t="shared" si="27"/>
        <v>2206006.833333333</v>
      </c>
      <c r="AR27" s="58">
        <f t="shared" si="28"/>
        <v>7971320.8458333332</v>
      </c>
    </row>
    <row r="28" spans="2:44" x14ac:dyDescent="0.2">
      <c r="B28" s="3">
        <v>18</v>
      </c>
      <c r="C28" s="7">
        <v>0.135744</v>
      </c>
      <c r="D28" s="29">
        <f>E28/$C$3</f>
        <v>160489.84615384616</v>
      </c>
      <c r="E28" s="6">
        <v>2086368</v>
      </c>
      <c r="F28" s="1">
        <f t="shared" si="0"/>
        <v>695456</v>
      </c>
      <c r="G28" s="38">
        <f t="shared" si="1"/>
        <v>2781824</v>
      </c>
      <c r="I28" s="3">
        <v>18</v>
      </c>
      <c r="J28" s="28">
        <f t="shared" si="2"/>
        <v>144440.86153846156</v>
      </c>
      <c r="K28" s="43">
        <f>D28*$J$5</f>
        <v>24073.476923076923</v>
      </c>
      <c r="L28" s="43">
        <f t="shared" si="3"/>
        <v>168514.33846153849</v>
      </c>
      <c r="M28" s="50">
        <f t="shared" si="4"/>
        <v>0.15156295467612013</v>
      </c>
      <c r="N28" s="6">
        <f>J28*$J$3+K28*$J$4</f>
        <v>2159390.8800000004</v>
      </c>
      <c r="O28" s="6">
        <f t="shared" si="5"/>
        <v>730228.8</v>
      </c>
      <c r="P28" s="44">
        <f t="shared" si="6"/>
        <v>2889619.6800000006</v>
      </c>
      <c r="Q28" s="1"/>
      <c r="R28" s="3">
        <v>18</v>
      </c>
      <c r="S28" s="28">
        <f t="shared" si="7"/>
        <v>184563.32307692306</v>
      </c>
      <c r="T28" s="50">
        <f t="shared" si="8"/>
        <v>0.16599752178813154</v>
      </c>
      <c r="U28" s="6">
        <f t="shared" si="9"/>
        <v>2159390.88</v>
      </c>
      <c r="V28" s="6">
        <f t="shared" si="10"/>
        <v>799774.39999999991</v>
      </c>
      <c r="W28" s="44">
        <f t="shared" si="11"/>
        <v>2959165.28</v>
      </c>
      <c r="Y28" s="3">
        <v>18</v>
      </c>
      <c r="Z28" s="28">
        <f t="shared" si="12"/>
        <v>166106.99076923079</v>
      </c>
      <c r="AA28" s="43">
        <f t="shared" si="13"/>
        <v>40122.461538461539</v>
      </c>
      <c r="AB28" s="43">
        <f t="shared" si="14"/>
        <v>206229.45230769232</v>
      </c>
      <c r="AC28" s="50">
        <f t="shared" si="15"/>
        <v>0.18548418738934699</v>
      </c>
      <c r="AD28" s="6">
        <f t="shared" si="16"/>
        <v>2550584.8800000004</v>
      </c>
      <c r="AE28" s="6">
        <f t="shared" si="17"/>
        <v>893660.96</v>
      </c>
      <c r="AF28" s="44">
        <f t="shared" si="18"/>
        <v>3444245.8400000003</v>
      </c>
      <c r="AH28" s="3">
        <v>18</v>
      </c>
      <c r="AI28" s="4">
        <f t="shared" si="19"/>
        <v>0.15</v>
      </c>
      <c r="AJ28" s="4">
        <f t="shared" si="20"/>
        <v>11.700000000000001</v>
      </c>
      <c r="AK28" s="28">
        <f t="shared" si="21"/>
        <v>144440.86153846156</v>
      </c>
      <c r="AL28" s="43">
        <f t="shared" si="22"/>
        <v>24073.476923076923</v>
      </c>
      <c r="AM28" s="43">
        <f t="shared" si="23"/>
        <v>40122.461538461539</v>
      </c>
      <c r="AN28" s="43">
        <f t="shared" si="24"/>
        <v>208636.80000000002</v>
      </c>
      <c r="AO28" s="4">
        <f t="shared" si="25"/>
        <v>0.18764937245614874</v>
      </c>
      <c r="AP28" s="20">
        <f t="shared" si="26"/>
        <v>2362811.7600000002</v>
      </c>
      <c r="AQ28" s="6">
        <f t="shared" si="27"/>
        <v>904092.8</v>
      </c>
      <c r="AR28" s="58">
        <f t="shared" si="28"/>
        <v>3266904.5600000005</v>
      </c>
    </row>
    <row r="29" spans="2:44" x14ac:dyDescent="0.2">
      <c r="B29" s="3">
        <v>19</v>
      </c>
      <c r="C29" s="7">
        <v>0.11389100000000001</v>
      </c>
      <c r="D29" s="29">
        <f>E29/$C$3</f>
        <v>148427.30769230769</v>
      </c>
      <c r="E29" s="6">
        <v>1929555</v>
      </c>
      <c r="F29" s="1">
        <f t="shared" si="0"/>
        <v>643184.99999999988</v>
      </c>
      <c r="G29" s="38">
        <f t="shared" si="1"/>
        <v>2572740</v>
      </c>
      <c r="I29" s="3">
        <v>19</v>
      </c>
      <c r="J29" s="28">
        <f t="shared" si="2"/>
        <v>133584.57692307694</v>
      </c>
      <c r="K29" s="43">
        <f>D29*$J$5</f>
        <v>22264.096153846152</v>
      </c>
      <c r="L29" s="43">
        <f t="shared" si="3"/>
        <v>155848.67307692309</v>
      </c>
      <c r="M29" s="50">
        <f t="shared" si="4"/>
        <v>0.14017136814314685</v>
      </c>
      <c r="N29" s="6">
        <f>J29*$J$3+K29*$J$4</f>
        <v>1997089.4250000003</v>
      </c>
      <c r="O29" s="6">
        <f t="shared" si="5"/>
        <v>675344.25</v>
      </c>
      <c r="P29" s="44">
        <f t="shared" si="6"/>
        <v>2672433.6750000003</v>
      </c>
      <c r="Q29" s="1"/>
      <c r="R29" s="3">
        <v>19</v>
      </c>
      <c r="S29" s="28">
        <f t="shared" si="7"/>
        <v>170691.40384615381</v>
      </c>
      <c r="T29" s="50">
        <f t="shared" si="8"/>
        <v>0.15352102225201791</v>
      </c>
      <c r="U29" s="6">
        <f t="shared" si="9"/>
        <v>1997089.4249999998</v>
      </c>
      <c r="V29" s="6">
        <f t="shared" si="10"/>
        <v>739662.74999999977</v>
      </c>
      <c r="W29" s="44">
        <f t="shared" si="11"/>
        <v>2736752.1749999998</v>
      </c>
      <c r="Y29" s="3">
        <v>19</v>
      </c>
      <c r="Z29" s="28">
        <f t="shared" si="12"/>
        <v>153622.26346153847</v>
      </c>
      <c r="AA29" s="43">
        <f t="shared" si="13"/>
        <v>37106.826923076922</v>
      </c>
      <c r="AB29" s="43">
        <f t="shared" si="14"/>
        <v>190729.09038461541</v>
      </c>
      <c r="AC29" s="50">
        <f t="shared" si="15"/>
        <v>0.171543055298994</v>
      </c>
      <c r="AD29" s="6">
        <f t="shared" si="16"/>
        <v>2358880.9875000003</v>
      </c>
      <c r="AE29" s="6">
        <f t="shared" si="17"/>
        <v>826492.72500000009</v>
      </c>
      <c r="AF29" s="44">
        <f t="shared" si="18"/>
        <v>3185373.7125000004</v>
      </c>
      <c r="AH29" s="3">
        <v>19</v>
      </c>
      <c r="AI29" s="4">
        <f t="shared" si="19"/>
        <v>0.15</v>
      </c>
      <c r="AJ29" s="4">
        <f t="shared" si="20"/>
        <v>11.700000000000001</v>
      </c>
      <c r="AK29" s="28">
        <f t="shared" si="21"/>
        <v>133584.57692307694</v>
      </c>
      <c r="AL29" s="43">
        <f t="shared" si="22"/>
        <v>22264.096153846152</v>
      </c>
      <c r="AM29" s="43">
        <f t="shared" si="23"/>
        <v>37106.826923076922</v>
      </c>
      <c r="AN29" s="43">
        <f t="shared" si="24"/>
        <v>192955.5</v>
      </c>
      <c r="AO29" s="4">
        <f t="shared" si="25"/>
        <v>0.17354550341532463</v>
      </c>
      <c r="AP29" s="20">
        <f t="shared" si="26"/>
        <v>2185221.0375000006</v>
      </c>
      <c r="AQ29" s="6">
        <f t="shared" si="27"/>
        <v>836140.5</v>
      </c>
      <c r="AR29" s="58">
        <f t="shared" si="28"/>
        <v>3021361.5375000006</v>
      </c>
    </row>
    <row r="30" spans="2:44" x14ac:dyDescent="0.2">
      <c r="B30" s="3">
        <v>20</v>
      </c>
      <c r="C30" s="7">
        <v>7.5352000000000002E-2</v>
      </c>
      <c r="D30" s="29">
        <f>E30/$C$3</f>
        <v>106709.61538461539</v>
      </c>
      <c r="E30" s="6">
        <v>1387225</v>
      </c>
      <c r="F30" s="1">
        <f t="shared" si="0"/>
        <v>462408.33333333331</v>
      </c>
      <c r="G30" s="38">
        <f t="shared" si="1"/>
        <v>1849633.3333333333</v>
      </c>
      <c r="I30" s="3">
        <v>20</v>
      </c>
      <c r="J30" s="28">
        <f t="shared" si="2"/>
        <v>96038.653846153858</v>
      </c>
      <c r="K30" s="43">
        <f>D30*$J$5</f>
        <v>16006.442307692309</v>
      </c>
      <c r="L30" s="43">
        <f t="shared" si="3"/>
        <v>112045.09615384617</v>
      </c>
      <c r="M30" s="50">
        <f t="shared" si="4"/>
        <v>0.10077412987573657</v>
      </c>
      <c r="N30" s="6">
        <f>J30*$J$3+K30*$J$4</f>
        <v>1435777.8750000002</v>
      </c>
      <c r="O30" s="6">
        <f t="shared" si="5"/>
        <v>485528.75000000006</v>
      </c>
      <c r="P30" s="44">
        <f t="shared" si="6"/>
        <v>1921306.6250000002</v>
      </c>
      <c r="Q30" s="1"/>
      <c r="R30" s="3">
        <v>20</v>
      </c>
      <c r="S30" s="28">
        <f t="shared" si="7"/>
        <v>122716.05769230769</v>
      </c>
      <c r="T30" s="50">
        <f t="shared" si="8"/>
        <v>0.11037166605437812</v>
      </c>
      <c r="U30" s="6">
        <f t="shared" si="9"/>
        <v>1435777.875</v>
      </c>
      <c r="V30" s="6">
        <f t="shared" si="10"/>
        <v>531769.58333333326</v>
      </c>
      <c r="W30" s="44">
        <f t="shared" si="11"/>
        <v>1967547.4583333333</v>
      </c>
      <c r="Y30" s="3">
        <v>20</v>
      </c>
      <c r="Z30" s="28">
        <f t="shared" si="12"/>
        <v>110444.45192307692</v>
      </c>
      <c r="AA30" s="43">
        <f t="shared" si="13"/>
        <v>26677.403846153848</v>
      </c>
      <c r="AB30" s="43">
        <f t="shared" si="14"/>
        <v>137121.85576923078</v>
      </c>
      <c r="AC30" s="50">
        <f t="shared" si="15"/>
        <v>0.12332833989554427</v>
      </c>
      <c r="AD30" s="6">
        <f t="shared" si="16"/>
        <v>1695882.5625</v>
      </c>
      <c r="AE30" s="6">
        <f t="shared" si="17"/>
        <v>594194.70833333337</v>
      </c>
      <c r="AF30" s="44">
        <f t="shared" si="18"/>
        <v>2290077.2708333335</v>
      </c>
      <c r="AH30" s="3">
        <v>20</v>
      </c>
      <c r="AI30" s="4">
        <f t="shared" si="19"/>
        <v>0.15</v>
      </c>
      <c r="AJ30" s="4">
        <f t="shared" si="20"/>
        <v>11.700000000000001</v>
      </c>
      <c r="AK30" s="28">
        <f t="shared" si="21"/>
        <v>96038.653846153858</v>
      </c>
      <c r="AL30" s="43">
        <f t="shared" si="22"/>
        <v>16006.442307692309</v>
      </c>
      <c r="AM30" s="43">
        <f t="shared" si="23"/>
        <v>26677.403846153848</v>
      </c>
      <c r="AN30" s="43">
        <f t="shared" si="24"/>
        <v>138722.50000000003</v>
      </c>
      <c r="AO30" s="4">
        <f t="shared" si="25"/>
        <v>0.12476797032234052</v>
      </c>
      <c r="AP30" s="20">
        <f t="shared" si="26"/>
        <v>1571032.3125000002</v>
      </c>
      <c r="AQ30" s="6">
        <f t="shared" si="27"/>
        <v>601130.83333333337</v>
      </c>
      <c r="AR30" s="58">
        <f t="shared" si="28"/>
        <v>2172163.1458333335</v>
      </c>
    </row>
    <row r="31" spans="2:44" x14ac:dyDescent="0.2">
      <c r="B31" s="3">
        <v>21</v>
      </c>
      <c r="C31" s="7">
        <v>7.4424000000000004E-2</v>
      </c>
      <c r="D31" s="29">
        <f>E31/$C$3</f>
        <v>96583.153846153844</v>
      </c>
      <c r="E31" s="6">
        <v>1255581</v>
      </c>
      <c r="F31" s="1">
        <f t="shared" si="0"/>
        <v>418526.99999999994</v>
      </c>
      <c r="G31" s="38">
        <f t="shared" si="1"/>
        <v>1674108</v>
      </c>
      <c r="I31" s="3">
        <v>21</v>
      </c>
      <c r="J31" s="28">
        <f t="shared" si="2"/>
        <v>86924.838461538457</v>
      </c>
      <c r="K31" s="43">
        <f>D31*$J$5</f>
        <v>14487.473076923075</v>
      </c>
      <c r="L31" s="43">
        <f t="shared" si="3"/>
        <v>101412.31153846154</v>
      </c>
      <c r="M31" s="50">
        <f t="shared" si="4"/>
        <v>9.1210930284205641E-2</v>
      </c>
      <c r="N31" s="6">
        <f>J31*$J$3+K31*$J$4</f>
        <v>1299526.335</v>
      </c>
      <c r="O31" s="6">
        <f t="shared" si="5"/>
        <v>439453.35</v>
      </c>
      <c r="P31" s="44">
        <f t="shared" si="6"/>
        <v>1738979.6850000001</v>
      </c>
      <c r="Q31" s="1"/>
      <c r="R31" s="3">
        <v>21</v>
      </c>
      <c r="S31" s="28">
        <f t="shared" si="7"/>
        <v>111070.62692307691</v>
      </c>
      <c r="T31" s="50">
        <f t="shared" si="8"/>
        <v>9.9897685549368079E-2</v>
      </c>
      <c r="U31" s="6">
        <f t="shared" si="9"/>
        <v>1299526.335</v>
      </c>
      <c r="V31" s="6">
        <f t="shared" si="10"/>
        <v>481306.04999999993</v>
      </c>
      <c r="W31" s="44">
        <f t="shared" si="11"/>
        <v>1780832.3849999998</v>
      </c>
      <c r="Y31" s="3">
        <v>21</v>
      </c>
      <c r="Z31" s="28">
        <f t="shared" si="12"/>
        <v>99963.564230769218</v>
      </c>
      <c r="AA31" s="43">
        <f t="shared" si="13"/>
        <v>24145.788461538461</v>
      </c>
      <c r="AB31" s="43">
        <f t="shared" si="14"/>
        <v>124109.35269230767</v>
      </c>
      <c r="AC31" s="50">
        <f t="shared" si="15"/>
        <v>0.11162480515733737</v>
      </c>
      <c r="AD31" s="6">
        <f t="shared" si="16"/>
        <v>1534947.7724999997</v>
      </c>
      <c r="AE31" s="6">
        <f t="shared" si="17"/>
        <v>537807.19499999983</v>
      </c>
      <c r="AF31" s="44">
        <f t="shared" si="18"/>
        <v>2072754.9674999996</v>
      </c>
      <c r="AH31" s="3">
        <v>21</v>
      </c>
      <c r="AI31" s="4">
        <f t="shared" si="19"/>
        <v>0.15</v>
      </c>
      <c r="AJ31" s="4">
        <f t="shared" si="20"/>
        <v>11.700000000000001</v>
      </c>
      <c r="AK31" s="28">
        <f t="shared" si="21"/>
        <v>86924.838461538457</v>
      </c>
      <c r="AL31" s="43">
        <f t="shared" si="22"/>
        <v>14487.473076923075</v>
      </c>
      <c r="AM31" s="43">
        <f t="shared" si="23"/>
        <v>24145.788461538461</v>
      </c>
      <c r="AN31" s="43">
        <f t="shared" si="24"/>
        <v>125558.1</v>
      </c>
      <c r="AO31" s="4">
        <f t="shared" si="25"/>
        <v>0.11292781844711176</v>
      </c>
      <c r="AP31" s="20">
        <f t="shared" si="26"/>
        <v>1421945.4824999999</v>
      </c>
      <c r="AQ31" s="6">
        <f t="shared" si="27"/>
        <v>544085.1</v>
      </c>
      <c r="AR31" s="58">
        <f t="shared" si="28"/>
        <v>1966030.5825</v>
      </c>
    </row>
    <row r="32" spans="2:44" x14ac:dyDescent="0.2">
      <c r="B32" s="3">
        <v>22</v>
      </c>
      <c r="C32" s="7">
        <v>0.204092</v>
      </c>
      <c r="D32" s="29">
        <f>E32/$C$3</f>
        <v>237220.15384615384</v>
      </c>
      <c r="E32" s="6">
        <v>3083862</v>
      </c>
      <c r="F32" s="1">
        <f t="shared" si="0"/>
        <v>1027953.9999999999</v>
      </c>
      <c r="G32" s="38">
        <f t="shared" si="1"/>
        <v>4111816</v>
      </c>
      <c r="I32" s="3">
        <v>22</v>
      </c>
      <c r="J32" s="28">
        <f t="shared" si="2"/>
        <v>213498.13846153847</v>
      </c>
      <c r="K32" s="43">
        <f>D32*$J$5</f>
        <v>35583.023076923077</v>
      </c>
      <c r="L32" s="43">
        <f t="shared" si="3"/>
        <v>249081.16153846154</v>
      </c>
      <c r="M32" s="50">
        <f t="shared" si="4"/>
        <v>0.22402530930948381</v>
      </c>
      <c r="N32" s="6">
        <f>J32*$J$3+K32*$J$4</f>
        <v>3191797.1700000004</v>
      </c>
      <c r="O32" s="6">
        <f t="shared" si="5"/>
        <v>1079351.7</v>
      </c>
      <c r="P32" s="44">
        <f t="shared" si="6"/>
        <v>4271148.87</v>
      </c>
      <c r="Q32" s="1"/>
      <c r="R32" s="3">
        <v>22</v>
      </c>
      <c r="S32" s="28">
        <f t="shared" si="7"/>
        <v>272803.17692307691</v>
      </c>
      <c r="T32" s="50">
        <f t="shared" si="8"/>
        <v>0.24536105305324415</v>
      </c>
      <c r="U32" s="6">
        <f t="shared" si="9"/>
        <v>3191797.1700000004</v>
      </c>
      <c r="V32" s="6">
        <f t="shared" si="10"/>
        <v>1182147.0999999999</v>
      </c>
      <c r="W32" s="44">
        <f t="shared" si="11"/>
        <v>4373944.2700000005</v>
      </c>
      <c r="Y32" s="3">
        <v>22</v>
      </c>
      <c r="Z32" s="28">
        <f t="shared" si="12"/>
        <v>245522.85923076922</v>
      </c>
      <c r="AA32" s="43">
        <f t="shared" si="13"/>
        <v>59305.038461538461</v>
      </c>
      <c r="AB32" s="43">
        <f t="shared" si="14"/>
        <v>304827.89769230766</v>
      </c>
      <c r="AC32" s="50">
        <f t="shared" si="15"/>
        <v>0.27416430710732065</v>
      </c>
      <c r="AD32" s="6">
        <f t="shared" si="16"/>
        <v>3770021.2949999999</v>
      </c>
      <c r="AE32" s="6">
        <f t="shared" si="17"/>
        <v>1320920.8899999997</v>
      </c>
      <c r="AF32" s="44">
        <f t="shared" si="18"/>
        <v>5090942.1849999996</v>
      </c>
      <c r="AH32" s="3">
        <v>22</v>
      </c>
      <c r="AI32" s="4">
        <f t="shared" si="19"/>
        <v>0.15</v>
      </c>
      <c r="AJ32" s="4">
        <f t="shared" si="20"/>
        <v>11.700000000000001</v>
      </c>
      <c r="AK32" s="28">
        <f t="shared" si="21"/>
        <v>213498.13846153847</v>
      </c>
      <c r="AL32" s="43">
        <f t="shared" si="22"/>
        <v>35583.023076923077</v>
      </c>
      <c r="AM32" s="43">
        <f t="shared" si="23"/>
        <v>59305.038461538461</v>
      </c>
      <c r="AN32" s="43">
        <f t="shared" si="24"/>
        <v>308386.2</v>
      </c>
      <c r="AO32" s="4">
        <f t="shared" si="25"/>
        <v>0.27736466866888471</v>
      </c>
      <c r="AP32" s="20">
        <f t="shared" si="26"/>
        <v>3492473.7150000003</v>
      </c>
      <c r="AQ32" s="6">
        <f t="shared" si="27"/>
        <v>1336340.2</v>
      </c>
      <c r="AR32" s="58">
        <f t="shared" si="28"/>
        <v>4828813.915</v>
      </c>
    </row>
    <row r="33" spans="2:44" x14ac:dyDescent="0.2">
      <c r="B33" s="3">
        <v>23</v>
      </c>
      <c r="C33" s="7">
        <v>0.14569499999999999</v>
      </c>
      <c r="D33" s="29">
        <f>E33/$C$3</f>
        <v>472678.69230769231</v>
      </c>
      <c r="E33" s="6">
        <v>6144823</v>
      </c>
      <c r="F33" s="1">
        <f t="shared" si="0"/>
        <v>2048274.3333333333</v>
      </c>
      <c r="G33" s="38">
        <f t="shared" si="1"/>
        <v>8193097.333333333</v>
      </c>
      <c r="I33" s="3">
        <v>23</v>
      </c>
      <c r="J33" s="28">
        <f t="shared" si="2"/>
        <v>425410.82307692309</v>
      </c>
      <c r="K33" s="43">
        <f>D33*$J$5</f>
        <v>70901.803846153838</v>
      </c>
      <c r="L33" s="43">
        <f t="shared" si="3"/>
        <v>496312.62692307692</v>
      </c>
      <c r="M33" s="50">
        <f t="shared" si="4"/>
        <v>0.44638698918013525</v>
      </c>
      <c r="N33" s="6">
        <f>J33*$J$3+K33*$J$4</f>
        <v>6359891.8049999997</v>
      </c>
      <c r="O33" s="6">
        <f t="shared" si="5"/>
        <v>2150688.0499999998</v>
      </c>
      <c r="P33" s="44">
        <f t="shared" si="6"/>
        <v>8510579.8550000004</v>
      </c>
      <c r="Q33" s="1"/>
      <c r="R33" s="3">
        <v>23</v>
      </c>
      <c r="S33" s="28">
        <f t="shared" si="7"/>
        <v>543580.49615384615</v>
      </c>
      <c r="T33" s="50">
        <f t="shared" si="8"/>
        <v>0.48890003576871954</v>
      </c>
      <c r="U33" s="6">
        <f t="shared" si="9"/>
        <v>6359891.8050000006</v>
      </c>
      <c r="V33" s="6">
        <f t="shared" si="10"/>
        <v>2355515.4833333329</v>
      </c>
      <c r="W33" s="44">
        <f t="shared" si="11"/>
        <v>8715407.288333334</v>
      </c>
      <c r="Y33" s="3">
        <v>23</v>
      </c>
      <c r="Z33" s="28">
        <f t="shared" si="12"/>
        <v>489222.44653846149</v>
      </c>
      <c r="AA33" s="43">
        <f t="shared" si="13"/>
        <v>118169.67307692308</v>
      </c>
      <c r="AB33" s="43">
        <f t="shared" si="14"/>
        <v>607392.11961538461</v>
      </c>
      <c r="AC33" s="50">
        <f t="shared" si="15"/>
        <v>0.5462926486633084</v>
      </c>
      <c r="AD33" s="6">
        <f t="shared" si="16"/>
        <v>7512046.1174999997</v>
      </c>
      <c r="AE33" s="6">
        <f t="shared" si="17"/>
        <v>2632032.5183333331</v>
      </c>
      <c r="AF33" s="44">
        <f t="shared" si="18"/>
        <v>10144078.635833332</v>
      </c>
      <c r="AH33" s="3">
        <v>23</v>
      </c>
      <c r="AI33" s="4">
        <f t="shared" si="19"/>
        <v>0.15</v>
      </c>
      <c r="AJ33" s="4">
        <f t="shared" si="20"/>
        <v>11.700000000000001</v>
      </c>
      <c r="AK33" s="28">
        <f t="shared" si="21"/>
        <v>425410.82307692309</v>
      </c>
      <c r="AL33" s="43">
        <f t="shared" si="22"/>
        <v>70901.803846153838</v>
      </c>
      <c r="AM33" s="43">
        <f t="shared" si="23"/>
        <v>118169.67307692308</v>
      </c>
      <c r="AN33" s="43">
        <f t="shared" si="24"/>
        <v>614482.30000000005</v>
      </c>
      <c r="AO33" s="4">
        <f t="shared" si="25"/>
        <v>0.55266960565159606</v>
      </c>
      <c r="AP33" s="20">
        <f t="shared" si="26"/>
        <v>6959012.0475000013</v>
      </c>
      <c r="AQ33" s="6">
        <f t="shared" si="27"/>
        <v>2662756.6333333333</v>
      </c>
      <c r="AR33" s="58">
        <f t="shared" si="28"/>
        <v>9621768.6808333341</v>
      </c>
    </row>
    <row r="34" spans="2:44" x14ac:dyDescent="0.2">
      <c r="B34" s="3">
        <v>24</v>
      </c>
      <c r="C34" s="7">
        <v>0.17205799999999999</v>
      </c>
      <c r="D34" s="29">
        <f>E34/$C$3</f>
        <v>269703.38461538462</v>
      </c>
      <c r="E34" s="6">
        <v>3506144</v>
      </c>
      <c r="F34" s="1">
        <f t="shared" si="0"/>
        <v>1168714.6666666665</v>
      </c>
      <c r="G34" s="38">
        <f t="shared" si="1"/>
        <v>4674858.666666666</v>
      </c>
      <c r="I34" s="3">
        <v>24</v>
      </c>
      <c r="J34" s="28">
        <f t="shared" si="2"/>
        <v>242733.04615384617</v>
      </c>
      <c r="K34" s="43">
        <f>D34*$J$5</f>
        <v>40455.507692307692</v>
      </c>
      <c r="L34" s="43">
        <f t="shared" si="3"/>
        <v>283188.55384615384</v>
      </c>
      <c r="M34" s="50">
        <f t="shared" si="4"/>
        <v>0.25470173246519812</v>
      </c>
      <c r="N34" s="6">
        <f>J34*$J$3+K34*$J$4</f>
        <v>3628859.04</v>
      </c>
      <c r="O34" s="6">
        <f t="shared" si="5"/>
        <v>1227150.3999999999</v>
      </c>
      <c r="P34" s="44">
        <f t="shared" si="6"/>
        <v>4856009.4399999995</v>
      </c>
      <c r="Q34" s="1"/>
      <c r="R34" s="3">
        <v>24</v>
      </c>
      <c r="S34" s="28">
        <f t="shared" si="7"/>
        <v>310158.89230769227</v>
      </c>
      <c r="T34" s="50">
        <f t="shared" si="8"/>
        <v>0.27895904031902646</v>
      </c>
      <c r="U34" s="6">
        <f t="shared" si="9"/>
        <v>3628859.04</v>
      </c>
      <c r="V34" s="6">
        <f t="shared" si="10"/>
        <v>1344021.8666666665</v>
      </c>
      <c r="W34" s="44">
        <f t="shared" si="11"/>
        <v>4972880.9066666663</v>
      </c>
      <c r="Y34" s="3">
        <v>24</v>
      </c>
      <c r="Z34" s="28">
        <f t="shared" si="12"/>
        <v>279143.00307692308</v>
      </c>
      <c r="AA34" s="43">
        <f t="shared" si="13"/>
        <v>67425.846153846156</v>
      </c>
      <c r="AB34" s="43">
        <f t="shared" si="14"/>
        <v>346568.84923076921</v>
      </c>
      <c r="AC34" s="50">
        <f t="shared" si="15"/>
        <v>0.3117064059216948</v>
      </c>
      <c r="AD34" s="6">
        <f t="shared" si="16"/>
        <v>4286261.04</v>
      </c>
      <c r="AE34" s="6">
        <f t="shared" si="17"/>
        <v>1501798.3466666664</v>
      </c>
      <c r="AF34" s="44">
        <f t="shared" si="18"/>
        <v>5788059.3866666667</v>
      </c>
      <c r="AH34" s="3">
        <v>24</v>
      </c>
      <c r="AI34" s="4">
        <f t="shared" si="19"/>
        <v>0.15</v>
      </c>
      <c r="AJ34" s="4">
        <f t="shared" si="20"/>
        <v>11.700000000000001</v>
      </c>
      <c r="AK34" s="28">
        <f t="shared" si="21"/>
        <v>242733.04615384617</v>
      </c>
      <c r="AL34" s="43">
        <f t="shared" si="22"/>
        <v>40455.507692307692</v>
      </c>
      <c r="AM34" s="43">
        <f t="shared" si="23"/>
        <v>67425.846153846156</v>
      </c>
      <c r="AN34" s="43">
        <f t="shared" si="24"/>
        <v>350614.4</v>
      </c>
      <c r="AO34" s="4">
        <f t="shared" si="25"/>
        <v>0.31534500209976912</v>
      </c>
      <c r="AP34" s="20">
        <f t="shared" si="26"/>
        <v>3970708.0800000005</v>
      </c>
      <c r="AQ34" s="6">
        <f t="shared" si="27"/>
        <v>1519329.0666666667</v>
      </c>
      <c r="AR34" s="58">
        <f t="shared" si="28"/>
        <v>5490037.1466666674</v>
      </c>
    </row>
    <row r="35" spans="2:44" x14ac:dyDescent="0.2">
      <c r="B35" s="3">
        <v>25</v>
      </c>
      <c r="C35" s="7">
        <v>6.1726999999999997E-2</v>
      </c>
      <c r="D35" s="29">
        <f>E35/$C$3</f>
        <v>88164.307692307688</v>
      </c>
      <c r="E35" s="6">
        <v>1146136</v>
      </c>
      <c r="F35" s="1">
        <f t="shared" si="0"/>
        <v>382045.33333333331</v>
      </c>
      <c r="G35" s="38">
        <f t="shared" si="1"/>
        <v>1528181.3333333333</v>
      </c>
      <c r="I35" s="3">
        <v>25</v>
      </c>
      <c r="J35" s="28">
        <f t="shared" si="2"/>
        <v>79347.876923076925</v>
      </c>
      <c r="K35" s="43">
        <f>D35*$J$5</f>
        <v>13224.646153846154</v>
      </c>
      <c r="L35" s="43">
        <f t="shared" si="3"/>
        <v>92572.523076923084</v>
      </c>
      <c r="M35" s="50">
        <f t="shared" si="4"/>
        <v>8.3260363761651648E-2</v>
      </c>
      <c r="N35" s="6">
        <f>J35*$J$3+K35*$J$4</f>
        <v>1186250.76</v>
      </c>
      <c r="O35" s="6">
        <f t="shared" si="5"/>
        <v>401147.6</v>
      </c>
      <c r="P35" s="44">
        <f t="shared" si="6"/>
        <v>1587398.3599999999</v>
      </c>
      <c r="Q35" s="1"/>
      <c r="R35" s="3">
        <v>25</v>
      </c>
      <c r="S35" s="28">
        <f t="shared" si="7"/>
        <v>101388.95384615383</v>
      </c>
      <c r="T35" s="50">
        <f t="shared" si="8"/>
        <v>9.1189922215142258E-2</v>
      </c>
      <c r="U35" s="6">
        <f t="shared" si="9"/>
        <v>1186250.76</v>
      </c>
      <c r="V35" s="6">
        <f t="shared" si="10"/>
        <v>439352.13333333324</v>
      </c>
      <c r="W35" s="44">
        <f t="shared" si="11"/>
        <v>1625602.8933333333</v>
      </c>
      <c r="Y35" s="3">
        <v>25</v>
      </c>
      <c r="Z35" s="28">
        <f t="shared" si="12"/>
        <v>91250.058461538458</v>
      </c>
      <c r="AA35" s="43">
        <f t="shared" si="13"/>
        <v>22041.076923076922</v>
      </c>
      <c r="AB35" s="43">
        <f t="shared" si="14"/>
        <v>113291.13538461538</v>
      </c>
      <c r="AC35" s="50">
        <f t="shared" si="15"/>
        <v>0.10189482612735462</v>
      </c>
      <c r="AD35" s="6">
        <f t="shared" si="16"/>
        <v>1401151.26</v>
      </c>
      <c r="AE35" s="6">
        <f t="shared" si="17"/>
        <v>490928.2533333333</v>
      </c>
      <c r="AF35" s="44">
        <f t="shared" si="18"/>
        <v>1892079.5133333332</v>
      </c>
      <c r="AH35" s="3">
        <v>25</v>
      </c>
      <c r="AI35" s="4">
        <f t="shared" si="19"/>
        <v>0.15</v>
      </c>
      <c r="AJ35" s="4">
        <f t="shared" si="20"/>
        <v>11.700000000000001</v>
      </c>
      <c r="AK35" s="28">
        <f t="shared" si="21"/>
        <v>79347.876923076925</v>
      </c>
      <c r="AL35" s="43">
        <f t="shared" si="22"/>
        <v>13224.646153846154</v>
      </c>
      <c r="AM35" s="43">
        <f t="shared" si="23"/>
        <v>22041.076923076922</v>
      </c>
      <c r="AN35" s="43">
        <f t="shared" si="24"/>
        <v>114613.6</v>
      </c>
      <c r="AO35" s="4">
        <f t="shared" si="25"/>
        <v>0.10308425989537823</v>
      </c>
      <c r="AP35" s="20">
        <f t="shared" si="26"/>
        <v>1297999.0200000003</v>
      </c>
      <c r="AQ35" s="6">
        <f t="shared" si="27"/>
        <v>496658.93333333335</v>
      </c>
      <c r="AR35" s="58">
        <f t="shared" si="28"/>
        <v>1794657.9533333336</v>
      </c>
    </row>
    <row r="36" spans="2:44" x14ac:dyDescent="0.2">
      <c r="B36" s="3">
        <v>26</v>
      </c>
      <c r="C36" s="7">
        <v>5.1888999999999998E-2</v>
      </c>
      <c r="D36" s="29">
        <f>E36/$C$3</f>
        <v>90551.923076923078</v>
      </c>
      <c r="E36" s="6">
        <v>1177175</v>
      </c>
      <c r="F36" s="1">
        <f t="shared" si="0"/>
        <v>392391.66666666663</v>
      </c>
      <c r="G36" s="38">
        <f t="shared" si="1"/>
        <v>1569566.6666666665</v>
      </c>
      <c r="I36" s="3">
        <v>26</v>
      </c>
      <c r="J36" s="28">
        <f t="shared" si="2"/>
        <v>81496.730769230766</v>
      </c>
      <c r="K36" s="43">
        <f>D36*$J$5</f>
        <v>13582.788461538461</v>
      </c>
      <c r="L36" s="43">
        <f t="shared" si="3"/>
        <v>95079.51923076922</v>
      </c>
      <c r="M36" s="50">
        <f t="shared" si="4"/>
        <v>8.5515173339919745E-2</v>
      </c>
      <c r="N36" s="6">
        <f>J36*$J$3+K36*$J$4</f>
        <v>1218376.125</v>
      </c>
      <c r="O36" s="6">
        <f t="shared" si="5"/>
        <v>412011.24999999994</v>
      </c>
      <c r="P36" s="44">
        <f t="shared" si="6"/>
        <v>1630387.375</v>
      </c>
      <c r="Q36" s="1"/>
      <c r="R36" s="3">
        <v>26</v>
      </c>
      <c r="S36" s="28">
        <f t="shared" si="7"/>
        <v>104134.71153846153</v>
      </c>
      <c r="T36" s="50">
        <f t="shared" si="8"/>
        <v>9.365947556276924E-2</v>
      </c>
      <c r="U36" s="6">
        <f t="shared" si="9"/>
        <v>1218376.125</v>
      </c>
      <c r="V36" s="6">
        <f t="shared" si="10"/>
        <v>451250.41666666663</v>
      </c>
      <c r="W36" s="44">
        <f t="shared" si="11"/>
        <v>1669626.5416666665</v>
      </c>
      <c r="Y36" s="3">
        <v>26</v>
      </c>
      <c r="Z36" s="28">
        <f t="shared" si="12"/>
        <v>93721.240384615376</v>
      </c>
      <c r="AA36" s="43">
        <f t="shared" si="13"/>
        <v>22637.98076923077</v>
      </c>
      <c r="AB36" s="43">
        <f t="shared" si="14"/>
        <v>116359.22115384614</v>
      </c>
      <c r="AC36" s="50">
        <f t="shared" si="15"/>
        <v>0.10465428356361607</v>
      </c>
      <c r="AD36" s="6">
        <f t="shared" si="16"/>
        <v>1439096.4375</v>
      </c>
      <c r="AE36" s="6">
        <f t="shared" si="17"/>
        <v>504223.29166666657</v>
      </c>
      <c r="AF36" s="44">
        <f t="shared" si="18"/>
        <v>1943319.7291666665</v>
      </c>
      <c r="AH36" s="3">
        <v>26</v>
      </c>
      <c r="AI36" s="4">
        <f t="shared" si="19"/>
        <v>0.15</v>
      </c>
      <c r="AJ36" s="4">
        <f t="shared" si="20"/>
        <v>11.700000000000001</v>
      </c>
      <c r="AK36" s="28">
        <f t="shared" si="21"/>
        <v>81496.730769230766</v>
      </c>
      <c r="AL36" s="43">
        <f t="shared" si="22"/>
        <v>13582.788461538461</v>
      </c>
      <c r="AM36" s="43">
        <f t="shared" si="23"/>
        <v>22637.98076923077</v>
      </c>
      <c r="AN36" s="43">
        <f t="shared" si="24"/>
        <v>117717.49999999999</v>
      </c>
      <c r="AO36" s="4">
        <f t="shared" si="25"/>
        <v>0.10587592889704349</v>
      </c>
      <c r="AP36" s="20">
        <f t="shared" si="26"/>
        <v>1333150.6875</v>
      </c>
      <c r="AQ36" s="6">
        <f t="shared" si="27"/>
        <v>510109.16666666657</v>
      </c>
      <c r="AR36" s="58">
        <f t="shared" si="28"/>
        <v>1843259.8541666665</v>
      </c>
    </row>
    <row r="37" spans="2:44" x14ac:dyDescent="0.2">
      <c r="B37" s="3">
        <v>27</v>
      </c>
      <c r="C37" s="7">
        <v>5.3321E-2</v>
      </c>
      <c r="D37" s="29">
        <f>E37/$C$3</f>
        <v>117950.46153846153</v>
      </c>
      <c r="E37" s="6">
        <v>1533356</v>
      </c>
      <c r="F37" s="1">
        <f t="shared" si="0"/>
        <v>511118.66666666663</v>
      </c>
      <c r="G37" s="38">
        <f t="shared" si="1"/>
        <v>2044474.6666666665</v>
      </c>
      <c r="I37" s="3">
        <v>27</v>
      </c>
      <c r="J37" s="28">
        <f t="shared" si="2"/>
        <v>106155.41538461538</v>
      </c>
      <c r="K37" s="43">
        <f>D37*$J$5</f>
        <v>17692.56923076923</v>
      </c>
      <c r="L37" s="43">
        <f t="shared" si="3"/>
        <v>123847.9846153846</v>
      </c>
      <c r="M37" s="50">
        <f t="shared" si="4"/>
        <v>0.1113897289118491</v>
      </c>
      <c r="N37" s="6">
        <f>J37*$J$3+K37*$J$4</f>
        <v>1587023.46</v>
      </c>
      <c r="O37" s="6">
        <f t="shared" si="5"/>
        <v>536674.59999999986</v>
      </c>
      <c r="P37" s="44">
        <f t="shared" si="6"/>
        <v>2123698.0599999996</v>
      </c>
      <c r="Q37" s="1"/>
      <c r="R37" s="3">
        <v>27</v>
      </c>
      <c r="S37" s="28">
        <f t="shared" si="7"/>
        <v>135643.03076923074</v>
      </c>
      <c r="T37" s="50">
        <f t="shared" si="8"/>
        <v>0.12199827452250139</v>
      </c>
      <c r="U37" s="6">
        <f t="shared" si="9"/>
        <v>1587023.4599999997</v>
      </c>
      <c r="V37" s="6">
        <f t="shared" si="10"/>
        <v>587786.46666666644</v>
      </c>
      <c r="W37" s="44">
        <f t="shared" si="11"/>
        <v>2174809.9266666663</v>
      </c>
      <c r="Y37" s="3">
        <v>27</v>
      </c>
      <c r="Z37" s="28">
        <f t="shared" si="12"/>
        <v>122078.72769230767</v>
      </c>
      <c r="AA37" s="43">
        <f t="shared" si="13"/>
        <v>29487.615384615383</v>
      </c>
      <c r="AB37" s="43">
        <f t="shared" si="14"/>
        <v>151566.34307692305</v>
      </c>
      <c r="AC37" s="50">
        <f t="shared" si="15"/>
        <v>0.13631981109688199</v>
      </c>
      <c r="AD37" s="6">
        <f t="shared" si="16"/>
        <v>1874527.7099999997</v>
      </c>
      <c r="AE37" s="6">
        <f t="shared" si="17"/>
        <v>656787.48666666646</v>
      </c>
      <c r="AF37" s="44">
        <f t="shared" si="18"/>
        <v>2531315.1966666663</v>
      </c>
      <c r="AH37" s="3">
        <v>27</v>
      </c>
      <c r="AI37" s="4">
        <f t="shared" si="19"/>
        <v>0.15</v>
      </c>
      <c r="AJ37" s="4">
        <f t="shared" si="20"/>
        <v>11.700000000000001</v>
      </c>
      <c r="AK37" s="28">
        <f t="shared" si="21"/>
        <v>106155.41538461538</v>
      </c>
      <c r="AL37" s="43">
        <f t="shared" si="22"/>
        <v>17692.56923076923</v>
      </c>
      <c r="AM37" s="43">
        <f t="shared" si="23"/>
        <v>29487.615384615383</v>
      </c>
      <c r="AN37" s="43">
        <f t="shared" si="24"/>
        <v>153335.59999999998</v>
      </c>
      <c r="AO37" s="4">
        <f t="shared" si="25"/>
        <v>0.13791109293847983</v>
      </c>
      <c r="AP37" s="20">
        <f t="shared" si="26"/>
        <v>1736525.6700000002</v>
      </c>
      <c r="AQ37" s="6">
        <f t="shared" si="27"/>
        <v>664454.26666666649</v>
      </c>
      <c r="AR37" s="58">
        <f t="shared" si="28"/>
        <v>2400979.9366666665</v>
      </c>
    </row>
    <row r="38" spans="2:44" x14ac:dyDescent="0.2">
      <c r="B38" s="3">
        <v>28</v>
      </c>
      <c r="C38" s="7">
        <v>4.8251000000000002E-2</v>
      </c>
      <c r="D38" s="29">
        <f>E38/$C$3</f>
        <v>107267.30769230769</v>
      </c>
      <c r="E38" s="6">
        <v>1394475</v>
      </c>
      <c r="F38" s="1">
        <f t="shared" si="0"/>
        <v>464824.99999999994</v>
      </c>
      <c r="G38" s="38">
        <f t="shared" si="1"/>
        <v>1859300</v>
      </c>
      <c r="I38" s="3">
        <v>28</v>
      </c>
      <c r="J38" s="28">
        <f t="shared" si="2"/>
        <v>96540.576923076922</v>
      </c>
      <c r="K38" s="43">
        <f>D38*$J$5</f>
        <v>16090.096153846152</v>
      </c>
      <c r="L38" s="43">
        <f t="shared" si="3"/>
        <v>112630.67307692308</v>
      </c>
      <c r="M38" s="50">
        <f t="shared" si="4"/>
        <v>0.10130080178663715</v>
      </c>
      <c r="N38" s="6">
        <f>J38*$J$3+K38*$J$4</f>
        <v>1443281.625</v>
      </c>
      <c r="O38" s="6">
        <f t="shared" si="5"/>
        <v>488066.25</v>
      </c>
      <c r="P38" s="44">
        <f t="shared" si="6"/>
        <v>1931347.875</v>
      </c>
      <c r="Q38" s="1"/>
      <c r="R38" s="3">
        <v>28</v>
      </c>
      <c r="S38" s="28">
        <f t="shared" si="7"/>
        <v>123357.40384615383</v>
      </c>
      <c r="T38" s="50">
        <f t="shared" si="8"/>
        <v>0.11094849719488831</v>
      </c>
      <c r="U38" s="6">
        <f t="shared" si="9"/>
        <v>1443281.625</v>
      </c>
      <c r="V38" s="6">
        <f t="shared" si="10"/>
        <v>534548.74999999988</v>
      </c>
      <c r="W38" s="44">
        <f t="shared" si="11"/>
        <v>1977830.375</v>
      </c>
      <c r="Y38" s="3">
        <v>28</v>
      </c>
      <c r="Z38" s="28">
        <f t="shared" si="12"/>
        <v>111021.66346153845</v>
      </c>
      <c r="AA38" s="43">
        <f t="shared" si="13"/>
        <v>26816.826923076922</v>
      </c>
      <c r="AB38" s="43">
        <f t="shared" si="14"/>
        <v>137838.49038461538</v>
      </c>
      <c r="AC38" s="50">
        <f t="shared" si="15"/>
        <v>0.12397288599602738</v>
      </c>
      <c r="AD38" s="6">
        <f t="shared" si="16"/>
        <v>1704745.6875</v>
      </c>
      <c r="AE38" s="6">
        <f t="shared" si="17"/>
        <v>597300.12499999988</v>
      </c>
      <c r="AF38" s="44">
        <f t="shared" si="18"/>
        <v>2302045.8125</v>
      </c>
      <c r="AH38" s="3">
        <v>28</v>
      </c>
      <c r="AI38" s="4">
        <f t="shared" si="19"/>
        <v>0.15</v>
      </c>
      <c r="AJ38" s="4">
        <f t="shared" si="20"/>
        <v>11.700000000000001</v>
      </c>
      <c r="AK38" s="28">
        <f t="shared" si="21"/>
        <v>96540.576923076922</v>
      </c>
      <c r="AL38" s="43">
        <f t="shared" si="22"/>
        <v>16090.096153846152</v>
      </c>
      <c r="AM38" s="43">
        <f t="shared" si="23"/>
        <v>26816.826923076922</v>
      </c>
      <c r="AN38" s="43">
        <f t="shared" si="24"/>
        <v>139447.5</v>
      </c>
      <c r="AO38" s="4">
        <f t="shared" si="25"/>
        <v>0.12542004030726506</v>
      </c>
      <c r="AP38" s="20">
        <f t="shared" si="26"/>
        <v>1579242.9375</v>
      </c>
      <c r="AQ38" s="6">
        <f t="shared" si="27"/>
        <v>604272.5</v>
      </c>
      <c r="AR38" s="58">
        <f t="shared" si="28"/>
        <v>2183515.4375</v>
      </c>
    </row>
    <row r="39" spans="2:44" x14ac:dyDescent="0.2">
      <c r="B39" s="3">
        <v>29</v>
      </c>
      <c r="C39" s="7">
        <v>5.0659999999999997E-2</v>
      </c>
      <c r="D39" s="29">
        <f>E39/$C$3</f>
        <v>122949.07692307692</v>
      </c>
      <c r="E39" s="6">
        <v>1598338</v>
      </c>
      <c r="F39" s="1">
        <f t="shared" si="0"/>
        <v>532779.33333333326</v>
      </c>
      <c r="G39" s="38">
        <f t="shared" si="1"/>
        <v>2131117.333333333</v>
      </c>
      <c r="I39" s="3">
        <v>29</v>
      </c>
      <c r="J39" s="28">
        <f t="shared" si="2"/>
        <v>110654.16923076923</v>
      </c>
      <c r="K39" s="43">
        <f>D39*$J$5</f>
        <v>18442.361538461537</v>
      </c>
      <c r="L39" s="43">
        <f t="shared" si="3"/>
        <v>129096.53076923077</v>
      </c>
      <c r="M39" s="50">
        <f t="shared" si="4"/>
        <v>0.11611030741035161</v>
      </c>
      <c r="N39" s="6">
        <f>J39*$J$3+K39*$J$4</f>
        <v>1654279.83</v>
      </c>
      <c r="O39" s="6">
        <f t="shared" si="5"/>
        <v>559418.29999999993</v>
      </c>
      <c r="P39" s="44">
        <f t="shared" si="6"/>
        <v>2213698.13</v>
      </c>
      <c r="Q39" s="1"/>
      <c r="R39" s="3">
        <v>29</v>
      </c>
      <c r="S39" s="28">
        <f t="shared" si="7"/>
        <v>141391.43846153846</v>
      </c>
      <c r="T39" s="50">
        <f t="shared" si="8"/>
        <v>0.12716843192562319</v>
      </c>
      <c r="U39" s="6">
        <f t="shared" si="9"/>
        <v>1654279.83</v>
      </c>
      <c r="V39" s="6">
        <f t="shared" si="10"/>
        <v>612696.23333333328</v>
      </c>
      <c r="W39" s="44">
        <f t="shared" si="11"/>
        <v>2266976.0633333335</v>
      </c>
      <c r="Y39" s="3">
        <v>29</v>
      </c>
      <c r="Z39" s="28">
        <f t="shared" si="12"/>
        <v>127252.2946153846</v>
      </c>
      <c r="AA39" s="43">
        <f t="shared" si="13"/>
        <v>30737.26923076923</v>
      </c>
      <c r="AB39" s="43">
        <f t="shared" si="14"/>
        <v>157989.56384615382</v>
      </c>
      <c r="AC39" s="50">
        <f t="shared" si="15"/>
        <v>0.14209690002123981</v>
      </c>
      <c r="AD39" s="6">
        <f t="shared" si="16"/>
        <v>1953968.2049999998</v>
      </c>
      <c r="AE39" s="6">
        <f t="shared" si="17"/>
        <v>684621.44333333313</v>
      </c>
      <c r="AF39" s="44">
        <f t="shared" si="18"/>
        <v>2638589.648333333</v>
      </c>
      <c r="AH39" s="3">
        <v>29</v>
      </c>
      <c r="AI39" s="4">
        <f t="shared" si="19"/>
        <v>0.15</v>
      </c>
      <c r="AJ39" s="4">
        <f t="shared" si="20"/>
        <v>11.700000000000001</v>
      </c>
      <c r="AK39" s="28">
        <f t="shared" si="21"/>
        <v>110654.16923076923</v>
      </c>
      <c r="AL39" s="43">
        <f t="shared" si="22"/>
        <v>18442.361538461537</v>
      </c>
      <c r="AM39" s="43">
        <f t="shared" si="23"/>
        <v>30737.26923076923</v>
      </c>
      <c r="AN39" s="43">
        <f t="shared" si="24"/>
        <v>159833.79999999999</v>
      </c>
      <c r="AO39" s="4">
        <f t="shared" si="25"/>
        <v>0.14375561869853057</v>
      </c>
      <c r="AP39" s="20">
        <f t="shared" si="26"/>
        <v>1810117.7850000001</v>
      </c>
      <c r="AQ39" s="6">
        <f t="shared" si="27"/>
        <v>692613.13333333319</v>
      </c>
      <c r="AR39" s="58">
        <f t="shared" si="28"/>
        <v>2502730.9183333335</v>
      </c>
    </row>
    <row r="40" spans="2:44" x14ac:dyDescent="0.2">
      <c r="B40" s="3">
        <v>30</v>
      </c>
      <c r="C40" s="7">
        <v>0.14912800000000001</v>
      </c>
      <c r="D40" s="29">
        <f>E40/$C$3</f>
        <v>461552.23076923075</v>
      </c>
      <c r="E40" s="6">
        <v>6000179</v>
      </c>
      <c r="F40" s="1">
        <f t="shared" si="0"/>
        <v>2000059.6666666665</v>
      </c>
      <c r="G40" s="38">
        <f t="shared" si="1"/>
        <v>8000238.666666666</v>
      </c>
      <c r="I40" s="3">
        <v>30</v>
      </c>
      <c r="J40" s="28">
        <f t="shared" si="2"/>
        <v>415397.0076923077</v>
      </c>
      <c r="K40" s="43">
        <f>D40*$J$5</f>
        <v>69232.834615384607</v>
      </c>
      <c r="L40" s="43">
        <f t="shared" si="3"/>
        <v>484629.84230769228</v>
      </c>
      <c r="M40" s="50">
        <f t="shared" si="4"/>
        <v>0.43587941236905842</v>
      </c>
      <c r="N40" s="6">
        <f>J40*$J$3+K40*$J$4</f>
        <v>6210185.2649999997</v>
      </c>
      <c r="O40" s="6">
        <f t="shared" si="5"/>
        <v>2100062.65</v>
      </c>
      <c r="P40" s="44">
        <f t="shared" si="6"/>
        <v>8310247.9149999991</v>
      </c>
      <c r="Q40" s="1"/>
      <c r="R40" s="3">
        <v>30</v>
      </c>
      <c r="S40" s="28">
        <f t="shared" si="7"/>
        <v>530785.06538461533</v>
      </c>
      <c r="T40" s="50">
        <f t="shared" si="8"/>
        <v>0.47739173735658774</v>
      </c>
      <c r="U40" s="6">
        <f t="shared" si="9"/>
        <v>6210185.2649999997</v>
      </c>
      <c r="V40" s="6">
        <f t="shared" si="10"/>
        <v>2300068.6166666662</v>
      </c>
      <c r="W40" s="44">
        <f t="shared" si="11"/>
        <v>8510253.8816666659</v>
      </c>
      <c r="Y40" s="3">
        <v>30</v>
      </c>
      <c r="Z40" s="28">
        <f t="shared" si="12"/>
        <v>477706.55884615384</v>
      </c>
      <c r="AA40" s="43">
        <f t="shared" si="13"/>
        <v>115388.05769230769</v>
      </c>
      <c r="AB40" s="43">
        <f t="shared" si="14"/>
        <v>593094.61653846153</v>
      </c>
      <c r="AC40" s="50">
        <f t="shared" si="15"/>
        <v>0.5334333760897525</v>
      </c>
      <c r="AD40" s="6">
        <f t="shared" si="16"/>
        <v>7335218.8274999997</v>
      </c>
      <c r="AE40" s="6">
        <f t="shared" si="17"/>
        <v>2570076.6716666664</v>
      </c>
      <c r="AF40" s="44">
        <f t="shared" si="18"/>
        <v>9905295.4991666656</v>
      </c>
      <c r="AH40" s="3">
        <v>30</v>
      </c>
      <c r="AI40" s="4">
        <f t="shared" si="19"/>
        <v>0.15</v>
      </c>
      <c r="AJ40" s="4">
        <f t="shared" si="20"/>
        <v>11.700000000000001</v>
      </c>
      <c r="AK40" s="28">
        <f t="shared" si="21"/>
        <v>415397.0076923077</v>
      </c>
      <c r="AL40" s="43">
        <f t="shared" si="22"/>
        <v>69232.834615384607</v>
      </c>
      <c r="AM40" s="43">
        <f t="shared" si="23"/>
        <v>115388.05769230769</v>
      </c>
      <c r="AN40" s="43">
        <f t="shared" si="24"/>
        <v>600017.89999999991</v>
      </c>
      <c r="AO40" s="4">
        <f t="shared" si="25"/>
        <v>0.53966022483788179</v>
      </c>
      <c r="AP40" s="20">
        <f t="shared" si="26"/>
        <v>6795202.7175000003</v>
      </c>
      <c r="AQ40" s="6">
        <f t="shared" si="27"/>
        <v>2600077.566666666</v>
      </c>
      <c r="AR40" s="58">
        <f t="shared" si="28"/>
        <v>9395280.2841666657</v>
      </c>
    </row>
    <row r="41" spans="2:44" x14ac:dyDescent="0.2">
      <c r="B41" s="3">
        <v>31</v>
      </c>
      <c r="C41" s="7">
        <v>0.15523400000000001</v>
      </c>
      <c r="D41" s="29">
        <f>E41/$C$3</f>
        <v>350956.92307692306</v>
      </c>
      <c r="E41" s="6">
        <v>4562440</v>
      </c>
      <c r="F41" s="1">
        <f t="shared" si="0"/>
        <v>1520813.3333333333</v>
      </c>
      <c r="G41" s="38">
        <f t="shared" si="1"/>
        <v>6083253.333333333</v>
      </c>
      <c r="I41" s="3">
        <v>31</v>
      </c>
      <c r="J41" s="28">
        <f t="shared" si="2"/>
        <v>315861.23076923075</v>
      </c>
      <c r="K41" s="43">
        <f>D41*$J$5</f>
        <v>52643.538461538461</v>
      </c>
      <c r="L41" s="43">
        <f t="shared" si="3"/>
        <v>368504.76923076919</v>
      </c>
      <c r="M41" s="50">
        <f t="shared" si="4"/>
        <v>0.33143572319577247</v>
      </c>
      <c r="N41" s="6">
        <f>J41*$J$3+K41*$J$4</f>
        <v>4722125.4000000004</v>
      </c>
      <c r="O41" s="6">
        <f t="shared" si="5"/>
        <v>1596853.9999999998</v>
      </c>
      <c r="P41" s="44">
        <f t="shared" si="6"/>
        <v>6318979.4000000004</v>
      </c>
      <c r="Q41" s="1"/>
      <c r="R41" s="3">
        <v>31</v>
      </c>
      <c r="S41" s="28">
        <f t="shared" si="7"/>
        <v>421148.30769230769</v>
      </c>
      <c r="T41" s="50">
        <f t="shared" si="8"/>
        <v>0.37878368365231141</v>
      </c>
      <c r="U41" s="6">
        <f t="shared" si="9"/>
        <v>4379942.4000000004</v>
      </c>
      <c r="V41" s="6">
        <f t="shared" si="10"/>
        <v>1824975.9999999998</v>
      </c>
      <c r="W41" s="44">
        <f t="shared" si="11"/>
        <v>6204918.4000000004</v>
      </c>
      <c r="Y41" s="3">
        <v>31</v>
      </c>
      <c r="Z41" s="28">
        <f t="shared" si="12"/>
        <v>379033.4769230769</v>
      </c>
      <c r="AA41" s="43">
        <f t="shared" si="13"/>
        <v>87739.230769230766</v>
      </c>
      <c r="AB41" s="43">
        <f t="shared" si="14"/>
        <v>466772.70769230765</v>
      </c>
      <c r="AC41" s="50">
        <f t="shared" si="15"/>
        <v>0.41981858271464512</v>
      </c>
      <c r="AD41" s="6">
        <f t="shared" si="16"/>
        <v>5782892.6999999993</v>
      </c>
      <c r="AE41" s="6">
        <f t="shared" si="17"/>
        <v>2022681.7333333329</v>
      </c>
      <c r="AF41" s="44">
        <f t="shared" si="18"/>
        <v>7805574.4333333317</v>
      </c>
      <c r="AH41" s="3">
        <v>31</v>
      </c>
      <c r="AI41" s="4">
        <f t="shared" si="19"/>
        <v>0.2</v>
      </c>
      <c r="AJ41" s="4">
        <f t="shared" si="20"/>
        <v>10.4</v>
      </c>
      <c r="AK41" s="28">
        <f t="shared" si="21"/>
        <v>333409.07692307688</v>
      </c>
      <c r="AL41" s="43">
        <f t="shared" si="22"/>
        <v>52643.538461538461</v>
      </c>
      <c r="AM41" s="43">
        <f t="shared" si="23"/>
        <v>87739.230769230766</v>
      </c>
      <c r="AN41" s="43">
        <f t="shared" si="24"/>
        <v>473791.84615384607</v>
      </c>
      <c r="AO41" s="4">
        <f t="shared" si="25"/>
        <v>0.42613164410885024</v>
      </c>
      <c r="AP41" s="20">
        <f t="shared" si="26"/>
        <v>4938841.2999999989</v>
      </c>
      <c r="AQ41" s="6">
        <f t="shared" si="27"/>
        <v>2053097.9999999995</v>
      </c>
      <c r="AR41" s="58">
        <f t="shared" si="28"/>
        <v>6991939.2999999989</v>
      </c>
    </row>
    <row r="42" spans="2:44" x14ac:dyDescent="0.2">
      <c r="B42" s="3">
        <v>32</v>
      </c>
      <c r="C42" s="7">
        <v>6.6674999999999998E-2</v>
      </c>
      <c r="D42" s="29">
        <f>E42/$C$3</f>
        <v>206072.15384615384</v>
      </c>
      <c r="E42" s="6">
        <v>2678938</v>
      </c>
      <c r="F42" s="1">
        <f t="shared" si="0"/>
        <v>892979.33333333326</v>
      </c>
      <c r="G42" s="38">
        <f t="shared" si="1"/>
        <v>3571917.333333333</v>
      </c>
      <c r="I42" s="3">
        <v>32</v>
      </c>
      <c r="J42" s="28">
        <f t="shared" si="2"/>
        <v>185464.93846153846</v>
      </c>
      <c r="K42" s="43">
        <f>D42*$J$5</f>
        <v>30910.823076923076</v>
      </c>
      <c r="L42" s="43">
        <f t="shared" si="3"/>
        <v>216375.76153846155</v>
      </c>
      <c r="M42" s="50">
        <f t="shared" si="4"/>
        <v>0.19460984767506781</v>
      </c>
      <c r="N42" s="6">
        <f>J42*$J$3+K42*$J$4</f>
        <v>2772700.83</v>
      </c>
      <c r="O42" s="6">
        <f t="shared" si="5"/>
        <v>937628.29999999993</v>
      </c>
      <c r="P42" s="44">
        <f t="shared" si="6"/>
        <v>3710329.13</v>
      </c>
      <c r="Q42" s="1"/>
      <c r="R42" s="3">
        <v>32</v>
      </c>
      <c r="S42" s="28">
        <f t="shared" si="7"/>
        <v>247286.58461538461</v>
      </c>
      <c r="T42" s="50">
        <f t="shared" si="8"/>
        <v>0.22241125448579177</v>
      </c>
      <c r="U42" s="6">
        <f t="shared" si="9"/>
        <v>2571780.48</v>
      </c>
      <c r="V42" s="6">
        <f t="shared" si="10"/>
        <v>1071575.2</v>
      </c>
      <c r="W42" s="44">
        <f t="shared" si="11"/>
        <v>3643355.6799999997</v>
      </c>
      <c r="Y42" s="3">
        <v>32</v>
      </c>
      <c r="Z42" s="28">
        <f t="shared" si="12"/>
        <v>222557.92615384614</v>
      </c>
      <c r="AA42" s="43">
        <f t="shared" si="13"/>
        <v>51518.038461538461</v>
      </c>
      <c r="AB42" s="43">
        <f t="shared" si="14"/>
        <v>274075.96461538458</v>
      </c>
      <c r="AC42" s="50">
        <f t="shared" si="15"/>
        <v>0.24650580705508585</v>
      </c>
      <c r="AD42" s="6">
        <f t="shared" si="16"/>
        <v>3395553.915</v>
      </c>
      <c r="AE42" s="6">
        <f t="shared" si="17"/>
        <v>1187662.5133333332</v>
      </c>
      <c r="AF42" s="44">
        <f t="shared" si="18"/>
        <v>4583216.4283333328</v>
      </c>
      <c r="AH42" s="3">
        <v>32</v>
      </c>
      <c r="AI42" s="4">
        <f t="shared" si="19"/>
        <v>0.2</v>
      </c>
      <c r="AJ42" s="4">
        <f t="shared" si="20"/>
        <v>10.4</v>
      </c>
      <c r="AK42" s="28">
        <f t="shared" si="21"/>
        <v>195768.54615384614</v>
      </c>
      <c r="AL42" s="43">
        <f t="shared" si="22"/>
        <v>30910.823076923076</v>
      </c>
      <c r="AM42" s="43">
        <f t="shared" si="23"/>
        <v>51518.038461538461</v>
      </c>
      <c r="AN42" s="43">
        <f t="shared" si="24"/>
        <v>278197.40769230766</v>
      </c>
      <c r="AO42" s="4">
        <f t="shared" si="25"/>
        <v>0.2502126612965157</v>
      </c>
      <c r="AP42" s="20">
        <f t="shared" si="26"/>
        <v>2899950.3849999998</v>
      </c>
      <c r="AQ42" s="6">
        <f t="shared" si="27"/>
        <v>1205522.0999999999</v>
      </c>
      <c r="AR42" s="58">
        <f t="shared" si="28"/>
        <v>4105472.4849999994</v>
      </c>
    </row>
    <row r="43" spans="2:44" x14ac:dyDescent="0.2">
      <c r="B43" s="3">
        <v>33</v>
      </c>
      <c r="C43" s="7">
        <v>3.3459000000000003E-2</v>
      </c>
      <c r="D43" s="29">
        <f>E43/$C$3</f>
        <v>48685.715384615389</v>
      </c>
      <c r="E43" s="6">
        <v>632914.30000000005</v>
      </c>
      <c r="F43" s="1">
        <f t="shared" si="0"/>
        <v>210971.43333333335</v>
      </c>
      <c r="G43" s="38">
        <f t="shared" si="1"/>
        <v>843885.7333333334</v>
      </c>
      <c r="I43" s="3">
        <v>33</v>
      </c>
      <c r="J43" s="28">
        <f t="shared" si="2"/>
        <v>43817.143846153849</v>
      </c>
      <c r="K43" s="43">
        <f>D43*$J$5</f>
        <v>7302.8573076923085</v>
      </c>
      <c r="L43" s="43">
        <f t="shared" si="3"/>
        <v>51120.001153846155</v>
      </c>
      <c r="M43" s="50">
        <f t="shared" si="4"/>
        <v>4.5977680526526621E-2</v>
      </c>
      <c r="N43" s="6">
        <f>J43*$J$3+K43*$J$4</f>
        <v>655066.30050000001</v>
      </c>
      <c r="O43" s="6">
        <f t="shared" si="5"/>
        <v>221520.00499999998</v>
      </c>
      <c r="P43" s="44">
        <f t="shared" si="6"/>
        <v>876586.30550000002</v>
      </c>
      <c r="Q43" s="1"/>
      <c r="R43" s="3">
        <v>33</v>
      </c>
      <c r="S43" s="28">
        <f t="shared" si="7"/>
        <v>58422.858461538468</v>
      </c>
      <c r="T43" s="50">
        <f t="shared" si="8"/>
        <v>5.2545920601744713E-2</v>
      </c>
      <c r="U43" s="6">
        <f t="shared" si="9"/>
        <v>607597.72800000012</v>
      </c>
      <c r="V43" s="6">
        <f t="shared" si="10"/>
        <v>253165.72</v>
      </c>
      <c r="W43" s="44">
        <f t="shared" si="11"/>
        <v>860763.44800000009</v>
      </c>
      <c r="Y43" s="3">
        <v>33</v>
      </c>
      <c r="Z43" s="28">
        <f t="shared" si="12"/>
        <v>52580.572615384619</v>
      </c>
      <c r="AA43" s="43">
        <f t="shared" si="13"/>
        <v>12171.428846153847</v>
      </c>
      <c r="AB43" s="43">
        <f t="shared" si="14"/>
        <v>64752.001461538464</v>
      </c>
      <c r="AC43" s="50">
        <f t="shared" si="15"/>
        <v>5.8238395333600389E-2</v>
      </c>
      <c r="AD43" s="6">
        <f t="shared" si="16"/>
        <v>802218.87525000004</v>
      </c>
      <c r="AE43" s="6">
        <f t="shared" si="17"/>
        <v>280592.00633333332</v>
      </c>
      <c r="AF43" s="44">
        <f t="shared" si="18"/>
        <v>1082810.8815833335</v>
      </c>
      <c r="AH43" s="3">
        <v>33</v>
      </c>
      <c r="AI43" s="4">
        <f t="shared" si="19"/>
        <v>0.2</v>
      </c>
      <c r="AJ43" s="4">
        <f t="shared" si="20"/>
        <v>10.4</v>
      </c>
      <c r="AK43" s="28">
        <f t="shared" si="21"/>
        <v>46251.429615384615</v>
      </c>
      <c r="AL43" s="43">
        <f t="shared" si="22"/>
        <v>7302.8573076923085</v>
      </c>
      <c r="AM43" s="43">
        <f t="shared" si="23"/>
        <v>12171.428846153847</v>
      </c>
      <c r="AN43" s="43">
        <f t="shared" si="24"/>
        <v>65725.715769230766</v>
      </c>
      <c r="AO43" s="4">
        <f t="shared" si="25"/>
        <v>5.911416067696279E-2</v>
      </c>
      <c r="AP43" s="20">
        <f t="shared" si="26"/>
        <v>685129.72975000006</v>
      </c>
      <c r="AQ43" s="6">
        <f t="shared" si="27"/>
        <v>284811.43499999994</v>
      </c>
      <c r="AR43" s="58">
        <f t="shared" si="28"/>
        <v>969941.16475</v>
      </c>
    </row>
    <row r="44" spans="2:44" x14ac:dyDescent="0.2">
      <c r="B44" s="3">
        <v>34</v>
      </c>
      <c r="C44" s="7">
        <v>5.0713000000000001E-2</v>
      </c>
      <c r="D44" s="29">
        <f>E44/$C$3</f>
        <v>141206.61538461538</v>
      </c>
      <c r="E44" s="6">
        <v>1835686</v>
      </c>
      <c r="F44" s="1">
        <f t="shared" si="0"/>
        <v>611895.33333333326</v>
      </c>
      <c r="G44" s="38">
        <f t="shared" si="1"/>
        <v>2447581.333333333</v>
      </c>
      <c r="I44" s="3">
        <v>34</v>
      </c>
      <c r="J44" s="28">
        <f t="shared" si="2"/>
        <v>127085.95384615385</v>
      </c>
      <c r="K44" s="43">
        <f>D44*$J$5</f>
        <v>21180.992307692304</v>
      </c>
      <c r="L44" s="43">
        <f t="shared" si="3"/>
        <v>148266.94615384616</v>
      </c>
      <c r="M44" s="50">
        <f t="shared" si="4"/>
        <v>0.13335231081841181</v>
      </c>
      <c r="N44" s="6">
        <f>J44*$J$3+K44*$J$4</f>
        <v>1899935.0099999998</v>
      </c>
      <c r="O44" s="6">
        <f t="shared" si="5"/>
        <v>642490.1</v>
      </c>
      <c r="P44" s="44">
        <f t="shared" si="6"/>
        <v>2542425.11</v>
      </c>
      <c r="Q44" s="1"/>
      <c r="R44" s="3">
        <v>34</v>
      </c>
      <c r="S44" s="28">
        <f t="shared" si="7"/>
        <v>169447.93846153843</v>
      </c>
      <c r="T44" s="50">
        <f t="shared" si="8"/>
        <v>0.15240264093532777</v>
      </c>
      <c r="U44" s="6">
        <f t="shared" si="9"/>
        <v>1762258.5599999998</v>
      </c>
      <c r="V44" s="6">
        <f t="shared" si="10"/>
        <v>734274.39999999979</v>
      </c>
      <c r="W44" s="44">
        <f t="shared" si="11"/>
        <v>2496532.9599999995</v>
      </c>
      <c r="Y44" s="3">
        <v>34</v>
      </c>
      <c r="Z44" s="28">
        <f t="shared" si="12"/>
        <v>152503.1446153846</v>
      </c>
      <c r="AA44" s="43">
        <f t="shared" si="13"/>
        <v>35301.653846153844</v>
      </c>
      <c r="AB44" s="43">
        <f t="shared" si="14"/>
        <v>187804.79846153845</v>
      </c>
      <c r="AC44" s="50">
        <f t="shared" si="15"/>
        <v>0.16891292703665495</v>
      </c>
      <c r="AD44" s="6">
        <f t="shared" si="16"/>
        <v>2326732.0049999999</v>
      </c>
      <c r="AE44" s="6">
        <f t="shared" si="17"/>
        <v>813820.79333333322</v>
      </c>
      <c r="AF44" s="44">
        <f t="shared" si="18"/>
        <v>3140552.7983333329</v>
      </c>
      <c r="AH44" s="3">
        <v>34</v>
      </c>
      <c r="AI44" s="4">
        <f t="shared" si="19"/>
        <v>0.2</v>
      </c>
      <c r="AJ44" s="4">
        <f t="shared" si="20"/>
        <v>10.4</v>
      </c>
      <c r="AK44" s="28">
        <f t="shared" si="21"/>
        <v>134146.28461538459</v>
      </c>
      <c r="AL44" s="43">
        <f t="shared" si="22"/>
        <v>21180.992307692304</v>
      </c>
      <c r="AM44" s="43">
        <f t="shared" si="23"/>
        <v>35301.653846153844</v>
      </c>
      <c r="AN44" s="43">
        <f t="shared" si="24"/>
        <v>190628.93076923073</v>
      </c>
      <c r="AO44" s="4">
        <f t="shared" si="25"/>
        <v>0.17145297105224372</v>
      </c>
      <c r="AP44" s="20">
        <f t="shared" si="26"/>
        <v>1987130.0949999997</v>
      </c>
      <c r="AQ44" s="6">
        <f t="shared" si="27"/>
        <v>826058.69999999984</v>
      </c>
      <c r="AR44" s="58">
        <f t="shared" si="28"/>
        <v>2813188.7949999995</v>
      </c>
    </row>
    <row r="45" spans="2:44" x14ac:dyDescent="0.2">
      <c r="B45" s="3">
        <v>35</v>
      </c>
      <c r="C45" s="7">
        <v>4.5837999999999997E-2</v>
      </c>
      <c r="D45" s="29">
        <f>E45/$C$3</f>
        <v>127075.38461538461</v>
      </c>
      <c r="E45" s="6">
        <v>1651980</v>
      </c>
      <c r="F45" s="1">
        <f t="shared" si="0"/>
        <v>550659.99999999988</v>
      </c>
      <c r="G45" s="38">
        <f t="shared" si="1"/>
        <v>2202640</v>
      </c>
      <c r="I45" s="3">
        <v>35</v>
      </c>
      <c r="J45" s="28">
        <f t="shared" si="2"/>
        <v>114367.84615384616</v>
      </c>
      <c r="K45" s="43">
        <f>D45*$J$5</f>
        <v>19061.307692307691</v>
      </c>
      <c r="L45" s="43">
        <f t="shared" si="3"/>
        <v>133429.15384615384</v>
      </c>
      <c r="M45" s="50">
        <f t="shared" si="4"/>
        <v>0.12000709839580405</v>
      </c>
      <c r="N45" s="6">
        <f>J45*$J$3+K45*$J$4</f>
        <v>1709799.3</v>
      </c>
      <c r="O45" s="6">
        <f t="shared" si="5"/>
        <v>578193</v>
      </c>
      <c r="P45" s="44">
        <f t="shared" si="6"/>
        <v>2287992.2999999998</v>
      </c>
      <c r="Q45" s="1"/>
      <c r="R45" s="3">
        <v>35</v>
      </c>
      <c r="S45" s="28">
        <f t="shared" si="7"/>
        <v>152490.46153846153</v>
      </c>
      <c r="T45" s="50">
        <f t="shared" si="8"/>
        <v>0.13715096959520462</v>
      </c>
      <c r="U45" s="6">
        <f t="shared" si="9"/>
        <v>1585900.8</v>
      </c>
      <c r="V45" s="6">
        <f t="shared" si="10"/>
        <v>660791.99999999988</v>
      </c>
      <c r="W45" s="44">
        <f t="shared" si="11"/>
        <v>2246692.7999999998</v>
      </c>
      <c r="Y45" s="3">
        <v>35</v>
      </c>
      <c r="Z45" s="28">
        <f t="shared" si="12"/>
        <v>137241.41538461539</v>
      </c>
      <c r="AA45" s="43">
        <f t="shared" si="13"/>
        <v>31768.846153846152</v>
      </c>
      <c r="AB45" s="43">
        <f t="shared" si="14"/>
        <v>169010.26153846155</v>
      </c>
      <c r="AC45" s="50">
        <f t="shared" si="15"/>
        <v>0.15200899130135181</v>
      </c>
      <c r="AD45" s="6">
        <f t="shared" si="16"/>
        <v>2093884.6500000001</v>
      </c>
      <c r="AE45" s="6">
        <f t="shared" si="17"/>
        <v>732377.8</v>
      </c>
      <c r="AF45" s="44">
        <f t="shared" si="18"/>
        <v>2826262.45</v>
      </c>
      <c r="AH45" s="3">
        <v>35</v>
      </c>
      <c r="AI45" s="4">
        <f t="shared" si="19"/>
        <v>0.2</v>
      </c>
      <c r="AJ45" s="4">
        <f t="shared" si="20"/>
        <v>10.4</v>
      </c>
      <c r="AK45" s="28">
        <f t="shared" si="21"/>
        <v>120721.61538461538</v>
      </c>
      <c r="AL45" s="43">
        <f t="shared" si="22"/>
        <v>19061.307692307691</v>
      </c>
      <c r="AM45" s="43">
        <f t="shared" si="23"/>
        <v>31768.846153846152</v>
      </c>
      <c r="AN45" s="43">
        <f t="shared" si="24"/>
        <v>171551.76923076922</v>
      </c>
      <c r="AO45" s="4">
        <f t="shared" si="25"/>
        <v>0.1542948407946052</v>
      </c>
      <c r="AP45" s="20">
        <f t="shared" si="26"/>
        <v>1788268.35</v>
      </c>
      <c r="AQ45" s="6">
        <f t="shared" si="27"/>
        <v>743390.99999999988</v>
      </c>
      <c r="AR45" s="58">
        <f t="shared" si="28"/>
        <v>2531659.35</v>
      </c>
    </row>
    <row r="46" spans="2:44" x14ac:dyDescent="0.2">
      <c r="B46" s="3">
        <v>36</v>
      </c>
      <c r="C46" s="7">
        <v>5.4981000000000002E-2</v>
      </c>
      <c r="D46" s="29">
        <f>E46/$C$3</f>
        <v>21089.384615384617</v>
      </c>
      <c r="E46" s="6">
        <v>274162</v>
      </c>
      <c r="F46" s="1">
        <f t="shared" si="0"/>
        <v>91387.333333333328</v>
      </c>
      <c r="G46" s="38">
        <f t="shared" si="1"/>
        <v>365549.33333333331</v>
      </c>
      <c r="I46" s="3">
        <v>36</v>
      </c>
      <c r="J46" s="28">
        <f t="shared" si="2"/>
        <v>18980.446153846155</v>
      </c>
      <c r="K46" s="43">
        <f>D46*$J$5</f>
        <v>3163.4076923076923</v>
      </c>
      <c r="L46" s="43">
        <f t="shared" si="3"/>
        <v>22143.853846153848</v>
      </c>
      <c r="M46" s="50">
        <f t="shared" si="4"/>
        <v>1.991633440501122E-2</v>
      </c>
      <c r="N46" s="6">
        <f>J46*$J$3+K46*$J$4</f>
        <v>283757.67000000004</v>
      </c>
      <c r="O46" s="6">
        <f t="shared" si="5"/>
        <v>95956.7</v>
      </c>
      <c r="P46" s="44">
        <f t="shared" si="6"/>
        <v>379714.37000000005</v>
      </c>
      <c r="Q46" s="1"/>
      <c r="R46" s="3">
        <v>36</v>
      </c>
      <c r="S46" s="28">
        <f t="shared" si="7"/>
        <v>25307.261538461538</v>
      </c>
      <c r="T46" s="50">
        <f t="shared" si="8"/>
        <v>2.2761525034298534E-2</v>
      </c>
      <c r="U46" s="6">
        <f t="shared" si="9"/>
        <v>263195.52000000002</v>
      </c>
      <c r="V46" s="6">
        <f t="shared" si="10"/>
        <v>109664.79999999999</v>
      </c>
      <c r="W46" s="44">
        <f t="shared" si="11"/>
        <v>372860.32</v>
      </c>
      <c r="Y46" s="3">
        <v>36</v>
      </c>
      <c r="Z46" s="28">
        <f t="shared" si="12"/>
        <v>22776.535384615385</v>
      </c>
      <c r="AA46" s="43">
        <f t="shared" si="13"/>
        <v>5272.3461538461543</v>
      </c>
      <c r="AB46" s="43">
        <f t="shared" si="14"/>
        <v>28048.881538461537</v>
      </c>
      <c r="AC46" s="50">
        <f t="shared" si="15"/>
        <v>2.5227356913014205E-2</v>
      </c>
      <c r="AD46" s="6">
        <f t="shared" si="16"/>
        <v>347500.33500000002</v>
      </c>
      <c r="AE46" s="6">
        <f t="shared" si="17"/>
        <v>121545.15333333332</v>
      </c>
      <c r="AF46" s="44">
        <f t="shared" si="18"/>
        <v>469045.48833333334</v>
      </c>
      <c r="AH46" s="3">
        <v>36</v>
      </c>
      <c r="AI46" s="4">
        <f t="shared" si="19"/>
        <v>0.2</v>
      </c>
      <c r="AJ46" s="4">
        <f t="shared" si="20"/>
        <v>10.4</v>
      </c>
      <c r="AK46" s="28">
        <f t="shared" si="21"/>
        <v>20034.915384615386</v>
      </c>
      <c r="AL46" s="43">
        <f t="shared" si="22"/>
        <v>3163.4076923076923</v>
      </c>
      <c r="AM46" s="43">
        <f t="shared" si="23"/>
        <v>5272.3461538461543</v>
      </c>
      <c r="AN46" s="43">
        <f t="shared" si="24"/>
        <v>28470.669230769236</v>
      </c>
      <c r="AO46" s="4">
        <f t="shared" si="25"/>
        <v>2.5606715663585855E-2</v>
      </c>
      <c r="AP46" s="20">
        <f t="shared" si="26"/>
        <v>296780.36500000005</v>
      </c>
      <c r="AQ46" s="6">
        <f t="shared" si="27"/>
        <v>123372.90000000001</v>
      </c>
      <c r="AR46" s="58">
        <f t="shared" si="28"/>
        <v>420153.26500000007</v>
      </c>
    </row>
    <row r="47" spans="2:44" x14ac:dyDescent="0.2">
      <c r="B47" s="3">
        <v>37</v>
      </c>
      <c r="C47" s="7">
        <v>5.3442999999999997E-2</v>
      </c>
      <c r="D47" s="29">
        <f>E47/$C$3</f>
        <v>501393.76923076925</v>
      </c>
      <c r="E47" s="6">
        <v>6518119</v>
      </c>
      <c r="F47" s="1">
        <f t="shared" si="0"/>
        <v>2172706.3333333335</v>
      </c>
      <c r="G47" s="38">
        <f t="shared" si="1"/>
        <v>8690825.333333334</v>
      </c>
      <c r="I47" s="3">
        <v>37</v>
      </c>
      <c r="J47" s="28">
        <f t="shared" si="2"/>
        <v>451254.39230769232</v>
      </c>
      <c r="K47" s="43">
        <f>D47*$J$5</f>
        <v>75209.065384615387</v>
      </c>
      <c r="L47" s="43">
        <f t="shared" si="3"/>
        <v>526463.45769230765</v>
      </c>
      <c r="M47" s="50">
        <f t="shared" si="4"/>
        <v>0.47350485368379752</v>
      </c>
      <c r="N47" s="6">
        <f>J47*$J$3+K47*$J$4</f>
        <v>6746253.165000001</v>
      </c>
      <c r="O47" s="6">
        <f t="shared" si="5"/>
        <v>2281341.6499999994</v>
      </c>
      <c r="P47" s="44">
        <f t="shared" si="6"/>
        <v>9027594.8150000013</v>
      </c>
      <c r="Q47" s="1"/>
      <c r="R47" s="3">
        <v>37</v>
      </c>
      <c r="S47" s="28">
        <f t="shared" si="7"/>
        <v>601672.5230769231</v>
      </c>
      <c r="T47" s="50">
        <f t="shared" si="8"/>
        <v>0.54114840421005439</v>
      </c>
      <c r="U47" s="6">
        <f t="shared" si="9"/>
        <v>6257394.2400000002</v>
      </c>
      <c r="V47" s="6">
        <f t="shared" si="10"/>
        <v>2607247.6</v>
      </c>
      <c r="W47" s="44">
        <f t="shared" si="11"/>
        <v>8864641.8399999999</v>
      </c>
      <c r="Y47" s="3">
        <v>37</v>
      </c>
      <c r="Z47" s="28">
        <f t="shared" si="12"/>
        <v>541505.27076923079</v>
      </c>
      <c r="AA47" s="43">
        <f t="shared" si="13"/>
        <v>125348.44230769231</v>
      </c>
      <c r="AB47" s="43">
        <f t="shared" si="14"/>
        <v>666853.71307692304</v>
      </c>
      <c r="AC47" s="50">
        <f t="shared" si="15"/>
        <v>0.59977281466614352</v>
      </c>
      <c r="AD47" s="6">
        <f t="shared" si="16"/>
        <v>8261715.8325000005</v>
      </c>
      <c r="AE47" s="6">
        <f t="shared" si="17"/>
        <v>2889699.4233333329</v>
      </c>
      <c r="AF47" s="44">
        <f t="shared" si="18"/>
        <v>11151415.255833333</v>
      </c>
      <c r="AH47" s="3">
        <v>37</v>
      </c>
      <c r="AI47" s="4">
        <f t="shared" si="19"/>
        <v>0.2</v>
      </c>
      <c r="AJ47" s="4">
        <f t="shared" si="20"/>
        <v>10.4</v>
      </c>
      <c r="AK47" s="28">
        <f t="shared" si="21"/>
        <v>476324.08076923079</v>
      </c>
      <c r="AL47" s="43">
        <f t="shared" si="22"/>
        <v>75209.065384615387</v>
      </c>
      <c r="AM47" s="43">
        <f t="shared" si="23"/>
        <v>125348.44230769231</v>
      </c>
      <c r="AN47" s="43">
        <f t="shared" si="24"/>
        <v>676881.58846153854</v>
      </c>
      <c r="AO47" s="4">
        <f t="shared" si="25"/>
        <v>0.6087919547363112</v>
      </c>
      <c r="AP47" s="20">
        <f t="shared" si="26"/>
        <v>7055863.8175000008</v>
      </c>
      <c r="AQ47" s="6">
        <f t="shared" si="27"/>
        <v>2933153.5500000003</v>
      </c>
      <c r="AR47" s="58">
        <f t="shared" si="28"/>
        <v>9989017.3675000016</v>
      </c>
    </row>
    <row r="48" spans="2:44" x14ac:dyDescent="0.2">
      <c r="B48" s="3">
        <v>38</v>
      </c>
      <c r="C48" s="7">
        <v>3.2757000000000001E-2</v>
      </c>
      <c r="D48" s="29">
        <f>E48/$C$3</f>
        <v>307319.61538461538</v>
      </c>
      <c r="E48" s="6">
        <v>3995155</v>
      </c>
      <c r="F48" s="1">
        <f t="shared" si="0"/>
        <v>1331718.3333333333</v>
      </c>
      <c r="G48" s="38">
        <f t="shared" si="1"/>
        <v>5326873.333333333</v>
      </c>
      <c r="I48" s="3">
        <v>38</v>
      </c>
      <c r="J48" s="28">
        <f t="shared" si="2"/>
        <v>276587.65384615387</v>
      </c>
      <c r="K48" s="43">
        <f>D48*$J$5</f>
        <v>46097.942307692305</v>
      </c>
      <c r="L48" s="43">
        <f t="shared" si="3"/>
        <v>322685.59615384619</v>
      </c>
      <c r="M48" s="50">
        <f t="shared" si="4"/>
        <v>0.29022564388884164</v>
      </c>
      <c r="N48" s="6">
        <f>J48*$J$3+K48*$J$4</f>
        <v>4134985.4250000007</v>
      </c>
      <c r="O48" s="6">
        <f t="shared" si="5"/>
        <v>1398304.25</v>
      </c>
      <c r="P48" s="44">
        <f t="shared" si="6"/>
        <v>5533289.6750000007</v>
      </c>
      <c r="Q48" s="1"/>
      <c r="R48" s="3">
        <v>38</v>
      </c>
      <c r="S48" s="28">
        <f t="shared" si="7"/>
        <v>368783.53846153844</v>
      </c>
      <c r="T48" s="50">
        <f t="shared" si="8"/>
        <v>0.33168645015867609</v>
      </c>
      <c r="U48" s="6">
        <f t="shared" si="9"/>
        <v>3835348.8</v>
      </c>
      <c r="V48" s="6">
        <f t="shared" si="10"/>
        <v>1598061.9999999998</v>
      </c>
      <c r="W48" s="44">
        <f t="shared" si="11"/>
        <v>5433410.7999999998</v>
      </c>
      <c r="Y48" s="3">
        <v>38</v>
      </c>
      <c r="Z48" s="28">
        <f t="shared" si="12"/>
        <v>331905.18461538461</v>
      </c>
      <c r="AA48" s="43">
        <f t="shared" si="13"/>
        <v>76829.903846153844</v>
      </c>
      <c r="AB48" s="43">
        <f t="shared" si="14"/>
        <v>408735.08846153843</v>
      </c>
      <c r="AC48" s="50">
        <f t="shared" si="15"/>
        <v>0.367619148925866</v>
      </c>
      <c r="AD48" s="6">
        <f t="shared" si="16"/>
        <v>5063858.9625000004</v>
      </c>
      <c r="AE48" s="6">
        <f t="shared" si="17"/>
        <v>1771185.3833333331</v>
      </c>
      <c r="AF48" s="44">
        <f t="shared" si="18"/>
        <v>6835044.3458333332</v>
      </c>
      <c r="AH48" s="3">
        <v>38</v>
      </c>
      <c r="AI48" s="4">
        <f t="shared" si="19"/>
        <v>0.2</v>
      </c>
      <c r="AJ48" s="4">
        <f t="shared" si="20"/>
        <v>10.4</v>
      </c>
      <c r="AK48" s="28">
        <f t="shared" si="21"/>
        <v>291953.63461538457</v>
      </c>
      <c r="AL48" s="43">
        <f t="shared" si="22"/>
        <v>46097.942307692305</v>
      </c>
      <c r="AM48" s="43">
        <f t="shared" si="23"/>
        <v>76829.903846153844</v>
      </c>
      <c r="AN48" s="43">
        <f t="shared" si="24"/>
        <v>414881.48076923075</v>
      </c>
      <c r="AO48" s="4">
        <f t="shared" si="25"/>
        <v>0.3731472564285106</v>
      </c>
      <c r="AP48" s="20">
        <f t="shared" si="26"/>
        <v>4324755.2874999996</v>
      </c>
      <c r="AQ48" s="6">
        <f t="shared" si="27"/>
        <v>1797819.7499999998</v>
      </c>
      <c r="AR48" s="58">
        <f t="shared" si="28"/>
        <v>6122575.0374999996</v>
      </c>
    </row>
    <row r="49" spans="2:44" x14ac:dyDescent="0.2">
      <c r="B49" s="3">
        <v>39</v>
      </c>
      <c r="C49" s="7">
        <v>7.9830000000000005E-3</v>
      </c>
      <c r="D49" s="29">
        <f>E49/$C$3</f>
        <v>74896.38461538461</v>
      </c>
      <c r="E49" s="6">
        <v>973653</v>
      </c>
      <c r="F49" s="1">
        <f t="shared" si="0"/>
        <v>324550.99999999994</v>
      </c>
      <c r="G49" s="38">
        <f t="shared" si="1"/>
        <v>1298204</v>
      </c>
      <c r="I49" s="3">
        <v>39</v>
      </c>
      <c r="J49" s="28">
        <f t="shared" si="2"/>
        <v>67406.74615384615</v>
      </c>
      <c r="K49" s="43">
        <f>D49*$J$5</f>
        <v>11234.457692307691</v>
      </c>
      <c r="L49" s="43">
        <f t="shared" si="3"/>
        <v>78641.203846153847</v>
      </c>
      <c r="M49" s="50">
        <f t="shared" si="4"/>
        <v>7.0730439457118002E-2</v>
      </c>
      <c r="N49" s="6">
        <f>J49*$J$3+K49*$J$4</f>
        <v>1007730.855</v>
      </c>
      <c r="O49" s="6">
        <f t="shared" si="5"/>
        <v>340778.55</v>
      </c>
      <c r="P49" s="44">
        <f t="shared" si="6"/>
        <v>1348509.405</v>
      </c>
      <c r="Q49" s="1"/>
      <c r="R49" s="3">
        <v>39</v>
      </c>
      <c r="S49" s="28">
        <f t="shared" si="7"/>
        <v>89875.661538461529</v>
      </c>
      <c r="T49" s="50">
        <f t="shared" si="8"/>
        <v>8.0834787950991999E-2</v>
      </c>
      <c r="U49" s="6">
        <f t="shared" si="9"/>
        <v>934706.87999999989</v>
      </c>
      <c r="V49" s="6">
        <f t="shared" si="10"/>
        <v>389461.19999999995</v>
      </c>
      <c r="W49" s="44">
        <f t="shared" si="11"/>
        <v>1324168.0799999998</v>
      </c>
      <c r="Y49" s="3">
        <v>39</v>
      </c>
      <c r="Z49" s="28">
        <f t="shared" si="12"/>
        <v>80888.095384615372</v>
      </c>
      <c r="AA49" s="43">
        <f t="shared" si="13"/>
        <v>18724.096153846152</v>
      </c>
      <c r="AB49" s="43">
        <f t="shared" si="14"/>
        <v>99612.191538461528</v>
      </c>
      <c r="AC49" s="50">
        <f t="shared" si="15"/>
        <v>8.9591889979016126E-2</v>
      </c>
      <c r="AD49" s="6">
        <f t="shared" si="16"/>
        <v>1234105.1774999998</v>
      </c>
      <c r="AE49" s="6">
        <f t="shared" si="17"/>
        <v>431652.8299999999</v>
      </c>
      <c r="AF49" s="44">
        <f t="shared" si="18"/>
        <v>1665758.0074999996</v>
      </c>
      <c r="AH49" s="3">
        <v>39</v>
      </c>
      <c r="AI49" s="4">
        <f t="shared" si="19"/>
        <v>0.2</v>
      </c>
      <c r="AJ49" s="4">
        <f t="shared" si="20"/>
        <v>10.4</v>
      </c>
      <c r="AK49" s="28">
        <f t="shared" si="21"/>
        <v>71151.565384615373</v>
      </c>
      <c r="AL49" s="43">
        <f t="shared" si="22"/>
        <v>11234.457692307691</v>
      </c>
      <c r="AM49" s="43">
        <f t="shared" si="23"/>
        <v>18724.096153846152</v>
      </c>
      <c r="AN49" s="43">
        <f t="shared" si="24"/>
        <v>101110.11923076923</v>
      </c>
      <c r="AO49" s="4">
        <f t="shared" si="25"/>
        <v>9.0939136444865995E-2</v>
      </c>
      <c r="AP49" s="20">
        <f t="shared" si="26"/>
        <v>1053979.3725000001</v>
      </c>
      <c r="AQ49" s="6">
        <f t="shared" si="27"/>
        <v>438143.84999999992</v>
      </c>
      <c r="AR49" s="58">
        <f t="shared" si="28"/>
        <v>1492123.2224999999</v>
      </c>
    </row>
    <row r="50" spans="2:44" x14ac:dyDescent="0.2">
      <c r="B50" s="3">
        <v>40</v>
      </c>
      <c r="C50" s="7">
        <v>9.1979999999999996E-3</v>
      </c>
      <c r="D50" s="29">
        <f>E50/$C$3</f>
        <v>86292.61538461539</v>
      </c>
      <c r="E50" s="6">
        <v>1121804</v>
      </c>
      <c r="F50" s="1">
        <f t="shared" si="0"/>
        <v>373934.66666666669</v>
      </c>
      <c r="G50" s="38">
        <f t="shared" si="1"/>
        <v>1495738.6666666667</v>
      </c>
      <c r="I50" s="3">
        <v>40</v>
      </c>
      <c r="J50" s="28">
        <f t="shared" si="2"/>
        <v>77663.353846153856</v>
      </c>
      <c r="K50" s="43">
        <f>D50*$J$5</f>
        <v>12943.892307692307</v>
      </c>
      <c r="L50" s="43">
        <f t="shared" si="3"/>
        <v>90607.246153846165</v>
      </c>
      <c r="M50" s="50">
        <f t="shared" si="4"/>
        <v>8.1492780184267713E-2</v>
      </c>
      <c r="N50" s="6">
        <f>J50*$J$3+K50*$J$4</f>
        <v>1161067.1400000001</v>
      </c>
      <c r="O50" s="6">
        <f t="shared" si="5"/>
        <v>392631.4</v>
      </c>
      <c r="P50" s="44">
        <f t="shared" si="6"/>
        <v>1553698.54</v>
      </c>
      <c r="Q50" s="1"/>
      <c r="R50" s="3">
        <v>40</v>
      </c>
      <c r="S50" s="28">
        <f t="shared" si="7"/>
        <v>103551.13846153846</v>
      </c>
      <c r="T50" s="50">
        <f t="shared" si="8"/>
        <v>9.3134605924877378E-2</v>
      </c>
      <c r="U50" s="6">
        <f t="shared" si="9"/>
        <v>1076931.8400000001</v>
      </c>
      <c r="V50" s="6">
        <f t="shared" si="10"/>
        <v>448721.6</v>
      </c>
      <c r="W50" s="44">
        <f t="shared" si="11"/>
        <v>1525653.44</v>
      </c>
      <c r="Y50" s="3">
        <v>40</v>
      </c>
      <c r="Z50" s="28">
        <f t="shared" si="12"/>
        <v>93196.024615384624</v>
      </c>
      <c r="AA50" s="43">
        <f t="shared" si="13"/>
        <v>21573.153846153848</v>
      </c>
      <c r="AB50" s="43">
        <f t="shared" si="14"/>
        <v>114769.17846153847</v>
      </c>
      <c r="AC50" s="50">
        <f t="shared" si="15"/>
        <v>0.10322418823340576</v>
      </c>
      <c r="AD50" s="6">
        <f t="shared" si="16"/>
        <v>1421886.57</v>
      </c>
      <c r="AE50" s="6">
        <f t="shared" si="17"/>
        <v>497333.10666666663</v>
      </c>
      <c r="AF50" s="44">
        <f t="shared" si="18"/>
        <v>1919219.6766666668</v>
      </c>
      <c r="AH50" s="3">
        <v>40</v>
      </c>
      <c r="AI50" s="4">
        <f t="shared" si="19"/>
        <v>0.2</v>
      </c>
      <c r="AJ50" s="4">
        <f t="shared" si="20"/>
        <v>10.4</v>
      </c>
      <c r="AK50" s="28">
        <f t="shared" si="21"/>
        <v>81977.984615384616</v>
      </c>
      <c r="AL50" s="43">
        <f t="shared" si="22"/>
        <v>12943.892307692307</v>
      </c>
      <c r="AM50" s="43">
        <f t="shared" si="23"/>
        <v>21573.153846153848</v>
      </c>
      <c r="AN50" s="43">
        <f t="shared" si="24"/>
        <v>116495.03076923077</v>
      </c>
      <c r="AO50" s="4">
        <f t="shared" si="25"/>
        <v>0.10477643166548706</v>
      </c>
      <c r="AP50" s="20">
        <f t="shared" si="26"/>
        <v>1214352.83</v>
      </c>
      <c r="AQ50" s="6">
        <f t="shared" si="27"/>
        <v>504811.8</v>
      </c>
      <c r="AR50" s="58">
        <f t="shared" si="28"/>
        <v>1719164.6300000001</v>
      </c>
    </row>
    <row r="51" spans="2:44" x14ac:dyDescent="0.2">
      <c r="B51" s="3">
        <v>41</v>
      </c>
      <c r="C51" s="7">
        <v>7.6990000000000001E-3</v>
      </c>
      <c r="D51" s="29">
        <f>E51/$C$3</f>
        <v>72227</v>
      </c>
      <c r="E51" s="6">
        <v>938951</v>
      </c>
      <c r="F51" s="1">
        <f t="shared" si="0"/>
        <v>312983.66666666663</v>
      </c>
      <c r="G51" s="38">
        <f t="shared" si="1"/>
        <v>1251934.6666666665</v>
      </c>
      <c r="I51" s="3">
        <v>41</v>
      </c>
      <c r="J51" s="28">
        <f t="shared" si="2"/>
        <v>65004.3</v>
      </c>
      <c r="K51" s="43">
        <f>D51*$J$5</f>
        <v>10834.05</v>
      </c>
      <c r="L51" s="43">
        <f t="shared" si="3"/>
        <v>75838.350000000006</v>
      </c>
      <c r="M51" s="50">
        <f t="shared" si="4"/>
        <v>6.8209533436142458E-2</v>
      </c>
      <c r="N51" s="6">
        <f>J51*$J$3+K51*$J$4</f>
        <v>971814.28500000003</v>
      </c>
      <c r="O51" s="6">
        <f t="shared" si="5"/>
        <v>328632.84999999998</v>
      </c>
      <c r="P51" s="44">
        <f t="shared" si="6"/>
        <v>1300447.135</v>
      </c>
      <c r="Q51" s="1"/>
      <c r="R51" s="3">
        <v>41</v>
      </c>
      <c r="S51" s="28">
        <f t="shared" si="7"/>
        <v>86672.4</v>
      </c>
      <c r="T51" s="50">
        <f t="shared" si="8"/>
        <v>7.7953752498448506E-2</v>
      </c>
      <c r="U51" s="6">
        <f t="shared" si="9"/>
        <v>901392.96</v>
      </c>
      <c r="V51" s="6">
        <f t="shared" si="10"/>
        <v>375580.39999999997</v>
      </c>
      <c r="W51" s="44">
        <f t="shared" si="11"/>
        <v>1276973.3599999999</v>
      </c>
      <c r="Y51" s="3">
        <v>41</v>
      </c>
      <c r="Z51" s="28">
        <f t="shared" si="12"/>
        <v>78005.16</v>
      </c>
      <c r="AA51" s="43">
        <f t="shared" si="13"/>
        <v>18056.75</v>
      </c>
      <c r="AB51" s="43">
        <f t="shared" si="14"/>
        <v>96061.91</v>
      </c>
      <c r="AC51" s="50">
        <f t="shared" si="15"/>
        <v>8.6398742352447114E-2</v>
      </c>
      <c r="AD51" s="6">
        <f t="shared" si="16"/>
        <v>1190120.3925000001</v>
      </c>
      <c r="AE51" s="6">
        <f t="shared" si="17"/>
        <v>416268.27666666667</v>
      </c>
      <c r="AF51" s="44">
        <f t="shared" si="18"/>
        <v>1606388.6691666667</v>
      </c>
      <c r="AH51" s="3">
        <v>41</v>
      </c>
      <c r="AI51" s="4">
        <f t="shared" si="19"/>
        <v>0.2</v>
      </c>
      <c r="AJ51" s="4">
        <f t="shared" si="20"/>
        <v>10.4</v>
      </c>
      <c r="AK51" s="28">
        <f t="shared" si="21"/>
        <v>68615.649999999994</v>
      </c>
      <c r="AL51" s="43">
        <f t="shared" si="22"/>
        <v>10834.05</v>
      </c>
      <c r="AM51" s="43">
        <f t="shared" si="23"/>
        <v>18056.75</v>
      </c>
      <c r="AN51" s="43">
        <f t="shared" si="24"/>
        <v>97506.45</v>
      </c>
      <c r="AO51" s="4">
        <f t="shared" si="25"/>
        <v>8.7697971560754581E-2</v>
      </c>
      <c r="AP51" s="20">
        <f t="shared" si="26"/>
        <v>1016414.4575</v>
      </c>
      <c r="AQ51" s="6">
        <f t="shared" si="27"/>
        <v>422527.94999999995</v>
      </c>
      <c r="AR51" s="58">
        <f t="shared" si="28"/>
        <v>1438942.4075</v>
      </c>
    </row>
    <row r="52" spans="2:44" x14ac:dyDescent="0.2">
      <c r="B52" s="3">
        <v>42</v>
      </c>
      <c r="C52" s="7">
        <v>7.8729999999999998E-3</v>
      </c>
      <c r="D52" s="29">
        <f>E52/$C$3</f>
        <v>73866.923076923078</v>
      </c>
      <c r="E52" s="6">
        <v>960270</v>
      </c>
      <c r="F52" s="1">
        <f t="shared" si="0"/>
        <v>320090</v>
      </c>
      <c r="G52" s="38">
        <f t="shared" si="1"/>
        <v>1280360</v>
      </c>
      <c r="I52" s="3">
        <v>42</v>
      </c>
      <c r="J52" s="28">
        <f t="shared" si="2"/>
        <v>66480.230769230766</v>
      </c>
      <c r="K52" s="43">
        <f>D52*$J$5</f>
        <v>11080.038461538461</v>
      </c>
      <c r="L52" s="43">
        <f t="shared" si="3"/>
        <v>77560.26923076922</v>
      </c>
      <c r="M52" s="50">
        <f t="shared" si="4"/>
        <v>6.9758239431796237E-2</v>
      </c>
      <c r="N52" s="6">
        <f>J52*$J$3+K52*$J$4</f>
        <v>993879.45</v>
      </c>
      <c r="O52" s="6">
        <f t="shared" si="5"/>
        <v>336094.49999999994</v>
      </c>
      <c r="P52" s="44">
        <f t="shared" si="6"/>
        <v>1329973.95</v>
      </c>
      <c r="Q52" s="1"/>
      <c r="R52" s="3">
        <v>42</v>
      </c>
      <c r="S52" s="28">
        <f t="shared" si="7"/>
        <v>88640.307692307688</v>
      </c>
      <c r="T52" s="50">
        <f t="shared" si="8"/>
        <v>7.972370220776713E-2</v>
      </c>
      <c r="U52" s="6">
        <f t="shared" si="9"/>
        <v>921859.2</v>
      </c>
      <c r="V52" s="6">
        <f t="shared" si="10"/>
        <v>384107.99999999994</v>
      </c>
      <c r="W52" s="44">
        <f t="shared" si="11"/>
        <v>1305967.2</v>
      </c>
      <c r="Y52" s="3">
        <v>42</v>
      </c>
      <c r="Z52" s="28">
        <f t="shared" si="12"/>
        <v>79776.276923076919</v>
      </c>
      <c r="AA52" s="43">
        <f t="shared" si="13"/>
        <v>18466.73076923077</v>
      </c>
      <c r="AB52" s="43">
        <f t="shared" si="14"/>
        <v>98243.007692307685</v>
      </c>
      <c r="AC52" s="50">
        <f t="shared" si="15"/>
        <v>8.8360436613608567E-2</v>
      </c>
      <c r="AD52" s="6">
        <f t="shared" si="16"/>
        <v>1217142.2250000001</v>
      </c>
      <c r="AE52" s="6">
        <f t="shared" si="17"/>
        <v>425719.69999999995</v>
      </c>
      <c r="AF52" s="44">
        <f t="shared" si="18"/>
        <v>1642861.925</v>
      </c>
      <c r="AH52" s="3">
        <v>42</v>
      </c>
      <c r="AI52" s="4">
        <f t="shared" si="19"/>
        <v>0.2</v>
      </c>
      <c r="AJ52" s="4">
        <f t="shared" si="20"/>
        <v>10.4</v>
      </c>
      <c r="AK52" s="28">
        <f t="shared" si="21"/>
        <v>70173.576923076922</v>
      </c>
      <c r="AL52" s="43">
        <f t="shared" si="22"/>
        <v>11080.038461538461</v>
      </c>
      <c r="AM52" s="43">
        <f t="shared" si="23"/>
        <v>18466.73076923077</v>
      </c>
      <c r="AN52" s="43">
        <f t="shared" si="24"/>
        <v>99720.346153846142</v>
      </c>
      <c r="AO52" s="4">
        <f t="shared" si="25"/>
        <v>8.9689164983738009E-2</v>
      </c>
      <c r="AP52" s="20">
        <f t="shared" si="26"/>
        <v>1039492.2750000001</v>
      </c>
      <c r="AQ52" s="6">
        <f t="shared" si="27"/>
        <v>432121.49999999994</v>
      </c>
      <c r="AR52" s="58">
        <f t="shared" si="28"/>
        <v>1471613.7750000001</v>
      </c>
    </row>
    <row r="53" spans="2:44" x14ac:dyDescent="0.2">
      <c r="B53" s="3">
        <v>43</v>
      </c>
      <c r="C53" s="7">
        <v>2.2556E-2</v>
      </c>
      <c r="D53" s="29">
        <f>E53/$C$3</f>
        <v>211614.92307692306</v>
      </c>
      <c r="E53" s="6">
        <v>2750994</v>
      </c>
      <c r="F53" s="1">
        <f t="shared" si="0"/>
        <v>916997.99999999988</v>
      </c>
      <c r="G53" s="38">
        <f t="shared" si="1"/>
        <v>3667992</v>
      </c>
      <c r="I53" s="3">
        <v>43</v>
      </c>
      <c r="J53" s="28">
        <f t="shared" si="2"/>
        <v>190453.43076923076</v>
      </c>
      <c r="K53" s="43">
        <f>D53*$J$5</f>
        <v>31742.238461538458</v>
      </c>
      <c r="L53" s="43">
        <f t="shared" si="3"/>
        <v>222195.66923076921</v>
      </c>
      <c r="M53" s="50">
        <f t="shared" si="4"/>
        <v>0.19984431266980626</v>
      </c>
      <c r="N53" s="6">
        <f>J53*$J$3+K53*$J$4</f>
        <v>2847278.79</v>
      </c>
      <c r="O53" s="6">
        <f t="shared" si="5"/>
        <v>962847.89999999991</v>
      </c>
      <c r="P53" s="44">
        <f t="shared" si="6"/>
        <v>3810126.69</v>
      </c>
      <c r="Q53" s="1"/>
      <c r="R53" s="3">
        <v>43</v>
      </c>
      <c r="S53" s="28">
        <f t="shared" si="7"/>
        <v>253937.90769230766</v>
      </c>
      <c r="T53" s="50">
        <f t="shared" si="8"/>
        <v>0.22839350019406429</v>
      </c>
      <c r="U53" s="6">
        <f t="shared" si="9"/>
        <v>2640954.2399999998</v>
      </c>
      <c r="V53" s="6">
        <f t="shared" si="10"/>
        <v>1100397.5999999999</v>
      </c>
      <c r="W53" s="44">
        <f t="shared" si="11"/>
        <v>3741351.84</v>
      </c>
      <c r="Y53" s="3">
        <v>43</v>
      </c>
      <c r="Z53" s="28">
        <f t="shared" si="12"/>
        <v>228544.11692307692</v>
      </c>
      <c r="AA53" s="43">
        <f t="shared" si="13"/>
        <v>52903.730769230766</v>
      </c>
      <c r="AB53" s="43">
        <f t="shared" si="14"/>
        <v>281447.84769230767</v>
      </c>
      <c r="AC53" s="50">
        <f t="shared" si="15"/>
        <v>0.25313612938175462</v>
      </c>
      <c r="AD53" s="6">
        <f t="shared" si="16"/>
        <v>3486884.895</v>
      </c>
      <c r="AE53" s="6">
        <f t="shared" si="17"/>
        <v>1219607.3399999999</v>
      </c>
      <c r="AF53" s="44">
        <f t="shared" si="18"/>
        <v>4706492.2349999994</v>
      </c>
      <c r="AH53" s="3">
        <v>43</v>
      </c>
      <c r="AI53" s="4">
        <f t="shared" si="19"/>
        <v>0.2</v>
      </c>
      <c r="AJ53" s="4">
        <f t="shared" si="20"/>
        <v>10.4</v>
      </c>
      <c r="AK53" s="28">
        <f t="shared" si="21"/>
        <v>201034.17692307691</v>
      </c>
      <c r="AL53" s="43">
        <f t="shared" si="22"/>
        <v>31742.238461538458</v>
      </c>
      <c r="AM53" s="43">
        <f t="shared" si="23"/>
        <v>52903.730769230766</v>
      </c>
      <c r="AN53" s="43">
        <f t="shared" si="24"/>
        <v>285680.14615384612</v>
      </c>
      <c r="AO53" s="4">
        <f t="shared" si="25"/>
        <v>0.25694268771832229</v>
      </c>
      <c r="AP53" s="20">
        <f t="shared" si="26"/>
        <v>2977951.0049999999</v>
      </c>
      <c r="AQ53" s="6">
        <f t="shared" si="27"/>
        <v>1237947.2999999998</v>
      </c>
      <c r="AR53" s="58">
        <f t="shared" si="28"/>
        <v>4215898.3049999997</v>
      </c>
    </row>
    <row r="54" spans="2:44" x14ac:dyDescent="0.2">
      <c r="B54" s="3">
        <v>44</v>
      </c>
      <c r="C54" s="7">
        <v>4.4250999999999999E-2</v>
      </c>
      <c r="D54" s="29">
        <f>E54/$C$3</f>
        <v>415158.46153846156</v>
      </c>
      <c r="E54" s="6">
        <v>5397060</v>
      </c>
      <c r="F54" s="1">
        <f t="shared" si="0"/>
        <v>1799020</v>
      </c>
      <c r="G54" s="38">
        <f t="shared" si="1"/>
        <v>7196080</v>
      </c>
      <c r="I54" s="3">
        <v>44</v>
      </c>
      <c r="J54" s="28">
        <f t="shared" si="2"/>
        <v>373642.61538461543</v>
      </c>
      <c r="K54" s="43">
        <f>D54*$J$5</f>
        <v>62273.769230769234</v>
      </c>
      <c r="L54" s="43">
        <f t="shared" si="3"/>
        <v>435916.38461538468</v>
      </c>
      <c r="M54" s="50">
        <f t="shared" si="4"/>
        <v>0.39206619357865002</v>
      </c>
      <c r="N54" s="6">
        <f>J54*$J$3+K54*$J$4</f>
        <v>5585957.1000000015</v>
      </c>
      <c r="O54" s="6">
        <f t="shared" si="5"/>
        <v>1888971.0000000002</v>
      </c>
      <c r="P54" s="44">
        <f t="shared" si="6"/>
        <v>7474928.1000000015</v>
      </c>
      <c r="Q54" s="1"/>
      <c r="R54" s="3">
        <v>44</v>
      </c>
      <c r="S54" s="28">
        <f t="shared" si="7"/>
        <v>498190.15384615387</v>
      </c>
      <c r="T54" s="50">
        <f t="shared" si="8"/>
        <v>0.44807564980417142</v>
      </c>
      <c r="U54" s="6">
        <f t="shared" si="9"/>
        <v>5181177.6000000006</v>
      </c>
      <c r="V54" s="6">
        <f t="shared" si="10"/>
        <v>2158824</v>
      </c>
      <c r="W54" s="44">
        <f t="shared" si="11"/>
        <v>7340001.6000000006</v>
      </c>
      <c r="Y54" s="3">
        <v>44</v>
      </c>
      <c r="Z54" s="28">
        <f t="shared" si="12"/>
        <v>448371.13846153853</v>
      </c>
      <c r="AA54" s="43">
        <f t="shared" si="13"/>
        <v>103789.61538461539</v>
      </c>
      <c r="AB54" s="43">
        <f t="shared" si="14"/>
        <v>552160.75384615397</v>
      </c>
      <c r="AC54" s="50">
        <f t="shared" si="15"/>
        <v>0.49661717853295678</v>
      </c>
      <c r="AD54" s="6">
        <f t="shared" si="16"/>
        <v>6840773.5500000007</v>
      </c>
      <c r="AE54" s="6">
        <f t="shared" si="17"/>
        <v>2392696.6000000006</v>
      </c>
      <c r="AF54" s="44">
        <f t="shared" si="18"/>
        <v>9233470.1500000022</v>
      </c>
      <c r="AH54" s="3">
        <v>44</v>
      </c>
      <c r="AI54" s="4">
        <f t="shared" si="19"/>
        <v>0.2</v>
      </c>
      <c r="AJ54" s="4">
        <f t="shared" si="20"/>
        <v>10.4</v>
      </c>
      <c r="AK54" s="28">
        <f t="shared" si="21"/>
        <v>394400.53846153844</v>
      </c>
      <c r="AL54" s="43">
        <f t="shared" si="22"/>
        <v>62273.769230769234</v>
      </c>
      <c r="AM54" s="43">
        <f t="shared" si="23"/>
        <v>103789.61538461539</v>
      </c>
      <c r="AN54" s="43">
        <f t="shared" si="24"/>
        <v>560463.92307692312</v>
      </c>
      <c r="AO54" s="4">
        <f t="shared" si="25"/>
        <v>0.50408510602969292</v>
      </c>
      <c r="AP54" s="20">
        <f t="shared" si="26"/>
        <v>5842317.4500000002</v>
      </c>
      <c r="AQ54" s="6">
        <f t="shared" si="27"/>
        <v>2428677</v>
      </c>
      <c r="AR54" s="58">
        <f t="shared" si="28"/>
        <v>8270994.4500000002</v>
      </c>
    </row>
    <row r="55" spans="2:44" x14ac:dyDescent="0.2">
      <c r="B55" s="3">
        <v>45</v>
      </c>
      <c r="C55" s="7">
        <v>2.3411999999999999E-2</v>
      </c>
      <c r="D55" s="29">
        <f>E55/$C$3</f>
        <v>219651.84615384616</v>
      </c>
      <c r="E55" s="6">
        <v>2855474</v>
      </c>
      <c r="F55" s="1">
        <f t="shared" si="0"/>
        <v>951824.66666666663</v>
      </c>
      <c r="G55" s="38">
        <f t="shared" si="1"/>
        <v>3807298.6666666665</v>
      </c>
      <c r="I55" s="3">
        <v>45</v>
      </c>
      <c r="J55" s="28">
        <f t="shared" si="2"/>
        <v>197686.66153846154</v>
      </c>
      <c r="K55" s="43">
        <f>D55*$J$5</f>
        <v>32947.776923076919</v>
      </c>
      <c r="L55" s="43">
        <f t="shared" si="3"/>
        <v>230634.43846153846</v>
      </c>
      <c r="M55" s="50">
        <f t="shared" si="4"/>
        <v>0.20743419973889524</v>
      </c>
      <c r="N55" s="6">
        <f>J55*$J$3+K55*$J$4</f>
        <v>2955415.59</v>
      </c>
      <c r="O55" s="6">
        <f t="shared" si="5"/>
        <v>999415.89999999991</v>
      </c>
      <c r="P55" s="44">
        <f t="shared" si="6"/>
        <v>3954831.4899999998</v>
      </c>
      <c r="Q55" s="1"/>
      <c r="R55" s="3">
        <v>45</v>
      </c>
      <c r="S55" s="28">
        <f t="shared" si="7"/>
        <v>263582.21538461535</v>
      </c>
      <c r="T55" s="50">
        <f t="shared" si="8"/>
        <v>0.23706765684445169</v>
      </c>
      <c r="U55" s="6">
        <f t="shared" si="9"/>
        <v>2741255.0399999996</v>
      </c>
      <c r="V55" s="6">
        <f t="shared" si="10"/>
        <v>1142189.5999999999</v>
      </c>
      <c r="W55" s="44">
        <f t="shared" si="11"/>
        <v>3883444.6399999997</v>
      </c>
      <c r="Y55" s="3">
        <v>45</v>
      </c>
      <c r="Z55" s="28">
        <f t="shared" si="12"/>
        <v>237223.99384615384</v>
      </c>
      <c r="AA55" s="43">
        <f t="shared" si="13"/>
        <v>54912.961538461539</v>
      </c>
      <c r="AB55" s="43">
        <f t="shared" si="14"/>
        <v>292136.9553846154</v>
      </c>
      <c r="AC55" s="50">
        <f t="shared" si="15"/>
        <v>0.26274998633593399</v>
      </c>
      <c r="AD55" s="6">
        <f t="shared" si="16"/>
        <v>3619313.2949999999</v>
      </c>
      <c r="AE55" s="6">
        <f t="shared" si="17"/>
        <v>1265926.8066666666</v>
      </c>
      <c r="AF55" s="44">
        <f t="shared" si="18"/>
        <v>4885240.1016666666</v>
      </c>
      <c r="AH55" s="3">
        <v>45</v>
      </c>
      <c r="AI55" s="4">
        <f t="shared" si="19"/>
        <v>0.2</v>
      </c>
      <c r="AJ55" s="4">
        <f t="shared" si="20"/>
        <v>10.4</v>
      </c>
      <c r="AK55" s="28">
        <f t="shared" si="21"/>
        <v>208669.25384615385</v>
      </c>
      <c r="AL55" s="43">
        <f t="shared" si="22"/>
        <v>32947.776923076919</v>
      </c>
      <c r="AM55" s="43">
        <f t="shared" si="23"/>
        <v>54912.961538461539</v>
      </c>
      <c r="AN55" s="43">
        <f t="shared" si="24"/>
        <v>296529.9923076923</v>
      </c>
      <c r="AO55" s="4">
        <f t="shared" si="25"/>
        <v>0.26670111395000817</v>
      </c>
      <c r="AP55" s="20">
        <f t="shared" si="26"/>
        <v>3091050.6050000004</v>
      </c>
      <c r="AQ55" s="6">
        <f t="shared" si="27"/>
        <v>1284963.2999999998</v>
      </c>
      <c r="AR55" s="58">
        <f t="shared" si="28"/>
        <v>4376013.9050000003</v>
      </c>
    </row>
    <row r="56" spans="2:44" x14ac:dyDescent="0.2">
      <c r="B56" s="3">
        <v>46</v>
      </c>
      <c r="C56" s="7">
        <v>7.4650000000000003E-3</v>
      </c>
      <c r="D56" s="29">
        <f>E56/$C$3</f>
        <v>70034.538461538468</v>
      </c>
      <c r="E56" s="6">
        <v>910449</v>
      </c>
      <c r="F56" s="1">
        <f t="shared" si="0"/>
        <v>303483</v>
      </c>
      <c r="G56" s="38">
        <f t="shared" si="1"/>
        <v>1213932</v>
      </c>
      <c r="I56" s="3">
        <v>46</v>
      </c>
      <c r="J56" s="28">
        <f t="shared" si="2"/>
        <v>63031.084615384621</v>
      </c>
      <c r="K56" s="43">
        <f>D56*$J$5</f>
        <v>10505.18076923077</v>
      </c>
      <c r="L56" s="43">
        <f t="shared" si="3"/>
        <v>73536.265384615399</v>
      </c>
      <c r="M56" s="50">
        <f t="shared" si="4"/>
        <v>6.6139022704488806E-2</v>
      </c>
      <c r="N56" s="6">
        <f>J56*$J$3+K56*$J$4</f>
        <v>942314.71500000008</v>
      </c>
      <c r="O56" s="6">
        <f t="shared" si="5"/>
        <v>318657.15000000002</v>
      </c>
      <c r="P56" s="44">
        <f t="shared" si="6"/>
        <v>1260971.8650000002</v>
      </c>
      <c r="Q56" s="1"/>
      <c r="R56" s="3">
        <v>46</v>
      </c>
      <c r="S56" s="28">
        <f t="shared" si="7"/>
        <v>84041.446153846162</v>
      </c>
      <c r="T56" s="50">
        <f t="shared" si="8"/>
        <v>7.5587454519415773E-2</v>
      </c>
      <c r="U56" s="6">
        <f t="shared" si="9"/>
        <v>874031.04000000015</v>
      </c>
      <c r="V56" s="6">
        <f t="shared" si="10"/>
        <v>364179.60000000003</v>
      </c>
      <c r="W56" s="44">
        <f t="shared" si="11"/>
        <v>1238210.6400000001</v>
      </c>
      <c r="Y56" s="3">
        <v>46</v>
      </c>
      <c r="Z56" s="28">
        <f t="shared" si="12"/>
        <v>75637.301538461543</v>
      </c>
      <c r="AA56" s="43">
        <f t="shared" si="13"/>
        <v>17508.634615384617</v>
      </c>
      <c r="AB56" s="43">
        <f t="shared" si="14"/>
        <v>93145.936153846153</v>
      </c>
      <c r="AC56" s="50">
        <f t="shared" si="15"/>
        <v>8.3776095425685801E-2</v>
      </c>
      <c r="AD56" s="6">
        <f t="shared" si="16"/>
        <v>1153994.1075000002</v>
      </c>
      <c r="AE56" s="6">
        <f t="shared" si="17"/>
        <v>403632.38999999996</v>
      </c>
      <c r="AF56" s="44">
        <f t="shared" si="18"/>
        <v>1557626.4975000001</v>
      </c>
      <c r="AH56" s="3">
        <v>46</v>
      </c>
      <c r="AI56" s="4">
        <f t="shared" si="19"/>
        <v>0.2</v>
      </c>
      <c r="AJ56" s="4">
        <f t="shared" si="20"/>
        <v>10.4</v>
      </c>
      <c r="AK56" s="28">
        <f t="shared" si="21"/>
        <v>66532.811538461538</v>
      </c>
      <c r="AL56" s="43">
        <f t="shared" si="22"/>
        <v>10505.18076923077</v>
      </c>
      <c r="AM56" s="43">
        <f t="shared" si="23"/>
        <v>17508.634615384617</v>
      </c>
      <c r="AN56" s="43">
        <f t="shared" si="24"/>
        <v>94546.626923076925</v>
      </c>
      <c r="AO56" s="4">
        <f t="shared" si="25"/>
        <v>8.5035886334342739E-2</v>
      </c>
      <c r="AP56" s="20">
        <f t="shared" si="26"/>
        <v>985561.04249999998</v>
      </c>
      <c r="AQ56" s="6">
        <f t="shared" si="27"/>
        <v>409702.05</v>
      </c>
      <c r="AR56" s="58">
        <f t="shared" si="28"/>
        <v>1395263.0925</v>
      </c>
    </row>
    <row r="57" spans="2:44" x14ac:dyDescent="0.2">
      <c r="B57" s="3">
        <v>47</v>
      </c>
      <c r="C57" s="7">
        <v>8.5679999999999992E-3</v>
      </c>
      <c r="D57" s="29">
        <f>E57/$C$3</f>
        <v>80383.230769230766</v>
      </c>
      <c r="E57" s="6">
        <v>1044982</v>
      </c>
      <c r="F57" s="1">
        <f t="shared" si="0"/>
        <v>348327.33333333331</v>
      </c>
      <c r="G57" s="38">
        <f t="shared" si="1"/>
        <v>1393309.3333333333</v>
      </c>
      <c r="I57" s="3">
        <v>47</v>
      </c>
      <c r="J57" s="28">
        <f t="shared" si="2"/>
        <v>72344.907692307694</v>
      </c>
      <c r="K57" s="43">
        <f>D57*$J$5</f>
        <v>12057.484615384614</v>
      </c>
      <c r="L57" s="43">
        <f t="shared" si="3"/>
        <v>84402.392307692309</v>
      </c>
      <c r="M57" s="50">
        <f t="shared" si="4"/>
        <v>7.5912091971963414E-2</v>
      </c>
      <c r="N57" s="6">
        <f>J57*$J$3+K57*$J$4</f>
        <v>1081556.3700000001</v>
      </c>
      <c r="O57" s="6">
        <f t="shared" si="5"/>
        <v>365743.69999999995</v>
      </c>
      <c r="P57" s="44">
        <f t="shared" si="6"/>
        <v>1447300.07</v>
      </c>
      <c r="Q57" s="1"/>
      <c r="R57" s="3">
        <v>47</v>
      </c>
      <c r="S57" s="28">
        <f t="shared" si="7"/>
        <v>96459.87692307691</v>
      </c>
      <c r="T57" s="50">
        <f t="shared" si="8"/>
        <v>8.6756676539386735E-2</v>
      </c>
      <c r="U57" s="6">
        <f t="shared" si="9"/>
        <v>1003182.7199999999</v>
      </c>
      <c r="V57" s="6">
        <f t="shared" si="10"/>
        <v>417992.79999999993</v>
      </c>
      <c r="W57" s="44">
        <f t="shared" si="11"/>
        <v>1421175.5199999998</v>
      </c>
      <c r="Y57" s="3">
        <v>47</v>
      </c>
      <c r="Z57" s="28">
        <f t="shared" si="12"/>
        <v>86813.889230769229</v>
      </c>
      <c r="AA57" s="43">
        <f t="shared" si="13"/>
        <v>20095.807692307691</v>
      </c>
      <c r="AB57" s="43">
        <f t="shared" si="14"/>
        <v>106909.69692307692</v>
      </c>
      <c r="AC57" s="50">
        <f t="shared" si="15"/>
        <v>9.6155316497820303E-2</v>
      </c>
      <c r="AD57" s="6">
        <f t="shared" si="16"/>
        <v>1324514.6850000001</v>
      </c>
      <c r="AE57" s="6">
        <f t="shared" si="17"/>
        <v>463275.35333333327</v>
      </c>
      <c r="AF57" s="44">
        <f t="shared" si="18"/>
        <v>1787790.0383333333</v>
      </c>
      <c r="AH57" s="3">
        <v>47</v>
      </c>
      <c r="AI57" s="4">
        <f t="shared" si="19"/>
        <v>0.2</v>
      </c>
      <c r="AJ57" s="4">
        <f t="shared" si="20"/>
        <v>10.4</v>
      </c>
      <c r="AK57" s="28">
        <f t="shared" si="21"/>
        <v>76364.069230769222</v>
      </c>
      <c r="AL57" s="43">
        <f t="shared" si="22"/>
        <v>12057.484615384614</v>
      </c>
      <c r="AM57" s="43">
        <f t="shared" si="23"/>
        <v>20095.807692307691</v>
      </c>
      <c r="AN57" s="43">
        <f t="shared" si="24"/>
        <v>108517.36153846153</v>
      </c>
      <c r="AO57" s="4">
        <f t="shared" si="25"/>
        <v>9.7601261106810083E-2</v>
      </c>
      <c r="AP57" s="20">
        <f t="shared" si="26"/>
        <v>1131193.0149999999</v>
      </c>
      <c r="AQ57" s="6">
        <f t="shared" si="27"/>
        <v>470241.89999999991</v>
      </c>
      <c r="AR57" s="58">
        <f t="shared" si="28"/>
        <v>1601434.9149999998</v>
      </c>
    </row>
    <row r="58" spans="2:44" x14ac:dyDescent="0.2">
      <c r="B58" s="3">
        <v>48</v>
      </c>
      <c r="C58" s="7">
        <v>6.5250000000000004E-3</v>
      </c>
      <c r="D58" s="29">
        <f>E58/$C$3</f>
        <v>61215.923076923078</v>
      </c>
      <c r="E58" s="6">
        <v>795807</v>
      </c>
      <c r="F58" s="1">
        <f t="shared" si="0"/>
        <v>265269</v>
      </c>
      <c r="G58" s="38">
        <f t="shared" si="1"/>
        <v>1061076</v>
      </c>
      <c r="I58" s="3">
        <v>48</v>
      </c>
      <c r="J58" s="28">
        <f t="shared" si="2"/>
        <v>55094.330769230772</v>
      </c>
      <c r="K58" s="43">
        <f>D58*$J$5</f>
        <v>9182.3884615384613</v>
      </c>
      <c r="L58" s="43">
        <f t="shared" si="3"/>
        <v>64276.719230769231</v>
      </c>
      <c r="M58" s="50">
        <f t="shared" si="4"/>
        <v>5.7810923227320933E-2</v>
      </c>
      <c r="N58" s="6">
        <f>J58*$J$3+K58*$J$4</f>
        <v>823660.24500000011</v>
      </c>
      <c r="O58" s="6">
        <f t="shared" si="5"/>
        <v>278532.45</v>
      </c>
      <c r="P58" s="44">
        <f t="shared" si="6"/>
        <v>1102192.6950000001</v>
      </c>
      <c r="Q58" s="1"/>
      <c r="R58" s="3">
        <v>48</v>
      </c>
      <c r="S58" s="28">
        <f t="shared" si="7"/>
        <v>73459.107692307691</v>
      </c>
      <c r="T58" s="50">
        <f t="shared" si="8"/>
        <v>6.606962654550963E-2</v>
      </c>
      <c r="U58" s="6">
        <f t="shared" si="9"/>
        <v>763974.72</v>
      </c>
      <c r="V58" s="6">
        <f t="shared" si="10"/>
        <v>318322.8</v>
      </c>
      <c r="W58" s="44">
        <f t="shared" si="11"/>
        <v>1082297.52</v>
      </c>
      <c r="Y58" s="3">
        <v>48</v>
      </c>
      <c r="Z58" s="28">
        <f t="shared" si="12"/>
        <v>66113.196923076917</v>
      </c>
      <c r="AA58" s="43">
        <f t="shared" si="13"/>
        <v>15303.98076923077</v>
      </c>
      <c r="AB58" s="43">
        <f t="shared" si="14"/>
        <v>81417.177692307683</v>
      </c>
      <c r="AC58" s="50">
        <f t="shared" si="15"/>
        <v>7.3227169421273178E-2</v>
      </c>
      <c r="AD58" s="6">
        <f t="shared" si="16"/>
        <v>1008685.3724999999</v>
      </c>
      <c r="AE58" s="6">
        <f t="shared" si="17"/>
        <v>352807.76999999996</v>
      </c>
      <c r="AF58" s="44">
        <f t="shared" si="18"/>
        <v>1361493.1424999998</v>
      </c>
      <c r="AH58" s="3">
        <v>48</v>
      </c>
      <c r="AI58" s="4">
        <f t="shared" si="19"/>
        <v>0.2</v>
      </c>
      <c r="AJ58" s="4">
        <f t="shared" si="20"/>
        <v>10.4</v>
      </c>
      <c r="AK58" s="28">
        <f t="shared" si="21"/>
        <v>58155.126923076925</v>
      </c>
      <c r="AL58" s="43">
        <f t="shared" si="22"/>
        <v>9182.3884615384613</v>
      </c>
      <c r="AM58" s="43">
        <f t="shared" si="23"/>
        <v>15303.98076923077</v>
      </c>
      <c r="AN58" s="43">
        <f t="shared" si="24"/>
        <v>82641.49615384615</v>
      </c>
      <c r="AO58" s="4">
        <f t="shared" si="25"/>
        <v>7.4328329863698334E-2</v>
      </c>
      <c r="AP58" s="20">
        <f t="shared" si="26"/>
        <v>861461.07750000013</v>
      </c>
      <c r="AQ58" s="6">
        <f t="shared" si="27"/>
        <v>358113.14999999997</v>
      </c>
      <c r="AR58" s="58">
        <f t="shared" si="28"/>
        <v>1219574.2275</v>
      </c>
    </row>
    <row r="59" spans="2:44" x14ac:dyDescent="0.2">
      <c r="B59" s="3">
        <v>49</v>
      </c>
      <c r="C59" s="7">
        <v>5.8259999999999996E-3</v>
      </c>
      <c r="D59" s="29">
        <f>E59/$C$3</f>
        <v>54658.538461538461</v>
      </c>
      <c r="E59" s="6">
        <v>710561</v>
      </c>
      <c r="F59" s="1">
        <f t="shared" si="0"/>
        <v>236853.66666666666</v>
      </c>
      <c r="G59" s="38">
        <f t="shared" si="1"/>
        <v>947414.66666666663</v>
      </c>
      <c r="I59" s="3">
        <v>49</v>
      </c>
      <c r="J59" s="28">
        <f t="shared" si="2"/>
        <v>49192.684615384613</v>
      </c>
      <c r="K59" s="43">
        <f>D59*$J$5</f>
        <v>8198.7807692307688</v>
      </c>
      <c r="L59" s="43">
        <f t="shared" si="3"/>
        <v>57391.465384615381</v>
      </c>
      <c r="M59" s="50">
        <f t="shared" si="4"/>
        <v>5.161827857675088E-2</v>
      </c>
      <c r="N59" s="6">
        <f>J59*$J$3+K59*$J$4</f>
        <v>735430.63499999989</v>
      </c>
      <c r="O59" s="6">
        <f t="shared" si="5"/>
        <v>248696.34999999998</v>
      </c>
      <c r="P59" s="44">
        <f t="shared" si="6"/>
        <v>984126.98499999987</v>
      </c>
      <c r="Q59" s="1"/>
      <c r="R59" s="3">
        <v>49</v>
      </c>
      <c r="S59" s="28">
        <f t="shared" si="7"/>
        <v>65590.24615384615</v>
      </c>
      <c r="T59" s="50">
        <f t="shared" si="8"/>
        <v>5.8992318373429574E-2</v>
      </c>
      <c r="U59" s="6">
        <f t="shared" si="9"/>
        <v>682138.55999999994</v>
      </c>
      <c r="V59" s="6">
        <f t="shared" si="10"/>
        <v>284224.39999999997</v>
      </c>
      <c r="W59" s="44">
        <f t="shared" si="11"/>
        <v>966362.96</v>
      </c>
      <c r="Y59" s="3">
        <v>49</v>
      </c>
      <c r="Z59" s="28">
        <f t="shared" si="12"/>
        <v>59031.221538461534</v>
      </c>
      <c r="AA59" s="43">
        <f t="shared" si="13"/>
        <v>13664.634615384615</v>
      </c>
      <c r="AB59" s="43">
        <f t="shared" si="14"/>
        <v>72695.856153846151</v>
      </c>
      <c r="AC59" s="50">
        <f t="shared" si="15"/>
        <v>6.538315286388445E-2</v>
      </c>
      <c r="AD59" s="6">
        <f t="shared" si="16"/>
        <v>900636.06749999989</v>
      </c>
      <c r="AE59" s="6">
        <f t="shared" si="17"/>
        <v>315015.37666666665</v>
      </c>
      <c r="AF59" s="44">
        <f t="shared" si="18"/>
        <v>1215651.4441666666</v>
      </c>
      <c r="AH59" s="3">
        <v>49</v>
      </c>
      <c r="AI59" s="4">
        <f t="shared" si="19"/>
        <v>0.2</v>
      </c>
      <c r="AJ59" s="4">
        <f t="shared" si="20"/>
        <v>10.4</v>
      </c>
      <c r="AK59" s="28">
        <f t="shared" si="21"/>
        <v>51925.611538461533</v>
      </c>
      <c r="AL59" s="43">
        <f t="shared" si="22"/>
        <v>8198.7807692307688</v>
      </c>
      <c r="AM59" s="43">
        <f t="shared" si="23"/>
        <v>13664.634615384615</v>
      </c>
      <c r="AN59" s="43">
        <f t="shared" si="24"/>
        <v>73789.026923076919</v>
      </c>
      <c r="AO59" s="4">
        <f t="shared" si="25"/>
        <v>6.6366358170108275E-2</v>
      </c>
      <c r="AP59" s="20">
        <f t="shared" si="26"/>
        <v>769182.28249999997</v>
      </c>
      <c r="AQ59" s="6">
        <f t="shared" si="27"/>
        <v>319752.44999999995</v>
      </c>
      <c r="AR59" s="58">
        <f t="shared" si="28"/>
        <v>1088934.7324999999</v>
      </c>
    </row>
    <row r="60" spans="2:44" ht="17" thickBot="1" x14ac:dyDescent="0.25">
      <c r="B60" s="3">
        <v>50</v>
      </c>
      <c r="C60" s="10">
        <v>4.3262508501124605E-2</v>
      </c>
      <c r="D60" s="33">
        <f>E60/$C$3</f>
        <v>48101.153846153844</v>
      </c>
      <c r="E60" s="9">
        <v>625315</v>
      </c>
      <c r="F60" s="1">
        <f t="shared" si="0"/>
        <v>208438.33333333331</v>
      </c>
      <c r="G60" s="38">
        <f t="shared" si="1"/>
        <v>833753.33333333326</v>
      </c>
      <c r="I60" s="8">
        <v>50</v>
      </c>
      <c r="J60" s="28">
        <f t="shared" si="2"/>
        <v>43291.038461538461</v>
      </c>
      <c r="K60" s="46">
        <f>D60*$J$5</f>
        <v>7215.1730769230762</v>
      </c>
      <c r="L60" s="43">
        <f t="shared" si="3"/>
        <v>50506.211538461539</v>
      </c>
      <c r="M60" s="50">
        <f t="shared" si="4"/>
        <v>4.5425633926180833E-2</v>
      </c>
      <c r="N60" s="9">
        <f>J60*$J$3+K60*$J$4</f>
        <v>647201.02500000002</v>
      </c>
      <c r="O60" s="9">
        <f t="shared" si="5"/>
        <v>218860.25</v>
      </c>
      <c r="P60" s="47">
        <f t="shared" si="6"/>
        <v>866061.27500000002</v>
      </c>
      <c r="Q60" s="1"/>
      <c r="R60" s="8">
        <v>50</v>
      </c>
      <c r="S60" s="45">
        <f t="shared" si="7"/>
        <v>57721.38461538461</v>
      </c>
      <c r="T60" s="50">
        <f t="shared" si="8"/>
        <v>5.1915010201349518E-2</v>
      </c>
      <c r="U60" s="9">
        <f t="shared" si="9"/>
        <v>600302.39999999991</v>
      </c>
      <c r="V60" s="9">
        <f t="shared" si="10"/>
        <v>250125.99999999997</v>
      </c>
      <c r="W60" s="47">
        <f t="shared" si="11"/>
        <v>850428.39999999991</v>
      </c>
      <c r="Y60" s="8">
        <v>50</v>
      </c>
      <c r="Z60" s="45">
        <f t="shared" si="12"/>
        <v>51949.24615384615</v>
      </c>
      <c r="AA60" s="46">
        <f t="shared" si="13"/>
        <v>12025.288461538461</v>
      </c>
      <c r="AB60" s="46">
        <f t="shared" si="14"/>
        <v>63974.534615384611</v>
      </c>
      <c r="AC60" s="56">
        <f t="shared" si="15"/>
        <v>5.7539136306495715E-2</v>
      </c>
      <c r="AD60" s="9">
        <f t="shared" si="16"/>
        <v>792586.76249999995</v>
      </c>
      <c r="AE60" s="9">
        <f t="shared" si="17"/>
        <v>277222.98333333328</v>
      </c>
      <c r="AF60" s="47">
        <f t="shared" si="18"/>
        <v>1069809.7458333331</v>
      </c>
      <c r="AH60" s="8">
        <v>50</v>
      </c>
      <c r="AI60" s="21">
        <f t="shared" si="19"/>
        <v>0.2</v>
      </c>
      <c r="AJ60" s="21">
        <f t="shared" si="20"/>
        <v>10.4</v>
      </c>
      <c r="AK60" s="45">
        <f t="shared" si="21"/>
        <v>45696.096153846149</v>
      </c>
      <c r="AL60" s="46">
        <f t="shared" si="22"/>
        <v>7215.1730769230762</v>
      </c>
      <c r="AM60" s="46">
        <f t="shared" si="23"/>
        <v>12025.288461538461</v>
      </c>
      <c r="AN60" s="46">
        <f t="shared" si="24"/>
        <v>64936.557692307688</v>
      </c>
      <c r="AO60" s="21">
        <f t="shared" si="25"/>
        <v>5.8404386476518209E-2</v>
      </c>
      <c r="AP60" s="26">
        <f t="shared" si="26"/>
        <v>676903.48749999993</v>
      </c>
      <c r="AQ60" s="9">
        <f t="shared" si="27"/>
        <v>281391.74999999994</v>
      </c>
      <c r="AR60" s="59">
        <f t="shared" si="28"/>
        <v>958295.23749999981</v>
      </c>
    </row>
  </sheetData>
  <mergeCells count="6">
    <mergeCell ref="AH9:AR9"/>
    <mergeCell ref="I9:P9"/>
    <mergeCell ref="R9:W9"/>
    <mergeCell ref="Y9:AF9"/>
    <mergeCell ref="B9:G9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F2AB-C21C-AF46-BE48-F4FC01C6B6A1}">
  <dimension ref="B1:AH53"/>
  <sheetViews>
    <sheetView tabSelected="1" zoomScale="57" workbookViewId="0">
      <selection activeCell="O6" sqref="O6"/>
    </sheetView>
  </sheetViews>
  <sheetFormatPr baseColWidth="10" defaultRowHeight="16" x14ac:dyDescent="0.2"/>
  <cols>
    <col min="2" max="2" width="8.33203125" bestFit="1" customWidth="1"/>
    <col min="3" max="4" width="13.6640625" bestFit="1" customWidth="1"/>
    <col min="5" max="5" width="13.6640625" customWidth="1"/>
    <col min="6" max="7" width="13.6640625" bestFit="1" customWidth="1"/>
    <col min="8" max="8" width="8.1640625" bestFit="1" customWidth="1"/>
    <col min="9" max="9" width="6.33203125" bestFit="1" customWidth="1"/>
    <col min="10" max="10" width="10.1640625" bestFit="1" customWidth="1"/>
    <col min="11" max="11" width="8" bestFit="1" customWidth="1"/>
    <col min="12" max="12" width="9.6640625" bestFit="1" customWidth="1"/>
    <col min="13" max="13" width="8.1640625" bestFit="1" customWidth="1"/>
    <col min="14" max="14" width="7.33203125" bestFit="1" customWidth="1"/>
    <col min="15" max="15" width="10.1640625" bestFit="1" customWidth="1"/>
    <col min="16" max="16" width="8" bestFit="1" customWidth="1"/>
    <col min="17" max="17" width="9.6640625" bestFit="1" customWidth="1"/>
    <col min="19" max="19" width="8.33203125" bestFit="1" customWidth="1"/>
    <col min="20" max="24" width="13.6640625" bestFit="1" customWidth="1"/>
    <col min="25" max="25" width="8.1640625" bestFit="1" customWidth="1"/>
    <col min="26" max="26" width="6.33203125" bestFit="1" customWidth="1"/>
    <col min="27" max="27" width="10.1640625" bestFit="1" customWidth="1"/>
    <col min="28" max="28" width="8" bestFit="1" customWidth="1"/>
    <col min="29" max="29" width="9.6640625" bestFit="1" customWidth="1"/>
    <col min="30" max="30" width="8.1640625" bestFit="1" customWidth="1"/>
    <col min="31" max="31" width="7.33203125" bestFit="1" customWidth="1"/>
    <col min="32" max="32" width="10.1640625" bestFit="1" customWidth="1"/>
    <col min="33" max="33" width="8" bestFit="1" customWidth="1"/>
    <col min="34" max="34" width="9.6640625" bestFit="1" customWidth="1"/>
  </cols>
  <sheetData>
    <row r="1" spans="2:34" ht="17" thickBot="1" x14ac:dyDescent="0.25"/>
    <row r="2" spans="2:34" x14ac:dyDescent="0.2">
      <c r="B2" s="36" t="s">
        <v>1</v>
      </c>
      <c r="C2" s="17" t="s">
        <v>2</v>
      </c>
      <c r="D2" s="18"/>
      <c r="E2" s="18"/>
      <c r="F2" s="18"/>
      <c r="G2" s="19"/>
      <c r="H2" s="17" t="s">
        <v>13</v>
      </c>
      <c r="I2" s="18"/>
      <c r="J2" s="18"/>
      <c r="K2" s="18"/>
      <c r="L2" s="19"/>
      <c r="M2" s="18" t="s">
        <v>38</v>
      </c>
      <c r="N2" s="18"/>
      <c r="O2" s="18"/>
      <c r="P2" s="18"/>
      <c r="Q2" s="19"/>
      <c r="S2" s="36" t="s">
        <v>1</v>
      </c>
      <c r="T2" s="17" t="s">
        <v>2</v>
      </c>
      <c r="U2" s="18"/>
      <c r="V2" s="18"/>
      <c r="W2" s="18"/>
      <c r="X2" s="19"/>
      <c r="Y2" s="17" t="s">
        <v>13</v>
      </c>
      <c r="Z2" s="18"/>
      <c r="AA2" s="18"/>
      <c r="AB2" s="18"/>
      <c r="AC2" s="19"/>
      <c r="AD2" s="18" t="s">
        <v>38</v>
      </c>
      <c r="AE2" s="18"/>
      <c r="AF2" s="18"/>
      <c r="AG2" s="18"/>
      <c r="AH2" s="19"/>
    </row>
    <row r="3" spans="2:34" ht="17" thickBot="1" x14ac:dyDescent="0.25">
      <c r="B3" s="57"/>
      <c r="C3" s="8" t="s">
        <v>28</v>
      </c>
      <c r="D3" s="21" t="s">
        <v>30</v>
      </c>
      <c r="E3" s="21" t="s">
        <v>31</v>
      </c>
      <c r="F3" s="21" t="s">
        <v>32</v>
      </c>
      <c r="G3" s="22" t="s">
        <v>37</v>
      </c>
      <c r="H3" s="8" t="s">
        <v>28</v>
      </c>
      <c r="I3" s="21" t="s">
        <v>30</v>
      </c>
      <c r="J3" s="21" t="s">
        <v>31</v>
      </c>
      <c r="K3" s="21" t="s">
        <v>32</v>
      </c>
      <c r="L3" s="22" t="s">
        <v>37</v>
      </c>
      <c r="M3" s="21" t="s">
        <v>28</v>
      </c>
      <c r="N3" s="21" t="s">
        <v>30</v>
      </c>
      <c r="O3" s="21" t="s">
        <v>31</v>
      </c>
      <c r="P3" s="21" t="s">
        <v>32</v>
      </c>
      <c r="Q3" s="22" t="s">
        <v>37</v>
      </c>
      <c r="S3" s="57"/>
      <c r="T3" s="8" t="s">
        <v>28</v>
      </c>
      <c r="U3" s="21" t="s">
        <v>30</v>
      </c>
      <c r="V3" s="21" t="s">
        <v>31</v>
      </c>
      <c r="W3" s="21" t="s">
        <v>32</v>
      </c>
      <c r="X3" s="22" t="s">
        <v>37</v>
      </c>
      <c r="Y3" s="8" t="s">
        <v>28</v>
      </c>
      <c r="Z3" s="21" t="s">
        <v>30</v>
      </c>
      <c r="AA3" s="21" t="s">
        <v>31</v>
      </c>
      <c r="AB3" s="21" t="s">
        <v>32</v>
      </c>
      <c r="AC3" s="22" t="s">
        <v>37</v>
      </c>
      <c r="AD3" s="21" t="s">
        <v>28</v>
      </c>
      <c r="AE3" s="21" t="s">
        <v>30</v>
      </c>
      <c r="AF3" s="21" t="s">
        <v>31</v>
      </c>
      <c r="AG3" s="21" t="s">
        <v>32</v>
      </c>
      <c r="AH3" s="22" t="s">
        <v>37</v>
      </c>
    </row>
    <row r="4" spans="2:34" x14ac:dyDescent="0.2">
      <c r="B4" s="3">
        <v>1</v>
      </c>
      <c r="C4" s="51">
        <f>calculations!E11</f>
        <v>14453970</v>
      </c>
      <c r="D4" s="6">
        <f>calculations!N11</f>
        <v>14237160.450000001</v>
      </c>
      <c r="E4" s="6">
        <f>calculations!U11</f>
        <v>14453970.000000002</v>
      </c>
      <c r="F4" s="6">
        <f>calculations!AD11</f>
        <v>13550596.875000002</v>
      </c>
      <c r="G4" s="44">
        <f>calculations!AP11</f>
        <v>13333787.325000001</v>
      </c>
      <c r="H4" s="53">
        <f>C4/$C$4</f>
        <v>1</v>
      </c>
      <c r="I4" s="49">
        <f>D4/$C$4</f>
        <v>0.9850000000000001</v>
      </c>
      <c r="J4" s="49">
        <f>E4/$C$4</f>
        <v>1.0000000000000002</v>
      </c>
      <c r="K4" s="49">
        <f>F4/$C$4</f>
        <v>0.93750000000000011</v>
      </c>
      <c r="L4" s="34">
        <f>G4/$C$4</f>
        <v>0.9225000000000001</v>
      </c>
      <c r="M4" s="49">
        <f>H4</f>
        <v>1</v>
      </c>
      <c r="N4" s="49">
        <f>I4</f>
        <v>0.9850000000000001</v>
      </c>
      <c r="O4" s="49">
        <f>J4</f>
        <v>1.0000000000000002</v>
      </c>
      <c r="P4" s="49">
        <f>K4</f>
        <v>0.93750000000000011</v>
      </c>
      <c r="Q4" s="34">
        <f>L4</f>
        <v>0.9225000000000001</v>
      </c>
      <c r="S4" s="3">
        <v>1</v>
      </c>
      <c r="T4" s="51">
        <f>calculations!G11</f>
        <v>19271960</v>
      </c>
      <c r="U4" s="6">
        <f>calculations!P11</f>
        <v>19055150.450000003</v>
      </c>
      <c r="V4" s="6">
        <f>calculations!W11</f>
        <v>19271960</v>
      </c>
      <c r="W4" s="6">
        <f>calculations!AF11</f>
        <v>18368586.875</v>
      </c>
      <c r="X4" s="44">
        <f>calculations!AR11</f>
        <v>18151777.325000003</v>
      </c>
      <c r="Y4" s="53">
        <f t="shared" ref="Y4:Y35" si="0">T4/$T$4</f>
        <v>1</v>
      </c>
      <c r="Z4" s="49">
        <f t="shared" ref="Z4:Z35" si="1">U4/$T$4</f>
        <v>0.98875000000000013</v>
      </c>
      <c r="AA4" s="49">
        <f t="shared" ref="AA4:AA35" si="2">V4/$T$4</f>
        <v>1</v>
      </c>
      <c r="AB4" s="49">
        <f t="shared" ref="AB4:AB35" si="3">W4/$T$4</f>
        <v>0.953125</v>
      </c>
      <c r="AC4" s="34">
        <f t="shared" ref="AC4:AC35" si="4">X4/$T$4</f>
        <v>0.94187500000000013</v>
      </c>
      <c r="AD4" s="49">
        <f>Y4</f>
        <v>1</v>
      </c>
      <c r="AE4" s="49">
        <f>Z4</f>
        <v>0.98875000000000013</v>
      </c>
      <c r="AF4" s="49">
        <f>AA4</f>
        <v>1</v>
      </c>
      <c r="AG4" s="49">
        <f>AB4</f>
        <v>0.953125</v>
      </c>
      <c r="AH4" s="34">
        <f>AC4</f>
        <v>0.94187500000000013</v>
      </c>
    </row>
    <row r="5" spans="2:34" x14ac:dyDescent="0.2">
      <c r="B5" s="3">
        <v>2</v>
      </c>
      <c r="C5" s="51">
        <f>calculations!E12</f>
        <v>12892850</v>
      </c>
      <c r="D5" s="6">
        <f>calculations!N12</f>
        <v>13344099.75</v>
      </c>
      <c r="E5" s="6">
        <f>calculations!U12</f>
        <v>12892850</v>
      </c>
      <c r="F5" s="6">
        <f>calculations!AD12</f>
        <v>13648166.875000002</v>
      </c>
      <c r="G5" s="44">
        <f>calculations!AP12</f>
        <v>13454774.125</v>
      </c>
      <c r="H5" s="53">
        <f t="shared" ref="H5:H53" si="5">C5/$C$4</f>
        <v>0.89199368754743502</v>
      </c>
      <c r="I5" s="49">
        <f t="shared" ref="I5:I53" si="6">D5/$C$4</f>
        <v>0.92321346661159531</v>
      </c>
      <c r="J5" s="49">
        <f t="shared" ref="J5:J53" si="7">E5/$C$4</f>
        <v>0.89199368754743502</v>
      </c>
      <c r="K5" s="49">
        <f t="shared" ref="K5:K53" si="8">F5/$C$4</f>
        <v>0.94425039452828541</v>
      </c>
      <c r="L5" s="34">
        <f>G5/$C$4</f>
        <v>0.93087048921507376</v>
      </c>
      <c r="M5" s="49">
        <f>H5+M4</f>
        <v>1.891993687547435</v>
      </c>
      <c r="N5" s="49">
        <f>I5+N4</f>
        <v>1.9082134666115955</v>
      </c>
      <c r="O5" s="49">
        <f>J5+O4</f>
        <v>1.8919936875474352</v>
      </c>
      <c r="P5" s="49">
        <f>K5+P4</f>
        <v>1.8817503945282854</v>
      </c>
      <c r="Q5" s="34">
        <f>L5+Q4</f>
        <v>1.8533704892150737</v>
      </c>
      <c r="S5" s="3">
        <v>2</v>
      </c>
      <c r="T5" s="51">
        <f>calculations!G12</f>
        <v>17190466.666666664</v>
      </c>
      <c r="U5" s="6">
        <f>calculations!P12</f>
        <v>17856597.25</v>
      </c>
      <c r="V5" s="6">
        <f>calculations!W12</f>
        <v>17190466.666666664</v>
      </c>
      <c r="W5" s="6">
        <f>calculations!AF12</f>
        <v>18466156.875</v>
      </c>
      <c r="X5" s="44">
        <f>calculations!AR12</f>
        <v>18272764.125</v>
      </c>
      <c r="Y5" s="53">
        <f t="shared" si="0"/>
        <v>0.89199368754743491</v>
      </c>
      <c r="Z5" s="49">
        <f t="shared" si="1"/>
        <v>0.9265584429398982</v>
      </c>
      <c r="AA5" s="49">
        <f t="shared" si="2"/>
        <v>0.89199368754743491</v>
      </c>
      <c r="AB5" s="49">
        <f t="shared" si="3"/>
        <v>0.95818779589621395</v>
      </c>
      <c r="AC5" s="34">
        <f t="shared" si="4"/>
        <v>0.94815286691130529</v>
      </c>
      <c r="AD5" s="49">
        <f>Y5+AD4</f>
        <v>1.8919936875474348</v>
      </c>
      <c r="AE5" s="49">
        <f>Z5+AE4</f>
        <v>1.9153084429398983</v>
      </c>
      <c r="AF5" s="49">
        <f>AA5+AF4</f>
        <v>1.8919936875474348</v>
      </c>
      <c r="AG5" s="49">
        <f>AB5+AG4</f>
        <v>1.9113127958962139</v>
      </c>
      <c r="AH5" s="34">
        <f>AC5+AH4</f>
        <v>1.8900278669113053</v>
      </c>
    </row>
    <row r="6" spans="2:34" x14ac:dyDescent="0.2">
      <c r="B6" s="3">
        <v>3</v>
      </c>
      <c r="C6" s="51">
        <f>calculations!E13</f>
        <v>10169040</v>
      </c>
      <c r="D6" s="6">
        <f>calculations!N13</f>
        <v>10524956.4</v>
      </c>
      <c r="E6" s="6">
        <f>calculations!U13</f>
        <v>10169040</v>
      </c>
      <c r="F6" s="6">
        <f>calculations!AD13</f>
        <v>11058831</v>
      </c>
      <c r="G6" s="44">
        <f>calculations!AP13</f>
        <v>10906295.4</v>
      </c>
      <c r="H6" s="53">
        <f t="shared" si="5"/>
        <v>0.70354649968140237</v>
      </c>
      <c r="I6" s="49">
        <f t="shared" si="6"/>
        <v>0.72817062717025149</v>
      </c>
      <c r="J6" s="49">
        <f t="shared" si="7"/>
        <v>0.70354649968140237</v>
      </c>
      <c r="K6" s="49">
        <f t="shared" si="8"/>
        <v>0.76510681840352512</v>
      </c>
      <c r="L6" s="34">
        <f t="shared" ref="L5:L53" si="9">G6/$C$4</f>
        <v>0.75455362090830413</v>
      </c>
      <c r="M6" s="49">
        <f t="shared" ref="M6:M53" si="10">H6+M5</f>
        <v>2.5955401872288375</v>
      </c>
      <c r="N6" s="49">
        <f t="shared" ref="N6:N53" si="11">I6+N5</f>
        <v>2.6363840937818468</v>
      </c>
      <c r="O6" s="49">
        <f t="shared" ref="O6:O53" si="12">J6+O5</f>
        <v>2.5955401872288375</v>
      </c>
      <c r="P6" s="49">
        <f t="shared" ref="P6:P53" si="13">K6+P5</f>
        <v>2.6468572129318106</v>
      </c>
      <c r="Q6" s="34">
        <f t="shared" ref="Q6:Q53" si="14">L6+Q5</f>
        <v>2.6079241101233777</v>
      </c>
      <c r="S6" s="3">
        <v>3</v>
      </c>
      <c r="T6" s="51">
        <f>calculations!G13</f>
        <v>13558720</v>
      </c>
      <c r="U6" s="6">
        <f>calculations!P13</f>
        <v>14084120.4</v>
      </c>
      <c r="V6" s="6">
        <f>calculations!W13</f>
        <v>13558720</v>
      </c>
      <c r="W6" s="6">
        <f>calculations!AF13</f>
        <v>14956963</v>
      </c>
      <c r="X6" s="44">
        <f>calculations!AR13</f>
        <v>14804427.4</v>
      </c>
      <c r="Y6" s="53">
        <f t="shared" si="0"/>
        <v>0.70354649968140237</v>
      </c>
      <c r="Z6" s="49">
        <f t="shared" si="1"/>
        <v>0.73080892654405682</v>
      </c>
      <c r="AA6" s="49">
        <f t="shared" si="2"/>
        <v>0.70354649968140237</v>
      </c>
      <c r="AB6" s="49">
        <f t="shared" si="3"/>
        <v>0.77609973246104702</v>
      </c>
      <c r="AC6" s="34">
        <f t="shared" si="4"/>
        <v>0.76818483433963125</v>
      </c>
      <c r="AD6" s="49">
        <f t="shared" ref="AD6:AD53" si="15">Y6+AD5</f>
        <v>2.5955401872288371</v>
      </c>
      <c r="AE6" s="49">
        <f t="shared" ref="AE6:AE53" si="16">Z6+AE5</f>
        <v>2.6461173694839553</v>
      </c>
      <c r="AF6" s="49">
        <f t="shared" ref="AF6:AF53" si="17">AA6+AF5</f>
        <v>2.5955401872288371</v>
      </c>
      <c r="AG6" s="49">
        <f t="shared" ref="AG6:AG53" si="18">AB6+AG5</f>
        <v>2.6874125283572612</v>
      </c>
      <c r="AH6" s="34">
        <f t="shared" ref="AH6:AH53" si="19">AC6+AH5</f>
        <v>2.6582127012509367</v>
      </c>
    </row>
    <row r="7" spans="2:34" x14ac:dyDescent="0.2">
      <c r="B7" s="3">
        <v>4</v>
      </c>
      <c r="C7" s="51">
        <f>calculations!E14</f>
        <v>4940628</v>
      </c>
      <c r="D7" s="6">
        <f>calculations!N14</f>
        <v>5113549.9799999995</v>
      </c>
      <c r="E7" s="6">
        <f>calculations!U14</f>
        <v>4940628</v>
      </c>
      <c r="F7" s="6">
        <f>calculations!AD14</f>
        <v>5372932.9499999993</v>
      </c>
      <c r="G7" s="44">
        <f>calculations!AP14</f>
        <v>5298823.53</v>
      </c>
      <c r="H7" s="53">
        <f t="shared" si="5"/>
        <v>0.34181806105865725</v>
      </c>
      <c r="I7" s="49">
        <f t="shared" si="6"/>
        <v>0.35378169319571023</v>
      </c>
      <c r="J7" s="49">
        <f t="shared" si="7"/>
        <v>0.34181806105865725</v>
      </c>
      <c r="K7" s="49">
        <f t="shared" si="8"/>
        <v>0.37172714140128971</v>
      </c>
      <c r="L7" s="34">
        <f t="shared" si="9"/>
        <v>0.36659987048540993</v>
      </c>
      <c r="M7" s="49">
        <f t="shared" si="10"/>
        <v>2.9373582482874947</v>
      </c>
      <c r="N7" s="49">
        <f t="shared" si="11"/>
        <v>2.9901657869775571</v>
      </c>
      <c r="O7" s="49">
        <f t="shared" si="12"/>
        <v>2.9373582482874947</v>
      </c>
      <c r="P7" s="49">
        <f t="shared" si="13"/>
        <v>3.0185843543331004</v>
      </c>
      <c r="Q7" s="34">
        <f t="shared" si="14"/>
        <v>2.9745239806087875</v>
      </c>
      <c r="S7" s="3">
        <v>4</v>
      </c>
      <c r="T7" s="51">
        <f>calculations!G14</f>
        <v>6587504</v>
      </c>
      <c r="U7" s="6">
        <f>calculations!P14</f>
        <v>6842769.7799999993</v>
      </c>
      <c r="V7" s="6">
        <f>calculations!W14</f>
        <v>6587504</v>
      </c>
      <c r="W7" s="6">
        <f>calculations!AF14</f>
        <v>7266840.3499999996</v>
      </c>
      <c r="X7" s="44">
        <f>calculations!AR14</f>
        <v>7192730.9299999997</v>
      </c>
      <c r="Y7" s="53">
        <f t="shared" si="0"/>
        <v>0.34181806105865725</v>
      </c>
      <c r="Z7" s="49">
        <f t="shared" si="1"/>
        <v>0.35506351092468019</v>
      </c>
      <c r="AA7" s="49">
        <f t="shared" si="2"/>
        <v>0.34181806105865725</v>
      </c>
      <c r="AB7" s="49">
        <f t="shared" si="3"/>
        <v>0.37706804860533127</v>
      </c>
      <c r="AC7" s="34">
        <f t="shared" si="4"/>
        <v>0.37322259541842134</v>
      </c>
      <c r="AD7" s="49">
        <f t="shared" si="15"/>
        <v>2.9373582482874943</v>
      </c>
      <c r="AE7" s="49">
        <f t="shared" si="16"/>
        <v>3.0011808804086355</v>
      </c>
      <c r="AF7" s="49">
        <f t="shared" si="17"/>
        <v>2.9373582482874943</v>
      </c>
      <c r="AG7" s="49">
        <f t="shared" si="18"/>
        <v>3.0644805769625925</v>
      </c>
      <c r="AH7" s="34">
        <f t="shared" si="19"/>
        <v>3.0314352966693581</v>
      </c>
    </row>
    <row r="8" spans="2:34" x14ac:dyDescent="0.2">
      <c r="B8" s="3">
        <v>5</v>
      </c>
      <c r="C8" s="51">
        <f>calculations!E15</f>
        <v>4300738</v>
      </c>
      <c r="D8" s="6">
        <f>calculations!N15</f>
        <v>4451263.83</v>
      </c>
      <c r="E8" s="6">
        <f>calculations!U15</f>
        <v>4300738</v>
      </c>
      <c r="F8" s="6">
        <f>calculations!AD15</f>
        <v>4677052.5750000002</v>
      </c>
      <c r="G8" s="44">
        <f>calculations!AP15</f>
        <v>4612541.5049999999</v>
      </c>
      <c r="H8" s="53">
        <f t="shared" si="5"/>
        <v>0.29754717907951933</v>
      </c>
      <c r="I8" s="49">
        <f t="shared" si="6"/>
        <v>0.3079613303473025</v>
      </c>
      <c r="J8" s="49">
        <f t="shared" si="7"/>
        <v>0.29754717907951933</v>
      </c>
      <c r="K8" s="49">
        <f t="shared" si="8"/>
        <v>0.32358255724897728</v>
      </c>
      <c r="L8" s="34">
        <f t="shared" si="9"/>
        <v>0.31911934956278448</v>
      </c>
      <c r="M8" s="49">
        <f t="shared" si="10"/>
        <v>3.2349054273670141</v>
      </c>
      <c r="N8" s="49">
        <f t="shared" si="11"/>
        <v>3.2981271173248596</v>
      </c>
      <c r="O8" s="49">
        <f t="shared" si="12"/>
        <v>3.2349054273670141</v>
      </c>
      <c r="P8" s="49">
        <f t="shared" si="13"/>
        <v>3.3421669115820776</v>
      </c>
      <c r="Q8" s="34">
        <f t="shared" si="14"/>
        <v>3.2936433301715722</v>
      </c>
      <c r="S8" s="3">
        <v>5</v>
      </c>
      <c r="T8" s="51">
        <f>calculations!G15</f>
        <v>5734317.333333333</v>
      </c>
      <c r="U8" s="6">
        <f>calculations!P15</f>
        <v>5956522.1299999999</v>
      </c>
      <c r="V8" s="6">
        <f>calculations!W15</f>
        <v>5734317.333333333</v>
      </c>
      <c r="W8" s="6">
        <f>calculations!AF15</f>
        <v>6325668.8083333336</v>
      </c>
      <c r="X8" s="44">
        <f>calculations!AR15</f>
        <v>6261157.7383333333</v>
      </c>
      <c r="Y8" s="53">
        <f t="shared" si="0"/>
        <v>0.29754717907951933</v>
      </c>
      <c r="Z8" s="49">
        <f t="shared" si="1"/>
        <v>0.3090771322688507</v>
      </c>
      <c r="AA8" s="49">
        <f t="shared" si="2"/>
        <v>0.29754717907951933</v>
      </c>
      <c r="AB8" s="49">
        <f t="shared" si="3"/>
        <v>0.32823173192209476</v>
      </c>
      <c r="AC8" s="34">
        <f t="shared" si="4"/>
        <v>0.32488432615745017</v>
      </c>
      <c r="AD8" s="49">
        <f t="shared" si="15"/>
        <v>3.2349054273670137</v>
      </c>
      <c r="AE8" s="49">
        <f t="shared" si="16"/>
        <v>3.3102580126774863</v>
      </c>
      <c r="AF8" s="49">
        <f t="shared" si="17"/>
        <v>3.2349054273670137</v>
      </c>
      <c r="AG8" s="49">
        <f t="shared" si="18"/>
        <v>3.3927123088846871</v>
      </c>
      <c r="AH8" s="34">
        <f t="shared" si="19"/>
        <v>3.3563196228268084</v>
      </c>
    </row>
    <row r="9" spans="2:34" x14ac:dyDescent="0.2">
      <c r="B9" s="3">
        <v>6</v>
      </c>
      <c r="C9" s="51">
        <f>calculations!E16</f>
        <v>3178893</v>
      </c>
      <c r="D9" s="6">
        <f>calculations!N16</f>
        <v>3290154.2550000004</v>
      </c>
      <c r="E9" s="6">
        <f>calculations!U16</f>
        <v>3178893</v>
      </c>
      <c r="F9" s="6">
        <f>calculations!AD16</f>
        <v>3457046.1375000002</v>
      </c>
      <c r="G9" s="44">
        <f>calculations!AP16</f>
        <v>3409362.7425000002</v>
      </c>
      <c r="H9" s="53">
        <f t="shared" si="5"/>
        <v>0.21993217088453898</v>
      </c>
      <c r="I9" s="49">
        <f t="shared" si="6"/>
        <v>0.22762979686549789</v>
      </c>
      <c r="J9" s="49">
        <f t="shared" si="7"/>
        <v>0.21993217088453898</v>
      </c>
      <c r="K9" s="49">
        <f t="shared" si="8"/>
        <v>0.23917623583693617</v>
      </c>
      <c r="L9" s="34">
        <f t="shared" si="9"/>
        <v>0.23587725327366807</v>
      </c>
      <c r="M9" s="49">
        <f t="shared" si="10"/>
        <v>3.4548375982515531</v>
      </c>
      <c r="N9" s="49">
        <f t="shared" si="11"/>
        <v>3.5257569141903575</v>
      </c>
      <c r="O9" s="49">
        <f t="shared" si="12"/>
        <v>3.4548375982515531</v>
      </c>
      <c r="P9" s="49">
        <f t="shared" si="13"/>
        <v>3.5813431474190138</v>
      </c>
      <c r="Q9" s="34">
        <f t="shared" si="14"/>
        <v>3.5295205834452403</v>
      </c>
      <c r="S9" s="3">
        <v>6</v>
      </c>
      <c r="T9" s="51">
        <f>calculations!G16</f>
        <v>4238524</v>
      </c>
      <c r="U9" s="6">
        <f>calculations!P16</f>
        <v>4402766.8050000006</v>
      </c>
      <c r="V9" s="6">
        <f>calculations!W16</f>
        <v>4238524</v>
      </c>
      <c r="W9" s="6">
        <f>calculations!AF16</f>
        <v>4675621.7874999996</v>
      </c>
      <c r="X9" s="44">
        <f>calculations!AR16</f>
        <v>4627938.3925000001</v>
      </c>
      <c r="Y9" s="53">
        <f t="shared" si="0"/>
        <v>0.21993217088453898</v>
      </c>
      <c r="Z9" s="49">
        <f t="shared" si="1"/>
        <v>0.22845454250631492</v>
      </c>
      <c r="AA9" s="49">
        <f t="shared" si="2"/>
        <v>0.21993217088453898</v>
      </c>
      <c r="AB9" s="49">
        <f t="shared" si="3"/>
        <v>0.24261267600700706</v>
      </c>
      <c r="AC9" s="34">
        <f t="shared" si="4"/>
        <v>0.24013843908455601</v>
      </c>
      <c r="AD9" s="49">
        <f t="shared" si="15"/>
        <v>3.4548375982515527</v>
      </c>
      <c r="AE9" s="49">
        <f t="shared" si="16"/>
        <v>3.5387125551838015</v>
      </c>
      <c r="AF9" s="49">
        <f t="shared" si="17"/>
        <v>3.4548375982515527</v>
      </c>
      <c r="AG9" s="49">
        <f t="shared" si="18"/>
        <v>3.6353249848916942</v>
      </c>
      <c r="AH9" s="34">
        <f t="shared" si="19"/>
        <v>3.5964580619113642</v>
      </c>
    </row>
    <row r="10" spans="2:34" x14ac:dyDescent="0.2">
      <c r="B10" s="3">
        <v>7</v>
      </c>
      <c r="C10" s="51">
        <f>calculations!E17</f>
        <v>3064554</v>
      </c>
      <c r="D10" s="6">
        <f>calculations!N17</f>
        <v>3171813.39</v>
      </c>
      <c r="E10" s="6">
        <f>calculations!U17</f>
        <v>3064554</v>
      </c>
      <c r="F10" s="6">
        <f>calculations!AD17</f>
        <v>3332702.4750000001</v>
      </c>
      <c r="G10" s="44">
        <f>calculations!AP17</f>
        <v>3286734.165</v>
      </c>
      <c r="H10" s="53">
        <f t="shared" si="5"/>
        <v>0.21202161067167014</v>
      </c>
      <c r="I10" s="49">
        <f t="shared" si="6"/>
        <v>0.21944236704517861</v>
      </c>
      <c r="J10" s="49">
        <f t="shared" si="7"/>
        <v>0.21202161067167014</v>
      </c>
      <c r="K10" s="49">
        <f t="shared" si="8"/>
        <v>0.23057350160544127</v>
      </c>
      <c r="L10" s="34">
        <f t="shared" si="9"/>
        <v>0.22739317744536622</v>
      </c>
      <c r="M10" s="49">
        <f t="shared" si="10"/>
        <v>3.6668592089232233</v>
      </c>
      <c r="N10" s="49">
        <f t="shared" si="11"/>
        <v>3.7451992812355361</v>
      </c>
      <c r="O10" s="49">
        <f t="shared" si="12"/>
        <v>3.6668592089232233</v>
      </c>
      <c r="P10" s="49">
        <f t="shared" si="13"/>
        <v>3.8119166490244552</v>
      </c>
      <c r="Q10" s="34">
        <f t="shared" si="14"/>
        <v>3.7569137608906065</v>
      </c>
      <c r="S10" s="3">
        <v>7</v>
      </c>
      <c r="T10" s="51">
        <f>calculations!G17</f>
        <v>4086072</v>
      </c>
      <c r="U10" s="6">
        <f>calculations!P17</f>
        <v>4244407.29</v>
      </c>
      <c r="V10" s="6">
        <f>calculations!W17</f>
        <v>4086072</v>
      </c>
      <c r="W10" s="6">
        <f>calculations!AF17</f>
        <v>4507448.1749999998</v>
      </c>
      <c r="X10" s="44">
        <f>calculations!AR17</f>
        <v>4461479.8650000002</v>
      </c>
      <c r="Y10" s="53">
        <f t="shared" si="0"/>
        <v>0.21202161067167014</v>
      </c>
      <c r="Z10" s="49">
        <f t="shared" si="1"/>
        <v>0.22023744808519735</v>
      </c>
      <c r="AA10" s="49">
        <f t="shared" si="2"/>
        <v>0.21202161067167014</v>
      </c>
      <c r="AB10" s="49">
        <f t="shared" si="3"/>
        <v>0.23388633927218611</v>
      </c>
      <c r="AC10" s="34">
        <f t="shared" si="4"/>
        <v>0.23150109615212985</v>
      </c>
      <c r="AD10" s="49">
        <f t="shared" si="15"/>
        <v>3.6668592089232228</v>
      </c>
      <c r="AE10" s="49">
        <f t="shared" si="16"/>
        <v>3.7589500032689989</v>
      </c>
      <c r="AF10" s="49">
        <f t="shared" si="17"/>
        <v>3.6668592089232228</v>
      </c>
      <c r="AG10" s="49">
        <f t="shared" si="18"/>
        <v>3.8692113241638801</v>
      </c>
      <c r="AH10" s="34">
        <f t="shared" si="19"/>
        <v>3.8279591580634942</v>
      </c>
    </row>
    <row r="11" spans="2:34" x14ac:dyDescent="0.2">
      <c r="B11" s="3">
        <v>8</v>
      </c>
      <c r="C11" s="51">
        <f>calculations!E18</f>
        <v>6840354</v>
      </c>
      <c r="D11" s="6">
        <f>calculations!N18</f>
        <v>7079766.3899999997</v>
      </c>
      <c r="E11" s="6">
        <f>calculations!U18</f>
        <v>6840353.9999999991</v>
      </c>
      <c r="F11" s="6">
        <f>calculations!AD18</f>
        <v>7438884.9749999996</v>
      </c>
      <c r="G11" s="44">
        <f>calculations!AP18</f>
        <v>7336279.6649999991</v>
      </c>
      <c r="H11" s="53">
        <f t="shared" si="5"/>
        <v>0.47325087847836961</v>
      </c>
      <c r="I11" s="49">
        <f t="shared" si="6"/>
        <v>0.48981465922511253</v>
      </c>
      <c r="J11" s="49">
        <f t="shared" si="7"/>
        <v>0.47325087847836955</v>
      </c>
      <c r="K11" s="49">
        <f t="shared" si="8"/>
        <v>0.51466033034522696</v>
      </c>
      <c r="L11" s="34">
        <f t="shared" si="9"/>
        <v>0.50756156716805134</v>
      </c>
      <c r="M11" s="49">
        <f t="shared" si="10"/>
        <v>4.1401100874015926</v>
      </c>
      <c r="N11" s="49">
        <f t="shared" si="11"/>
        <v>4.2350139404606484</v>
      </c>
      <c r="O11" s="49">
        <f t="shared" si="12"/>
        <v>4.1401100874015926</v>
      </c>
      <c r="P11" s="49">
        <f t="shared" si="13"/>
        <v>4.3265769793696824</v>
      </c>
      <c r="Q11" s="34">
        <f t="shared" si="14"/>
        <v>4.2644753280586576</v>
      </c>
      <c r="S11" s="3">
        <v>8</v>
      </c>
      <c r="T11" s="51">
        <f>calculations!G18</f>
        <v>9120472</v>
      </c>
      <c r="U11" s="6">
        <f>calculations!P18</f>
        <v>9473890.2899999991</v>
      </c>
      <c r="V11" s="6">
        <f>calculations!W18</f>
        <v>9120471.9999999981</v>
      </c>
      <c r="W11" s="6">
        <f>calculations!AF18</f>
        <v>10061020.674999999</v>
      </c>
      <c r="X11" s="44">
        <f>calculations!AR18</f>
        <v>9958415.3649999984</v>
      </c>
      <c r="Y11" s="53">
        <f t="shared" si="0"/>
        <v>0.47325087847836961</v>
      </c>
      <c r="Z11" s="49">
        <f t="shared" si="1"/>
        <v>0.4915893500194064</v>
      </c>
      <c r="AA11" s="49">
        <f t="shared" si="2"/>
        <v>0.4732508784783695</v>
      </c>
      <c r="AB11" s="49">
        <f t="shared" si="3"/>
        <v>0.52205487532145145</v>
      </c>
      <c r="AC11" s="34">
        <f t="shared" si="4"/>
        <v>0.51673080293856977</v>
      </c>
      <c r="AD11" s="49">
        <f t="shared" si="15"/>
        <v>4.1401100874015926</v>
      </c>
      <c r="AE11" s="49">
        <f t="shared" si="16"/>
        <v>4.2505393532884055</v>
      </c>
      <c r="AF11" s="49">
        <f t="shared" si="17"/>
        <v>4.1401100874015926</v>
      </c>
      <c r="AG11" s="49">
        <f t="shared" si="18"/>
        <v>4.3912661994853313</v>
      </c>
      <c r="AH11" s="34">
        <f t="shared" si="19"/>
        <v>4.3446899610020644</v>
      </c>
    </row>
    <row r="12" spans="2:34" x14ac:dyDescent="0.2">
      <c r="B12" s="3">
        <v>9</v>
      </c>
      <c r="C12" s="51">
        <f>calculations!E19</f>
        <v>9534243</v>
      </c>
      <c r="D12" s="6">
        <f>calculations!N19</f>
        <v>9867941.5050000008</v>
      </c>
      <c r="E12" s="6">
        <f>calculations!U19</f>
        <v>9534243</v>
      </c>
      <c r="F12" s="6">
        <f>calculations!AD19</f>
        <v>10368489.262500001</v>
      </c>
      <c r="G12" s="44">
        <f>calculations!AP19</f>
        <v>10225475.6175</v>
      </c>
      <c r="H12" s="53">
        <f t="shared" si="5"/>
        <v>0.65962797764212877</v>
      </c>
      <c r="I12" s="49">
        <f t="shared" si="6"/>
        <v>0.68271495685960337</v>
      </c>
      <c r="J12" s="49">
        <f t="shared" si="7"/>
        <v>0.65962797764212877</v>
      </c>
      <c r="K12" s="49">
        <f t="shared" si="8"/>
        <v>0.71734542568581516</v>
      </c>
      <c r="L12" s="34">
        <f t="shared" si="9"/>
        <v>0.70745100602118305</v>
      </c>
      <c r="M12" s="49">
        <f t="shared" si="10"/>
        <v>4.7997380650437211</v>
      </c>
      <c r="N12" s="49">
        <f t="shared" si="11"/>
        <v>4.9177288973202522</v>
      </c>
      <c r="O12" s="49">
        <f t="shared" si="12"/>
        <v>4.7997380650437211</v>
      </c>
      <c r="P12" s="49">
        <f t="shared" si="13"/>
        <v>5.0439224050554978</v>
      </c>
      <c r="Q12" s="34">
        <f t="shared" si="14"/>
        <v>4.971926334079841</v>
      </c>
      <c r="S12" s="3">
        <v>9</v>
      </c>
      <c r="T12" s="51">
        <f>calculations!G19</f>
        <v>12712324</v>
      </c>
      <c r="U12" s="6">
        <f>calculations!P19</f>
        <v>13204926.555000002</v>
      </c>
      <c r="V12" s="6">
        <f>calculations!W19</f>
        <v>12712324</v>
      </c>
      <c r="W12" s="6">
        <f>calculations!AF19</f>
        <v>14023282.412500001</v>
      </c>
      <c r="X12" s="44">
        <f>calculations!AR19</f>
        <v>13880268.7675</v>
      </c>
      <c r="Y12" s="53">
        <f t="shared" si="0"/>
        <v>0.65962797764212877</v>
      </c>
      <c r="Z12" s="49">
        <f t="shared" si="1"/>
        <v>0.68518856177576137</v>
      </c>
      <c r="AA12" s="49">
        <f t="shared" si="2"/>
        <v>0.65962797764212877</v>
      </c>
      <c r="AB12" s="49">
        <f t="shared" si="3"/>
        <v>0.72765211283647335</v>
      </c>
      <c r="AC12" s="34">
        <f t="shared" si="4"/>
        <v>0.72023129808799935</v>
      </c>
      <c r="AD12" s="49">
        <f t="shared" si="15"/>
        <v>4.7997380650437211</v>
      </c>
      <c r="AE12" s="49">
        <f t="shared" si="16"/>
        <v>4.9357279150641666</v>
      </c>
      <c r="AF12" s="49">
        <f t="shared" si="17"/>
        <v>4.7997380650437211</v>
      </c>
      <c r="AG12" s="49">
        <f t="shared" si="18"/>
        <v>5.1189183123218047</v>
      </c>
      <c r="AH12" s="34">
        <f t="shared" si="19"/>
        <v>5.0649212590900641</v>
      </c>
    </row>
    <row r="13" spans="2:34" x14ac:dyDescent="0.2">
      <c r="B13" s="3">
        <v>10</v>
      </c>
      <c r="C13" s="51">
        <f>calculations!E20</f>
        <v>8526052</v>
      </c>
      <c r="D13" s="6">
        <f>calculations!N20</f>
        <v>8824463.8200000003</v>
      </c>
      <c r="E13" s="6">
        <f>calculations!U20</f>
        <v>8526052</v>
      </c>
      <c r="F13" s="6">
        <f>calculations!AD20</f>
        <v>9272081.5500000007</v>
      </c>
      <c r="G13" s="44">
        <f>calculations!AP20</f>
        <v>9144190.7699999996</v>
      </c>
      <c r="H13" s="53">
        <f t="shared" si="5"/>
        <v>0.58987613783617932</v>
      </c>
      <c r="I13" s="49">
        <f t="shared" si="6"/>
        <v>0.61052180266044553</v>
      </c>
      <c r="J13" s="49">
        <f t="shared" si="7"/>
        <v>0.58987613783617932</v>
      </c>
      <c r="K13" s="49">
        <f t="shared" si="8"/>
        <v>0.64149029989684503</v>
      </c>
      <c r="L13" s="34">
        <f t="shared" si="9"/>
        <v>0.63264215782930222</v>
      </c>
      <c r="M13" s="49">
        <f t="shared" si="10"/>
        <v>5.3896142028799003</v>
      </c>
      <c r="N13" s="49">
        <f t="shared" si="11"/>
        <v>5.5282506999806973</v>
      </c>
      <c r="O13" s="49">
        <f t="shared" si="12"/>
        <v>5.3896142028799003</v>
      </c>
      <c r="P13" s="49">
        <f t="shared" si="13"/>
        <v>5.6854127049523431</v>
      </c>
      <c r="Q13" s="34">
        <f t="shared" si="14"/>
        <v>5.6045684919091432</v>
      </c>
      <c r="S13" s="3">
        <v>10</v>
      </c>
      <c r="T13" s="51">
        <f>calculations!G20</f>
        <v>11368069.333333332</v>
      </c>
      <c r="U13" s="6">
        <f>calculations!P20</f>
        <v>11808582.02</v>
      </c>
      <c r="V13" s="6">
        <f>calculations!W20</f>
        <v>11368069.333333332</v>
      </c>
      <c r="W13" s="6">
        <f>calculations!AF20</f>
        <v>12540401.483333334</v>
      </c>
      <c r="X13" s="44">
        <f>calculations!AR20</f>
        <v>12412510.703333333</v>
      </c>
      <c r="Y13" s="53">
        <f t="shared" si="0"/>
        <v>0.5898761378361792</v>
      </c>
      <c r="Z13" s="49">
        <f t="shared" si="1"/>
        <v>0.61273383817733118</v>
      </c>
      <c r="AA13" s="49">
        <f t="shared" si="2"/>
        <v>0.5898761378361792</v>
      </c>
      <c r="AB13" s="49">
        <f t="shared" si="3"/>
        <v>0.65070711455053531</v>
      </c>
      <c r="AC13" s="34">
        <f t="shared" si="4"/>
        <v>0.64407100799987826</v>
      </c>
      <c r="AD13" s="49">
        <f t="shared" si="15"/>
        <v>5.3896142028799003</v>
      </c>
      <c r="AE13" s="49">
        <f t="shared" si="16"/>
        <v>5.5484617532414982</v>
      </c>
      <c r="AF13" s="49">
        <f t="shared" si="17"/>
        <v>5.3896142028799003</v>
      </c>
      <c r="AG13" s="49">
        <f t="shared" si="18"/>
        <v>5.7696254268723397</v>
      </c>
      <c r="AH13" s="34">
        <f t="shared" si="19"/>
        <v>5.7089922670899425</v>
      </c>
    </row>
    <row r="14" spans="2:34" x14ac:dyDescent="0.2">
      <c r="B14" s="3">
        <v>11</v>
      </c>
      <c r="C14" s="51">
        <f>calculations!E21</f>
        <v>3867893</v>
      </c>
      <c r="D14" s="6">
        <f>calculations!N21</f>
        <v>4003269.2550000004</v>
      </c>
      <c r="E14" s="6">
        <f>calculations!U21</f>
        <v>3867893</v>
      </c>
      <c r="F14" s="6">
        <f>calculations!AD21</f>
        <v>4206333.6375000002</v>
      </c>
      <c r="G14" s="44">
        <f>calculations!AP21</f>
        <v>4148315.2425000002</v>
      </c>
      <c r="H14" s="53">
        <f t="shared" si="5"/>
        <v>0.26760073529971351</v>
      </c>
      <c r="I14" s="49">
        <f t="shared" si="6"/>
        <v>0.27696676103520351</v>
      </c>
      <c r="J14" s="49">
        <f t="shared" si="7"/>
        <v>0.26760073529971351</v>
      </c>
      <c r="K14" s="49">
        <f t="shared" si="8"/>
        <v>0.29101579963843843</v>
      </c>
      <c r="L14" s="34">
        <f t="shared" si="9"/>
        <v>0.28700178860894277</v>
      </c>
      <c r="M14" s="49">
        <f t="shared" si="10"/>
        <v>5.6572149381796137</v>
      </c>
      <c r="N14" s="49">
        <f t="shared" si="11"/>
        <v>5.8052174610159009</v>
      </c>
      <c r="O14" s="49">
        <f t="shared" si="12"/>
        <v>5.6572149381796137</v>
      </c>
      <c r="P14" s="49">
        <f t="shared" si="13"/>
        <v>5.9764285045907819</v>
      </c>
      <c r="Q14" s="34">
        <f t="shared" si="14"/>
        <v>5.8915702805180858</v>
      </c>
      <c r="S14" s="3">
        <v>11</v>
      </c>
      <c r="T14" s="51">
        <f>calculations!G21</f>
        <v>5157190.666666666</v>
      </c>
      <c r="U14" s="6">
        <f>calculations!P21</f>
        <v>5357031.8049999997</v>
      </c>
      <c r="V14" s="6">
        <f>calculations!W21</f>
        <v>5157190.666666666</v>
      </c>
      <c r="W14" s="6">
        <f>calculations!AF21</f>
        <v>5689025.9541666666</v>
      </c>
      <c r="X14" s="44">
        <f>calculations!AR21</f>
        <v>5631007.5591666661</v>
      </c>
      <c r="Y14" s="53">
        <f t="shared" si="0"/>
        <v>0.26760073529971345</v>
      </c>
      <c r="Z14" s="49">
        <f t="shared" si="1"/>
        <v>0.27797026379257739</v>
      </c>
      <c r="AA14" s="49">
        <f t="shared" si="2"/>
        <v>0.26760073529971345</v>
      </c>
      <c r="AB14" s="49">
        <f t="shared" si="3"/>
        <v>0.29519706112749644</v>
      </c>
      <c r="AC14" s="34">
        <f t="shared" si="4"/>
        <v>0.29218655285537465</v>
      </c>
      <c r="AD14" s="49">
        <f t="shared" si="15"/>
        <v>5.6572149381796137</v>
      </c>
      <c r="AE14" s="49">
        <f t="shared" si="16"/>
        <v>5.826432017034076</v>
      </c>
      <c r="AF14" s="49">
        <f t="shared" si="17"/>
        <v>5.6572149381796137</v>
      </c>
      <c r="AG14" s="49">
        <f t="shared" si="18"/>
        <v>6.0648224879998365</v>
      </c>
      <c r="AH14" s="34">
        <f t="shared" si="19"/>
        <v>6.0011788199453173</v>
      </c>
    </row>
    <row r="15" spans="2:34" x14ac:dyDescent="0.2">
      <c r="B15" s="3">
        <v>12</v>
      </c>
      <c r="C15" s="51">
        <f>calculations!E22</f>
        <v>3722427</v>
      </c>
      <c r="D15" s="6">
        <f>calculations!N22</f>
        <v>3852711.9449999998</v>
      </c>
      <c r="E15" s="6">
        <f>calculations!U22</f>
        <v>3722426.9999999995</v>
      </c>
      <c r="F15" s="6">
        <f>calculations!AD22</f>
        <v>4048139.3624999998</v>
      </c>
      <c r="G15" s="44">
        <f>calculations!AP22</f>
        <v>3992302.9574999996</v>
      </c>
      <c r="H15" s="53">
        <f t="shared" si="5"/>
        <v>0.25753664910055851</v>
      </c>
      <c r="I15" s="49">
        <f t="shared" si="6"/>
        <v>0.26655043181907806</v>
      </c>
      <c r="J15" s="49">
        <f t="shared" si="7"/>
        <v>0.25753664910055851</v>
      </c>
      <c r="K15" s="49">
        <f t="shared" si="8"/>
        <v>0.28007110589685741</v>
      </c>
      <c r="L15" s="34">
        <f t="shared" si="9"/>
        <v>0.27620805616034899</v>
      </c>
      <c r="M15" s="49">
        <f t="shared" si="10"/>
        <v>5.9147515872801719</v>
      </c>
      <c r="N15" s="49">
        <f t="shared" si="11"/>
        <v>6.0717678928349788</v>
      </c>
      <c r="O15" s="49">
        <f t="shared" si="12"/>
        <v>5.9147515872801719</v>
      </c>
      <c r="P15" s="49">
        <f t="shared" si="13"/>
        <v>6.2564996104876389</v>
      </c>
      <c r="Q15" s="34">
        <f t="shared" si="14"/>
        <v>6.1677783366784347</v>
      </c>
      <c r="S15" s="3">
        <v>12</v>
      </c>
      <c r="T15" s="51">
        <f>calculations!G22</f>
        <v>4963236</v>
      </c>
      <c r="U15" s="6">
        <f>calculations!P22</f>
        <v>5155561.3949999996</v>
      </c>
      <c r="V15" s="6">
        <f>calculations!W22</f>
        <v>4963235.9999999991</v>
      </c>
      <c r="W15" s="6">
        <f>calculations!AF22</f>
        <v>5475069.7124999994</v>
      </c>
      <c r="X15" s="44">
        <f>calculations!AR22</f>
        <v>5419233.3074999992</v>
      </c>
      <c r="Y15" s="53">
        <f t="shared" si="0"/>
        <v>0.25753664910055851</v>
      </c>
      <c r="Z15" s="49">
        <f t="shared" si="1"/>
        <v>0.26751619425320516</v>
      </c>
      <c r="AA15" s="49">
        <f t="shared" si="2"/>
        <v>0.25753664910055846</v>
      </c>
      <c r="AB15" s="49">
        <f t="shared" si="3"/>
        <v>0.28409511603905357</v>
      </c>
      <c r="AC15" s="34">
        <f t="shared" si="4"/>
        <v>0.28119782873667232</v>
      </c>
      <c r="AD15" s="49">
        <f t="shared" si="15"/>
        <v>5.9147515872801719</v>
      </c>
      <c r="AE15" s="49">
        <f t="shared" si="16"/>
        <v>6.0939482112872811</v>
      </c>
      <c r="AF15" s="49">
        <f t="shared" si="17"/>
        <v>5.9147515872801719</v>
      </c>
      <c r="AG15" s="49">
        <f t="shared" si="18"/>
        <v>6.3489176040388902</v>
      </c>
      <c r="AH15" s="34">
        <f t="shared" si="19"/>
        <v>6.2823766486819892</v>
      </c>
    </row>
    <row r="16" spans="2:34" x14ac:dyDescent="0.2">
      <c r="B16" s="3">
        <v>13</v>
      </c>
      <c r="C16" s="51">
        <f>calculations!E23</f>
        <v>3028718</v>
      </c>
      <c r="D16" s="6">
        <f>calculations!N23</f>
        <v>3134723.1300000004</v>
      </c>
      <c r="E16" s="6">
        <f>calculations!U23</f>
        <v>3028718</v>
      </c>
      <c r="F16" s="6">
        <f>calculations!AD23</f>
        <v>3293730.8250000002</v>
      </c>
      <c r="G16" s="44">
        <f>calculations!AP23</f>
        <v>3248300.0550000002</v>
      </c>
      <c r="H16" s="53">
        <f t="shared" si="5"/>
        <v>0.20954229184092674</v>
      </c>
      <c r="I16" s="49">
        <f t="shared" si="6"/>
        <v>0.2168762720553592</v>
      </c>
      <c r="J16" s="49">
        <f t="shared" si="7"/>
        <v>0.20954229184092674</v>
      </c>
      <c r="K16" s="49">
        <f t="shared" si="8"/>
        <v>0.22787724237700785</v>
      </c>
      <c r="L16" s="34">
        <f t="shared" si="9"/>
        <v>0.22473410799939394</v>
      </c>
      <c r="M16" s="49">
        <f t="shared" si="10"/>
        <v>6.1242938791210983</v>
      </c>
      <c r="N16" s="49">
        <f t="shared" si="11"/>
        <v>6.2886441648903375</v>
      </c>
      <c r="O16" s="49">
        <f t="shared" si="12"/>
        <v>6.1242938791210983</v>
      </c>
      <c r="P16" s="49">
        <f t="shared" si="13"/>
        <v>6.4843768528646466</v>
      </c>
      <c r="Q16" s="34">
        <f t="shared" si="14"/>
        <v>6.3925124446778288</v>
      </c>
      <c r="S16" s="3">
        <v>13</v>
      </c>
      <c r="T16" s="51">
        <f>calculations!G23</f>
        <v>4038290.6666666665</v>
      </c>
      <c r="U16" s="6">
        <f>calculations!P23</f>
        <v>4194774.4300000006</v>
      </c>
      <c r="V16" s="6">
        <f>calculations!W23</f>
        <v>4038290.6666666665</v>
      </c>
      <c r="W16" s="6">
        <f>calculations!AF23</f>
        <v>4454739.3916666666</v>
      </c>
      <c r="X16" s="44">
        <f>calculations!AR23</f>
        <v>4409308.6216666671</v>
      </c>
      <c r="Y16" s="53">
        <f t="shared" si="0"/>
        <v>0.20954229184092674</v>
      </c>
      <c r="Z16" s="49">
        <f t="shared" si="1"/>
        <v>0.21766205564976268</v>
      </c>
      <c r="AA16" s="49">
        <f t="shared" si="2"/>
        <v>0.20954229184092674</v>
      </c>
      <c r="AB16" s="49">
        <f t="shared" si="3"/>
        <v>0.23115134068702231</v>
      </c>
      <c r="AC16" s="34">
        <f t="shared" si="4"/>
        <v>0.22879398990381192</v>
      </c>
      <c r="AD16" s="49">
        <f t="shared" si="15"/>
        <v>6.1242938791210983</v>
      </c>
      <c r="AE16" s="49">
        <f t="shared" si="16"/>
        <v>6.311610266937044</v>
      </c>
      <c r="AF16" s="49">
        <f t="shared" si="17"/>
        <v>6.1242938791210983</v>
      </c>
      <c r="AG16" s="49">
        <f t="shared" si="18"/>
        <v>6.5800689447259124</v>
      </c>
      <c r="AH16" s="34">
        <f t="shared" si="19"/>
        <v>6.511170638585801</v>
      </c>
    </row>
    <row r="17" spans="2:34" x14ac:dyDescent="0.2">
      <c r="B17" s="3">
        <v>14</v>
      </c>
      <c r="C17" s="51">
        <f>calculations!E24</f>
        <v>2719305</v>
      </c>
      <c r="D17" s="6">
        <f>calculations!N24</f>
        <v>2814480.6749999998</v>
      </c>
      <c r="E17" s="6">
        <f>calculations!U24</f>
        <v>2719305</v>
      </c>
      <c r="F17" s="6">
        <f>calculations!AD24</f>
        <v>2957244.1875</v>
      </c>
      <c r="G17" s="44">
        <f>calculations!AP24</f>
        <v>2916454.6124999998</v>
      </c>
      <c r="H17" s="53">
        <f t="shared" si="5"/>
        <v>0.18813550879101035</v>
      </c>
      <c r="I17" s="49">
        <f t="shared" si="6"/>
        <v>0.19472025159869571</v>
      </c>
      <c r="J17" s="49">
        <f t="shared" si="7"/>
        <v>0.18813550879101035</v>
      </c>
      <c r="K17" s="49">
        <f t="shared" si="8"/>
        <v>0.20459736581022375</v>
      </c>
      <c r="L17" s="34">
        <f t="shared" si="9"/>
        <v>0.20177533317835861</v>
      </c>
      <c r="M17" s="49">
        <f t="shared" si="10"/>
        <v>6.3124293879121085</v>
      </c>
      <c r="N17" s="49">
        <f t="shared" si="11"/>
        <v>6.4833644164890334</v>
      </c>
      <c r="O17" s="49">
        <f t="shared" si="12"/>
        <v>6.3124293879121085</v>
      </c>
      <c r="P17" s="49">
        <f t="shared" si="13"/>
        <v>6.6889742186748702</v>
      </c>
      <c r="Q17" s="34">
        <f t="shared" si="14"/>
        <v>6.594287777856187</v>
      </c>
      <c r="S17" s="3">
        <v>14</v>
      </c>
      <c r="T17" s="51">
        <f>calculations!G24</f>
        <v>3625740</v>
      </c>
      <c r="U17" s="6">
        <f>calculations!P24</f>
        <v>3766237.4249999998</v>
      </c>
      <c r="V17" s="6">
        <f>calculations!W24</f>
        <v>3625740</v>
      </c>
      <c r="W17" s="6">
        <f>calculations!AF24</f>
        <v>3999644.4375</v>
      </c>
      <c r="X17" s="44">
        <f>calculations!AR24</f>
        <v>3958854.8624999998</v>
      </c>
      <c r="Y17" s="53">
        <f t="shared" si="0"/>
        <v>0.18813550879101035</v>
      </c>
      <c r="Z17" s="49">
        <f t="shared" si="1"/>
        <v>0.19542575975666199</v>
      </c>
      <c r="AA17" s="49">
        <f t="shared" si="2"/>
        <v>0.18813550879101035</v>
      </c>
      <c r="AB17" s="49">
        <f t="shared" si="3"/>
        <v>0.20753698313508331</v>
      </c>
      <c r="AC17" s="34">
        <f t="shared" si="4"/>
        <v>0.20542045866118441</v>
      </c>
      <c r="AD17" s="49">
        <f t="shared" si="15"/>
        <v>6.3124293879121085</v>
      </c>
      <c r="AE17" s="49">
        <f t="shared" si="16"/>
        <v>6.5070360266937062</v>
      </c>
      <c r="AF17" s="49">
        <f t="shared" si="17"/>
        <v>6.3124293879121085</v>
      </c>
      <c r="AG17" s="49">
        <f t="shared" si="18"/>
        <v>6.7876059278609961</v>
      </c>
      <c r="AH17" s="34">
        <f t="shared" si="19"/>
        <v>6.7165910972469858</v>
      </c>
    </row>
    <row r="18" spans="2:34" x14ac:dyDescent="0.2">
      <c r="B18" s="3">
        <v>15</v>
      </c>
      <c r="C18" s="51">
        <f>calculations!E25</f>
        <v>7167583</v>
      </c>
      <c r="D18" s="6">
        <f>calculations!N25</f>
        <v>7418448.4050000003</v>
      </c>
      <c r="E18" s="6">
        <f>calculations!U25</f>
        <v>7418448.4050000012</v>
      </c>
      <c r="F18" s="6">
        <f>calculations!AD25</f>
        <v>8762370.2175000012</v>
      </c>
      <c r="G18" s="44">
        <f>calculations!AP25</f>
        <v>8117287.7475000005</v>
      </c>
      <c r="H18" s="53">
        <f t="shared" si="5"/>
        <v>0.49589026405894021</v>
      </c>
      <c r="I18" s="49">
        <f t="shared" si="6"/>
        <v>0.51324642330100312</v>
      </c>
      <c r="J18" s="49">
        <f t="shared" si="7"/>
        <v>0.51324642330100323</v>
      </c>
      <c r="K18" s="49">
        <f t="shared" si="8"/>
        <v>0.60622584781205446</v>
      </c>
      <c r="L18" s="34">
        <f t="shared" si="9"/>
        <v>0.56159572404674984</v>
      </c>
      <c r="M18" s="49">
        <f t="shared" si="10"/>
        <v>6.8083196519710487</v>
      </c>
      <c r="N18" s="49">
        <f t="shared" si="11"/>
        <v>6.9966108397900362</v>
      </c>
      <c r="O18" s="49">
        <f t="shared" si="12"/>
        <v>6.8256758112131113</v>
      </c>
      <c r="P18" s="49">
        <f t="shared" si="13"/>
        <v>7.2952000664869248</v>
      </c>
      <c r="Q18" s="34">
        <f t="shared" si="14"/>
        <v>7.1558835019029372</v>
      </c>
      <c r="S18" s="3">
        <v>15</v>
      </c>
      <c r="T18" s="51">
        <f>calculations!G25</f>
        <v>9556777.333333334</v>
      </c>
      <c r="U18" s="6">
        <f>calculations!P25</f>
        <v>9927102.4550000001</v>
      </c>
      <c r="V18" s="6">
        <f>calculations!W25</f>
        <v>10166021.888333336</v>
      </c>
      <c r="W18" s="6">
        <f>calculations!AF25</f>
        <v>11832484.935833335</v>
      </c>
      <c r="X18" s="44">
        <f>calculations!AR25</f>
        <v>11223240.380833333</v>
      </c>
      <c r="Y18" s="53">
        <f t="shared" si="0"/>
        <v>0.49589026405894027</v>
      </c>
      <c r="Z18" s="49">
        <f t="shared" si="1"/>
        <v>0.51510601179122417</v>
      </c>
      <c r="AA18" s="49">
        <f t="shared" si="2"/>
        <v>0.52750326839269779</v>
      </c>
      <c r="AB18" s="49">
        <f t="shared" si="3"/>
        <v>0.61397413318797545</v>
      </c>
      <c r="AC18" s="34">
        <f t="shared" si="4"/>
        <v>0.58236112885421787</v>
      </c>
      <c r="AD18" s="49">
        <f t="shared" si="15"/>
        <v>6.8083196519710487</v>
      </c>
      <c r="AE18" s="49">
        <f t="shared" si="16"/>
        <v>7.0221420384849305</v>
      </c>
      <c r="AF18" s="49">
        <f t="shared" si="17"/>
        <v>6.8399326563048062</v>
      </c>
      <c r="AG18" s="49">
        <f t="shared" si="18"/>
        <v>7.4015800610489713</v>
      </c>
      <c r="AH18" s="34">
        <f t="shared" si="19"/>
        <v>7.2989522261012034</v>
      </c>
    </row>
    <row r="19" spans="2:34" x14ac:dyDescent="0.2">
      <c r="B19" s="3">
        <v>16</v>
      </c>
      <c r="C19" s="51">
        <f>calculations!E26</f>
        <v>7977983</v>
      </c>
      <c r="D19" s="6">
        <f>calculations!N26</f>
        <v>8257212.4050000003</v>
      </c>
      <c r="E19" s="6">
        <f>calculations!U26</f>
        <v>8257212.4049999993</v>
      </c>
      <c r="F19" s="6">
        <f>calculations!AD26</f>
        <v>9753084.2174999993</v>
      </c>
      <c r="G19" s="44">
        <f>calculations!AP26</f>
        <v>9035065.7475000005</v>
      </c>
      <c r="H19" s="53">
        <f t="shared" si="5"/>
        <v>0.55195790499080877</v>
      </c>
      <c r="I19" s="49">
        <f t="shared" si="6"/>
        <v>0.57127643166548703</v>
      </c>
      <c r="J19" s="49">
        <f t="shared" si="7"/>
        <v>0.57127643166548703</v>
      </c>
      <c r="K19" s="49">
        <f t="shared" si="8"/>
        <v>0.67476853885126364</v>
      </c>
      <c r="L19" s="34">
        <f t="shared" si="9"/>
        <v>0.62509232740209097</v>
      </c>
      <c r="M19" s="49">
        <f t="shared" si="10"/>
        <v>7.3602775569618579</v>
      </c>
      <c r="N19" s="49">
        <f t="shared" si="11"/>
        <v>7.5678872714555236</v>
      </c>
      <c r="O19" s="49">
        <f t="shared" si="12"/>
        <v>7.3969522428785979</v>
      </c>
      <c r="P19" s="49">
        <f t="shared" si="13"/>
        <v>7.9699686053381882</v>
      </c>
      <c r="Q19" s="34">
        <f t="shared" si="14"/>
        <v>7.780975829305028</v>
      </c>
      <c r="S19" s="3">
        <v>16</v>
      </c>
      <c r="T19" s="51">
        <f>calculations!G26</f>
        <v>10637310.666666666</v>
      </c>
      <c r="U19" s="6">
        <f>calculations!P26</f>
        <v>11049506.455</v>
      </c>
      <c r="V19" s="6">
        <f>calculations!W26</f>
        <v>11315439.221666666</v>
      </c>
      <c r="W19" s="6">
        <f>calculations!AF26</f>
        <v>13170320.269166665</v>
      </c>
      <c r="X19" s="44">
        <f>calculations!AR26</f>
        <v>12492191.714166667</v>
      </c>
      <c r="Y19" s="53">
        <f t="shared" si="0"/>
        <v>0.55195790499080877</v>
      </c>
      <c r="Z19" s="49">
        <f t="shared" si="1"/>
        <v>0.57334627380920256</v>
      </c>
      <c r="AA19" s="49">
        <f t="shared" si="2"/>
        <v>0.58714522143397274</v>
      </c>
      <c r="AB19" s="49">
        <f t="shared" si="3"/>
        <v>0.68339288111674501</v>
      </c>
      <c r="AC19" s="34">
        <f t="shared" si="4"/>
        <v>0.64820556467358104</v>
      </c>
      <c r="AD19" s="49">
        <f t="shared" si="15"/>
        <v>7.3602775569618579</v>
      </c>
      <c r="AE19" s="49">
        <f t="shared" si="16"/>
        <v>7.5954883122941332</v>
      </c>
      <c r="AF19" s="49">
        <f t="shared" si="17"/>
        <v>7.4270778777387791</v>
      </c>
      <c r="AG19" s="49">
        <f t="shared" si="18"/>
        <v>8.0849729421657166</v>
      </c>
      <c r="AH19" s="34">
        <f t="shared" si="19"/>
        <v>7.9471577907747841</v>
      </c>
    </row>
    <row r="20" spans="2:34" x14ac:dyDescent="0.2">
      <c r="B20" s="3">
        <v>17</v>
      </c>
      <c r="C20" s="51">
        <f>calculations!E27</f>
        <v>5090785</v>
      </c>
      <c r="D20" s="6">
        <f>calculations!N27</f>
        <v>5268962.4749999996</v>
      </c>
      <c r="E20" s="6">
        <f>calculations!U27</f>
        <v>5268962.4749999996</v>
      </c>
      <c r="F20" s="6">
        <f>calculations!AD27</f>
        <v>6223484.6624999996</v>
      </c>
      <c r="G20" s="44">
        <f>calculations!AP27</f>
        <v>5765314.0125000002</v>
      </c>
      <c r="H20" s="53">
        <f t="shared" si="5"/>
        <v>0.35220669476967226</v>
      </c>
      <c r="I20" s="49">
        <f t="shared" si="6"/>
        <v>0.36453392908661081</v>
      </c>
      <c r="J20" s="49">
        <f t="shared" si="7"/>
        <v>0.36453392908661081</v>
      </c>
      <c r="K20" s="49">
        <f t="shared" si="8"/>
        <v>0.43057268435592433</v>
      </c>
      <c r="L20" s="34">
        <f t="shared" si="9"/>
        <v>0.39887408182665385</v>
      </c>
      <c r="M20" s="49">
        <f t="shared" si="10"/>
        <v>7.7124842517315297</v>
      </c>
      <c r="N20" s="49">
        <f t="shared" si="11"/>
        <v>7.9324212005421346</v>
      </c>
      <c r="O20" s="49">
        <f t="shared" si="12"/>
        <v>7.7614861719652088</v>
      </c>
      <c r="P20" s="49">
        <f t="shared" si="13"/>
        <v>8.4005412896941127</v>
      </c>
      <c r="Q20" s="34">
        <f t="shared" si="14"/>
        <v>8.1798499111316811</v>
      </c>
      <c r="S20" s="3">
        <v>17</v>
      </c>
      <c r="T20" s="51">
        <f>calculations!G27</f>
        <v>6787713.333333333</v>
      </c>
      <c r="U20" s="6">
        <f>calculations!P27</f>
        <v>7050737.2249999996</v>
      </c>
      <c r="V20" s="6">
        <f>calculations!W27</f>
        <v>7220430.0583333327</v>
      </c>
      <c r="W20" s="6">
        <f>calculations!AF27</f>
        <v>8404037.5708333328</v>
      </c>
      <c r="X20" s="44">
        <f>calculations!AR27</f>
        <v>7971320.8458333332</v>
      </c>
      <c r="Y20" s="53">
        <f t="shared" si="0"/>
        <v>0.35220669476967226</v>
      </c>
      <c r="Z20" s="49">
        <f t="shared" si="1"/>
        <v>0.36585470419199706</v>
      </c>
      <c r="AA20" s="49">
        <f t="shared" si="2"/>
        <v>0.37465987156123887</v>
      </c>
      <c r="AB20" s="49">
        <f t="shared" si="3"/>
        <v>0.43607591396170048</v>
      </c>
      <c r="AC20" s="34">
        <f t="shared" si="4"/>
        <v>0.41362273717013387</v>
      </c>
      <c r="AD20" s="49">
        <f t="shared" si="15"/>
        <v>7.7124842517315297</v>
      </c>
      <c r="AE20" s="49">
        <f t="shared" si="16"/>
        <v>7.9613430164861301</v>
      </c>
      <c r="AF20" s="49">
        <f t="shared" si="17"/>
        <v>7.8017377493000177</v>
      </c>
      <c r="AG20" s="49">
        <f t="shared" si="18"/>
        <v>8.5210488561274165</v>
      </c>
      <c r="AH20" s="34">
        <f t="shared" si="19"/>
        <v>8.3607805279449181</v>
      </c>
    </row>
    <row r="21" spans="2:34" x14ac:dyDescent="0.2">
      <c r="B21" s="3">
        <v>18</v>
      </c>
      <c r="C21" s="51">
        <f>calculations!E28</f>
        <v>2086368</v>
      </c>
      <c r="D21" s="6">
        <f>calculations!N28</f>
        <v>2159390.8800000004</v>
      </c>
      <c r="E21" s="6">
        <f>calculations!U28</f>
        <v>2159390.88</v>
      </c>
      <c r="F21" s="6">
        <f>calculations!AD28</f>
        <v>2550584.8800000004</v>
      </c>
      <c r="G21" s="44">
        <f>calculations!AP28</f>
        <v>2362811.7600000002</v>
      </c>
      <c r="H21" s="53">
        <f t="shared" si="5"/>
        <v>0.1443456711201144</v>
      </c>
      <c r="I21" s="49">
        <f t="shared" si="6"/>
        <v>0.14939776960931844</v>
      </c>
      <c r="J21" s="49">
        <f t="shared" si="7"/>
        <v>0.14939776960931839</v>
      </c>
      <c r="K21" s="49">
        <f t="shared" si="8"/>
        <v>0.17646258294433989</v>
      </c>
      <c r="L21" s="34">
        <f t="shared" si="9"/>
        <v>0.16347147254352959</v>
      </c>
      <c r="M21" s="49">
        <f t="shared" si="10"/>
        <v>7.8568299228516443</v>
      </c>
      <c r="N21" s="49">
        <f t="shared" si="11"/>
        <v>8.0818189701514527</v>
      </c>
      <c r="O21" s="49">
        <f t="shared" si="12"/>
        <v>7.9108839415745269</v>
      </c>
      <c r="P21" s="49">
        <f t="shared" si="13"/>
        <v>8.5770038726384534</v>
      </c>
      <c r="Q21" s="34">
        <f t="shared" si="14"/>
        <v>8.3433213836752103</v>
      </c>
      <c r="S21" s="3">
        <v>18</v>
      </c>
      <c r="T21" s="51">
        <f>calculations!G28</f>
        <v>2781824</v>
      </c>
      <c r="U21" s="6">
        <f>calculations!P28</f>
        <v>2889619.6800000006</v>
      </c>
      <c r="V21" s="6">
        <f>calculations!W28</f>
        <v>2959165.28</v>
      </c>
      <c r="W21" s="6">
        <f>calculations!AF28</f>
        <v>3444245.8400000003</v>
      </c>
      <c r="X21" s="44">
        <f>calculations!AR28</f>
        <v>3266904.5600000005</v>
      </c>
      <c r="Y21" s="53">
        <f t="shared" si="0"/>
        <v>0.1443456711201144</v>
      </c>
      <c r="Z21" s="49">
        <f t="shared" si="1"/>
        <v>0.14993906587601888</v>
      </c>
      <c r="AA21" s="49">
        <f t="shared" si="2"/>
        <v>0.15354770765402168</v>
      </c>
      <c r="AB21" s="49">
        <f t="shared" si="3"/>
        <v>0.17871798405559167</v>
      </c>
      <c r="AC21" s="34">
        <f t="shared" si="4"/>
        <v>0.16951594752168439</v>
      </c>
      <c r="AD21" s="49">
        <f t="shared" si="15"/>
        <v>7.8568299228516443</v>
      </c>
      <c r="AE21" s="49">
        <f t="shared" si="16"/>
        <v>8.1112820823621483</v>
      </c>
      <c r="AF21" s="49">
        <f t="shared" si="17"/>
        <v>7.955285456954039</v>
      </c>
      <c r="AG21" s="49">
        <f t="shared" si="18"/>
        <v>8.6997668401830079</v>
      </c>
      <c r="AH21" s="34">
        <f t="shared" si="19"/>
        <v>8.5302964754666029</v>
      </c>
    </row>
    <row r="22" spans="2:34" x14ac:dyDescent="0.2">
      <c r="B22" s="3">
        <v>19</v>
      </c>
      <c r="C22" s="51">
        <f>calculations!E29</f>
        <v>1929555</v>
      </c>
      <c r="D22" s="6">
        <f>calculations!N29</f>
        <v>1997089.4250000003</v>
      </c>
      <c r="E22" s="6">
        <f>calculations!U29</f>
        <v>1997089.4249999998</v>
      </c>
      <c r="F22" s="6">
        <f>calculations!AD29</f>
        <v>2358880.9875000003</v>
      </c>
      <c r="G22" s="44">
        <f>calculations!AP29</f>
        <v>2185221.0375000006</v>
      </c>
      <c r="H22" s="53">
        <f t="shared" si="5"/>
        <v>0.13349654108871126</v>
      </c>
      <c r="I22" s="49">
        <f t="shared" si="6"/>
        <v>0.13816892002681619</v>
      </c>
      <c r="J22" s="49">
        <f t="shared" si="7"/>
        <v>0.13816892002681616</v>
      </c>
      <c r="K22" s="49">
        <f t="shared" si="8"/>
        <v>0.16319952148094954</v>
      </c>
      <c r="L22" s="34">
        <f t="shared" si="9"/>
        <v>0.15118483278296554</v>
      </c>
      <c r="M22" s="49">
        <f t="shared" si="10"/>
        <v>7.9903264639403559</v>
      </c>
      <c r="N22" s="49">
        <f t="shared" si="11"/>
        <v>8.2199878901782686</v>
      </c>
      <c r="O22" s="49">
        <f t="shared" si="12"/>
        <v>8.0490528616013428</v>
      </c>
      <c r="P22" s="49">
        <f t="shared" si="13"/>
        <v>8.7402033941194031</v>
      </c>
      <c r="Q22" s="34">
        <f t="shared" si="14"/>
        <v>8.4945062164581753</v>
      </c>
      <c r="S22" s="3">
        <v>19</v>
      </c>
      <c r="T22" s="51">
        <f>calculations!G29</f>
        <v>2572740</v>
      </c>
      <c r="U22" s="6">
        <f>calculations!P29</f>
        <v>2672433.6750000003</v>
      </c>
      <c r="V22" s="6">
        <f>calculations!W29</f>
        <v>2736752.1749999998</v>
      </c>
      <c r="W22" s="6">
        <f>calculations!AF29</f>
        <v>3185373.7125000004</v>
      </c>
      <c r="X22" s="44">
        <f>calculations!AR29</f>
        <v>3021361.5375000006</v>
      </c>
      <c r="Y22" s="53">
        <f t="shared" si="0"/>
        <v>0.13349654108871126</v>
      </c>
      <c r="Z22" s="49">
        <f t="shared" si="1"/>
        <v>0.13866953205589885</v>
      </c>
      <c r="AA22" s="49">
        <f t="shared" si="2"/>
        <v>0.14200694558311661</v>
      </c>
      <c r="AB22" s="49">
        <f t="shared" si="3"/>
        <v>0.16528540493546065</v>
      </c>
      <c r="AC22" s="34">
        <f t="shared" si="4"/>
        <v>0.15677500044105533</v>
      </c>
      <c r="AD22" s="49">
        <f t="shared" si="15"/>
        <v>7.9903264639403559</v>
      </c>
      <c r="AE22" s="49">
        <f t="shared" si="16"/>
        <v>8.2499516144180465</v>
      </c>
      <c r="AF22" s="49">
        <f t="shared" si="17"/>
        <v>8.0972924025371551</v>
      </c>
      <c r="AG22" s="49">
        <f t="shared" si="18"/>
        <v>8.8650522451184681</v>
      </c>
      <c r="AH22" s="34">
        <f t="shared" si="19"/>
        <v>8.6870714759076577</v>
      </c>
    </row>
    <row r="23" spans="2:34" x14ac:dyDescent="0.2">
      <c r="B23" s="3">
        <v>20</v>
      </c>
      <c r="C23" s="51">
        <f>calculations!E30</f>
        <v>1387225</v>
      </c>
      <c r="D23" s="6">
        <f>calculations!N30</f>
        <v>1435777.8750000002</v>
      </c>
      <c r="E23" s="6">
        <f>calculations!U30</f>
        <v>1435777.875</v>
      </c>
      <c r="F23" s="6">
        <f>calculations!AD30</f>
        <v>1695882.5625</v>
      </c>
      <c r="G23" s="44">
        <f>calculations!AP30</f>
        <v>1571032.3125000002</v>
      </c>
      <c r="H23" s="53">
        <f t="shared" si="5"/>
        <v>9.5975361786415775E-2</v>
      </c>
      <c r="I23" s="49">
        <f t="shared" si="6"/>
        <v>9.9334499448940336E-2</v>
      </c>
      <c r="J23" s="49">
        <f t="shared" si="7"/>
        <v>9.9334499448940322E-2</v>
      </c>
      <c r="K23" s="49">
        <f t="shared" si="8"/>
        <v>0.11732987978389328</v>
      </c>
      <c r="L23" s="34">
        <f t="shared" si="9"/>
        <v>0.10869209722311587</v>
      </c>
      <c r="M23" s="49">
        <f t="shared" si="10"/>
        <v>8.0863018257267711</v>
      </c>
      <c r="N23" s="49">
        <f t="shared" si="11"/>
        <v>8.3193223896272084</v>
      </c>
      <c r="O23" s="49">
        <f t="shared" si="12"/>
        <v>8.1483873610502826</v>
      </c>
      <c r="P23" s="49">
        <f t="shared" si="13"/>
        <v>8.8575332739032966</v>
      </c>
      <c r="Q23" s="34">
        <f t="shared" si="14"/>
        <v>8.6031983136812915</v>
      </c>
      <c r="S23" s="3">
        <v>20</v>
      </c>
      <c r="T23" s="51">
        <f>calculations!G30</f>
        <v>1849633.3333333333</v>
      </c>
      <c r="U23" s="6">
        <f>calculations!P30</f>
        <v>1921306.6250000002</v>
      </c>
      <c r="V23" s="6">
        <f>calculations!W30</f>
        <v>1967547.4583333333</v>
      </c>
      <c r="W23" s="6">
        <f>calculations!AF30</f>
        <v>2290077.2708333335</v>
      </c>
      <c r="X23" s="44">
        <f>calculations!AR30</f>
        <v>2172163.1458333335</v>
      </c>
      <c r="Y23" s="53">
        <f t="shared" si="0"/>
        <v>9.5975361786415775E-2</v>
      </c>
      <c r="Z23" s="49">
        <f t="shared" si="1"/>
        <v>9.9694407055639395E-2</v>
      </c>
      <c r="AA23" s="49">
        <f t="shared" si="2"/>
        <v>0.10209379110029977</v>
      </c>
      <c r="AB23" s="49">
        <f t="shared" si="3"/>
        <v>0.11882949481180603</v>
      </c>
      <c r="AC23" s="34">
        <f t="shared" si="4"/>
        <v>0.11271106549792204</v>
      </c>
      <c r="AD23" s="49">
        <f t="shared" si="15"/>
        <v>8.0863018257267711</v>
      </c>
      <c r="AE23" s="49">
        <f t="shared" si="16"/>
        <v>8.3496460214736867</v>
      </c>
      <c r="AF23" s="49">
        <f t="shared" si="17"/>
        <v>8.199386193637455</v>
      </c>
      <c r="AG23" s="49">
        <f t="shared" si="18"/>
        <v>8.9838817399302737</v>
      </c>
      <c r="AH23" s="34">
        <f t="shared" si="19"/>
        <v>8.7997825414055804</v>
      </c>
    </row>
    <row r="24" spans="2:34" x14ac:dyDescent="0.2">
      <c r="B24" s="3">
        <v>21</v>
      </c>
      <c r="C24" s="51">
        <f>calculations!E31</f>
        <v>1255581</v>
      </c>
      <c r="D24" s="6">
        <f>calculations!N31</f>
        <v>1299526.335</v>
      </c>
      <c r="E24" s="6">
        <f>calculations!U31</f>
        <v>1299526.335</v>
      </c>
      <c r="F24" s="6">
        <f>calculations!AD31</f>
        <v>1534947.7724999997</v>
      </c>
      <c r="G24" s="44">
        <f>calculations!AP31</f>
        <v>1421945.4824999999</v>
      </c>
      <c r="H24" s="53">
        <f t="shared" si="5"/>
        <v>8.6867552651624436E-2</v>
      </c>
      <c r="I24" s="49">
        <f t="shared" si="6"/>
        <v>8.9907916994431292E-2</v>
      </c>
      <c r="J24" s="49">
        <f t="shared" si="7"/>
        <v>8.9907916994431292E-2</v>
      </c>
      <c r="K24" s="49">
        <f t="shared" si="8"/>
        <v>0.10619558311661086</v>
      </c>
      <c r="L24" s="34">
        <f t="shared" si="9"/>
        <v>9.8377503377964665E-2</v>
      </c>
      <c r="M24" s="49">
        <f t="shared" si="10"/>
        <v>8.173169378378395</v>
      </c>
      <c r="N24" s="49">
        <f t="shared" si="11"/>
        <v>8.4092303066216392</v>
      </c>
      <c r="O24" s="49">
        <f t="shared" si="12"/>
        <v>8.2382952780447134</v>
      </c>
      <c r="P24" s="49">
        <f t="shared" si="13"/>
        <v>8.9637288570199072</v>
      </c>
      <c r="Q24" s="34">
        <f t="shared" si="14"/>
        <v>8.7015758170592559</v>
      </c>
      <c r="S24" s="3">
        <v>21</v>
      </c>
      <c r="T24" s="51">
        <f>calculations!G31</f>
        <v>1674108</v>
      </c>
      <c r="U24" s="6">
        <f>calculations!P31</f>
        <v>1738979.6850000001</v>
      </c>
      <c r="V24" s="6">
        <f>calculations!W31</f>
        <v>1780832.3849999998</v>
      </c>
      <c r="W24" s="6">
        <f>calculations!AF31</f>
        <v>2072754.9674999996</v>
      </c>
      <c r="X24" s="44">
        <f>calculations!AR31</f>
        <v>1966030.5825</v>
      </c>
      <c r="Y24" s="53">
        <f t="shared" si="0"/>
        <v>8.6867552651624436E-2</v>
      </c>
      <c r="Z24" s="49">
        <f t="shared" si="1"/>
        <v>9.0233670316874875E-2</v>
      </c>
      <c r="AA24" s="49">
        <f t="shared" si="2"/>
        <v>9.2405359133165485E-2</v>
      </c>
      <c r="AB24" s="49">
        <f t="shared" si="3"/>
        <v>0.10755288862679248</v>
      </c>
      <c r="AC24" s="34">
        <f t="shared" si="4"/>
        <v>0.10201508214525144</v>
      </c>
      <c r="AD24" s="49">
        <f t="shared" si="15"/>
        <v>8.173169378378395</v>
      </c>
      <c r="AE24" s="49">
        <f t="shared" si="16"/>
        <v>8.4398796917905621</v>
      </c>
      <c r="AF24" s="49">
        <f t="shared" si="17"/>
        <v>8.2917915527706203</v>
      </c>
      <c r="AG24" s="49">
        <f t="shared" si="18"/>
        <v>9.0914346285570655</v>
      </c>
      <c r="AH24" s="34">
        <f t="shared" si="19"/>
        <v>8.9017976235508325</v>
      </c>
    </row>
    <row r="25" spans="2:34" x14ac:dyDescent="0.2">
      <c r="B25" s="3">
        <v>22</v>
      </c>
      <c r="C25" s="51">
        <f>calculations!E32</f>
        <v>3083862</v>
      </c>
      <c r="D25" s="6">
        <f>calculations!N32</f>
        <v>3191797.1700000004</v>
      </c>
      <c r="E25" s="6">
        <f>calculations!U32</f>
        <v>3191797.1700000004</v>
      </c>
      <c r="F25" s="6">
        <f>calculations!AD32</f>
        <v>3770021.2949999999</v>
      </c>
      <c r="G25" s="44">
        <f>calculations!AP32</f>
        <v>3492473.7150000003</v>
      </c>
      <c r="H25" s="53">
        <f t="shared" si="5"/>
        <v>0.21335743743760366</v>
      </c>
      <c r="I25" s="49">
        <f t="shared" si="6"/>
        <v>0.2208249477479198</v>
      </c>
      <c r="J25" s="49">
        <f t="shared" si="7"/>
        <v>0.2208249477479198</v>
      </c>
      <c r="K25" s="49">
        <f t="shared" si="8"/>
        <v>0.26082946726747047</v>
      </c>
      <c r="L25" s="34">
        <f t="shared" si="9"/>
        <v>0.24162729789808615</v>
      </c>
      <c r="M25" s="49">
        <f t="shared" si="10"/>
        <v>8.3865268158159978</v>
      </c>
      <c r="N25" s="49">
        <f t="shared" si="11"/>
        <v>8.6300552543695588</v>
      </c>
      <c r="O25" s="49">
        <f t="shared" si="12"/>
        <v>8.459120225792633</v>
      </c>
      <c r="P25" s="49">
        <f t="shared" si="13"/>
        <v>9.2245583242873774</v>
      </c>
      <c r="Q25" s="34">
        <f t="shared" si="14"/>
        <v>8.9432031149573419</v>
      </c>
      <c r="S25" s="3">
        <v>22</v>
      </c>
      <c r="T25" s="51">
        <f>calculations!G32</f>
        <v>4111816</v>
      </c>
      <c r="U25" s="6">
        <f>calculations!P32</f>
        <v>4271148.87</v>
      </c>
      <c r="V25" s="6">
        <f>calculations!W32</f>
        <v>4373944.2700000005</v>
      </c>
      <c r="W25" s="6">
        <f>calculations!AF32</f>
        <v>5090942.1849999996</v>
      </c>
      <c r="X25" s="44">
        <f>calculations!AR32</f>
        <v>4828813.915</v>
      </c>
      <c r="Y25" s="53">
        <f t="shared" si="0"/>
        <v>0.21335743743760366</v>
      </c>
      <c r="Z25" s="49">
        <f t="shared" si="1"/>
        <v>0.2216250381383108</v>
      </c>
      <c r="AA25" s="49">
        <f t="shared" si="2"/>
        <v>0.22695897407425092</v>
      </c>
      <c r="AB25" s="49">
        <f t="shared" si="3"/>
        <v>0.26416317722743299</v>
      </c>
      <c r="AC25" s="34">
        <f t="shared" si="4"/>
        <v>0.25056164059078578</v>
      </c>
      <c r="AD25" s="49">
        <f t="shared" si="15"/>
        <v>8.3865268158159978</v>
      </c>
      <c r="AE25" s="49">
        <f t="shared" si="16"/>
        <v>8.6615047299288737</v>
      </c>
      <c r="AF25" s="49">
        <f t="shared" si="17"/>
        <v>8.5187505268448707</v>
      </c>
      <c r="AG25" s="49">
        <f t="shared" si="18"/>
        <v>9.3555978057844982</v>
      </c>
      <c r="AH25" s="34">
        <f t="shared" si="19"/>
        <v>9.1523592641416176</v>
      </c>
    </row>
    <row r="26" spans="2:34" x14ac:dyDescent="0.2">
      <c r="B26" s="3">
        <v>23</v>
      </c>
      <c r="C26" s="51">
        <f>calculations!E33</f>
        <v>6144823</v>
      </c>
      <c r="D26" s="6">
        <f>calculations!N33</f>
        <v>6359891.8049999997</v>
      </c>
      <c r="E26" s="6">
        <f>calculations!U33</f>
        <v>6359891.8050000006</v>
      </c>
      <c r="F26" s="6">
        <f>calculations!AD33</f>
        <v>7512046.1174999997</v>
      </c>
      <c r="G26" s="44">
        <f>calculations!AP33</f>
        <v>6959012.0475000013</v>
      </c>
      <c r="H26" s="53">
        <f t="shared" si="5"/>
        <v>0.42513046588584313</v>
      </c>
      <c r="I26" s="49">
        <f t="shared" si="6"/>
        <v>0.44001003219184764</v>
      </c>
      <c r="J26" s="49">
        <f t="shared" si="7"/>
        <v>0.4400100321918477</v>
      </c>
      <c r="K26" s="49">
        <f t="shared" si="8"/>
        <v>0.51972199454544321</v>
      </c>
      <c r="L26" s="34">
        <f t="shared" si="9"/>
        <v>0.48146025261571745</v>
      </c>
      <c r="M26" s="49">
        <f t="shared" si="10"/>
        <v>8.8116572817018408</v>
      </c>
      <c r="N26" s="49">
        <f t="shared" si="11"/>
        <v>9.0700652865614071</v>
      </c>
      <c r="O26" s="49">
        <f t="shared" si="12"/>
        <v>8.8991302579844813</v>
      </c>
      <c r="P26" s="49">
        <f t="shared" si="13"/>
        <v>9.7442803188328213</v>
      </c>
      <c r="Q26" s="34">
        <f t="shared" si="14"/>
        <v>9.4246633675730589</v>
      </c>
      <c r="S26" s="3">
        <v>23</v>
      </c>
      <c r="T26" s="51">
        <f>calculations!G33</f>
        <v>8193097.333333333</v>
      </c>
      <c r="U26" s="6">
        <f>calculations!P33</f>
        <v>8510579.8550000004</v>
      </c>
      <c r="V26" s="6">
        <f>calculations!W33</f>
        <v>8715407.288333334</v>
      </c>
      <c r="W26" s="6">
        <f>calculations!AF33</f>
        <v>10144078.635833332</v>
      </c>
      <c r="X26" s="44">
        <f>calculations!AR33</f>
        <v>9621768.6808333341</v>
      </c>
      <c r="Y26" s="53">
        <f t="shared" si="0"/>
        <v>0.42513046588584313</v>
      </c>
      <c r="Z26" s="49">
        <f t="shared" si="1"/>
        <v>0.44160427143891956</v>
      </c>
      <c r="AA26" s="49">
        <f t="shared" si="2"/>
        <v>0.45223253308606565</v>
      </c>
      <c r="AB26" s="49">
        <f t="shared" si="3"/>
        <v>0.52636465807490951</v>
      </c>
      <c r="AC26" s="34">
        <f t="shared" si="4"/>
        <v>0.49926259087468705</v>
      </c>
      <c r="AD26" s="49">
        <f t="shared" si="15"/>
        <v>8.8116572817018408</v>
      </c>
      <c r="AE26" s="49">
        <f t="shared" si="16"/>
        <v>9.1031090013677929</v>
      </c>
      <c r="AF26" s="49">
        <f t="shared" si="17"/>
        <v>8.970983059930937</v>
      </c>
      <c r="AG26" s="49">
        <f t="shared" si="18"/>
        <v>9.8819624638594075</v>
      </c>
      <c r="AH26" s="34">
        <f t="shared" si="19"/>
        <v>9.6516218550163053</v>
      </c>
    </row>
    <row r="27" spans="2:34" x14ac:dyDescent="0.2">
      <c r="B27" s="3">
        <v>24</v>
      </c>
      <c r="C27" s="51">
        <f>calculations!E34</f>
        <v>3506144</v>
      </c>
      <c r="D27" s="6">
        <f>calculations!N34</f>
        <v>3628859.04</v>
      </c>
      <c r="E27" s="6">
        <f>calculations!U34</f>
        <v>3628859.04</v>
      </c>
      <c r="F27" s="6">
        <f>calculations!AD34</f>
        <v>4286261.04</v>
      </c>
      <c r="G27" s="44">
        <f>calculations!AP34</f>
        <v>3970708.0800000005</v>
      </c>
      <c r="H27" s="53">
        <f t="shared" si="5"/>
        <v>0.24257307853828394</v>
      </c>
      <c r="I27" s="49">
        <f t="shared" si="6"/>
        <v>0.2510631362871239</v>
      </c>
      <c r="J27" s="49">
        <f t="shared" si="7"/>
        <v>0.2510631362871239</v>
      </c>
      <c r="K27" s="49">
        <f t="shared" si="8"/>
        <v>0.29654558851305213</v>
      </c>
      <c r="L27" s="34">
        <f t="shared" si="9"/>
        <v>0.27471401144460661</v>
      </c>
      <c r="M27" s="49">
        <f t="shared" si="10"/>
        <v>9.0542303602401244</v>
      </c>
      <c r="N27" s="49">
        <f t="shared" si="11"/>
        <v>9.3211284228485312</v>
      </c>
      <c r="O27" s="49">
        <f t="shared" si="12"/>
        <v>9.1501933942716054</v>
      </c>
      <c r="P27" s="49">
        <f t="shared" si="13"/>
        <v>10.040825907345873</v>
      </c>
      <c r="Q27" s="34">
        <f t="shared" si="14"/>
        <v>9.6993773790176654</v>
      </c>
      <c r="S27" s="3">
        <v>24</v>
      </c>
      <c r="T27" s="51">
        <f>calculations!G34</f>
        <v>4674858.666666666</v>
      </c>
      <c r="U27" s="6">
        <f>calculations!P34</f>
        <v>4856009.4399999995</v>
      </c>
      <c r="V27" s="6">
        <f>calculations!W34</f>
        <v>4972880.9066666663</v>
      </c>
      <c r="W27" s="6">
        <f>calculations!AF34</f>
        <v>5788059.3866666667</v>
      </c>
      <c r="X27" s="44">
        <f>calculations!AR34</f>
        <v>5490037.1466666674</v>
      </c>
      <c r="Y27" s="53">
        <f t="shared" si="0"/>
        <v>0.24257307853828391</v>
      </c>
      <c r="Z27" s="49">
        <f t="shared" si="1"/>
        <v>0.25197278533164241</v>
      </c>
      <c r="AA27" s="49">
        <f t="shared" si="2"/>
        <v>0.25803711229509951</v>
      </c>
      <c r="AB27" s="49">
        <f t="shared" si="3"/>
        <v>0.30033579286521284</v>
      </c>
      <c r="AC27" s="34">
        <f t="shared" si="4"/>
        <v>0.28487175910839724</v>
      </c>
      <c r="AD27" s="49">
        <f t="shared" si="15"/>
        <v>9.0542303602401244</v>
      </c>
      <c r="AE27" s="49">
        <f t="shared" si="16"/>
        <v>9.3550817866994347</v>
      </c>
      <c r="AF27" s="49">
        <f t="shared" si="17"/>
        <v>9.2290201722260363</v>
      </c>
      <c r="AG27" s="49">
        <f t="shared" si="18"/>
        <v>10.18229825672462</v>
      </c>
      <c r="AH27" s="34">
        <f t="shared" si="19"/>
        <v>9.9364936141247018</v>
      </c>
    </row>
    <row r="28" spans="2:34" x14ac:dyDescent="0.2">
      <c r="B28" s="3">
        <v>25</v>
      </c>
      <c r="C28" s="51">
        <f>calculations!E35</f>
        <v>1146136</v>
      </c>
      <c r="D28" s="6">
        <f>calculations!N35</f>
        <v>1186250.76</v>
      </c>
      <c r="E28" s="6">
        <f>calculations!U35</f>
        <v>1186250.76</v>
      </c>
      <c r="F28" s="6">
        <f>calculations!AD35</f>
        <v>1401151.26</v>
      </c>
      <c r="G28" s="44">
        <f>calculations!AP35</f>
        <v>1297999.0200000003</v>
      </c>
      <c r="H28" s="53">
        <f t="shared" si="5"/>
        <v>7.929558453490633E-2</v>
      </c>
      <c r="I28" s="49">
        <f t="shared" si="6"/>
        <v>8.2070929993628056E-2</v>
      </c>
      <c r="J28" s="49">
        <f t="shared" si="7"/>
        <v>8.2070929993628056E-2</v>
      </c>
      <c r="K28" s="49">
        <f t="shared" si="8"/>
        <v>9.6938852093922986E-2</v>
      </c>
      <c r="L28" s="34">
        <f t="shared" si="9"/>
        <v>8.980224948578143E-2</v>
      </c>
      <c r="M28" s="49">
        <f t="shared" si="10"/>
        <v>9.1335259447750303</v>
      </c>
      <c r="N28" s="49">
        <f t="shared" si="11"/>
        <v>9.4031993528421598</v>
      </c>
      <c r="O28" s="49">
        <f t="shared" si="12"/>
        <v>9.232264324265234</v>
      </c>
      <c r="P28" s="49">
        <f t="shared" si="13"/>
        <v>10.137764759439795</v>
      </c>
      <c r="Q28" s="34">
        <f t="shared" si="14"/>
        <v>9.7891796285034474</v>
      </c>
      <c r="S28" s="3">
        <v>25</v>
      </c>
      <c r="T28" s="51">
        <f>calculations!G35</f>
        <v>1528181.3333333333</v>
      </c>
      <c r="U28" s="6">
        <f>calculations!P35</f>
        <v>1587398.3599999999</v>
      </c>
      <c r="V28" s="6">
        <f>calculations!W35</f>
        <v>1625602.8933333333</v>
      </c>
      <c r="W28" s="6">
        <f>calculations!AF35</f>
        <v>1892079.5133333332</v>
      </c>
      <c r="X28" s="44">
        <f>calculations!AR35</f>
        <v>1794657.9533333336</v>
      </c>
      <c r="Y28" s="53">
        <f t="shared" si="0"/>
        <v>7.9295584534906316E-2</v>
      </c>
      <c r="Z28" s="49">
        <f t="shared" si="1"/>
        <v>8.2368288435633943E-2</v>
      </c>
      <c r="AA28" s="49">
        <f t="shared" si="2"/>
        <v>8.4350678049006603E-2</v>
      </c>
      <c r="AB28" s="49">
        <f t="shared" si="3"/>
        <v>9.8177845602280892E-2</v>
      </c>
      <c r="AC28" s="34">
        <f t="shared" si="4"/>
        <v>9.3122752088180633E-2</v>
      </c>
      <c r="AD28" s="49">
        <f t="shared" si="15"/>
        <v>9.1335259447750303</v>
      </c>
      <c r="AE28" s="49">
        <f t="shared" si="16"/>
        <v>9.4374500751350681</v>
      </c>
      <c r="AF28" s="49">
        <f t="shared" si="17"/>
        <v>9.3133708502750423</v>
      </c>
      <c r="AG28" s="49">
        <f t="shared" si="18"/>
        <v>10.280476102326901</v>
      </c>
      <c r="AH28" s="34">
        <f t="shared" si="19"/>
        <v>10.029616366212883</v>
      </c>
    </row>
    <row r="29" spans="2:34" x14ac:dyDescent="0.2">
      <c r="B29" s="3">
        <v>26</v>
      </c>
      <c r="C29" s="51">
        <f>calculations!E36</f>
        <v>1177175</v>
      </c>
      <c r="D29" s="6">
        <f>calculations!N36</f>
        <v>1218376.125</v>
      </c>
      <c r="E29" s="6">
        <f>calculations!U36</f>
        <v>1218376.125</v>
      </c>
      <c r="F29" s="6">
        <f>calculations!AD36</f>
        <v>1439096.4375</v>
      </c>
      <c r="G29" s="44">
        <f>calculations!AP36</f>
        <v>1333150.6875</v>
      </c>
      <c r="H29" s="53">
        <f t="shared" si="5"/>
        <v>8.1443022228495004E-2</v>
      </c>
      <c r="I29" s="49">
        <f t="shared" si="6"/>
        <v>8.4293528006492327E-2</v>
      </c>
      <c r="J29" s="49">
        <f t="shared" si="7"/>
        <v>8.4293528006492327E-2</v>
      </c>
      <c r="K29" s="49">
        <f t="shared" si="8"/>
        <v>9.9564094674335149E-2</v>
      </c>
      <c r="L29" s="34">
        <f t="shared" si="9"/>
        <v>9.2234222673770599E-2</v>
      </c>
      <c r="M29" s="49">
        <f t="shared" si="10"/>
        <v>9.2149689670035251</v>
      </c>
      <c r="N29" s="49">
        <f t="shared" si="11"/>
        <v>9.4874928808486523</v>
      </c>
      <c r="O29" s="49">
        <f t="shared" si="12"/>
        <v>9.3165578522717265</v>
      </c>
      <c r="P29" s="49">
        <f t="shared" si="13"/>
        <v>10.23732885411413</v>
      </c>
      <c r="Q29" s="34">
        <f t="shared" si="14"/>
        <v>9.8814138511772178</v>
      </c>
      <c r="S29" s="3">
        <v>26</v>
      </c>
      <c r="T29" s="51">
        <f>calculations!G36</f>
        <v>1569566.6666666665</v>
      </c>
      <c r="U29" s="6">
        <f>calculations!P36</f>
        <v>1630387.375</v>
      </c>
      <c r="V29" s="6">
        <f>calculations!W36</f>
        <v>1669626.5416666665</v>
      </c>
      <c r="W29" s="6">
        <f>calculations!AF36</f>
        <v>1943319.7291666665</v>
      </c>
      <c r="X29" s="44">
        <f>calculations!AR36</f>
        <v>1843259.8541666665</v>
      </c>
      <c r="Y29" s="53">
        <f t="shared" si="0"/>
        <v>8.1443022228495004E-2</v>
      </c>
      <c r="Z29" s="49">
        <f t="shared" si="1"/>
        <v>8.4598939339849188E-2</v>
      </c>
      <c r="AA29" s="49">
        <f t="shared" si="2"/>
        <v>8.6635014895561552E-2</v>
      </c>
      <c r="AB29" s="49">
        <f t="shared" si="3"/>
        <v>0.10083664189665538</v>
      </c>
      <c r="AC29" s="34">
        <f t="shared" si="4"/>
        <v>9.5644649229588818E-2</v>
      </c>
      <c r="AD29" s="49">
        <f t="shared" si="15"/>
        <v>9.2149689670035251</v>
      </c>
      <c r="AE29" s="49">
        <f t="shared" si="16"/>
        <v>9.5220490144749164</v>
      </c>
      <c r="AF29" s="49">
        <f t="shared" si="17"/>
        <v>9.4000058651706038</v>
      </c>
      <c r="AG29" s="49">
        <f t="shared" si="18"/>
        <v>10.381312744223557</v>
      </c>
      <c r="AH29" s="34">
        <f t="shared" si="19"/>
        <v>10.125261015442472</v>
      </c>
    </row>
    <row r="30" spans="2:34" x14ac:dyDescent="0.2">
      <c r="B30" s="3">
        <v>27</v>
      </c>
      <c r="C30" s="51">
        <f>calculations!E37</f>
        <v>1533356</v>
      </c>
      <c r="D30" s="6">
        <f>calculations!N37</f>
        <v>1587023.46</v>
      </c>
      <c r="E30" s="6">
        <f>calculations!U37</f>
        <v>1587023.4599999997</v>
      </c>
      <c r="F30" s="6">
        <f>calculations!AD37</f>
        <v>1874527.7099999997</v>
      </c>
      <c r="G30" s="44">
        <f>calculations!AP37</f>
        <v>1736525.6700000002</v>
      </c>
      <c r="H30" s="53">
        <f t="shared" si="5"/>
        <v>0.10608545610652298</v>
      </c>
      <c r="I30" s="49">
        <f t="shared" si="6"/>
        <v>0.10979844707025128</v>
      </c>
      <c r="J30" s="49">
        <f t="shared" si="7"/>
        <v>0.10979844707025127</v>
      </c>
      <c r="K30" s="49">
        <f t="shared" si="8"/>
        <v>0.12968947009022433</v>
      </c>
      <c r="L30" s="34">
        <f t="shared" si="9"/>
        <v>0.12014177904063729</v>
      </c>
      <c r="M30" s="49">
        <f t="shared" si="10"/>
        <v>9.3210544231100485</v>
      </c>
      <c r="N30" s="49">
        <f t="shared" si="11"/>
        <v>9.5972913279189029</v>
      </c>
      <c r="O30" s="49">
        <f t="shared" si="12"/>
        <v>9.4263562993419772</v>
      </c>
      <c r="P30" s="49">
        <f t="shared" si="13"/>
        <v>10.367018324204354</v>
      </c>
      <c r="Q30" s="34">
        <f t="shared" si="14"/>
        <v>10.001555630217855</v>
      </c>
      <c r="S30" s="3">
        <v>27</v>
      </c>
      <c r="T30" s="51">
        <f>calculations!G37</f>
        <v>2044474.6666666665</v>
      </c>
      <c r="U30" s="6">
        <f>calculations!P37</f>
        <v>2123698.0599999996</v>
      </c>
      <c r="V30" s="6">
        <f>calculations!W37</f>
        <v>2174809.9266666663</v>
      </c>
      <c r="W30" s="6">
        <f>calculations!AF37</f>
        <v>2531315.1966666663</v>
      </c>
      <c r="X30" s="44">
        <f>calculations!AR37</f>
        <v>2400979.9366666665</v>
      </c>
      <c r="Y30" s="53">
        <f t="shared" si="0"/>
        <v>0.10608545610652298</v>
      </c>
      <c r="Z30" s="49">
        <f t="shared" si="1"/>
        <v>0.11019626753065073</v>
      </c>
      <c r="AA30" s="49">
        <f t="shared" si="2"/>
        <v>0.1128484039333138</v>
      </c>
      <c r="AB30" s="49">
        <f t="shared" si="3"/>
        <v>0.13134705534188876</v>
      </c>
      <c r="AC30" s="34">
        <f t="shared" si="4"/>
        <v>0.12458410751509792</v>
      </c>
      <c r="AD30" s="49">
        <f t="shared" si="15"/>
        <v>9.3210544231100485</v>
      </c>
      <c r="AE30" s="49">
        <f t="shared" si="16"/>
        <v>9.6322452820055666</v>
      </c>
      <c r="AF30" s="49">
        <f t="shared" si="17"/>
        <v>9.5128542691039168</v>
      </c>
      <c r="AG30" s="49">
        <f t="shared" si="18"/>
        <v>10.512659799565446</v>
      </c>
      <c r="AH30" s="34">
        <f t="shared" si="19"/>
        <v>10.24984512295757</v>
      </c>
    </row>
    <row r="31" spans="2:34" x14ac:dyDescent="0.2">
      <c r="B31" s="3">
        <v>28</v>
      </c>
      <c r="C31" s="51">
        <f>calculations!E38</f>
        <v>1394475</v>
      </c>
      <c r="D31" s="6">
        <f>calculations!N38</f>
        <v>1443281.625</v>
      </c>
      <c r="E31" s="6">
        <f>calculations!U38</f>
        <v>1443281.625</v>
      </c>
      <c r="F31" s="6">
        <f>calculations!AD38</f>
        <v>1704745.6875</v>
      </c>
      <c r="G31" s="44">
        <f>calculations!AP38</f>
        <v>1579242.9375</v>
      </c>
      <c r="H31" s="53">
        <f t="shared" si="5"/>
        <v>9.6476954082511585E-2</v>
      </c>
      <c r="I31" s="49">
        <f t="shared" si="6"/>
        <v>9.9853647475399487E-2</v>
      </c>
      <c r="J31" s="49">
        <f t="shared" si="7"/>
        <v>9.9853647475399487E-2</v>
      </c>
      <c r="K31" s="49">
        <f t="shared" si="8"/>
        <v>0.11794307636587041</v>
      </c>
      <c r="L31" s="34">
        <f t="shared" si="9"/>
        <v>0.10926015049844437</v>
      </c>
      <c r="M31" s="49">
        <f t="shared" si="10"/>
        <v>9.4175313771925602</v>
      </c>
      <c r="N31" s="49">
        <f t="shared" si="11"/>
        <v>9.697144975394302</v>
      </c>
      <c r="O31" s="49">
        <f t="shared" si="12"/>
        <v>9.5262099468173762</v>
      </c>
      <c r="P31" s="49">
        <f t="shared" si="13"/>
        <v>10.484961400570224</v>
      </c>
      <c r="Q31" s="34">
        <f t="shared" si="14"/>
        <v>10.110815780716299</v>
      </c>
      <c r="S31" s="3">
        <v>28</v>
      </c>
      <c r="T31" s="51">
        <f>calculations!G38</f>
        <v>1859300</v>
      </c>
      <c r="U31" s="6">
        <f>calculations!P38</f>
        <v>1931347.875</v>
      </c>
      <c r="V31" s="6">
        <f>calculations!W38</f>
        <v>1977830.375</v>
      </c>
      <c r="W31" s="6">
        <f>calculations!AF38</f>
        <v>2302045.8125</v>
      </c>
      <c r="X31" s="44">
        <f>calculations!AR38</f>
        <v>2183515.4375</v>
      </c>
      <c r="Y31" s="53">
        <f t="shared" si="0"/>
        <v>9.6476954082511585E-2</v>
      </c>
      <c r="Z31" s="49">
        <f t="shared" si="1"/>
        <v>0.10021543605320891</v>
      </c>
      <c r="AA31" s="49">
        <f t="shared" si="2"/>
        <v>0.10262735990527171</v>
      </c>
      <c r="AB31" s="49">
        <f t="shared" si="3"/>
        <v>0.11945052877340966</v>
      </c>
      <c r="AC31" s="34">
        <f t="shared" si="4"/>
        <v>0.11330012295064955</v>
      </c>
      <c r="AD31" s="49">
        <f t="shared" si="15"/>
        <v>9.4175313771925602</v>
      </c>
      <c r="AE31" s="49">
        <f t="shared" si="16"/>
        <v>9.7324607180587748</v>
      </c>
      <c r="AF31" s="49">
        <f t="shared" si="17"/>
        <v>9.6154816290091887</v>
      </c>
      <c r="AG31" s="49">
        <f t="shared" si="18"/>
        <v>10.632110328338856</v>
      </c>
      <c r="AH31" s="34">
        <f t="shared" si="19"/>
        <v>10.363145245908219</v>
      </c>
    </row>
    <row r="32" spans="2:34" x14ac:dyDescent="0.2">
      <c r="B32" s="3">
        <v>29</v>
      </c>
      <c r="C32" s="51">
        <f>calculations!E39</f>
        <v>1598338</v>
      </c>
      <c r="D32" s="6">
        <f>calculations!N39</f>
        <v>1654279.83</v>
      </c>
      <c r="E32" s="6">
        <f>calculations!U39</f>
        <v>1654279.83</v>
      </c>
      <c r="F32" s="6">
        <f>calculations!AD39</f>
        <v>1953968.2049999998</v>
      </c>
      <c r="G32" s="44">
        <f>calculations!AP39</f>
        <v>1810117.7850000001</v>
      </c>
      <c r="H32" s="53">
        <f t="shared" si="5"/>
        <v>0.11058124515271583</v>
      </c>
      <c r="I32" s="49">
        <f t="shared" si="6"/>
        <v>0.11445158873306088</v>
      </c>
      <c r="J32" s="49">
        <f t="shared" si="7"/>
        <v>0.11445158873306088</v>
      </c>
      <c r="K32" s="49">
        <f t="shared" si="8"/>
        <v>0.13518557219919508</v>
      </c>
      <c r="L32" s="34">
        <f t="shared" si="9"/>
        <v>0.12523326013545069</v>
      </c>
      <c r="M32" s="49">
        <f t="shared" si="10"/>
        <v>9.5281126223452759</v>
      </c>
      <c r="N32" s="49">
        <f t="shared" si="11"/>
        <v>9.8115965641273633</v>
      </c>
      <c r="O32" s="49">
        <f t="shared" si="12"/>
        <v>9.6406615355504375</v>
      </c>
      <c r="P32" s="49">
        <f t="shared" si="13"/>
        <v>10.620146972769419</v>
      </c>
      <c r="Q32" s="34">
        <f t="shared" si="14"/>
        <v>10.23604904085175</v>
      </c>
      <c r="S32" s="3">
        <v>29</v>
      </c>
      <c r="T32" s="51">
        <f>calculations!G39</f>
        <v>2131117.333333333</v>
      </c>
      <c r="U32" s="6">
        <f>calculations!P39</f>
        <v>2213698.13</v>
      </c>
      <c r="V32" s="6">
        <f>calculations!W39</f>
        <v>2266976.0633333335</v>
      </c>
      <c r="W32" s="6">
        <f>calculations!AF39</f>
        <v>2638589.648333333</v>
      </c>
      <c r="X32" s="44">
        <f>calculations!AR39</f>
        <v>2502730.9183333335</v>
      </c>
      <c r="Y32" s="53">
        <f t="shared" si="0"/>
        <v>0.11058124515271581</v>
      </c>
      <c r="Z32" s="49">
        <f t="shared" si="1"/>
        <v>0.11486626840238356</v>
      </c>
      <c r="AA32" s="49">
        <f t="shared" si="2"/>
        <v>0.11763079953120147</v>
      </c>
      <c r="AB32" s="49">
        <f t="shared" si="3"/>
        <v>0.13691340415470626</v>
      </c>
      <c r="AC32" s="34">
        <f t="shared" si="4"/>
        <v>0.12986384977622065</v>
      </c>
      <c r="AD32" s="49">
        <f t="shared" si="15"/>
        <v>9.5281126223452759</v>
      </c>
      <c r="AE32" s="49">
        <f t="shared" si="16"/>
        <v>9.8473269864611588</v>
      </c>
      <c r="AF32" s="49">
        <f t="shared" si="17"/>
        <v>9.7331124285403909</v>
      </c>
      <c r="AG32" s="49">
        <f t="shared" si="18"/>
        <v>10.769023732493562</v>
      </c>
      <c r="AH32" s="34">
        <f t="shared" si="19"/>
        <v>10.493009095684441</v>
      </c>
    </row>
    <row r="33" spans="2:34" x14ac:dyDescent="0.2">
      <c r="B33" s="3">
        <v>30</v>
      </c>
      <c r="C33" s="51">
        <f>calculations!E40</f>
        <v>6000179</v>
      </c>
      <c r="D33" s="6">
        <f>calculations!N40</f>
        <v>6210185.2649999997</v>
      </c>
      <c r="E33" s="6">
        <f>calculations!U40</f>
        <v>6210185.2649999997</v>
      </c>
      <c r="F33" s="6">
        <f>calculations!AD40</f>
        <v>7335218.8274999997</v>
      </c>
      <c r="G33" s="44">
        <f>calculations!AP40</f>
        <v>6795202.7175000003</v>
      </c>
      <c r="H33" s="53">
        <f t="shared" si="5"/>
        <v>0.41512324987529375</v>
      </c>
      <c r="I33" s="49">
        <f t="shared" si="6"/>
        <v>0.42965256362092902</v>
      </c>
      <c r="J33" s="49">
        <f t="shared" si="7"/>
        <v>0.42965256362092902</v>
      </c>
      <c r="K33" s="49">
        <f t="shared" si="8"/>
        <v>0.50748817297254667</v>
      </c>
      <c r="L33" s="34">
        <f t="shared" si="9"/>
        <v>0.47012708048377022</v>
      </c>
      <c r="M33" s="49">
        <f t="shared" si="10"/>
        <v>9.9432358722205691</v>
      </c>
      <c r="N33" s="49">
        <f t="shared" si="11"/>
        <v>10.241249127748292</v>
      </c>
      <c r="O33" s="49">
        <f t="shared" si="12"/>
        <v>10.070314099171366</v>
      </c>
      <c r="P33" s="49">
        <f t="shared" si="13"/>
        <v>11.127635145741966</v>
      </c>
      <c r="Q33" s="34">
        <f t="shared" si="14"/>
        <v>10.70617612133552</v>
      </c>
      <c r="S33" s="3">
        <v>30</v>
      </c>
      <c r="T33" s="51">
        <f>calculations!G40</f>
        <v>8000238.666666666</v>
      </c>
      <c r="U33" s="6">
        <f>calculations!P40</f>
        <v>8310247.9149999991</v>
      </c>
      <c r="V33" s="6">
        <f>calculations!W40</f>
        <v>8510253.8816666659</v>
      </c>
      <c r="W33" s="6">
        <f>calculations!AF40</f>
        <v>9905295.4991666656</v>
      </c>
      <c r="X33" s="44">
        <f>calculations!AR40</f>
        <v>9395280.2841666657</v>
      </c>
      <c r="Y33" s="53">
        <f t="shared" si="0"/>
        <v>0.41512324987529375</v>
      </c>
      <c r="Z33" s="49">
        <f t="shared" si="1"/>
        <v>0.43120927580796137</v>
      </c>
      <c r="AA33" s="49">
        <f t="shared" si="2"/>
        <v>0.4415873570548437</v>
      </c>
      <c r="AB33" s="49">
        <f t="shared" si="3"/>
        <v>0.51397447375184802</v>
      </c>
      <c r="AC33" s="34">
        <f t="shared" si="4"/>
        <v>0.48751036657229807</v>
      </c>
      <c r="AD33" s="49">
        <f t="shared" si="15"/>
        <v>9.9432358722205691</v>
      </c>
      <c r="AE33" s="49">
        <f t="shared" si="16"/>
        <v>10.278536262269121</v>
      </c>
      <c r="AF33" s="49">
        <f t="shared" si="17"/>
        <v>10.174699785595235</v>
      </c>
      <c r="AG33" s="49">
        <f t="shared" si="18"/>
        <v>11.282998206245409</v>
      </c>
      <c r="AH33" s="34">
        <f t="shared" si="19"/>
        <v>10.980519462256739</v>
      </c>
    </row>
    <row r="34" spans="2:34" x14ac:dyDescent="0.2">
      <c r="B34" s="3">
        <v>31</v>
      </c>
      <c r="C34" s="51">
        <f>calculations!E41</f>
        <v>4562440</v>
      </c>
      <c r="D34" s="6">
        <f>calculations!N41</f>
        <v>4722125.4000000004</v>
      </c>
      <c r="E34" s="6">
        <f>calculations!U41</f>
        <v>4379942.4000000004</v>
      </c>
      <c r="F34" s="6">
        <f>calculations!AD41</f>
        <v>5782892.6999999993</v>
      </c>
      <c r="G34" s="44">
        <f>calculations!AP41</f>
        <v>4938841.2999999989</v>
      </c>
      <c r="H34" s="53">
        <f t="shared" si="5"/>
        <v>0.31565306971025953</v>
      </c>
      <c r="I34" s="49">
        <f t="shared" si="6"/>
        <v>0.32670092715011867</v>
      </c>
      <c r="J34" s="49">
        <f t="shared" si="7"/>
        <v>0.30302694692184917</v>
      </c>
      <c r="K34" s="49">
        <f t="shared" si="8"/>
        <v>0.40009026585775392</v>
      </c>
      <c r="L34" s="34">
        <f t="shared" si="9"/>
        <v>0.3416944479613559</v>
      </c>
      <c r="M34" s="49">
        <f t="shared" si="10"/>
        <v>10.258888941930829</v>
      </c>
      <c r="N34" s="49">
        <f t="shared" si="11"/>
        <v>10.567950054898411</v>
      </c>
      <c r="O34" s="49">
        <f t="shared" si="12"/>
        <v>10.373341046093215</v>
      </c>
      <c r="P34" s="49">
        <f t="shared" si="13"/>
        <v>11.52772541159972</v>
      </c>
      <c r="Q34" s="34">
        <f t="shared" si="14"/>
        <v>11.047870569296876</v>
      </c>
      <c r="S34" s="3">
        <v>31</v>
      </c>
      <c r="T34" s="51">
        <f>calculations!G41</f>
        <v>6083253.333333333</v>
      </c>
      <c r="U34" s="6">
        <f>calculations!P41</f>
        <v>6318979.4000000004</v>
      </c>
      <c r="V34" s="6">
        <f>calculations!W41</f>
        <v>6204918.4000000004</v>
      </c>
      <c r="W34" s="6">
        <f>calculations!AF41</f>
        <v>7805574.4333333317</v>
      </c>
      <c r="X34" s="44">
        <f>calculations!AR41</f>
        <v>6991939.2999999989</v>
      </c>
      <c r="Y34" s="53">
        <f t="shared" si="0"/>
        <v>0.31565306971025953</v>
      </c>
      <c r="Z34" s="49">
        <f t="shared" si="1"/>
        <v>0.32788462616153213</v>
      </c>
      <c r="AA34" s="49">
        <f t="shared" si="2"/>
        <v>0.32196613110446476</v>
      </c>
      <c r="AB34" s="49">
        <f t="shared" si="3"/>
        <v>0.40502234507197671</v>
      </c>
      <c r="AC34" s="34">
        <f t="shared" si="4"/>
        <v>0.36280374699822948</v>
      </c>
      <c r="AD34" s="49">
        <f t="shared" si="15"/>
        <v>10.258888941930829</v>
      </c>
      <c r="AE34" s="49">
        <f t="shared" si="16"/>
        <v>10.606420888430653</v>
      </c>
      <c r="AF34" s="49">
        <f t="shared" si="17"/>
        <v>10.496665916699699</v>
      </c>
      <c r="AG34" s="49">
        <f t="shared" si="18"/>
        <v>11.688020551317386</v>
      </c>
      <c r="AH34" s="34">
        <f t="shared" si="19"/>
        <v>11.343323209254969</v>
      </c>
    </row>
    <row r="35" spans="2:34" x14ac:dyDescent="0.2">
      <c r="B35" s="3">
        <v>32</v>
      </c>
      <c r="C35" s="51">
        <f>calculations!E42</f>
        <v>2678938</v>
      </c>
      <c r="D35" s="6">
        <f>calculations!N42</f>
        <v>2772700.83</v>
      </c>
      <c r="E35" s="6">
        <f>calculations!U42</f>
        <v>2571780.48</v>
      </c>
      <c r="F35" s="6">
        <f>calculations!AD42</f>
        <v>3395553.915</v>
      </c>
      <c r="G35" s="44">
        <f>calculations!AP42</f>
        <v>2899950.3849999998</v>
      </c>
      <c r="H35" s="53">
        <f t="shared" si="5"/>
        <v>0.18534271207149317</v>
      </c>
      <c r="I35" s="49">
        <f t="shared" si="6"/>
        <v>0.19182970699399543</v>
      </c>
      <c r="J35" s="49">
        <f t="shared" si="7"/>
        <v>0.17792900358863342</v>
      </c>
      <c r="K35" s="49">
        <f t="shared" si="8"/>
        <v>0.23492188755061758</v>
      </c>
      <c r="L35" s="34">
        <f t="shared" si="9"/>
        <v>0.20063348581739132</v>
      </c>
      <c r="M35" s="49">
        <f t="shared" si="10"/>
        <v>10.444231654002323</v>
      </c>
      <c r="N35" s="49">
        <f t="shared" si="11"/>
        <v>10.759779761892407</v>
      </c>
      <c r="O35" s="49">
        <f t="shared" si="12"/>
        <v>10.551270049681849</v>
      </c>
      <c r="P35" s="49">
        <f t="shared" si="13"/>
        <v>11.762647299150338</v>
      </c>
      <c r="Q35" s="34">
        <f t="shared" si="14"/>
        <v>11.248504055114267</v>
      </c>
      <c r="S35" s="3">
        <v>32</v>
      </c>
      <c r="T35" s="51">
        <f>calculations!G42</f>
        <v>3571917.333333333</v>
      </c>
      <c r="U35" s="6">
        <f>calculations!P42</f>
        <v>3710329.13</v>
      </c>
      <c r="V35" s="6">
        <f>calculations!W42</f>
        <v>3643355.6799999997</v>
      </c>
      <c r="W35" s="6">
        <f>calculations!AF42</f>
        <v>4583216.4283333328</v>
      </c>
      <c r="X35" s="44">
        <f>calculations!AR42</f>
        <v>4105472.4849999994</v>
      </c>
      <c r="Y35" s="53">
        <f t="shared" si="0"/>
        <v>0.18534271207149314</v>
      </c>
      <c r="Z35" s="49">
        <f t="shared" si="1"/>
        <v>0.19252474216426352</v>
      </c>
      <c r="AA35" s="49">
        <f t="shared" si="2"/>
        <v>0.189049566312923</v>
      </c>
      <c r="AB35" s="49">
        <f t="shared" si="3"/>
        <v>0.23781786742673464</v>
      </c>
      <c r="AC35" s="34">
        <f t="shared" si="4"/>
        <v>0.21302827968717242</v>
      </c>
      <c r="AD35" s="49">
        <f t="shared" si="15"/>
        <v>10.444231654002323</v>
      </c>
      <c r="AE35" s="49">
        <f t="shared" si="16"/>
        <v>10.798945630594917</v>
      </c>
      <c r="AF35" s="49">
        <f t="shared" si="17"/>
        <v>10.685715483012622</v>
      </c>
      <c r="AG35" s="49">
        <f t="shared" si="18"/>
        <v>11.925838418744121</v>
      </c>
      <c r="AH35" s="34">
        <f t="shared" si="19"/>
        <v>11.556351488942141</v>
      </c>
    </row>
    <row r="36" spans="2:34" x14ac:dyDescent="0.2">
      <c r="B36" s="3">
        <v>33</v>
      </c>
      <c r="C36" s="51">
        <f>calculations!E43</f>
        <v>632914.30000000005</v>
      </c>
      <c r="D36" s="6">
        <f>calculations!N43</f>
        <v>655066.30050000001</v>
      </c>
      <c r="E36" s="6">
        <f>calculations!U43</f>
        <v>607597.72800000012</v>
      </c>
      <c r="F36" s="6">
        <f>calculations!AD43</f>
        <v>802218.87525000004</v>
      </c>
      <c r="G36" s="44">
        <f>calculations!AP43</f>
        <v>685129.72975000006</v>
      </c>
      <c r="H36" s="53">
        <f t="shared" si="5"/>
        <v>4.3788267168120593E-2</v>
      </c>
      <c r="I36" s="49">
        <f t="shared" si="6"/>
        <v>4.5320856519004811E-2</v>
      </c>
      <c r="J36" s="49">
        <f t="shared" si="7"/>
        <v>4.2036736481395776E-2</v>
      </c>
      <c r="K36" s="49">
        <f t="shared" si="8"/>
        <v>5.5501628635592853E-2</v>
      </c>
      <c r="L36" s="34">
        <f t="shared" si="9"/>
        <v>4.7400799209490543E-2</v>
      </c>
      <c r="M36" s="49">
        <f t="shared" si="10"/>
        <v>10.488019921170443</v>
      </c>
      <c r="N36" s="49">
        <f t="shared" si="11"/>
        <v>10.805100618411412</v>
      </c>
      <c r="O36" s="49">
        <f t="shared" si="12"/>
        <v>10.593306786163245</v>
      </c>
      <c r="P36" s="49">
        <f t="shared" si="13"/>
        <v>11.818148927785931</v>
      </c>
      <c r="Q36" s="34">
        <f t="shared" si="14"/>
        <v>11.295904854323759</v>
      </c>
      <c r="S36" s="3">
        <v>33</v>
      </c>
      <c r="T36" s="51">
        <f>calculations!G43</f>
        <v>843885.7333333334</v>
      </c>
      <c r="U36" s="6">
        <f>calculations!P43</f>
        <v>876586.30550000002</v>
      </c>
      <c r="V36" s="6">
        <f>calculations!W43</f>
        <v>860763.44800000009</v>
      </c>
      <c r="W36" s="6">
        <f>calculations!AF43</f>
        <v>1082810.8815833335</v>
      </c>
      <c r="X36" s="44">
        <f>calculations!AR43</f>
        <v>969941.16475</v>
      </c>
      <c r="Y36" s="53">
        <f t="shared" ref="Y36:Y53" si="20">T36/$T$4</f>
        <v>4.3788267168120593E-2</v>
      </c>
      <c r="Z36" s="49">
        <f t="shared" ref="Z36:Z53" si="21">U36/$T$4</f>
        <v>4.5485062520885265E-2</v>
      </c>
      <c r="AA36" s="49">
        <f t="shared" ref="AA36:AA53" si="22">V36/$T$4</f>
        <v>4.4664032511483008E-2</v>
      </c>
      <c r="AB36" s="49">
        <f t="shared" ref="AB36:AB53" si="23">W36/$T$4</f>
        <v>5.6185820310094746E-2</v>
      </c>
      <c r="AC36" s="34">
        <f t="shared" ref="AC36:AC53" si="24">X36/$T$4</f>
        <v>5.0329139576358609E-2</v>
      </c>
      <c r="AD36" s="49">
        <f t="shared" si="15"/>
        <v>10.488019921170443</v>
      </c>
      <c r="AE36" s="49">
        <f t="shared" si="16"/>
        <v>10.844430693115802</v>
      </c>
      <c r="AF36" s="49">
        <f t="shared" si="17"/>
        <v>10.730379515524104</v>
      </c>
      <c r="AG36" s="49">
        <f t="shared" si="18"/>
        <v>11.982024239054216</v>
      </c>
      <c r="AH36" s="34">
        <f t="shared" si="19"/>
        <v>11.6066806285185</v>
      </c>
    </row>
    <row r="37" spans="2:34" x14ac:dyDescent="0.2">
      <c r="B37" s="3">
        <v>34</v>
      </c>
      <c r="C37" s="51">
        <f>calculations!E44</f>
        <v>1835686</v>
      </c>
      <c r="D37" s="6">
        <f>calculations!N44</f>
        <v>1899935.0099999998</v>
      </c>
      <c r="E37" s="6">
        <f>calculations!U44</f>
        <v>1762258.5599999998</v>
      </c>
      <c r="F37" s="6">
        <f>calculations!AD44</f>
        <v>2326732.0049999999</v>
      </c>
      <c r="G37" s="44">
        <f>calculations!AP44</f>
        <v>1987130.0949999997</v>
      </c>
      <c r="H37" s="53">
        <f t="shared" si="5"/>
        <v>0.12700220077943983</v>
      </c>
      <c r="I37" s="49">
        <f t="shared" si="6"/>
        <v>0.13144727780672022</v>
      </c>
      <c r="J37" s="49">
        <f t="shared" si="7"/>
        <v>0.12192211274826223</v>
      </c>
      <c r="K37" s="49">
        <f t="shared" si="8"/>
        <v>0.16097528948793999</v>
      </c>
      <c r="L37" s="34">
        <f t="shared" si="9"/>
        <v>0.13747988234374361</v>
      </c>
      <c r="M37" s="49">
        <f t="shared" si="10"/>
        <v>10.615022121949883</v>
      </c>
      <c r="N37" s="49">
        <f t="shared" si="11"/>
        <v>10.936547896218132</v>
      </c>
      <c r="O37" s="49">
        <f t="shared" si="12"/>
        <v>10.715228898911507</v>
      </c>
      <c r="P37" s="49">
        <f t="shared" si="13"/>
        <v>11.979124217273871</v>
      </c>
      <c r="Q37" s="34">
        <f t="shared" si="14"/>
        <v>11.433384736667502</v>
      </c>
      <c r="S37" s="3">
        <v>34</v>
      </c>
      <c r="T37" s="51">
        <f>calculations!G44</f>
        <v>2447581.333333333</v>
      </c>
      <c r="U37" s="6">
        <f>calculations!P44</f>
        <v>2542425.11</v>
      </c>
      <c r="V37" s="6">
        <f>calculations!W44</f>
        <v>2496532.9599999995</v>
      </c>
      <c r="W37" s="6">
        <f>calculations!AF44</f>
        <v>3140552.7983333329</v>
      </c>
      <c r="X37" s="44">
        <f>calculations!AR44</f>
        <v>2813188.7949999995</v>
      </c>
      <c r="Y37" s="53">
        <f t="shared" si="20"/>
        <v>0.12700220077943983</v>
      </c>
      <c r="Z37" s="49">
        <f t="shared" si="21"/>
        <v>0.13192353605964313</v>
      </c>
      <c r="AA37" s="49">
        <f t="shared" si="22"/>
        <v>0.1295422447950286</v>
      </c>
      <c r="AB37" s="49">
        <f t="shared" si="23"/>
        <v>0.16295969887511871</v>
      </c>
      <c r="AC37" s="34">
        <f t="shared" si="24"/>
        <v>0.14597315452086862</v>
      </c>
      <c r="AD37" s="49">
        <f t="shared" si="15"/>
        <v>10.615022121949883</v>
      </c>
      <c r="AE37" s="49">
        <f t="shared" si="16"/>
        <v>10.976354229175445</v>
      </c>
      <c r="AF37" s="49">
        <f t="shared" si="17"/>
        <v>10.859921760319134</v>
      </c>
      <c r="AG37" s="49">
        <f t="shared" si="18"/>
        <v>12.144983937929334</v>
      </c>
      <c r="AH37" s="34">
        <f t="shared" si="19"/>
        <v>11.752653783039369</v>
      </c>
    </row>
    <row r="38" spans="2:34" x14ac:dyDescent="0.2">
      <c r="B38" s="3">
        <v>35</v>
      </c>
      <c r="C38" s="51">
        <f>calculations!E45</f>
        <v>1651980</v>
      </c>
      <c r="D38" s="6">
        <f>calculations!N45</f>
        <v>1709799.3</v>
      </c>
      <c r="E38" s="6">
        <f>calculations!U45</f>
        <v>1585900.8</v>
      </c>
      <c r="F38" s="6">
        <f>calculations!AD45</f>
        <v>2093884.6500000001</v>
      </c>
      <c r="G38" s="44">
        <f>calculations!AP45</f>
        <v>1788268.35</v>
      </c>
      <c r="H38" s="53">
        <f t="shared" si="5"/>
        <v>0.11429247466267053</v>
      </c>
      <c r="I38" s="49">
        <f t="shared" si="6"/>
        <v>0.11829271127586401</v>
      </c>
      <c r="J38" s="49">
        <f t="shared" si="7"/>
        <v>0.10972077567616371</v>
      </c>
      <c r="K38" s="49">
        <f t="shared" si="8"/>
        <v>0.14486571163493492</v>
      </c>
      <c r="L38" s="34">
        <f t="shared" si="9"/>
        <v>0.12372160382234086</v>
      </c>
      <c r="M38" s="49">
        <f t="shared" si="10"/>
        <v>10.729314596612554</v>
      </c>
      <c r="N38" s="49">
        <f t="shared" si="11"/>
        <v>11.054840607493995</v>
      </c>
      <c r="O38" s="49">
        <f t="shared" si="12"/>
        <v>10.824949674587671</v>
      </c>
      <c r="P38" s="49">
        <f t="shared" si="13"/>
        <v>12.123989928908806</v>
      </c>
      <c r="Q38" s="34">
        <f t="shared" si="14"/>
        <v>11.557106340489844</v>
      </c>
      <c r="S38" s="3">
        <v>35</v>
      </c>
      <c r="T38" s="51">
        <f>calculations!G45</f>
        <v>2202640</v>
      </c>
      <c r="U38" s="6">
        <f>calculations!P45</f>
        <v>2287992.2999999998</v>
      </c>
      <c r="V38" s="6">
        <f>calculations!W45</f>
        <v>2246692.7999999998</v>
      </c>
      <c r="W38" s="6">
        <f>calculations!AF45</f>
        <v>2826262.45</v>
      </c>
      <c r="X38" s="44">
        <f>calculations!AR45</f>
        <v>2531659.35</v>
      </c>
      <c r="Y38" s="53">
        <f t="shared" si="20"/>
        <v>0.11429247466267053</v>
      </c>
      <c r="Z38" s="49">
        <f t="shared" si="21"/>
        <v>0.118721308055849</v>
      </c>
      <c r="AA38" s="49">
        <f t="shared" si="22"/>
        <v>0.11657832415592394</v>
      </c>
      <c r="AB38" s="49">
        <f t="shared" si="23"/>
        <v>0.14665153155153915</v>
      </c>
      <c r="AC38" s="34">
        <f t="shared" si="24"/>
        <v>0.13136491306540696</v>
      </c>
      <c r="AD38" s="49">
        <f t="shared" si="15"/>
        <v>10.729314596612554</v>
      </c>
      <c r="AE38" s="49">
        <f t="shared" si="16"/>
        <v>11.095075537231294</v>
      </c>
      <c r="AF38" s="49">
        <f t="shared" si="17"/>
        <v>10.976500084475058</v>
      </c>
      <c r="AG38" s="49">
        <f t="shared" si="18"/>
        <v>12.291635469480873</v>
      </c>
      <c r="AH38" s="34">
        <f t="shared" si="19"/>
        <v>11.884018696104777</v>
      </c>
    </row>
    <row r="39" spans="2:34" x14ac:dyDescent="0.2">
      <c r="B39" s="3">
        <v>36</v>
      </c>
      <c r="C39" s="51">
        <f>calculations!E46</f>
        <v>274162</v>
      </c>
      <c r="D39" s="6">
        <f>calculations!N46</f>
        <v>283757.67000000004</v>
      </c>
      <c r="E39" s="6">
        <f>calculations!U46</f>
        <v>263195.52000000002</v>
      </c>
      <c r="F39" s="6">
        <f>calculations!AD46</f>
        <v>347500.33500000002</v>
      </c>
      <c r="G39" s="44">
        <f>calculations!AP46</f>
        <v>296780.36500000005</v>
      </c>
      <c r="H39" s="53">
        <f t="shared" si="5"/>
        <v>1.8967937528582113E-2</v>
      </c>
      <c r="I39" s="49">
        <f t="shared" si="6"/>
        <v>1.9631815342082491E-2</v>
      </c>
      <c r="J39" s="49">
        <f t="shared" si="7"/>
        <v>1.8209220027438831E-2</v>
      </c>
      <c r="K39" s="49">
        <f t="shared" si="8"/>
        <v>2.404186081747783E-2</v>
      </c>
      <c r="L39" s="34">
        <f t="shared" si="9"/>
        <v>2.0532792374690141E-2</v>
      </c>
      <c r="M39" s="49">
        <f t="shared" si="10"/>
        <v>10.748282534141136</v>
      </c>
      <c r="N39" s="49">
        <f t="shared" si="11"/>
        <v>11.074472422836077</v>
      </c>
      <c r="O39" s="49">
        <f t="shared" si="12"/>
        <v>10.84315889461511</v>
      </c>
      <c r="P39" s="49">
        <f t="shared" si="13"/>
        <v>12.148031789726284</v>
      </c>
      <c r="Q39" s="34">
        <f t="shared" si="14"/>
        <v>11.577639132864533</v>
      </c>
      <c r="S39" s="3">
        <v>36</v>
      </c>
      <c r="T39" s="51">
        <f>calculations!G46</f>
        <v>365549.33333333331</v>
      </c>
      <c r="U39" s="6">
        <f>calculations!P46</f>
        <v>379714.37000000005</v>
      </c>
      <c r="V39" s="6">
        <f>calculations!W46</f>
        <v>372860.32</v>
      </c>
      <c r="W39" s="6">
        <f>calculations!AF46</f>
        <v>469045.48833333334</v>
      </c>
      <c r="X39" s="44">
        <f>calculations!AR46</f>
        <v>420153.26500000007</v>
      </c>
      <c r="Y39" s="53">
        <f t="shared" si="20"/>
        <v>1.8967937528582113E-2</v>
      </c>
      <c r="Z39" s="49">
        <f t="shared" si="21"/>
        <v>1.9702945107814673E-2</v>
      </c>
      <c r="AA39" s="49">
        <f t="shared" si="22"/>
        <v>1.9347296279153756E-2</v>
      </c>
      <c r="AB39" s="49">
        <f t="shared" si="23"/>
        <v>2.4338234841361925E-2</v>
      </c>
      <c r="AC39" s="34">
        <f t="shared" si="24"/>
        <v>2.1801273196914068E-2</v>
      </c>
      <c r="AD39" s="49">
        <f t="shared" si="15"/>
        <v>10.748282534141136</v>
      </c>
      <c r="AE39" s="49">
        <f t="shared" si="16"/>
        <v>11.114778482339108</v>
      </c>
      <c r="AF39" s="49">
        <f t="shared" si="17"/>
        <v>10.995847380754212</v>
      </c>
      <c r="AG39" s="49">
        <f t="shared" si="18"/>
        <v>12.315973704322236</v>
      </c>
      <c r="AH39" s="34">
        <f t="shared" si="19"/>
        <v>11.905819969301691</v>
      </c>
    </row>
    <row r="40" spans="2:34" x14ac:dyDescent="0.2">
      <c r="B40" s="3">
        <v>37</v>
      </c>
      <c r="C40" s="51">
        <f>calculations!E47</f>
        <v>6518119</v>
      </c>
      <c r="D40" s="6">
        <f>calculations!N47</f>
        <v>6746253.165000001</v>
      </c>
      <c r="E40" s="6">
        <f>calculations!U47</f>
        <v>6257394.2400000002</v>
      </c>
      <c r="F40" s="6">
        <f>calculations!AD47</f>
        <v>8261715.8325000005</v>
      </c>
      <c r="G40" s="44">
        <f>calculations!AP47</f>
        <v>7055863.8175000008</v>
      </c>
      <c r="H40" s="53">
        <f t="shared" si="5"/>
        <v>0.45095700350837864</v>
      </c>
      <c r="I40" s="49">
        <f t="shared" si="6"/>
        <v>0.46674049863117201</v>
      </c>
      <c r="J40" s="49">
        <f t="shared" si="7"/>
        <v>0.43291872336804355</v>
      </c>
      <c r="K40" s="49">
        <f t="shared" si="8"/>
        <v>0.57158800194686998</v>
      </c>
      <c r="L40" s="34">
        <f t="shared" si="9"/>
        <v>0.48816095629781997</v>
      </c>
      <c r="M40" s="49">
        <f t="shared" si="10"/>
        <v>11.199239537649515</v>
      </c>
      <c r="N40" s="49">
        <f t="shared" si="11"/>
        <v>11.541212921467249</v>
      </c>
      <c r="O40" s="49">
        <f t="shared" si="12"/>
        <v>11.276077617983153</v>
      </c>
      <c r="P40" s="49">
        <f t="shared" si="13"/>
        <v>12.719619791673153</v>
      </c>
      <c r="Q40" s="34">
        <f t="shared" si="14"/>
        <v>12.065800089162353</v>
      </c>
      <c r="S40" s="3">
        <v>37</v>
      </c>
      <c r="T40" s="51">
        <f>calculations!G47</f>
        <v>8690825.333333334</v>
      </c>
      <c r="U40" s="6">
        <f>calculations!P47</f>
        <v>9027594.8150000013</v>
      </c>
      <c r="V40" s="6">
        <f>calculations!W47</f>
        <v>8864641.8399999999</v>
      </c>
      <c r="W40" s="6">
        <f>calculations!AF47</f>
        <v>11151415.255833333</v>
      </c>
      <c r="X40" s="44">
        <f>calculations!AR47</f>
        <v>9989017.3675000016</v>
      </c>
      <c r="Y40" s="53">
        <f t="shared" si="20"/>
        <v>0.4509570035083787</v>
      </c>
      <c r="Z40" s="49">
        <f t="shared" si="21"/>
        <v>0.46843158739432839</v>
      </c>
      <c r="AA40" s="49">
        <f t="shared" si="22"/>
        <v>0.45997614357854621</v>
      </c>
      <c r="AB40" s="49">
        <f t="shared" si="23"/>
        <v>0.57863420512668839</v>
      </c>
      <c r="AC40" s="34">
        <f t="shared" si="24"/>
        <v>0.51831870590744278</v>
      </c>
      <c r="AD40" s="49">
        <f t="shared" si="15"/>
        <v>11.199239537649515</v>
      </c>
      <c r="AE40" s="49">
        <f t="shared" si="16"/>
        <v>11.583210069733436</v>
      </c>
      <c r="AF40" s="49">
        <f t="shared" si="17"/>
        <v>11.455823524332757</v>
      </c>
      <c r="AG40" s="49">
        <f t="shared" si="18"/>
        <v>12.894607909448924</v>
      </c>
      <c r="AH40" s="34">
        <f t="shared" si="19"/>
        <v>12.424138675209134</v>
      </c>
    </row>
    <row r="41" spans="2:34" x14ac:dyDescent="0.2">
      <c r="B41" s="3">
        <v>38</v>
      </c>
      <c r="C41" s="51">
        <f>calculations!E48</f>
        <v>3995155</v>
      </c>
      <c r="D41" s="6">
        <f>calculations!N48</f>
        <v>4134985.4250000007</v>
      </c>
      <c r="E41" s="6">
        <f>calculations!U48</f>
        <v>3835348.8</v>
      </c>
      <c r="F41" s="6">
        <f>calculations!AD48</f>
        <v>5063858.9625000004</v>
      </c>
      <c r="G41" s="44">
        <f>calculations!AP48</f>
        <v>4324755.2874999996</v>
      </c>
      <c r="H41" s="53">
        <f t="shared" si="5"/>
        <v>0.27640537513223012</v>
      </c>
      <c r="I41" s="49">
        <f t="shared" si="6"/>
        <v>0.28607956326185824</v>
      </c>
      <c r="J41" s="49">
        <f t="shared" si="7"/>
        <v>0.26534916012694088</v>
      </c>
      <c r="K41" s="49">
        <f t="shared" si="8"/>
        <v>0.3503438129801017</v>
      </c>
      <c r="L41" s="34">
        <f t="shared" si="9"/>
        <v>0.29920881858063908</v>
      </c>
      <c r="M41" s="49">
        <f t="shared" si="10"/>
        <v>11.475644912781744</v>
      </c>
      <c r="N41" s="49">
        <f t="shared" si="11"/>
        <v>11.827292484729107</v>
      </c>
      <c r="O41" s="49">
        <f t="shared" si="12"/>
        <v>11.541426778110095</v>
      </c>
      <c r="P41" s="49">
        <f t="shared" si="13"/>
        <v>13.069963604653255</v>
      </c>
      <c r="Q41" s="34">
        <f t="shared" si="14"/>
        <v>12.365008907742993</v>
      </c>
      <c r="S41" s="3">
        <v>38</v>
      </c>
      <c r="T41" s="51">
        <f>calculations!G48</f>
        <v>5326873.333333333</v>
      </c>
      <c r="U41" s="6">
        <f>calculations!P48</f>
        <v>5533289.6750000007</v>
      </c>
      <c r="V41" s="6">
        <f>calculations!W48</f>
        <v>5433410.7999999998</v>
      </c>
      <c r="W41" s="6">
        <f>calculations!AF48</f>
        <v>6835044.3458333332</v>
      </c>
      <c r="X41" s="44">
        <f>calculations!AR48</f>
        <v>6122575.0374999996</v>
      </c>
      <c r="Y41" s="53">
        <f t="shared" si="20"/>
        <v>0.27640537513223007</v>
      </c>
      <c r="Z41" s="49">
        <f t="shared" si="21"/>
        <v>0.28711608341860406</v>
      </c>
      <c r="AA41" s="49">
        <f t="shared" si="22"/>
        <v>0.28193348263487472</v>
      </c>
      <c r="AB41" s="49">
        <f t="shared" si="23"/>
        <v>0.35466264696654276</v>
      </c>
      <c r="AC41" s="34">
        <f t="shared" si="24"/>
        <v>0.31769342804260697</v>
      </c>
      <c r="AD41" s="49">
        <f t="shared" si="15"/>
        <v>11.475644912781744</v>
      </c>
      <c r="AE41" s="49">
        <f t="shared" si="16"/>
        <v>11.870326153152041</v>
      </c>
      <c r="AF41" s="49">
        <f t="shared" si="17"/>
        <v>11.737757006967632</v>
      </c>
      <c r="AG41" s="49">
        <f t="shared" si="18"/>
        <v>13.249270556415466</v>
      </c>
      <c r="AH41" s="34">
        <f t="shared" si="19"/>
        <v>12.741832103251742</v>
      </c>
    </row>
    <row r="42" spans="2:34" x14ac:dyDescent="0.2">
      <c r="B42" s="3">
        <v>39</v>
      </c>
      <c r="C42" s="51">
        <f>calculations!E49</f>
        <v>973653</v>
      </c>
      <c r="D42" s="6">
        <f>calculations!N49</f>
        <v>1007730.855</v>
      </c>
      <c r="E42" s="6">
        <f>calculations!U49</f>
        <v>934706.87999999989</v>
      </c>
      <c r="F42" s="6">
        <f>calculations!AD49</f>
        <v>1234105.1774999998</v>
      </c>
      <c r="G42" s="44">
        <f>calculations!AP49</f>
        <v>1053979.3725000001</v>
      </c>
      <c r="H42" s="53">
        <f t="shared" si="5"/>
        <v>6.7362323292493337E-2</v>
      </c>
      <c r="I42" s="49">
        <f t="shared" si="6"/>
        <v>6.9720004607730604E-2</v>
      </c>
      <c r="J42" s="49">
        <f t="shared" si="7"/>
        <v>6.4667830360793599E-2</v>
      </c>
      <c r="K42" s="49">
        <f t="shared" si="8"/>
        <v>8.5381744773235291E-2</v>
      </c>
      <c r="L42" s="34">
        <f t="shared" si="9"/>
        <v>7.2919714964124041E-2</v>
      </c>
      <c r="M42" s="49">
        <f t="shared" si="10"/>
        <v>11.543007236074237</v>
      </c>
      <c r="N42" s="49">
        <f t="shared" si="11"/>
        <v>11.897012489336838</v>
      </c>
      <c r="O42" s="49">
        <f t="shared" si="12"/>
        <v>11.606094608470888</v>
      </c>
      <c r="P42" s="49">
        <f t="shared" si="13"/>
        <v>13.15534534942649</v>
      </c>
      <c r="Q42" s="34">
        <f t="shared" si="14"/>
        <v>12.437928622707117</v>
      </c>
      <c r="S42" s="3">
        <v>39</v>
      </c>
      <c r="T42" s="51">
        <f>calculations!G49</f>
        <v>1298204</v>
      </c>
      <c r="U42" s="6">
        <f>calculations!P49</f>
        <v>1348509.405</v>
      </c>
      <c r="V42" s="6">
        <f>calculations!W49</f>
        <v>1324168.0799999998</v>
      </c>
      <c r="W42" s="6">
        <f>calculations!AF49</f>
        <v>1665758.0074999996</v>
      </c>
      <c r="X42" s="44">
        <f>calculations!AR49</f>
        <v>1492123.2224999999</v>
      </c>
      <c r="Y42" s="53">
        <f t="shared" si="20"/>
        <v>6.7362323292493337E-2</v>
      </c>
      <c r="Z42" s="49">
        <f t="shared" si="21"/>
        <v>6.9972613320077467E-2</v>
      </c>
      <c r="AA42" s="49">
        <f t="shared" si="22"/>
        <v>6.8709569758343206E-2</v>
      </c>
      <c r="AB42" s="49">
        <f t="shared" si="23"/>
        <v>8.64342810746805E-2</v>
      </c>
      <c r="AC42" s="34">
        <f t="shared" si="24"/>
        <v>7.7424570334309537E-2</v>
      </c>
      <c r="AD42" s="49">
        <f t="shared" si="15"/>
        <v>11.543007236074237</v>
      </c>
      <c r="AE42" s="49">
        <f t="shared" si="16"/>
        <v>11.940298766472118</v>
      </c>
      <c r="AF42" s="49">
        <f t="shared" si="17"/>
        <v>11.806466576725976</v>
      </c>
      <c r="AG42" s="49">
        <f t="shared" si="18"/>
        <v>13.335704837490146</v>
      </c>
      <c r="AH42" s="34">
        <f t="shared" si="19"/>
        <v>12.819256673586052</v>
      </c>
    </row>
    <row r="43" spans="2:34" x14ac:dyDescent="0.2">
      <c r="B43" s="3">
        <v>40</v>
      </c>
      <c r="C43" s="51">
        <f>calculations!E50</f>
        <v>1121804</v>
      </c>
      <c r="D43" s="6">
        <f>calculations!N50</f>
        <v>1161067.1400000001</v>
      </c>
      <c r="E43" s="6">
        <f>calculations!U50</f>
        <v>1076931.8400000001</v>
      </c>
      <c r="F43" s="6">
        <f>calculations!AD50</f>
        <v>1421886.57</v>
      </c>
      <c r="G43" s="44">
        <f>calculations!AP50</f>
        <v>1214352.83</v>
      </c>
      <c r="H43" s="53">
        <f t="shared" si="5"/>
        <v>7.7612171604064487E-2</v>
      </c>
      <c r="I43" s="49">
        <f t="shared" si="6"/>
        <v>8.0328597610206762E-2</v>
      </c>
      <c r="J43" s="49">
        <f t="shared" si="7"/>
        <v>7.4507684739901908E-2</v>
      </c>
      <c r="K43" s="49">
        <f t="shared" si="8"/>
        <v>9.8373427508151742E-2</v>
      </c>
      <c r="L43" s="34">
        <f t="shared" si="9"/>
        <v>8.4015175761399816E-2</v>
      </c>
      <c r="M43" s="49">
        <f t="shared" si="10"/>
        <v>11.620619407678301</v>
      </c>
      <c r="N43" s="49">
        <f t="shared" si="11"/>
        <v>11.977341086947044</v>
      </c>
      <c r="O43" s="49">
        <f t="shared" si="12"/>
        <v>11.680602293210791</v>
      </c>
      <c r="P43" s="49">
        <f t="shared" si="13"/>
        <v>13.253718776934642</v>
      </c>
      <c r="Q43" s="34">
        <f t="shared" si="14"/>
        <v>12.521943798468516</v>
      </c>
      <c r="S43" s="3">
        <v>40</v>
      </c>
      <c r="T43" s="51">
        <f>calculations!G50</f>
        <v>1495738.6666666667</v>
      </c>
      <c r="U43" s="6">
        <f>calculations!P50</f>
        <v>1553698.54</v>
      </c>
      <c r="V43" s="6">
        <f>calculations!W50</f>
        <v>1525653.44</v>
      </c>
      <c r="W43" s="6">
        <f>calculations!AF50</f>
        <v>1919219.6766666668</v>
      </c>
      <c r="X43" s="44">
        <f>calculations!AR50</f>
        <v>1719164.6300000001</v>
      </c>
      <c r="Y43" s="53">
        <f t="shared" si="20"/>
        <v>7.7612171604064487E-2</v>
      </c>
      <c r="Z43" s="49">
        <f t="shared" si="21"/>
        <v>8.0619643253721993E-2</v>
      </c>
      <c r="AA43" s="49">
        <f t="shared" si="22"/>
        <v>7.9164415036145769E-2</v>
      </c>
      <c r="AB43" s="49">
        <f t="shared" si="23"/>
        <v>9.9586117689465251E-2</v>
      </c>
      <c r="AC43" s="34">
        <f t="shared" si="24"/>
        <v>8.9205489737421623E-2</v>
      </c>
      <c r="AD43" s="49">
        <f t="shared" si="15"/>
        <v>11.620619407678301</v>
      </c>
      <c r="AE43" s="49">
        <f t="shared" si="16"/>
        <v>12.020918409725841</v>
      </c>
      <c r="AF43" s="49">
        <f t="shared" si="17"/>
        <v>11.885630991762122</v>
      </c>
      <c r="AG43" s="49">
        <f t="shared" si="18"/>
        <v>13.435290955179612</v>
      </c>
      <c r="AH43" s="34">
        <f t="shared" si="19"/>
        <v>12.908462163323474</v>
      </c>
    </row>
    <row r="44" spans="2:34" x14ac:dyDescent="0.2">
      <c r="B44" s="3">
        <v>41</v>
      </c>
      <c r="C44" s="51">
        <f>calculations!E51</f>
        <v>938951</v>
      </c>
      <c r="D44" s="6">
        <f>calculations!N51</f>
        <v>971814.28500000003</v>
      </c>
      <c r="E44" s="6">
        <f>calculations!U51</f>
        <v>901392.96</v>
      </c>
      <c r="F44" s="6">
        <f>calculations!AD51</f>
        <v>1190120.3925000001</v>
      </c>
      <c r="G44" s="44">
        <f>calculations!AP51</f>
        <v>1016414.4575</v>
      </c>
      <c r="H44" s="53">
        <f t="shared" si="5"/>
        <v>6.4961460415373776E-2</v>
      </c>
      <c r="I44" s="49">
        <f t="shared" si="6"/>
        <v>6.7235111529911851E-2</v>
      </c>
      <c r="J44" s="49">
        <f t="shared" si="7"/>
        <v>6.2363001998758813E-2</v>
      </c>
      <c r="K44" s="49">
        <f t="shared" si="8"/>
        <v>8.2338651076486261E-2</v>
      </c>
      <c r="L44" s="34">
        <f t="shared" si="9"/>
        <v>7.032078089964211E-2</v>
      </c>
      <c r="M44" s="49">
        <f t="shared" si="10"/>
        <v>11.685580868093675</v>
      </c>
      <c r="N44" s="49">
        <f t="shared" si="11"/>
        <v>12.044576198476957</v>
      </c>
      <c r="O44" s="49">
        <f t="shared" si="12"/>
        <v>11.742965295209549</v>
      </c>
      <c r="P44" s="49">
        <f t="shared" si="13"/>
        <v>13.336057428011129</v>
      </c>
      <c r="Q44" s="34">
        <f t="shared" si="14"/>
        <v>12.592264579368159</v>
      </c>
      <c r="S44" s="3">
        <v>41</v>
      </c>
      <c r="T44" s="51">
        <f>calculations!G51</f>
        <v>1251934.6666666665</v>
      </c>
      <c r="U44" s="6">
        <f>calculations!P51</f>
        <v>1300447.135</v>
      </c>
      <c r="V44" s="6">
        <f>calculations!W51</f>
        <v>1276973.3599999999</v>
      </c>
      <c r="W44" s="6">
        <f>calculations!AF51</f>
        <v>1606388.6691666667</v>
      </c>
      <c r="X44" s="44">
        <f>calculations!AR51</f>
        <v>1438942.4075</v>
      </c>
      <c r="Y44" s="53">
        <f t="shared" si="20"/>
        <v>6.4961460415373762E-2</v>
      </c>
      <c r="Z44" s="49">
        <f t="shared" si="21"/>
        <v>6.7478717006469499E-2</v>
      </c>
      <c r="AA44" s="49">
        <f t="shared" si="22"/>
        <v>6.6260689623681243E-2</v>
      </c>
      <c r="AB44" s="49">
        <f t="shared" si="23"/>
        <v>8.3353673895476474E-2</v>
      </c>
      <c r="AC44" s="34">
        <f t="shared" si="24"/>
        <v>7.4665078564920231E-2</v>
      </c>
      <c r="AD44" s="49">
        <f t="shared" si="15"/>
        <v>11.685580868093675</v>
      </c>
      <c r="AE44" s="49">
        <f t="shared" si="16"/>
        <v>12.08839712673231</v>
      </c>
      <c r="AF44" s="49">
        <f t="shared" si="17"/>
        <v>11.951891681385803</v>
      </c>
      <c r="AG44" s="49">
        <f t="shared" si="18"/>
        <v>13.518644629075089</v>
      </c>
      <c r="AH44" s="34">
        <f t="shared" si="19"/>
        <v>12.983127241888393</v>
      </c>
    </row>
    <row r="45" spans="2:34" x14ac:dyDescent="0.2">
      <c r="B45" s="3">
        <v>42</v>
      </c>
      <c r="C45" s="51">
        <f>calculations!E52</f>
        <v>960270</v>
      </c>
      <c r="D45" s="6">
        <f>calculations!N52</f>
        <v>993879.45</v>
      </c>
      <c r="E45" s="6">
        <f>calculations!U52</f>
        <v>921859.2</v>
      </c>
      <c r="F45" s="6">
        <f>calculations!AD52</f>
        <v>1217142.2250000001</v>
      </c>
      <c r="G45" s="44">
        <f>calculations!AP52</f>
        <v>1039492.2750000001</v>
      </c>
      <c r="H45" s="53">
        <f t="shared" si="5"/>
        <v>6.6436418506472611E-2</v>
      </c>
      <c r="I45" s="49">
        <f t="shared" si="6"/>
        <v>6.8761693154199152E-2</v>
      </c>
      <c r="J45" s="49">
        <f t="shared" si="7"/>
        <v>6.3778961766213713E-2</v>
      </c>
      <c r="K45" s="49">
        <f t="shared" si="8"/>
        <v>8.4208160456954048E-2</v>
      </c>
      <c r="L45" s="34">
        <f t="shared" si="9"/>
        <v>7.1917423033256614E-2</v>
      </c>
      <c r="M45" s="49">
        <f t="shared" si="10"/>
        <v>11.752017286600148</v>
      </c>
      <c r="N45" s="49">
        <f t="shared" si="11"/>
        <v>12.113337891631156</v>
      </c>
      <c r="O45" s="49">
        <f t="shared" si="12"/>
        <v>11.806744256975763</v>
      </c>
      <c r="P45" s="49">
        <f t="shared" si="13"/>
        <v>13.420265588468084</v>
      </c>
      <c r="Q45" s="34">
        <f t="shared" si="14"/>
        <v>12.664182002401416</v>
      </c>
      <c r="S45" s="3">
        <v>42</v>
      </c>
      <c r="T45" s="51">
        <f>calculations!G52</f>
        <v>1280360</v>
      </c>
      <c r="U45" s="6">
        <f>calculations!P52</f>
        <v>1329973.95</v>
      </c>
      <c r="V45" s="6">
        <f>calculations!W52</f>
        <v>1305967.2</v>
      </c>
      <c r="W45" s="6">
        <f>calculations!AF52</f>
        <v>1642861.925</v>
      </c>
      <c r="X45" s="44">
        <f>calculations!AR52</f>
        <v>1471613.7750000001</v>
      </c>
      <c r="Y45" s="53">
        <f t="shared" si="20"/>
        <v>6.6436418506472611E-2</v>
      </c>
      <c r="Z45" s="49">
        <f t="shared" si="21"/>
        <v>6.9010829723598427E-2</v>
      </c>
      <c r="AA45" s="49">
        <f t="shared" si="22"/>
        <v>6.7765146876602067E-2</v>
      </c>
      <c r="AB45" s="49">
        <f t="shared" si="23"/>
        <v>8.5246229496117681E-2</v>
      </c>
      <c r="AC45" s="34">
        <f t="shared" si="24"/>
        <v>7.636035852087697E-2</v>
      </c>
      <c r="AD45" s="49">
        <f t="shared" si="15"/>
        <v>11.752017286600148</v>
      </c>
      <c r="AE45" s="49">
        <f t="shared" si="16"/>
        <v>12.157407956455909</v>
      </c>
      <c r="AF45" s="49">
        <f t="shared" si="17"/>
        <v>12.019656828262406</v>
      </c>
      <c r="AG45" s="49">
        <f t="shared" si="18"/>
        <v>13.603890858571207</v>
      </c>
      <c r="AH45" s="34">
        <f t="shared" si="19"/>
        <v>13.05948760040927</v>
      </c>
    </row>
    <row r="46" spans="2:34" x14ac:dyDescent="0.2">
      <c r="B46" s="3">
        <v>43</v>
      </c>
      <c r="C46" s="51">
        <f>calculations!E53</f>
        <v>2750994</v>
      </c>
      <c r="D46" s="6">
        <f>calculations!N53</f>
        <v>2847278.79</v>
      </c>
      <c r="E46" s="6">
        <f>calculations!U53</f>
        <v>2640954.2399999998</v>
      </c>
      <c r="F46" s="6">
        <f>calculations!AD53</f>
        <v>3486884.895</v>
      </c>
      <c r="G46" s="44">
        <f>calculations!AP53</f>
        <v>2977951.0049999999</v>
      </c>
      <c r="H46" s="53">
        <f t="shared" si="5"/>
        <v>0.19032791682838693</v>
      </c>
      <c r="I46" s="49">
        <f t="shared" si="6"/>
        <v>0.19698939391738049</v>
      </c>
      <c r="J46" s="49">
        <f t="shared" si="7"/>
        <v>0.18271480015525143</v>
      </c>
      <c r="K46" s="49">
        <f t="shared" si="8"/>
        <v>0.24124063457998046</v>
      </c>
      <c r="L46" s="34">
        <f t="shared" si="9"/>
        <v>0.20602996996672884</v>
      </c>
      <c r="M46" s="49">
        <f t="shared" si="10"/>
        <v>11.942345203428536</v>
      </c>
      <c r="N46" s="49">
        <f t="shared" si="11"/>
        <v>12.310327285548537</v>
      </c>
      <c r="O46" s="49">
        <f t="shared" si="12"/>
        <v>11.989459057131015</v>
      </c>
      <c r="P46" s="49">
        <f t="shared" si="13"/>
        <v>13.661506223048065</v>
      </c>
      <c r="Q46" s="34">
        <f t="shared" si="14"/>
        <v>12.870211972368145</v>
      </c>
      <c r="S46" s="3">
        <v>43</v>
      </c>
      <c r="T46" s="51">
        <f>calculations!G53</f>
        <v>3667992</v>
      </c>
      <c r="U46" s="6">
        <f>calculations!P53</f>
        <v>3810126.69</v>
      </c>
      <c r="V46" s="6">
        <f>calculations!W53</f>
        <v>3741351.84</v>
      </c>
      <c r="W46" s="6">
        <f>calculations!AF53</f>
        <v>4706492.2349999994</v>
      </c>
      <c r="X46" s="44">
        <f>calculations!AR53</f>
        <v>4215898.3049999997</v>
      </c>
      <c r="Y46" s="53">
        <f t="shared" si="20"/>
        <v>0.19032791682838693</v>
      </c>
      <c r="Z46" s="49">
        <f t="shared" si="21"/>
        <v>0.19770312360548692</v>
      </c>
      <c r="AA46" s="49">
        <f t="shared" si="22"/>
        <v>0.19413447516495466</v>
      </c>
      <c r="AB46" s="49">
        <f t="shared" si="23"/>
        <v>0.24421450828042396</v>
      </c>
      <c r="AC46" s="34">
        <f t="shared" si="24"/>
        <v>0.21875814940462723</v>
      </c>
      <c r="AD46" s="49">
        <f t="shared" si="15"/>
        <v>11.942345203428536</v>
      </c>
      <c r="AE46" s="49">
        <f t="shared" si="16"/>
        <v>12.355111080061397</v>
      </c>
      <c r="AF46" s="49">
        <f t="shared" si="17"/>
        <v>12.21379130342736</v>
      </c>
      <c r="AG46" s="49">
        <f t="shared" si="18"/>
        <v>13.84810536685163</v>
      </c>
      <c r="AH46" s="34">
        <f t="shared" si="19"/>
        <v>13.278245749813896</v>
      </c>
    </row>
    <row r="47" spans="2:34" x14ac:dyDescent="0.2">
      <c r="B47" s="3">
        <v>44</v>
      </c>
      <c r="C47" s="51">
        <f>calculations!E54</f>
        <v>5397060</v>
      </c>
      <c r="D47" s="6">
        <f>calculations!N54</f>
        <v>5585957.1000000015</v>
      </c>
      <c r="E47" s="6">
        <f>calculations!U54</f>
        <v>5181177.6000000006</v>
      </c>
      <c r="F47" s="6">
        <f>calculations!AD54</f>
        <v>6840773.5500000007</v>
      </c>
      <c r="G47" s="44">
        <f>calculations!AP54</f>
        <v>5842317.4500000002</v>
      </c>
      <c r="H47" s="53">
        <f t="shared" si="5"/>
        <v>0.37339637483680954</v>
      </c>
      <c r="I47" s="49">
        <f t="shared" si="6"/>
        <v>0.38646524795609799</v>
      </c>
      <c r="J47" s="49">
        <f t="shared" si="7"/>
        <v>0.35846051984333721</v>
      </c>
      <c r="K47" s="49">
        <f t="shared" si="8"/>
        <v>0.47327990510565615</v>
      </c>
      <c r="L47" s="34">
        <f t="shared" si="9"/>
        <v>0.40420157576084637</v>
      </c>
      <c r="M47" s="49">
        <f t="shared" si="10"/>
        <v>12.315741578265346</v>
      </c>
      <c r="N47" s="49">
        <f t="shared" si="11"/>
        <v>12.696792533504635</v>
      </c>
      <c r="O47" s="49">
        <f t="shared" si="12"/>
        <v>12.347919576974352</v>
      </c>
      <c r="P47" s="49">
        <f t="shared" si="13"/>
        <v>14.134786128153721</v>
      </c>
      <c r="Q47" s="34">
        <f t="shared" si="14"/>
        <v>13.27441354812899</v>
      </c>
      <c r="S47" s="3">
        <v>44</v>
      </c>
      <c r="T47" s="51">
        <f>calculations!G54</f>
        <v>7196080</v>
      </c>
      <c r="U47" s="6">
        <f>calculations!P54</f>
        <v>7474928.1000000015</v>
      </c>
      <c r="V47" s="6">
        <f>calculations!W54</f>
        <v>7340001.6000000006</v>
      </c>
      <c r="W47" s="6">
        <f>calculations!AF54</f>
        <v>9233470.1500000022</v>
      </c>
      <c r="X47" s="44">
        <f>calculations!AR54</f>
        <v>8270994.4500000002</v>
      </c>
      <c r="Y47" s="53">
        <f t="shared" si="20"/>
        <v>0.37339637483680954</v>
      </c>
      <c r="Z47" s="49">
        <f t="shared" si="21"/>
        <v>0.38786548436173601</v>
      </c>
      <c r="AA47" s="49">
        <f t="shared" si="22"/>
        <v>0.38086430233354573</v>
      </c>
      <c r="AB47" s="49">
        <f t="shared" si="23"/>
        <v>0.47911422346248134</v>
      </c>
      <c r="AC47" s="34">
        <f t="shared" si="24"/>
        <v>0.42917245832805795</v>
      </c>
      <c r="AD47" s="49">
        <f t="shared" si="15"/>
        <v>12.315741578265346</v>
      </c>
      <c r="AE47" s="49">
        <f t="shared" si="16"/>
        <v>12.742976564423133</v>
      </c>
      <c r="AF47" s="49">
        <f t="shared" si="17"/>
        <v>12.594655605760906</v>
      </c>
      <c r="AG47" s="49">
        <f t="shared" si="18"/>
        <v>14.327219590314112</v>
      </c>
      <c r="AH47" s="34">
        <f t="shared" si="19"/>
        <v>13.707418208141954</v>
      </c>
    </row>
    <row r="48" spans="2:34" x14ac:dyDescent="0.2">
      <c r="B48" s="3">
        <v>45</v>
      </c>
      <c r="C48" s="51">
        <f>calculations!E55</f>
        <v>2855474</v>
      </c>
      <c r="D48" s="6">
        <f>calculations!N55</f>
        <v>2955415.59</v>
      </c>
      <c r="E48" s="6">
        <f>calculations!U55</f>
        <v>2741255.0399999996</v>
      </c>
      <c r="F48" s="6">
        <f>calculations!AD55</f>
        <v>3619313.2949999999</v>
      </c>
      <c r="G48" s="44">
        <f>calculations!AP55</f>
        <v>3091050.6050000004</v>
      </c>
      <c r="H48" s="53">
        <f t="shared" si="5"/>
        <v>0.19755638070370979</v>
      </c>
      <c r="I48" s="49">
        <f t="shared" si="6"/>
        <v>0.20447085402833962</v>
      </c>
      <c r="J48" s="49">
        <f t="shared" si="7"/>
        <v>0.18965412547556135</v>
      </c>
      <c r="K48" s="49">
        <f t="shared" si="8"/>
        <v>0.25040271254195212</v>
      </c>
      <c r="L48" s="34">
        <f t="shared" si="9"/>
        <v>0.21385478211176587</v>
      </c>
      <c r="M48" s="49">
        <f t="shared" si="10"/>
        <v>12.513297958969055</v>
      </c>
      <c r="N48" s="49">
        <f t="shared" si="11"/>
        <v>12.901263387532975</v>
      </c>
      <c r="O48" s="49">
        <f t="shared" si="12"/>
        <v>12.537573702449913</v>
      </c>
      <c r="P48" s="49">
        <f t="shared" si="13"/>
        <v>14.385188840695672</v>
      </c>
      <c r="Q48" s="34">
        <f t="shared" si="14"/>
        <v>13.488268330240755</v>
      </c>
      <c r="S48" s="3">
        <v>45</v>
      </c>
      <c r="T48" s="51">
        <f>calculations!G55</f>
        <v>3807298.6666666665</v>
      </c>
      <c r="U48" s="6">
        <f>calculations!P55</f>
        <v>3954831.4899999998</v>
      </c>
      <c r="V48" s="6">
        <f>calculations!W55</f>
        <v>3883444.6399999997</v>
      </c>
      <c r="W48" s="6">
        <f>calculations!AF55</f>
        <v>4885240.1016666666</v>
      </c>
      <c r="X48" s="44">
        <f>calculations!AR55</f>
        <v>4376013.9050000003</v>
      </c>
      <c r="Y48" s="53">
        <f t="shared" si="20"/>
        <v>0.19755638070370976</v>
      </c>
      <c r="Z48" s="49">
        <f t="shared" si="21"/>
        <v>0.20521169045597851</v>
      </c>
      <c r="AA48" s="49">
        <f t="shared" si="22"/>
        <v>0.20150750831778397</v>
      </c>
      <c r="AB48" s="49">
        <f t="shared" si="23"/>
        <v>0.25348953099044758</v>
      </c>
      <c r="AC48" s="34">
        <f t="shared" si="24"/>
        <v>0.22706636507132644</v>
      </c>
      <c r="AD48" s="49">
        <f t="shared" si="15"/>
        <v>12.513297958969055</v>
      </c>
      <c r="AE48" s="49">
        <f t="shared" si="16"/>
        <v>12.948188254879112</v>
      </c>
      <c r="AF48" s="49">
        <f t="shared" si="17"/>
        <v>12.79616311407869</v>
      </c>
      <c r="AG48" s="49">
        <f t="shared" si="18"/>
        <v>14.58070912130456</v>
      </c>
      <c r="AH48" s="34">
        <f t="shared" si="19"/>
        <v>13.934484573213281</v>
      </c>
    </row>
    <row r="49" spans="2:34" x14ac:dyDescent="0.2">
      <c r="B49" s="3">
        <v>46</v>
      </c>
      <c r="C49" s="51">
        <f>calculations!E56</f>
        <v>910449</v>
      </c>
      <c r="D49" s="6">
        <f>calculations!N56</f>
        <v>942314.71500000008</v>
      </c>
      <c r="E49" s="6">
        <f>calculations!U56</f>
        <v>874031.04000000015</v>
      </c>
      <c r="F49" s="6">
        <f>calculations!AD56</f>
        <v>1153994.1075000002</v>
      </c>
      <c r="G49" s="44">
        <f>calculations!AP56</f>
        <v>985561.04249999998</v>
      </c>
      <c r="H49" s="53">
        <f t="shared" si="5"/>
        <v>6.2989545432846475E-2</v>
      </c>
      <c r="I49" s="49">
        <f t="shared" si="6"/>
        <v>6.519417952299611E-2</v>
      </c>
      <c r="J49" s="49">
        <f t="shared" si="7"/>
        <v>6.0469963615532626E-2</v>
      </c>
      <c r="K49" s="49">
        <f t="shared" si="8"/>
        <v>7.9839248836132914E-2</v>
      </c>
      <c r="L49" s="34">
        <f t="shared" si="9"/>
        <v>6.8186182931056313E-2</v>
      </c>
      <c r="M49" s="49">
        <f t="shared" si="10"/>
        <v>12.576287504401902</v>
      </c>
      <c r="N49" s="49">
        <f t="shared" si="11"/>
        <v>12.96645756705597</v>
      </c>
      <c r="O49" s="49">
        <f t="shared" si="12"/>
        <v>12.598043666065447</v>
      </c>
      <c r="P49" s="49">
        <f t="shared" si="13"/>
        <v>14.465028089531806</v>
      </c>
      <c r="Q49" s="34">
        <f t="shared" si="14"/>
        <v>13.556454513171811</v>
      </c>
      <c r="S49" s="3">
        <v>46</v>
      </c>
      <c r="T49" s="51">
        <f>calculations!G56</f>
        <v>1213932</v>
      </c>
      <c r="U49" s="6">
        <f>calculations!P56</f>
        <v>1260971.8650000002</v>
      </c>
      <c r="V49" s="6">
        <f>calculations!W56</f>
        <v>1238210.6400000001</v>
      </c>
      <c r="W49" s="6">
        <f>calculations!AF56</f>
        <v>1557626.4975000001</v>
      </c>
      <c r="X49" s="44">
        <f>calculations!AR56</f>
        <v>1395263.0925</v>
      </c>
      <c r="Y49" s="53">
        <f t="shared" si="20"/>
        <v>6.2989545432846475E-2</v>
      </c>
      <c r="Z49" s="49">
        <f t="shared" si="21"/>
        <v>6.5430390318369294E-2</v>
      </c>
      <c r="AA49" s="49">
        <f t="shared" si="22"/>
        <v>6.4249336341503413E-2</v>
      </c>
      <c r="AB49" s="49">
        <f t="shared" si="23"/>
        <v>8.082346048352114E-2</v>
      </c>
      <c r="AC49" s="34">
        <f t="shared" si="24"/>
        <v>7.2398608781877927E-2</v>
      </c>
      <c r="AD49" s="49">
        <f t="shared" si="15"/>
        <v>12.576287504401902</v>
      </c>
      <c r="AE49" s="49">
        <f t="shared" si="16"/>
        <v>13.01361864519748</v>
      </c>
      <c r="AF49" s="49">
        <f t="shared" si="17"/>
        <v>12.860412450420194</v>
      </c>
      <c r="AG49" s="49">
        <f t="shared" si="18"/>
        <v>14.66153258178808</v>
      </c>
      <c r="AH49" s="34">
        <f t="shared" si="19"/>
        <v>14.006883181995159</v>
      </c>
    </row>
    <row r="50" spans="2:34" x14ac:dyDescent="0.2">
      <c r="B50" s="3">
        <v>47</v>
      </c>
      <c r="C50" s="51">
        <f>calculations!E57</f>
        <v>1044982</v>
      </c>
      <c r="D50" s="6">
        <f>calculations!N57</f>
        <v>1081556.3700000001</v>
      </c>
      <c r="E50" s="6">
        <f>calculations!U57</f>
        <v>1003182.7199999999</v>
      </c>
      <c r="F50" s="6">
        <f>calculations!AD57</f>
        <v>1324514.6850000001</v>
      </c>
      <c r="G50" s="44">
        <f>calculations!AP57</f>
        <v>1131193.0149999999</v>
      </c>
      <c r="H50" s="53">
        <f t="shared" si="5"/>
        <v>7.2297230449488964E-2</v>
      </c>
      <c r="I50" s="49">
        <f t="shared" si="6"/>
        <v>7.4827633515221079E-2</v>
      </c>
      <c r="J50" s="49">
        <f t="shared" si="7"/>
        <v>6.940534123150939E-2</v>
      </c>
      <c r="K50" s="49">
        <f t="shared" si="8"/>
        <v>9.1636739594727262E-2</v>
      </c>
      <c r="L50" s="34">
        <f t="shared" si="9"/>
        <v>7.8261751961571799E-2</v>
      </c>
      <c r="M50" s="49">
        <f t="shared" si="10"/>
        <v>12.648584734851392</v>
      </c>
      <c r="N50" s="49">
        <f t="shared" si="11"/>
        <v>13.041285200571192</v>
      </c>
      <c r="O50" s="49">
        <f t="shared" si="12"/>
        <v>12.667449007296955</v>
      </c>
      <c r="P50" s="49">
        <f t="shared" si="13"/>
        <v>14.556664829126534</v>
      </c>
      <c r="Q50" s="34">
        <f t="shared" si="14"/>
        <v>13.634716265133383</v>
      </c>
      <c r="S50" s="3">
        <v>47</v>
      </c>
      <c r="T50" s="51">
        <f>calculations!G57</f>
        <v>1393309.3333333333</v>
      </c>
      <c r="U50" s="6">
        <f>calculations!P57</f>
        <v>1447300.07</v>
      </c>
      <c r="V50" s="6">
        <f>calculations!W57</f>
        <v>1421175.5199999998</v>
      </c>
      <c r="W50" s="6">
        <f>calculations!AF57</f>
        <v>1787790.0383333333</v>
      </c>
      <c r="X50" s="44">
        <f>calculations!AR57</f>
        <v>1601434.9149999998</v>
      </c>
      <c r="Y50" s="53">
        <f t="shared" si="20"/>
        <v>7.2297230449488964E-2</v>
      </c>
      <c r="Z50" s="49">
        <f t="shared" si="21"/>
        <v>7.5098748129406659E-2</v>
      </c>
      <c r="AA50" s="49">
        <f t="shared" si="22"/>
        <v>7.374317505847873E-2</v>
      </c>
      <c r="AB50" s="49">
        <f t="shared" si="23"/>
        <v>9.2766383820500523E-2</v>
      </c>
      <c r="AC50" s="34">
        <f t="shared" si="24"/>
        <v>8.3096629247881373E-2</v>
      </c>
      <c r="AD50" s="49">
        <f t="shared" si="15"/>
        <v>12.648584734851392</v>
      </c>
      <c r="AE50" s="49">
        <f t="shared" si="16"/>
        <v>13.088717393326887</v>
      </c>
      <c r="AF50" s="49">
        <f t="shared" si="17"/>
        <v>12.934155625478672</v>
      </c>
      <c r="AG50" s="49">
        <f t="shared" si="18"/>
        <v>14.75429896560858</v>
      </c>
      <c r="AH50" s="34">
        <f t="shared" si="19"/>
        <v>14.08997981124304</v>
      </c>
    </row>
    <row r="51" spans="2:34" x14ac:dyDescent="0.2">
      <c r="B51" s="3">
        <v>48</v>
      </c>
      <c r="C51" s="51">
        <f>calculations!E58</f>
        <v>795807</v>
      </c>
      <c r="D51" s="6">
        <f>calculations!N58</f>
        <v>823660.24500000011</v>
      </c>
      <c r="E51" s="6">
        <f>calculations!U58</f>
        <v>763974.72</v>
      </c>
      <c r="F51" s="6">
        <f>calculations!AD58</f>
        <v>1008685.3724999999</v>
      </c>
      <c r="G51" s="44">
        <f>calculations!AP58</f>
        <v>861461.07750000013</v>
      </c>
      <c r="H51" s="53">
        <f t="shared" si="5"/>
        <v>5.5058022121258036E-2</v>
      </c>
      <c r="I51" s="49">
        <f t="shared" si="6"/>
        <v>5.6985052895502077E-2</v>
      </c>
      <c r="J51" s="49">
        <f t="shared" si="7"/>
        <v>5.2855701236407711E-2</v>
      </c>
      <c r="K51" s="49">
        <f t="shared" si="8"/>
        <v>6.9786043038694553E-2</v>
      </c>
      <c r="L51" s="34">
        <f t="shared" si="9"/>
        <v>5.960030894626183E-2</v>
      </c>
      <c r="M51" s="49">
        <f t="shared" si="10"/>
        <v>12.70364275697265</v>
      </c>
      <c r="N51" s="49">
        <f t="shared" si="11"/>
        <v>13.098270253466694</v>
      </c>
      <c r="O51" s="49">
        <f t="shared" si="12"/>
        <v>12.720304708533364</v>
      </c>
      <c r="P51" s="49">
        <f t="shared" si="13"/>
        <v>14.626450872165229</v>
      </c>
      <c r="Q51" s="34">
        <f t="shared" si="14"/>
        <v>13.694316574079645</v>
      </c>
      <c r="S51" s="3">
        <v>48</v>
      </c>
      <c r="T51" s="51">
        <f>calculations!G58</f>
        <v>1061076</v>
      </c>
      <c r="U51" s="6">
        <f>calculations!P58</f>
        <v>1102192.6950000001</v>
      </c>
      <c r="V51" s="6">
        <f>calculations!W58</f>
        <v>1082297.52</v>
      </c>
      <c r="W51" s="6">
        <f>calculations!AF58</f>
        <v>1361493.1424999998</v>
      </c>
      <c r="X51" s="44">
        <f>calculations!AR58</f>
        <v>1219574.2275</v>
      </c>
      <c r="Y51" s="53">
        <f t="shared" si="20"/>
        <v>5.5058022121258036E-2</v>
      </c>
      <c r="Z51" s="49">
        <f t="shared" si="21"/>
        <v>5.7191520478456784E-2</v>
      </c>
      <c r="AA51" s="49">
        <f t="shared" si="22"/>
        <v>5.6159182563683199E-2</v>
      </c>
      <c r="AB51" s="49">
        <f t="shared" si="23"/>
        <v>7.0646324634339203E-2</v>
      </c>
      <c r="AC51" s="34">
        <f t="shared" si="24"/>
        <v>6.3282314175620955E-2</v>
      </c>
      <c r="AD51" s="49">
        <f t="shared" si="15"/>
        <v>12.70364275697265</v>
      </c>
      <c r="AE51" s="49">
        <f t="shared" si="16"/>
        <v>13.145908913805343</v>
      </c>
      <c r="AF51" s="49">
        <f t="shared" si="17"/>
        <v>12.990314808042354</v>
      </c>
      <c r="AG51" s="49">
        <f t="shared" si="18"/>
        <v>14.824945290242919</v>
      </c>
      <c r="AH51" s="34">
        <f t="shared" si="19"/>
        <v>14.153262125418662</v>
      </c>
    </row>
    <row r="52" spans="2:34" x14ac:dyDescent="0.2">
      <c r="B52" s="3">
        <v>49</v>
      </c>
      <c r="C52" s="51">
        <f>calculations!E59</f>
        <v>710561</v>
      </c>
      <c r="D52" s="6">
        <f>calculations!N59</f>
        <v>735430.63499999989</v>
      </c>
      <c r="E52" s="6">
        <f>calculations!U59</f>
        <v>682138.55999999994</v>
      </c>
      <c r="F52" s="6">
        <f>calculations!AD59</f>
        <v>900636.06749999989</v>
      </c>
      <c r="G52" s="44">
        <f>calculations!AP59</f>
        <v>769182.28249999997</v>
      </c>
      <c r="H52" s="53">
        <f t="shared" si="5"/>
        <v>4.9160265311191317E-2</v>
      </c>
      <c r="I52" s="49">
        <f t="shared" si="6"/>
        <v>5.0880874597083008E-2</v>
      </c>
      <c r="J52" s="49">
        <f t="shared" si="7"/>
        <v>4.7193854698743661E-2</v>
      </c>
      <c r="K52" s="49">
        <f t="shared" si="8"/>
        <v>6.2310636281934992E-2</v>
      </c>
      <c r="L52" s="34">
        <f t="shared" si="9"/>
        <v>5.3215987199364601E-2</v>
      </c>
      <c r="M52" s="49">
        <f t="shared" si="10"/>
        <v>12.752803022283841</v>
      </c>
      <c r="N52" s="49">
        <f t="shared" si="11"/>
        <v>13.149151128063776</v>
      </c>
      <c r="O52" s="49">
        <f t="shared" si="12"/>
        <v>12.767498563232108</v>
      </c>
      <c r="P52" s="49">
        <f t="shared" si="13"/>
        <v>14.688761508447165</v>
      </c>
      <c r="Q52" s="34">
        <f t="shared" si="14"/>
        <v>13.747532561279009</v>
      </c>
      <c r="S52" s="3">
        <v>49</v>
      </c>
      <c r="T52" s="51">
        <f>calculations!G59</f>
        <v>947414.66666666663</v>
      </c>
      <c r="U52" s="6">
        <f>calculations!P59</f>
        <v>984126.98499999987</v>
      </c>
      <c r="V52" s="6">
        <f>calculations!W59</f>
        <v>966362.96</v>
      </c>
      <c r="W52" s="6">
        <f>calculations!AF59</f>
        <v>1215651.4441666666</v>
      </c>
      <c r="X52" s="44">
        <f>calculations!AR59</f>
        <v>1088934.7324999999</v>
      </c>
      <c r="Y52" s="53">
        <f t="shared" si="20"/>
        <v>4.9160265311191317E-2</v>
      </c>
      <c r="Z52" s="49">
        <f t="shared" si="21"/>
        <v>5.1065225591999976E-2</v>
      </c>
      <c r="AA52" s="49">
        <f t="shared" si="22"/>
        <v>5.0143470617415142E-2</v>
      </c>
      <c r="AB52" s="49">
        <f t="shared" si="23"/>
        <v>6.3078765427422356E-2</v>
      </c>
      <c r="AC52" s="34">
        <f t="shared" si="24"/>
        <v>5.6503579942050519E-2</v>
      </c>
      <c r="AD52" s="49">
        <f t="shared" si="15"/>
        <v>12.752803022283841</v>
      </c>
      <c r="AE52" s="49">
        <f t="shared" si="16"/>
        <v>13.196974139397343</v>
      </c>
      <c r="AF52" s="49">
        <f t="shared" si="17"/>
        <v>13.04045827865977</v>
      </c>
      <c r="AG52" s="49">
        <f t="shared" si="18"/>
        <v>14.888024055670341</v>
      </c>
      <c r="AH52" s="34">
        <f t="shared" si="19"/>
        <v>14.209765705360713</v>
      </c>
    </row>
    <row r="53" spans="2:34" ht="17" thickBot="1" x14ac:dyDescent="0.25">
      <c r="B53" s="8">
        <v>50</v>
      </c>
      <c r="C53" s="52">
        <f>calculations!E60</f>
        <v>625315</v>
      </c>
      <c r="D53" s="9">
        <f>calculations!N60</f>
        <v>647201.02500000002</v>
      </c>
      <c r="E53" s="9">
        <f>calculations!U60</f>
        <v>600302.39999999991</v>
      </c>
      <c r="F53" s="9">
        <f>calculations!AD60</f>
        <v>792586.76249999995</v>
      </c>
      <c r="G53" s="47">
        <f>calculations!AP60</f>
        <v>676903.48749999993</v>
      </c>
      <c r="H53" s="54">
        <f t="shared" si="5"/>
        <v>4.3262508501124605E-2</v>
      </c>
      <c r="I53" s="55">
        <f t="shared" si="6"/>
        <v>4.4776696298663966E-2</v>
      </c>
      <c r="J53" s="55">
        <f t="shared" si="7"/>
        <v>4.1532008161079617E-2</v>
      </c>
      <c r="K53" s="55">
        <f t="shared" si="8"/>
        <v>5.483522952517543E-2</v>
      </c>
      <c r="L53" s="35">
        <f t="shared" si="9"/>
        <v>4.6831665452467378E-2</v>
      </c>
      <c r="M53" s="55">
        <f t="shared" si="10"/>
        <v>12.796065530784965</v>
      </c>
      <c r="N53" s="55">
        <f t="shared" si="11"/>
        <v>13.19392782436244</v>
      </c>
      <c r="O53" s="55">
        <f t="shared" si="12"/>
        <v>12.809030571393187</v>
      </c>
      <c r="P53" s="55">
        <f t="shared" si="13"/>
        <v>14.743596737972339</v>
      </c>
      <c r="Q53" s="35">
        <f t="shared" si="14"/>
        <v>13.794364226731476</v>
      </c>
      <c r="S53" s="8">
        <v>50</v>
      </c>
      <c r="T53" s="52">
        <f>calculations!G60</f>
        <v>833753.33333333326</v>
      </c>
      <c r="U53" s="9">
        <f>calculations!P60</f>
        <v>866061.27500000002</v>
      </c>
      <c r="V53" s="9">
        <f>calculations!W60</f>
        <v>850428.39999999991</v>
      </c>
      <c r="W53" s="9">
        <f>calculations!AF60</f>
        <v>1069809.7458333331</v>
      </c>
      <c r="X53" s="47">
        <f>calculations!AR60</f>
        <v>958295.23749999981</v>
      </c>
      <c r="Y53" s="54">
        <f t="shared" si="20"/>
        <v>4.3262508501124598E-2</v>
      </c>
      <c r="Z53" s="55">
        <f t="shared" si="21"/>
        <v>4.4938930705543181E-2</v>
      </c>
      <c r="AA53" s="55">
        <f t="shared" si="22"/>
        <v>4.4127758671147092E-2</v>
      </c>
      <c r="AB53" s="55">
        <f t="shared" si="23"/>
        <v>5.5511206220505496E-2</v>
      </c>
      <c r="AC53" s="35">
        <f t="shared" si="24"/>
        <v>4.9724845708480084E-2</v>
      </c>
      <c r="AD53" s="55">
        <f t="shared" si="15"/>
        <v>12.796065530784965</v>
      </c>
      <c r="AE53" s="55">
        <f t="shared" si="16"/>
        <v>13.241913070102886</v>
      </c>
      <c r="AF53" s="55">
        <f t="shared" si="17"/>
        <v>13.084586037330917</v>
      </c>
      <c r="AG53" s="55">
        <f t="shared" si="18"/>
        <v>14.943535261890846</v>
      </c>
      <c r="AH53" s="35">
        <f t="shared" si="19"/>
        <v>14.259490551069193</v>
      </c>
    </row>
  </sheetData>
  <mergeCells count="8">
    <mergeCell ref="S2:S3"/>
    <mergeCell ref="T2:X2"/>
    <mergeCell ref="Y2:AC2"/>
    <mergeCell ref="AD2:AH2"/>
    <mergeCell ref="B2:B3"/>
    <mergeCell ref="M2:Q2"/>
    <mergeCell ref="H2:L2"/>
    <mergeCell ref="C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2023-06-05T16:50:51Z</dcterms:created>
  <dcterms:modified xsi:type="dcterms:W3CDTF">2023-06-05T17:46:14Z</dcterms:modified>
</cp:coreProperties>
</file>