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General Parameters" sheetId="1" r:id="rId1"/>
    <sheet name="Distributions" sheetId="3" r:id="rId2"/>
    <sheet name="Suspicious Delay Distribution" sheetId="4" r:id="rId3"/>
    <sheet name="Schedules Data" sheetId="5" r:id="rId4"/>
  </sheets>
  <calcPr calcId="145621"/>
</workbook>
</file>

<file path=xl/calcChain.xml><?xml version="1.0" encoding="utf-8"?>
<calcChain xmlns="http://schemas.openxmlformats.org/spreadsheetml/2006/main">
  <c r="C2" i="1" l="1"/>
  <c r="B2" i="1" l="1"/>
  <c r="C10" i="1" l="1"/>
  <c r="C11" i="1" l="1"/>
  <c r="B3" i="4" l="1"/>
  <c r="B2" i="4"/>
</calcChain>
</file>

<file path=xl/sharedStrings.xml><?xml version="1.0" encoding="utf-8"?>
<sst xmlns="http://schemas.openxmlformats.org/spreadsheetml/2006/main" count="43" uniqueCount="39">
  <si>
    <t>Replications</t>
  </si>
  <si>
    <t>Warm Up Duration (days)</t>
  </si>
  <si>
    <t>Total Duration (days)</t>
  </si>
  <si>
    <t>Initial Waitlist Size</t>
  </si>
  <si>
    <t>Arrival Rate per Day</t>
  </si>
  <si>
    <t>Service Time (minutes)</t>
  </si>
  <si>
    <t>Ottawa Hospital Scan Capacity</t>
  </si>
  <si>
    <t>Renfew Scan Capacity</t>
  </si>
  <si>
    <t>Cornwall Scan Capacity</t>
  </si>
  <si>
    <t>Distribution of Results</t>
  </si>
  <si>
    <t>Negative</t>
  </si>
  <si>
    <t>Suspicious</t>
  </si>
  <si>
    <t>Positive</t>
  </si>
  <si>
    <t>Percentages</t>
  </si>
  <si>
    <t>Delay Until person with negative results returns (days)</t>
  </si>
  <si>
    <t>Delay Probablity</t>
  </si>
  <si>
    <t>Delay Amount (days)</t>
  </si>
  <si>
    <t>Probability Biopsy is positive (has cancer)</t>
  </si>
  <si>
    <t>Cancer</t>
  </si>
  <si>
    <t>Distribution</t>
  </si>
  <si>
    <t>Suspicious Result Needs Biopsy probability</t>
  </si>
  <si>
    <t>Probability a person with negative result stays in the system</t>
  </si>
  <si>
    <t>Stage_1</t>
  </si>
  <si>
    <t>Stage_2</t>
  </si>
  <si>
    <t>Stage_3</t>
  </si>
  <si>
    <t>Stage_4</t>
  </si>
  <si>
    <t>Arrivals</t>
  </si>
  <si>
    <t>Capacity</t>
  </si>
  <si>
    <t>Expected Totals Weekly Counts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</si>
  <si>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</si>
  <si>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</si>
  <si>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</si>
  <si>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</si>
  <si>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</si>
  <si>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</si>
  <si>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</si>
  <si>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</si>
  <si>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8,8,8</t>
  </si>
  <si>
    <t>Break,Work,Break,etc (in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</si>
</sst>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9" fontId="0" fillId="0" borderId="2" xfId="0" applyNumberFormat="1" applyBorder="1"/>
    <xf numFmtId="0" fontId="0" fillId="0" borderId="3" xfId="0" applyBorder="1"/>
    <xf numFmtId="9" fontId="0" fillId="0" borderId="4" xfId="0" applyNumberFormat="1" applyBorder="1"/>
    <xf numFmtId="0" fontId="0" fillId="0" borderId="7" xfId="0" applyBorder="1"/>
    <xf numFmtId="0" fontId="0" fillId="0" borderId="4" xfId="0" applyBorder="1"/>
    <xf numFmtId="0" fontId="2" fillId="2" borderId="5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9" fontId="0" fillId="0" borderId="0" xfId="0" applyNumberFormat="1" applyBorder="1"/>
    <xf numFmtId="9" fontId="0" fillId="0" borderId="3" xfId="0" applyNumberFormat="1" applyBorder="1"/>
    <xf numFmtId="10" fontId="0" fillId="0" borderId="0" xfId="0" applyNumberFormat="1"/>
    <xf numFmtId="0" fontId="0" fillId="0" borderId="2" xfId="0" applyBorder="1"/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" sqref="C2"/>
    </sheetView>
  </sheetViews>
  <sheetFormatPr defaultRowHeight="15" x14ac:dyDescent="0.25"/>
  <cols>
    <col min="1" max="1" width="12.5703125" customWidth="1"/>
    <col min="2" max="2" width="16.85546875" customWidth="1"/>
    <col min="3" max="3" width="21" customWidth="1"/>
    <col min="4" max="6" width="12.5703125" customWidth="1"/>
    <col min="7" max="7" width="22.42578125" bestFit="1" customWidth="1"/>
    <col min="8" max="8" width="13" customWidth="1"/>
    <col min="9" max="9" width="13.85546875" customWidth="1"/>
  </cols>
  <sheetData>
    <row r="1" spans="1:9" ht="4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ht="15.75" thickBot="1" x14ac:dyDescent="0.3">
      <c r="A2" s="3">
        <v>10</v>
      </c>
      <c r="B2" s="5">
        <f>365</f>
        <v>365</v>
      </c>
      <c r="C2" s="5">
        <f>365*2</f>
        <v>730</v>
      </c>
      <c r="D2" s="5">
        <v>5000</v>
      </c>
      <c r="E2" s="5">
        <v>35</v>
      </c>
      <c r="F2" s="5">
        <v>15</v>
      </c>
      <c r="G2" s="5">
        <v>1</v>
      </c>
      <c r="H2" s="5">
        <v>1</v>
      </c>
      <c r="I2" s="6">
        <v>1</v>
      </c>
    </row>
    <row r="8" spans="1:9" ht="15.75" thickBot="1" x14ac:dyDescent="0.3"/>
    <row r="9" spans="1:9" ht="30" x14ac:dyDescent="0.25">
      <c r="B9" s="14"/>
      <c r="C9" s="15" t="s">
        <v>28</v>
      </c>
    </row>
    <row r="10" spans="1:9" x14ac:dyDescent="0.25">
      <c r="B10" s="1" t="s">
        <v>27</v>
      </c>
      <c r="C10" s="13">
        <f>60/$F$2*24*5</f>
        <v>480</v>
      </c>
    </row>
    <row r="11" spans="1:9" ht="15.75" thickBot="1" x14ac:dyDescent="0.3">
      <c r="B11" s="3" t="s">
        <v>26</v>
      </c>
      <c r="C11" s="6">
        <f>(($E$2*Distributions!$B$2*Distributions!$C$2+$E$2*Distributions!$B$3*(1-Distributions!$E$2)+$E$2*Distributions!B3*Distributions!E2*(1-Distributions!$F$2)+$E$2*Distributions!B4*(1-Distributions!$F$2))*7) + $E$2*7</f>
        <v>456.42275000000006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C2" sqref="C2"/>
    </sheetView>
  </sheetViews>
  <sheetFormatPr defaultRowHeight="15" x14ac:dyDescent="0.25"/>
  <cols>
    <col min="1" max="1" width="14.140625" customWidth="1"/>
    <col min="2" max="2" width="12.85546875" customWidth="1"/>
    <col min="3" max="3" width="21.85546875" customWidth="1"/>
    <col min="4" max="4" width="21" customWidth="1"/>
    <col min="5" max="5" width="18.85546875" customWidth="1"/>
    <col min="6" max="6" width="18.7109375" customWidth="1"/>
    <col min="7" max="7" width="11.85546875" customWidth="1"/>
    <col min="8" max="8" width="14.85546875" customWidth="1"/>
  </cols>
  <sheetData>
    <row r="1" spans="1:8" ht="45.75" thickBot="1" x14ac:dyDescent="0.3">
      <c r="A1" s="7" t="s">
        <v>9</v>
      </c>
      <c r="B1" s="8" t="s">
        <v>13</v>
      </c>
      <c r="C1" s="7" t="s">
        <v>21</v>
      </c>
      <c r="D1" s="9" t="s">
        <v>14</v>
      </c>
      <c r="E1" s="7" t="s">
        <v>20</v>
      </c>
      <c r="F1" s="9" t="s">
        <v>17</v>
      </c>
      <c r="G1" s="7" t="s">
        <v>18</v>
      </c>
      <c r="H1" s="9" t="s">
        <v>19</v>
      </c>
    </row>
    <row r="2" spans="1:8" ht="15.75" thickBot="1" x14ac:dyDescent="0.3">
      <c r="A2" s="1" t="s">
        <v>10</v>
      </c>
      <c r="B2" s="10">
        <v>0.85</v>
      </c>
      <c r="C2" s="11">
        <v>0.9</v>
      </c>
      <c r="D2" s="6">
        <v>365</v>
      </c>
      <c r="E2" s="11">
        <v>0.38</v>
      </c>
      <c r="F2" s="4">
        <v>0.75</v>
      </c>
      <c r="G2" s="1" t="s">
        <v>22</v>
      </c>
      <c r="H2" s="2">
        <v>0.25</v>
      </c>
    </row>
    <row r="3" spans="1:8" x14ac:dyDescent="0.25">
      <c r="A3" s="1" t="s">
        <v>11</v>
      </c>
      <c r="B3" s="2">
        <v>0.13</v>
      </c>
      <c r="G3" s="1" t="s">
        <v>23</v>
      </c>
      <c r="H3" s="2">
        <v>0.25</v>
      </c>
    </row>
    <row r="4" spans="1:8" ht="15.75" thickBot="1" x14ac:dyDescent="0.3">
      <c r="A4" s="3" t="s">
        <v>12</v>
      </c>
      <c r="B4" s="4">
        <v>0.02</v>
      </c>
      <c r="G4" s="1" t="s">
        <v>24</v>
      </c>
      <c r="H4" s="2">
        <v>0.25</v>
      </c>
    </row>
    <row r="5" spans="1:8" ht="15.75" thickBot="1" x14ac:dyDescent="0.3">
      <c r="G5" s="3" t="s">
        <v>25</v>
      </c>
      <c r="H5" s="4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4.28515625" customWidth="1"/>
    <col min="2" max="2" width="13.85546875" customWidth="1"/>
  </cols>
  <sheetData>
    <row r="1" spans="1:2" ht="45.75" thickBot="1" x14ac:dyDescent="0.3">
      <c r="A1" s="7" t="s">
        <v>15</v>
      </c>
      <c r="B1" s="9" t="s">
        <v>16</v>
      </c>
    </row>
    <row r="2" spans="1:2" x14ac:dyDescent="0.25">
      <c r="A2" s="12">
        <v>0.625</v>
      </c>
      <c r="B2">
        <f>24*7</f>
        <v>168</v>
      </c>
    </row>
    <row r="3" spans="1:2" x14ac:dyDescent="0.25">
      <c r="A3" s="12">
        <v>0.375</v>
      </c>
      <c r="B3">
        <f>12*7</f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30" sqref="C30"/>
    </sheetView>
  </sheetViews>
  <sheetFormatPr defaultRowHeight="15" x14ac:dyDescent="0.25"/>
  <cols>
    <col min="1" max="1" width="11.42578125" bestFit="1" customWidth="1"/>
    <col min="2" max="2" width="20.5703125" bestFit="1" customWidth="1"/>
  </cols>
  <sheetData>
    <row r="1" spans="1:2" x14ac:dyDescent="0.25">
      <c r="A1" s="16" t="s">
        <v>29</v>
      </c>
      <c r="B1" s="16" t="s">
        <v>38</v>
      </c>
    </row>
    <row r="2" spans="1:2" x14ac:dyDescent="0.25">
      <c r="A2" t="s">
        <v>30</v>
      </c>
      <c r="B2" t="s">
        <v>37</v>
      </c>
    </row>
    <row r="3" spans="1:2" x14ac:dyDescent="0.25">
      <c r="A3" t="s">
        <v>31</v>
      </c>
      <c r="B3" t="s">
        <v>37</v>
      </c>
    </row>
    <row r="4" spans="1:2" x14ac:dyDescent="0.25">
      <c r="A4" t="s">
        <v>32</v>
      </c>
      <c r="B4" t="s">
        <v>37</v>
      </c>
    </row>
    <row r="5" spans="1:2" x14ac:dyDescent="0.25">
      <c r="A5" t="s">
        <v>33</v>
      </c>
      <c r="B5" t="s">
        <v>37</v>
      </c>
    </row>
    <row r="6" spans="1:2" x14ac:dyDescent="0.25">
      <c r="A6" t="s">
        <v>34</v>
      </c>
      <c r="B6" t="s">
        <v>37</v>
      </c>
    </row>
    <row r="7" spans="1:2" x14ac:dyDescent="0.25">
      <c r="A7" t="s">
        <v>35</v>
      </c>
      <c r="B7">
        <v>24</v>
      </c>
    </row>
    <row r="8" spans="1:2" x14ac:dyDescent="0.25">
      <c r="A8" t="s">
        <v>36</v>
      </c>
      <c r="B8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Parameters</vt:lpstr>
      <vt:lpstr>Distributions</vt:lpstr>
      <vt:lpstr>Suspicious Delay Distribution</vt:lpstr>
      <vt:lpstr>Schedules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2020-10-12T16:55:33Z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