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bookViews>
    <workbookView xWindow="-105" yWindow="-105" windowWidth="30930" windowHeight="16890" firstSheet="3" activeTab="3"/>
  </bookViews>
  <sheets>
    <sheet name="А9 насос ЕНПЗ)" sheetId="5" r:id="rId1"/>
    <sheet name="А1(резервуар ЕНПЗ)" sheetId="4" r:id="rId2"/>
    <sheet name="А7 (емк.давление ЕНПЗ)" sheetId="3" r:id="rId3"/>
    <sheet name="Расчет оборудования" sheetId="1" r:id="rId4"/>
    <sheet name="Сценарии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" i="2" l="1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J136" i="2"/>
  <c r="H136" i="2"/>
  <c r="I135" i="2"/>
  <c r="H135" i="2"/>
  <c r="I134" i="2"/>
  <c r="J134" i="2" s="1"/>
  <c r="H134" i="2"/>
  <c r="I133" i="2"/>
  <c r="J133" i="2" s="1"/>
  <c r="H133" i="2"/>
  <c r="I132" i="2"/>
  <c r="H132" i="2"/>
  <c r="I131" i="2"/>
  <c r="J131" i="2" s="1"/>
  <c r="H131" i="2"/>
  <c r="H130" i="2"/>
  <c r="H129" i="2"/>
  <c r="J128" i="2"/>
  <c r="H128" i="2"/>
  <c r="K156" i="2"/>
  <c r="K162" i="2"/>
  <c r="N167" i="2"/>
  <c r="M167" i="2"/>
  <c r="L167" i="2"/>
  <c r="H167" i="2"/>
  <c r="N166" i="2"/>
  <c r="M166" i="2"/>
  <c r="L166" i="2"/>
  <c r="H166" i="2"/>
  <c r="N165" i="2"/>
  <c r="M165" i="2"/>
  <c r="L165" i="2"/>
  <c r="J165" i="2"/>
  <c r="H165" i="2"/>
  <c r="N164" i="2"/>
  <c r="M164" i="2"/>
  <c r="L164" i="2"/>
  <c r="H164" i="2"/>
  <c r="N163" i="2"/>
  <c r="M163" i="2"/>
  <c r="L163" i="2"/>
  <c r="H163" i="2"/>
  <c r="N162" i="2"/>
  <c r="M162" i="2"/>
  <c r="L162" i="2"/>
  <c r="H162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H127" i="2"/>
  <c r="I126" i="2"/>
  <c r="H126" i="2"/>
  <c r="I125" i="2"/>
  <c r="J125" i="2" s="1"/>
  <c r="H125" i="2"/>
  <c r="I124" i="2"/>
  <c r="J124" i="2" s="1"/>
  <c r="H124" i="2"/>
  <c r="I123" i="2"/>
  <c r="H123" i="2"/>
  <c r="I122" i="2"/>
  <c r="J122" i="2" s="1"/>
  <c r="H122" i="2"/>
  <c r="H121" i="2"/>
  <c r="H120" i="2"/>
  <c r="J119" i="2"/>
  <c r="H11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P15" i="1"/>
  <c r="H118" i="2"/>
  <c r="I117" i="2"/>
  <c r="H117" i="2"/>
  <c r="I116" i="2"/>
  <c r="J116" i="2" s="1"/>
  <c r="H116" i="2"/>
  <c r="I115" i="2"/>
  <c r="J115" i="2" s="1"/>
  <c r="H115" i="2"/>
  <c r="I114" i="2"/>
  <c r="H114" i="2"/>
  <c r="J113" i="2"/>
  <c r="I113" i="2"/>
  <c r="H113" i="2"/>
  <c r="H112" i="2"/>
  <c r="H111" i="2"/>
  <c r="J110" i="2"/>
  <c r="H11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H109" i="2"/>
  <c r="I108" i="2"/>
  <c r="H108" i="2"/>
  <c r="I107" i="2"/>
  <c r="J107" i="2" s="1"/>
  <c r="H107" i="2"/>
  <c r="I106" i="2"/>
  <c r="J106" i="2" s="1"/>
  <c r="H106" i="2"/>
  <c r="I105" i="2"/>
  <c r="H105" i="2"/>
  <c r="I104" i="2"/>
  <c r="J104" i="2" s="1"/>
  <c r="H104" i="2"/>
  <c r="H103" i="2"/>
  <c r="H102" i="2"/>
  <c r="J101" i="2"/>
  <c r="H10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H100" i="2"/>
  <c r="I99" i="2"/>
  <c r="H99" i="2"/>
  <c r="I98" i="2"/>
  <c r="J98" i="2" s="1"/>
  <c r="H98" i="2"/>
  <c r="I97" i="2"/>
  <c r="J97" i="2" s="1"/>
  <c r="H97" i="2"/>
  <c r="I96" i="2"/>
  <c r="H96" i="2"/>
  <c r="I95" i="2"/>
  <c r="J95" i="2" s="1"/>
  <c r="H95" i="2"/>
  <c r="H94" i="2"/>
  <c r="H93" i="2"/>
  <c r="J92" i="2"/>
  <c r="H9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H91" i="2"/>
  <c r="I90" i="2"/>
  <c r="H90" i="2"/>
  <c r="I89" i="2"/>
  <c r="J89" i="2" s="1"/>
  <c r="H89" i="2"/>
  <c r="I88" i="2"/>
  <c r="J88" i="2" s="1"/>
  <c r="H88" i="2"/>
  <c r="I87" i="2"/>
  <c r="H87" i="2"/>
  <c r="I86" i="2"/>
  <c r="J86" i="2" s="1"/>
  <c r="H86" i="2"/>
  <c r="H85" i="2"/>
  <c r="H84" i="2"/>
  <c r="J83" i="2"/>
  <c r="H83" i="2"/>
  <c r="I7" i="2"/>
  <c r="I5" i="2"/>
  <c r="J5" i="2" s="1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156" i="2"/>
  <c r="N157" i="2"/>
  <c r="N158" i="2"/>
  <c r="N159" i="2"/>
  <c r="N160" i="2"/>
  <c r="N161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2" i="2"/>
  <c r="M2" i="2"/>
  <c r="M1" i="2"/>
  <c r="L1" i="2"/>
  <c r="R5" i="1" l="1"/>
  <c r="H161" i="2"/>
  <c r="H160" i="2"/>
  <c r="J159" i="2"/>
  <c r="H159" i="2"/>
  <c r="H158" i="2"/>
  <c r="H157" i="2"/>
  <c r="H156" i="2"/>
  <c r="J34" i="5"/>
  <c r="J30" i="5"/>
  <c r="J26" i="5"/>
  <c r="J22" i="5"/>
  <c r="J20" i="5"/>
  <c r="I34" i="5"/>
  <c r="I30" i="5"/>
  <c r="B14" i="5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82" i="2"/>
  <c r="I81" i="2"/>
  <c r="H81" i="2"/>
  <c r="I80" i="2"/>
  <c r="J80" i="2" s="1"/>
  <c r="H80" i="2"/>
  <c r="I79" i="2"/>
  <c r="J79" i="2" s="1"/>
  <c r="H79" i="2"/>
  <c r="I78" i="2"/>
  <c r="H78" i="2"/>
  <c r="I77" i="2"/>
  <c r="J77" i="2" s="1"/>
  <c r="H77" i="2"/>
  <c r="H76" i="2"/>
  <c r="H75" i="2"/>
  <c r="J74" i="2"/>
  <c r="H74" i="2"/>
  <c r="H73" i="2"/>
  <c r="I72" i="2"/>
  <c r="H72" i="2"/>
  <c r="I71" i="2"/>
  <c r="J71" i="2" s="1"/>
  <c r="H71" i="2"/>
  <c r="I70" i="2"/>
  <c r="J70" i="2" s="1"/>
  <c r="H70" i="2"/>
  <c r="I69" i="2"/>
  <c r="H69" i="2"/>
  <c r="I68" i="2"/>
  <c r="J68" i="2" s="1"/>
  <c r="H68" i="2"/>
  <c r="H67" i="2"/>
  <c r="H66" i="2"/>
  <c r="J65" i="2"/>
  <c r="H65" i="2"/>
  <c r="H64" i="2"/>
  <c r="I63" i="2"/>
  <c r="H63" i="2"/>
  <c r="I62" i="2"/>
  <c r="J62" i="2" s="1"/>
  <c r="H62" i="2"/>
  <c r="I61" i="2"/>
  <c r="J61" i="2" s="1"/>
  <c r="H61" i="2"/>
  <c r="I60" i="2"/>
  <c r="H60" i="2"/>
  <c r="I59" i="2"/>
  <c r="J59" i="2" s="1"/>
  <c r="H59" i="2"/>
  <c r="H58" i="2"/>
  <c r="H57" i="2"/>
  <c r="J56" i="2"/>
  <c r="H56" i="2"/>
  <c r="J47" i="2"/>
  <c r="H55" i="2"/>
  <c r="I54" i="2"/>
  <c r="H54" i="2"/>
  <c r="I53" i="2"/>
  <c r="J53" i="2" s="1"/>
  <c r="H53" i="2"/>
  <c r="I52" i="2"/>
  <c r="J52" i="2" s="1"/>
  <c r="H52" i="2"/>
  <c r="I51" i="2"/>
  <c r="H51" i="2"/>
  <c r="I50" i="2"/>
  <c r="J50" i="2" s="1"/>
  <c r="H50" i="2"/>
  <c r="H49" i="2"/>
  <c r="H48" i="2"/>
  <c r="H47" i="2"/>
  <c r="J46" i="2"/>
  <c r="H46" i="2"/>
  <c r="I45" i="2"/>
  <c r="H45" i="2"/>
  <c r="I44" i="2"/>
  <c r="J44" i="2" s="1"/>
  <c r="H44" i="2"/>
  <c r="I43" i="2"/>
  <c r="J43" i="2" s="1"/>
  <c r="H43" i="2"/>
  <c r="I42" i="2"/>
  <c r="H42" i="2"/>
  <c r="I41" i="2"/>
  <c r="J41" i="2" s="1"/>
  <c r="H41" i="2"/>
  <c r="H40" i="2"/>
  <c r="H39" i="2"/>
  <c r="H38" i="2"/>
  <c r="J37" i="2"/>
  <c r="H37" i="2"/>
  <c r="I36" i="2"/>
  <c r="H36" i="2"/>
  <c r="I35" i="2"/>
  <c r="J35" i="2" s="1"/>
  <c r="H35" i="2"/>
  <c r="I34" i="2"/>
  <c r="J34" i="2" s="1"/>
  <c r="H34" i="2"/>
  <c r="I33" i="2"/>
  <c r="H33" i="2"/>
  <c r="I32" i="2"/>
  <c r="J32" i="2" s="1"/>
  <c r="H32" i="2"/>
  <c r="H31" i="2"/>
  <c r="H30" i="2"/>
  <c r="H29" i="2"/>
  <c r="J10" i="2"/>
  <c r="J19" i="2"/>
  <c r="J28" i="2"/>
  <c r="H28" i="2"/>
  <c r="I27" i="2"/>
  <c r="H27" i="2"/>
  <c r="I26" i="2"/>
  <c r="J26" i="2" s="1"/>
  <c r="H26" i="2"/>
  <c r="I25" i="2"/>
  <c r="J25" i="2" s="1"/>
  <c r="H25" i="2"/>
  <c r="I24" i="2"/>
  <c r="H24" i="2"/>
  <c r="I23" i="2"/>
  <c r="J23" i="2" s="1"/>
  <c r="H23" i="2"/>
  <c r="H22" i="2"/>
  <c r="H21" i="2"/>
  <c r="H20" i="2"/>
  <c r="I16" i="2"/>
  <c r="J16" i="2" s="1"/>
  <c r="J7" i="2"/>
  <c r="I9" i="2"/>
  <c r="I8" i="2"/>
  <c r="J8" i="2" s="1"/>
  <c r="I18" i="2"/>
  <c r="I17" i="2"/>
  <c r="J17" i="2" s="1"/>
  <c r="H19" i="2"/>
  <c r="H18" i="2"/>
  <c r="H17" i="2"/>
  <c r="H16" i="2"/>
  <c r="I15" i="2"/>
  <c r="H15" i="2"/>
  <c r="I14" i="2"/>
  <c r="J14" i="2" s="1"/>
  <c r="H14" i="2"/>
  <c r="H13" i="2"/>
  <c r="H12" i="2"/>
  <c r="H11" i="2"/>
  <c r="H10" i="2"/>
  <c r="J3" i="2"/>
  <c r="I6" i="2"/>
  <c r="L125" i="4"/>
  <c r="M125" i="4" s="1"/>
  <c r="L121" i="4"/>
  <c r="M121" i="4" s="1"/>
  <c r="L119" i="4"/>
  <c r="M119" i="4" s="1"/>
  <c r="M115" i="4"/>
  <c r="L115" i="4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M76" i="4"/>
  <c r="L76" i="4"/>
  <c r="L72" i="4"/>
  <c r="M72" i="4" s="1"/>
  <c r="L69" i="4"/>
  <c r="M69" i="4" s="1"/>
  <c r="C66" i="4"/>
  <c r="M65" i="4"/>
  <c r="L65" i="4"/>
  <c r="M61" i="4"/>
  <c r="L61" i="4"/>
  <c r="L58" i="4"/>
  <c r="M58" i="4" s="1"/>
  <c r="L54" i="4"/>
  <c r="M54" i="4" s="1"/>
  <c r="L52" i="4"/>
  <c r="M52" i="4" s="1"/>
  <c r="M49" i="4"/>
  <c r="L49" i="4"/>
  <c r="M45" i="4"/>
  <c r="L45" i="4"/>
  <c r="L42" i="4"/>
  <c r="M42" i="4" s="1"/>
  <c r="L38" i="4"/>
  <c r="M38" i="4" s="1"/>
  <c r="L36" i="4"/>
  <c r="M36" i="4" s="1"/>
  <c r="L32" i="4"/>
  <c r="M32" i="4" s="1"/>
  <c r="M28" i="4"/>
  <c r="L28" i="4"/>
  <c r="M25" i="4"/>
  <c r="L25" i="4"/>
  <c r="L21" i="4"/>
  <c r="M21" i="4" s="1"/>
  <c r="L19" i="4"/>
  <c r="M19" i="4" s="1"/>
  <c r="L16" i="4"/>
  <c r="M16" i="4" s="1"/>
  <c r="L12" i="4"/>
  <c r="M12" i="4" s="1"/>
  <c r="M9" i="4"/>
  <c r="L9" i="4"/>
  <c r="M5" i="4"/>
  <c r="L5" i="4"/>
  <c r="L3" i="4"/>
  <c r="M3" i="4" s="1"/>
  <c r="I34" i="3"/>
  <c r="J30" i="3"/>
  <c r="I30" i="3"/>
  <c r="J28" i="3"/>
  <c r="I28" i="3"/>
  <c r="I24" i="3"/>
  <c r="J24" i="3" s="1"/>
  <c r="I20" i="3"/>
  <c r="J20" i="3" s="1"/>
  <c r="I17" i="3"/>
  <c r="J17" i="3" s="1"/>
  <c r="B15" i="3"/>
  <c r="J34" i="3" s="1"/>
  <c r="B14" i="3"/>
  <c r="J9" i="3" s="1"/>
  <c r="J13" i="3"/>
  <c r="I13" i="3"/>
  <c r="I9" i="3"/>
  <c r="I5" i="3"/>
  <c r="I3" i="3"/>
  <c r="H9" i="2"/>
  <c r="H8" i="2"/>
  <c r="H7" i="2"/>
  <c r="H6" i="2"/>
  <c r="H5" i="2"/>
  <c r="H4" i="2"/>
  <c r="H3" i="2"/>
  <c r="H2" i="2"/>
  <c r="J3" i="3" l="1"/>
  <c r="J5" i="3"/>
  <c r="M50" i="1" l="1"/>
  <c r="M40" i="1"/>
  <c r="M38" i="1"/>
  <c r="M39" i="1"/>
  <c r="M37" i="1"/>
  <c r="M41" i="1"/>
  <c r="M42" i="1"/>
  <c r="M43" i="1"/>
  <c r="M44" i="1"/>
  <c r="M25" i="1"/>
  <c r="B48" i="1"/>
  <c r="O48" i="1" s="1"/>
  <c r="B39" i="1"/>
  <c r="O39" i="1" s="1"/>
  <c r="B36" i="1"/>
  <c r="O36" i="1" s="1"/>
  <c r="B34" i="1"/>
  <c r="O34" i="1" s="1"/>
  <c r="M34" i="1"/>
  <c r="M35" i="1"/>
  <c r="O35" i="1"/>
  <c r="M36" i="1"/>
  <c r="O37" i="1"/>
  <c r="O38" i="1"/>
  <c r="O40" i="1"/>
  <c r="O41" i="1"/>
  <c r="O42" i="1"/>
  <c r="O43" i="1"/>
  <c r="O44" i="1"/>
  <c r="M45" i="1"/>
  <c r="O45" i="1"/>
  <c r="M46" i="1"/>
  <c r="O46" i="1"/>
  <c r="M47" i="1"/>
  <c r="O47" i="1"/>
  <c r="M48" i="1"/>
  <c r="M49" i="1"/>
  <c r="O49" i="1"/>
  <c r="O50" i="1"/>
  <c r="M51" i="1"/>
  <c r="O51" i="1"/>
  <c r="M52" i="1"/>
  <c r="O52" i="1"/>
  <c r="M53" i="1"/>
  <c r="O53" i="1"/>
  <c r="M33" i="1"/>
  <c r="O33" i="1"/>
  <c r="O32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8" i="1"/>
  <c r="O29" i="1"/>
  <c r="O30" i="1"/>
  <c r="B17" i="1"/>
  <c r="B11" i="1"/>
  <c r="O11" i="1" s="1"/>
  <c r="J12" i="1"/>
  <c r="N12" i="1" s="1"/>
  <c r="O12" i="1"/>
  <c r="O13" i="1"/>
  <c r="O14" i="1"/>
  <c r="O15" i="1"/>
  <c r="O16" i="1"/>
  <c r="O17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N34" i="1" s="1"/>
  <c r="P34" i="1" s="1"/>
  <c r="J35" i="1"/>
  <c r="J36" i="1"/>
  <c r="J37" i="1"/>
  <c r="N37" i="1" s="1"/>
  <c r="J38" i="1"/>
  <c r="N38" i="1" s="1"/>
  <c r="J39" i="1"/>
  <c r="J40" i="1"/>
  <c r="N40" i="1" s="1"/>
  <c r="J41" i="1"/>
  <c r="N41" i="1" s="1"/>
  <c r="J42" i="1"/>
  <c r="J43" i="1"/>
  <c r="N43" i="1" s="1"/>
  <c r="J44" i="1"/>
  <c r="N44" i="1" s="1"/>
  <c r="J45" i="1"/>
  <c r="P45" i="1" s="1"/>
  <c r="J46" i="1"/>
  <c r="J47" i="1"/>
  <c r="J48" i="1"/>
  <c r="J49" i="1"/>
  <c r="J50" i="1"/>
  <c r="J51" i="1"/>
  <c r="J52" i="1"/>
  <c r="N52" i="1" s="1"/>
  <c r="J53" i="1"/>
  <c r="N53" i="1" s="1"/>
  <c r="P46" i="1" l="1"/>
  <c r="N11" i="1"/>
  <c r="P11" i="1" s="1"/>
  <c r="P51" i="1"/>
  <c r="R2" i="1"/>
  <c r="N24" i="1"/>
  <c r="R4" i="1"/>
  <c r="N17" i="1"/>
  <c r="P17" i="1" s="1"/>
  <c r="R3" i="1"/>
  <c r="P49" i="1"/>
  <c r="N48" i="1"/>
  <c r="N15" i="1"/>
  <c r="N31" i="1"/>
  <c r="P31" i="1" s="1"/>
  <c r="P50" i="1"/>
  <c r="P52" i="1"/>
  <c r="P53" i="1"/>
  <c r="P47" i="1"/>
  <c r="P38" i="1"/>
  <c r="P37" i="1"/>
  <c r="P35" i="1"/>
  <c r="P33" i="1"/>
  <c r="P32" i="1"/>
  <c r="P41" i="1"/>
  <c r="P44" i="1"/>
  <c r="P43" i="1"/>
  <c r="P42" i="1"/>
  <c r="P40" i="1"/>
  <c r="P48" i="1"/>
  <c r="N39" i="1"/>
  <c r="P39" i="1" s="1"/>
  <c r="N36" i="1"/>
  <c r="P36" i="1"/>
  <c r="P3" i="1"/>
  <c r="P18" i="1"/>
  <c r="P24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<sst xmlns="http://schemas.openxmlformats.org/spreadsheetml/2006/main" count="3064" uniqueCount="310">
  <si>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</si>
  <si>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</si>
  <si>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</si>
  <si>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</si>
  <si>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</si>
  <si>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</si>
  <si>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</si>
  <si>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</si>
  <si>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</si>
  <si>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</si>
  <si>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</si>
  <si>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</si>
  <si>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</si>
  <si>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</si>
  <si>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</si>
  <si>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</si>
  <si>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</si>
  <si>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</si>
  <si>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</si>
  <si>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</si>
  <si>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</si>
  <si>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</si>
  <si>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</si>
  <si>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</si>
  <si>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</si>
  <si>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</si>
  <si>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</si>
  <si>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</si>
  <si>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</si>
  <si>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</si>
  <si>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</si>
  <si>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</si>
  <si>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</si>
  <si>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</si>
  <si>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</si>
  <si>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</si>
  <si>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</si>
  <si>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</si>
  <si>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</si>
  <si>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</si>
  <si>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</si>
  <si>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</si>
  <si>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</si>
  <si>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</si>
  <si>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</si>
  <si>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</si>
  <si>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</si>
  <si>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</si>
  <si>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</si>
  <si>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</si>
  <si>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V-205</t>
  </si>
  <si>
    <t>Емкость V-206</t>
  </si>
  <si>
    <t>Емкость V-207</t>
  </si>
  <si>
    <t>Колонна Т-202</t>
  </si>
  <si>
    <t>Колонна Т-203</t>
  </si>
  <si>
    <t>Емкость Е-9/2</t>
  </si>
  <si>
    <t>Емкость Е-9/5</t>
  </si>
  <si>
    <t>МТБЭ</t>
  </si>
  <si>
    <t>4шт</t>
  </si>
  <si>
    <t>Емкость Е-9/7</t>
  </si>
  <si>
    <t>5 шт</t>
  </si>
  <si>
    <t>Насос центробежный, Н-9/3</t>
  </si>
  <si>
    <t>РВС-3</t>
  </si>
  <si>
    <t>4 шт</t>
  </si>
  <si>
    <t>ПТ</t>
  </si>
  <si>
    <t>Емкость Е-4/4</t>
  </si>
  <si>
    <t>Емкость Е-1</t>
  </si>
  <si>
    <t>3шт</t>
  </si>
  <si>
    <t>Емкость Е-5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</si>
  <si>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</si>
  <si>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</si>
  <si>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</si>
  <si>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</si>
  <si>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</si>
  <si>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</si>
  <si>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</si>
  <si>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</si>
  <si>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</si>
  <si>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</si>
  <si>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</si>
  <si>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</si>
  <si>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</si>
  <si>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</si>
  <si>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</si>
  <si>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</si>
  <si>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</si>
  <si>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</si>
  <si>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</si>
  <si>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</si>
  <si>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</si>
  <si>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</si>
  <si>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</si>
  <si>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Полное разрушение→ отсутсвие мгоновенного воспламенения→ отсроченное воспламенение → взрыв облака ТВС</t>
  </si>
  <si>
    <t>С3</t>
  </si>
  <si>
    <t>Полное разрушение→ отсутсвие мгоновенного воспламенения→ отсутсвие отсроченного воспламенения → ликвидация аварии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</si>
  <si>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</si>
  <si>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</si>
  <si>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</si>
  <si>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Частичное разрушение→ разрушение ниже уровня жидкости→ отсутсвие мгновенного воспламенения→ ликвидация аварии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</si>
  <si>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</si>
  <si>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</si>
  <si>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</si>
  <si>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Частичное разрушение→ разрушение выше уровня жидкости→отсутсвие мгновенного воспламенения→ отсроченное воспламенение→пожар-вспышка</t>
  </si>
  <si>
    <t>С8</t>
  </si>
  <si>
    <t>Частичное разрушение→ разрушение выше уровня жидкости→отсутсвие мгновенного воспламенения→ отсутсвие отсроченного воспламенения→ликвидация аварии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</si>
  <si>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</si>
  <si>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</si>
  <si>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</si>
  <si>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</si>
  <si>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</si>
  <si>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</si>
  <si>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</si>
  <si>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</si>
  <si>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</si>
  <si>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</si>
  <si>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</si>
  <si>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</si>
  <si>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</si>
  <si>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</si>
  <si>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</si>
  <si>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</si>
  <si>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</si>
  <si>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</si>
  <si>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</si>
  <si>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</si>
  <si>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</si>
  <si>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</si>
  <si>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</si>
  <si>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</si>
  <si>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</si>
  <si>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</si>
  <si>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</si>
  <si>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</si>
  <si>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</si>
  <si>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</si>
  <si>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</si>
  <si>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</si>
  <si>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</si>
  <si>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</si>
  <si>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</si>
  <si>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</si>
  <si>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</si>
  <si>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</si>
  <si>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</si>
  <si>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</si>
  <si>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</si>
  <si>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</si>
  <si>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</si>
  <si>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</si>
  <si>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</si>
  <si>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</si>
  <si>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</si>
  <si>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</si>
  <si>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</si>
  <si>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</si>
  <si>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</si>
  <si>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</si>
  <si>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</si>
  <si>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</si>
  <si>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</si>
  <si>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</si>
  <si>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</si>
  <si>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</si>
  <si>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</si>
  <si>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</si>
  <si>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</si>
  <si>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</si>
  <si>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</si>
  <si>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</si>
  <si>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</si>
  <si>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</si>
  <si>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</si>
  <si>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</si>
  <si>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</si>
  <si>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</si>
  <si>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</si>
  <si>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</si>
  <si>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</si>
  <si>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</si>
  <si>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</si>
  <si>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</si>
  <si>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</si>
  <si>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</si>
  <si>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</si>
  <si>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</si>
  <si>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</si>
  <si>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</si>
  <si>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</si>
  <si>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</si>
  <si>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</si>
  <si>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</si>
  <si>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</si>
  <si>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</si>
  <si>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</si>
  <si>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</si>
  <si>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</si>
  <si>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</si>
  <si>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</si>
  <si>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</si>
  <si>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</si>
  <si>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</si>
  <si>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</si>
  <si>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</si>
  <si>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</si>
  <si>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</si>
  <si>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</si>
  <si>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</si>
  <si>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</si>
  <si>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</si>
  <si>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</si>
  <si>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</si>
  <si>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</si>
  <si>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</si>
  <si>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</si>
  <si>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</si>
  <si>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</si>
  <si>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</si>
  <si>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</si>
  <si>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</si>
  <si>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</si>
  <si>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</si>
  <si>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</si>
  <si>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</si>
  <si>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</si>
  <si>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</si>
  <si>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</si>
  <si>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</si>
  <si>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</si>
  <si>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</si>
  <si>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</si>
  <si>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</si>
  <si>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</si>
  <si>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</si>
  <si>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</si>
  <si>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насоса→ отсутсвие мгновенного воспламенения→ последующее воспламенение→ взрыв облака</t>
  </si>
  <si>
    <t>Разрушение трубопровода насоса→ отсутсвие мгновенного воспламенения→ отсуствие последующего воспламенения→ ликвидация аварии</t>
  </si>
  <si>
    <t>Разрушение трубопровода насоса (без капельной смеси)→ мгновенное воспламенение→ горение пролива</t>
  </si>
  <si>
    <t>Разрушение трубопровода насоса(без капельной смеси)→ отсутсвие мгновенного воспламенения→ последующее воспламенение→ пожар-вспышка</t>
  </si>
  <si>
    <t>Разрушение трубопровода насоса(без капельной смеси)→ отсутсвие мгновенного воспламенения→ отсуствие последующего воспламенения→ ликвидация аварии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</si>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</sst>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11" fontId="7" fillId="11" borderId="1" xfId="0" applyNumberFormat="1" applyFont="1" applyFill="1" applyBorder="1"/>
    <xf numFmtId="0" fontId="7" fillId="11" borderId="9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11" borderId="1" xfId="0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7" fillId="2" borderId="1" xfId="0" applyNumberFormat="1" applyFont="1" applyFill="1" applyBorder="1"/>
    <xf numFmtId="0" fontId="7" fillId="2" borderId="9" xfId="0" applyFont="1" applyFill="1" applyBorder="1"/>
    <xf numFmtId="0" fontId="7" fillId="2" borderId="7" xfId="0" applyFont="1" applyFill="1" applyBorder="1"/>
    <xf numFmtId="0" fontId="7" fillId="2" borderId="12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11" fontId="7" fillId="2" borderId="12" xfId="0" applyNumberFormat="1" applyFont="1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11" fontId="7" fillId="3" borderId="15" xfId="0" applyNumberFormat="1" applyFont="1" applyFill="1" applyBorder="1"/>
    <xf numFmtId="0" fontId="7" fillId="3" borderId="14" xfId="0" applyFont="1" applyFill="1" applyBorder="1"/>
    <xf numFmtId="0" fontId="7" fillId="4" borderId="12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11" fontId="7" fillId="4" borderId="12" xfId="0" applyNumberFormat="1" applyFont="1" applyFill="1" applyBorder="1"/>
    <xf numFmtId="0" fontId="7" fillId="5" borderId="12" xfId="0" applyFont="1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11" fontId="7" fillId="5" borderId="12" xfId="0" applyNumberFormat="1" applyFont="1" applyFill="1" applyBorder="1"/>
    <xf numFmtId="0" fontId="7" fillId="7" borderId="12" xfId="0" applyFont="1" applyFill="1" applyBorder="1"/>
    <xf numFmtId="0" fontId="0" fillId="7" borderId="12" xfId="0" applyFill="1" applyBorder="1"/>
    <xf numFmtId="0" fontId="0" fillId="7" borderId="12" xfId="0" applyFill="1" applyBorder="1" applyAlignment="1">
      <alignment wrapText="1"/>
    </xf>
    <xf numFmtId="11" fontId="7" fillId="7" borderId="12" xfId="0" applyNumberFormat="1" applyFont="1" applyFill="1" applyBorder="1"/>
    <xf numFmtId="0" fontId="7" fillId="6" borderId="12" xfId="0" applyFont="1" applyFill="1" applyBorder="1"/>
    <xf numFmtId="0" fontId="0" fillId="6" borderId="12" xfId="0" applyFill="1" applyBorder="1"/>
    <xf numFmtId="0" fontId="0" fillId="6" borderId="12" xfId="0" applyFill="1" applyBorder="1" applyAlignment="1">
      <alignment wrapText="1"/>
    </xf>
    <xf numFmtId="11" fontId="7" fillId="6" borderId="12" xfId="0" applyNumberFormat="1" applyFont="1" applyFill="1" applyBorder="1"/>
    <xf numFmtId="164" fontId="7" fillId="6" borderId="1" xfId="0" applyNumberFormat="1" applyFont="1" applyFill="1" applyBorder="1"/>
    <xf numFmtId="0" fontId="7" fillId="6" borderId="16" xfId="0" applyFont="1" applyFill="1" applyBorder="1"/>
    <xf numFmtId="0" fontId="0" fillId="6" borderId="15" xfId="0" applyFill="1" applyBorder="1"/>
    <xf numFmtId="0" fontId="0" fillId="6" borderId="15" xfId="0" applyFill="1" applyBorder="1" applyAlignment="1">
      <alignment wrapText="1"/>
    </xf>
    <xf numFmtId="11" fontId="7" fillId="6" borderId="15" xfId="0" applyNumberFormat="1" applyFont="1" applyFill="1" applyBorder="1"/>
    <xf numFmtId="0" fontId="7" fillId="6" borderId="15" xfId="0" applyFont="1" applyFill="1" applyBorder="1"/>
    <xf numFmtId="0" fontId="7" fillId="6" borderId="14" xfId="0" applyFont="1" applyFill="1" applyBorder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69</xdr:row>
      <xdr:rowOff>0</xdr:rowOff>
    </xdr:from>
    <xdr:to>
      <xdr:col>15</xdr:col>
      <xdr:colOff>312420</xdr:colOff>
      <xdr:row>74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workbookViewId="0">
      <pane ySplit="1" topLeftCell="A2" activePane="bottomLeft" state="frozen"/>
      <selection pane="bottomLeft" activeCell="O19" sqref="O19:O24"/>
    </sheetView>
  </sheetViews>
  <sheetFormatPr defaultColWidth="8.85546875" defaultRowHeight="16.5"/>
  <cols>
    <col min="1" max="1" width="8.85546875" style="33"/>
    <col min="2" max="2" width="14" style="33" customWidth="1"/>
    <col min="3" max="3" width="17.7109375" style="33" customWidth="1"/>
    <col min="4" max="4" width="18.28515625" style="33" customWidth="1"/>
    <col min="5" max="5" width="21.7109375" style="33" customWidth="1"/>
    <col min="6" max="6" width="17.28515625" style="33" customWidth="1"/>
    <col min="7" max="7" width="28.42578125" style="33" customWidth="1"/>
    <col min="8" max="8" width="12" style="33" hidden="1" customWidth="1"/>
    <col min="9" max="9" width="12.140625" customWidth="1"/>
    <col min="10" max="10" width="16.7109375" style="33" customWidth="1"/>
    <col min="11" max="14" width="8.85546875" style="33"/>
    <col min="15" max="15" width="8.85546875" style="132"/>
    <col min="16" max="16384" width="8.85546875" style="33"/>
  </cols>
  <sheetData>
    <row r="1" spans="2:10" ht="58.9" customHeight="1">
      <c r="B1" s="36" t="s">
        <v>223</v>
      </c>
      <c r="C1" s="36"/>
      <c r="D1" s="36" t="s">
        <v>171</v>
      </c>
      <c r="E1" s="36" t="s">
        <v>172</v>
      </c>
      <c r="F1" s="36" t="s">
        <v>173</v>
      </c>
      <c r="G1" s="36" t="s">
        <v>174</v>
      </c>
      <c r="H1" s="36" t="s">
        <v>81</v>
      </c>
      <c r="I1" s="36" t="s">
        <v>85</v>
      </c>
      <c r="J1" s="37" t="s">
        <v>175</v>
      </c>
    </row>
    <row r="2" spans="2:10">
      <c r="B2" s="116"/>
      <c r="C2" s="116"/>
      <c r="D2" s="116"/>
      <c r="E2" s="116"/>
      <c r="F2" s="116"/>
      <c r="G2" s="116"/>
      <c r="H2" s="116"/>
      <c r="I2" s="117"/>
      <c r="J2" s="118"/>
    </row>
    <row r="3" spans="2:10">
      <c r="B3" s="116"/>
      <c r="C3" s="116"/>
      <c r="D3" s="116"/>
      <c r="E3" s="116"/>
      <c r="F3" s="116"/>
      <c r="G3" s="70" t="s">
        <v>186</v>
      </c>
      <c r="H3" s="119"/>
      <c r="I3" s="120">
        <f>C9*E4</f>
        <v>1.4999999999999999E-2</v>
      </c>
      <c r="J3" s="121">
        <f>B14*I3</f>
        <v>1.5E-6</v>
      </c>
    </row>
    <row r="4" spans="2:10">
      <c r="B4" s="116"/>
      <c r="C4" s="116"/>
      <c r="D4" s="70" t="s">
        <v>177</v>
      </c>
      <c r="E4" s="44">
        <v>0.05</v>
      </c>
      <c r="F4" s="122"/>
      <c r="G4" s="122"/>
      <c r="H4" s="116"/>
      <c r="I4" s="123"/>
      <c r="J4" s="118"/>
    </row>
    <row r="5" spans="2:10">
      <c r="B5" s="116"/>
      <c r="C5" s="124"/>
      <c r="D5" s="124"/>
      <c r="E5" s="125"/>
      <c r="F5" s="116"/>
      <c r="G5" s="70" t="s">
        <v>178</v>
      </c>
      <c r="H5" s="119"/>
      <c r="I5" s="120">
        <f>C9*E7*G6</f>
        <v>1.4249999999999999E-2</v>
      </c>
      <c r="J5" s="121">
        <f>B14*I5</f>
        <v>1.4249999999999999E-6</v>
      </c>
    </row>
    <row r="6" spans="2:10">
      <c r="B6" s="116"/>
      <c r="C6" s="125"/>
      <c r="D6" s="116"/>
      <c r="E6" s="125"/>
      <c r="F6" s="70" t="s">
        <v>177</v>
      </c>
      <c r="G6" s="44">
        <v>0.05</v>
      </c>
      <c r="H6" s="116"/>
      <c r="I6" s="123"/>
      <c r="J6" s="126"/>
    </row>
    <row r="7" spans="2:10">
      <c r="B7" s="116"/>
      <c r="C7" s="125"/>
      <c r="D7" s="70" t="s">
        <v>180</v>
      </c>
      <c r="E7" s="49">
        <v>0.95</v>
      </c>
      <c r="F7" s="116"/>
      <c r="G7" s="125"/>
      <c r="H7" s="116"/>
      <c r="I7" s="123"/>
      <c r="J7" s="126"/>
    </row>
    <row r="8" spans="2:10">
      <c r="B8" s="116"/>
      <c r="C8" s="125"/>
      <c r="D8" s="116"/>
      <c r="E8" s="125"/>
      <c r="F8" s="44">
        <v>1</v>
      </c>
      <c r="G8" s="49">
        <v>0.95</v>
      </c>
      <c r="H8" s="116"/>
      <c r="I8" s="123"/>
      <c r="J8" s="126"/>
    </row>
    <row r="9" spans="2:10">
      <c r="B9" s="70" t="s">
        <v>224</v>
      </c>
      <c r="C9" s="49">
        <v>0.3</v>
      </c>
      <c r="D9" s="116"/>
      <c r="E9" s="127" t="s">
        <v>182</v>
      </c>
      <c r="F9" s="127" t="s">
        <v>180</v>
      </c>
      <c r="G9" s="128" t="s">
        <v>184</v>
      </c>
      <c r="H9" s="119"/>
      <c r="I9" s="120">
        <f>C9*E7*F8*G8</f>
        <v>0.27074999999999999</v>
      </c>
      <c r="J9" s="121">
        <f>B14*I9</f>
        <v>2.7075000000000001E-5</v>
      </c>
    </row>
    <row r="10" spans="2:10">
      <c r="B10" s="116"/>
      <c r="C10" s="125"/>
      <c r="D10" s="116"/>
      <c r="E10" s="125"/>
      <c r="F10" s="125"/>
      <c r="G10" s="116"/>
      <c r="H10" s="116"/>
      <c r="I10" s="123"/>
      <c r="J10" s="126"/>
    </row>
    <row r="11" spans="2:10">
      <c r="B11" s="116"/>
      <c r="C11" s="125"/>
      <c r="D11" s="116"/>
      <c r="E11" s="129"/>
      <c r="F11" s="125"/>
      <c r="G11" s="116"/>
      <c r="H11" s="116"/>
      <c r="I11" s="123"/>
      <c r="J11" s="126"/>
    </row>
    <row r="12" spans="2:10">
      <c r="B12" s="116"/>
      <c r="C12" s="125"/>
      <c r="D12" s="116"/>
      <c r="E12" s="116"/>
      <c r="F12" s="125"/>
      <c r="G12" s="116"/>
      <c r="H12" s="116"/>
      <c r="I12" s="123"/>
      <c r="J12" s="126"/>
    </row>
    <row r="13" spans="2:10">
      <c r="B13" s="116"/>
      <c r="C13" s="125"/>
      <c r="D13" s="116"/>
      <c r="E13" s="116"/>
      <c r="F13" s="49">
        <v>0</v>
      </c>
      <c r="G13" s="70" t="s">
        <v>176</v>
      </c>
      <c r="H13" s="119"/>
      <c r="I13" s="120">
        <f>G14*F13*E7*C9</f>
        <v>0</v>
      </c>
      <c r="J13" s="121">
        <f>I13*B14</f>
        <v>0</v>
      </c>
    </row>
    <row r="14" spans="2:10">
      <c r="B14" s="53">
        <f>0.0001</f>
        <v>1E-4</v>
      </c>
      <c r="C14" s="125"/>
      <c r="D14" s="116"/>
      <c r="E14" s="70" t="s">
        <v>185</v>
      </c>
      <c r="F14" s="130" t="s">
        <v>177</v>
      </c>
      <c r="G14" s="44">
        <v>0.05</v>
      </c>
      <c r="H14" s="116"/>
      <c r="I14" s="123"/>
      <c r="J14" s="126"/>
    </row>
    <row r="15" spans="2:10">
      <c r="B15" s="55"/>
      <c r="C15" s="125"/>
      <c r="D15" s="116"/>
      <c r="E15" s="116"/>
      <c r="F15" s="129"/>
      <c r="G15" s="125"/>
      <c r="H15" s="116"/>
      <c r="I15" s="123"/>
      <c r="J15" s="126"/>
    </row>
    <row r="16" spans="2:10">
      <c r="B16" s="116"/>
      <c r="C16" s="125"/>
      <c r="D16" s="116"/>
      <c r="E16" s="116"/>
      <c r="F16" s="116"/>
      <c r="G16" s="49">
        <v>0.95</v>
      </c>
      <c r="H16" s="116"/>
      <c r="I16" s="123"/>
      <c r="J16" s="126"/>
    </row>
    <row r="17" spans="2:15">
      <c r="B17" s="116"/>
      <c r="C17" s="125"/>
      <c r="D17" s="116"/>
      <c r="E17" s="116"/>
      <c r="F17" s="70" t="s">
        <v>180</v>
      </c>
      <c r="G17" s="128" t="s">
        <v>184</v>
      </c>
      <c r="H17" s="119"/>
      <c r="I17" s="120">
        <f>G16*F13*E7*C9</f>
        <v>0</v>
      </c>
      <c r="J17" s="121">
        <f>B14*I17</f>
        <v>0</v>
      </c>
    </row>
    <row r="18" spans="2:15">
      <c r="B18" s="70" t="s">
        <v>225</v>
      </c>
      <c r="C18" s="49">
        <v>0.7</v>
      </c>
      <c r="D18" s="116"/>
      <c r="E18" s="116"/>
      <c r="F18" s="116"/>
      <c r="G18" s="116"/>
      <c r="H18" s="116"/>
      <c r="I18" s="123"/>
      <c r="J18" s="126"/>
    </row>
    <row r="19" spans="2:15">
      <c r="B19" s="116"/>
      <c r="C19" s="125"/>
      <c r="D19" s="116"/>
      <c r="E19" s="116"/>
      <c r="F19" s="116"/>
      <c r="G19" s="116"/>
      <c r="H19" s="116"/>
      <c r="I19" s="117"/>
      <c r="J19" s="118"/>
      <c r="O19" s="132">
        <v>1.4999999999999999E-2</v>
      </c>
    </row>
    <row r="20" spans="2:15">
      <c r="B20" s="116"/>
      <c r="C20" s="125"/>
      <c r="D20" s="116"/>
      <c r="E20" s="116"/>
      <c r="F20" s="116"/>
      <c r="G20" s="70" t="s">
        <v>176</v>
      </c>
      <c r="H20" s="119"/>
      <c r="I20" s="120">
        <f>C18*E21</f>
        <v>3.4999999999999996E-2</v>
      </c>
      <c r="J20" s="121">
        <f>B14*I20</f>
        <v>3.4999999999999999E-6</v>
      </c>
      <c r="O20" s="132">
        <v>1.4249999999999999E-2</v>
      </c>
    </row>
    <row r="21" spans="2:15">
      <c r="B21" s="116"/>
      <c r="C21" s="125"/>
      <c r="D21" s="70" t="s">
        <v>177</v>
      </c>
      <c r="E21" s="44">
        <v>0.05</v>
      </c>
      <c r="F21" s="122"/>
      <c r="G21" s="122"/>
      <c r="H21" s="116"/>
      <c r="I21" s="123"/>
      <c r="J21" s="118"/>
      <c r="O21" s="132">
        <v>0.27074999999999999</v>
      </c>
    </row>
    <row r="22" spans="2:15">
      <c r="C22" s="131"/>
      <c r="D22" s="124"/>
      <c r="E22" s="125"/>
      <c r="F22" s="116"/>
      <c r="G22" s="70" t="s">
        <v>191</v>
      </c>
      <c r="H22" s="119"/>
      <c r="I22" s="120">
        <f>C18*E24*G23</f>
        <v>3.3249999999999995E-2</v>
      </c>
      <c r="J22" s="121">
        <f>B14*I22</f>
        <v>3.3249999999999995E-6</v>
      </c>
      <c r="O22" s="132">
        <v>3.4999999999999996E-2</v>
      </c>
    </row>
    <row r="23" spans="2:15">
      <c r="B23" s="116"/>
      <c r="C23" s="116"/>
      <c r="D23" s="116"/>
      <c r="E23" s="125"/>
      <c r="F23" s="70" t="s">
        <v>177</v>
      </c>
      <c r="G23" s="44">
        <v>0.05</v>
      </c>
      <c r="H23" s="116"/>
      <c r="I23" s="123"/>
      <c r="J23" s="126"/>
      <c r="O23" s="132">
        <v>3.3249999999999995E-2</v>
      </c>
    </row>
    <row r="24" spans="2:15">
      <c r="B24" s="116"/>
      <c r="C24" s="116"/>
      <c r="D24" s="70" t="s">
        <v>180</v>
      </c>
      <c r="E24" s="49">
        <v>0.95</v>
      </c>
      <c r="F24" s="116"/>
      <c r="G24" s="125"/>
      <c r="H24" s="116"/>
      <c r="I24" s="123"/>
      <c r="J24" s="126"/>
      <c r="O24" s="132">
        <v>0.63174999999999992</v>
      </c>
    </row>
    <row r="25" spans="2:15">
      <c r="B25" s="116"/>
      <c r="C25" s="70"/>
      <c r="D25" s="116"/>
      <c r="E25" s="125"/>
      <c r="F25" s="44">
        <v>1</v>
      </c>
      <c r="G25" s="49">
        <v>0.95</v>
      </c>
      <c r="H25" s="116"/>
      <c r="I25" s="123"/>
      <c r="J25" s="126"/>
    </row>
    <row r="26" spans="2:15">
      <c r="B26" s="116"/>
      <c r="C26" s="116"/>
      <c r="D26" s="116"/>
      <c r="E26" s="127" t="s">
        <v>182</v>
      </c>
      <c r="F26" s="127" t="s">
        <v>180</v>
      </c>
      <c r="G26" s="128" t="s">
        <v>184</v>
      </c>
      <c r="H26" s="119"/>
      <c r="I26" s="120">
        <f>C18*E24*F25*G25</f>
        <v>0.63174999999999992</v>
      </c>
      <c r="J26" s="121">
        <f>B14*I26</f>
        <v>6.3174999999999991E-5</v>
      </c>
    </row>
    <row r="27" spans="2:15">
      <c r="B27" s="116"/>
      <c r="C27" s="116"/>
      <c r="D27" s="116"/>
      <c r="E27" s="125"/>
      <c r="F27" s="125"/>
      <c r="G27" s="116"/>
      <c r="H27" s="116"/>
      <c r="I27" s="123"/>
      <c r="J27" s="126"/>
    </row>
    <row r="28" spans="2:15">
      <c r="B28" s="116"/>
      <c r="C28" s="116"/>
      <c r="D28" s="116"/>
      <c r="E28" s="129"/>
      <c r="F28" s="125"/>
      <c r="G28" s="116"/>
      <c r="H28" s="116"/>
      <c r="I28" s="123"/>
      <c r="J28" s="126"/>
    </row>
    <row r="29" spans="2:15">
      <c r="B29" s="116"/>
      <c r="C29" s="70"/>
      <c r="D29" s="116"/>
      <c r="E29" s="116"/>
      <c r="F29" s="125"/>
      <c r="G29" s="116"/>
      <c r="H29" s="116"/>
      <c r="I29" s="123"/>
      <c r="J29" s="126"/>
    </row>
    <row r="30" spans="2:15">
      <c r="B30" s="116"/>
      <c r="C30" s="116"/>
      <c r="D30" s="116"/>
      <c r="E30" s="116"/>
      <c r="F30" s="49">
        <v>0</v>
      </c>
      <c r="G30" s="70" t="s">
        <v>176</v>
      </c>
      <c r="H30" s="119"/>
      <c r="I30" s="120">
        <f>G31*F30*E24*C18</f>
        <v>0</v>
      </c>
      <c r="J30" s="121">
        <f>I30*B14</f>
        <v>0</v>
      </c>
    </row>
    <row r="31" spans="2:15">
      <c r="B31" s="116"/>
      <c r="C31" s="116"/>
      <c r="D31" s="116"/>
      <c r="E31" s="70" t="s">
        <v>185</v>
      </c>
      <c r="F31" s="130" t="s">
        <v>177</v>
      </c>
      <c r="G31" s="44">
        <v>0.05</v>
      </c>
      <c r="H31" s="116"/>
      <c r="I31" s="123"/>
      <c r="J31" s="126"/>
    </row>
    <row r="32" spans="2:15">
      <c r="B32" s="116"/>
      <c r="C32" s="116"/>
      <c r="D32" s="116"/>
      <c r="E32" s="116"/>
      <c r="F32" s="129"/>
      <c r="G32" s="125"/>
      <c r="H32" s="116"/>
      <c r="I32" s="123"/>
      <c r="J32" s="126"/>
    </row>
    <row r="33" spans="2:10">
      <c r="B33" s="116"/>
      <c r="C33" s="116"/>
      <c r="D33" s="116"/>
      <c r="E33" s="116"/>
      <c r="F33" s="116"/>
      <c r="G33" s="49">
        <v>0.95</v>
      </c>
      <c r="H33" s="116"/>
      <c r="I33" s="123"/>
      <c r="J33" s="126"/>
    </row>
    <row r="34" spans="2:10">
      <c r="B34" s="116"/>
      <c r="C34" s="116"/>
      <c r="D34" s="116"/>
      <c r="E34" s="116"/>
      <c r="F34" s="70" t="s">
        <v>180</v>
      </c>
      <c r="G34" s="128" t="s">
        <v>184</v>
      </c>
      <c r="H34" s="119"/>
      <c r="I34" s="120">
        <f>G33*F30*E24*C18</f>
        <v>0</v>
      </c>
      <c r="J34" s="121">
        <f>B14*I34</f>
        <v>0</v>
      </c>
    </row>
    <row r="35" spans="2:10">
      <c r="D35" s="116"/>
      <c r="E35" s="116"/>
      <c r="F35" s="116"/>
      <c r="G35" s="116"/>
      <c r="H35" s="116"/>
      <c r="I35" s="123"/>
      <c r="J35" s="126"/>
    </row>
  </sheetData>
  <conditionalFormatting sqref="J3:J18 J20:J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26"/>
  <sheetViews>
    <sheetView zoomScale="70" zoomScaleNormal="70" workbookViewId="0">
      <pane ySplit="1" topLeftCell="A35" activePane="bottomLeft" state="frozen"/>
      <selection pane="bottomLeft" activeCell="R67" sqref="R67"/>
    </sheetView>
  </sheetViews>
  <sheetFormatPr defaultColWidth="8.85546875" defaultRowHeight="16.5"/>
  <cols>
    <col min="1" max="2" width="8.85546875" style="33"/>
    <col min="3" max="3" width="12.42578125" style="33" customWidth="1"/>
    <col min="4" max="4" width="12.5703125" style="33" customWidth="1"/>
    <col min="5" max="5" width="14.7109375" style="33" customWidth="1"/>
    <col min="6" max="6" width="11.28515625" style="33" customWidth="1"/>
    <col min="7" max="7" width="13" style="33" customWidth="1"/>
    <col min="8" max="9" width="15.28515625" style="33" customWidth="1"/>
    <col min="10" max="10" width="30.5703125" style="33" customWidth="1"/>
    <col min="11" max="11" width="10.7109375" style="33" customWidth="1"/>
    <col min="12" max="12" width="11.140625" style="33" customWidth="1"/>
    <col min="13" max="13" width="13.7109375" style="33" customWidth="1"/>
    <col min="14" max="16384" width="8.85546875" style="33"/>
  </cols>
  <sheetData>
    <row r="1" spans="3:13" ht="66.75" customHeight="1">
      <c r="C1" s="36" t="s">
        <v>169</v>
      </c>
      <c r="D1" s="36" t="s">
        <v>192</v>
      </c>
      <c r="E1" s="36" t="s">
        <v>193</v>
      </c>
      <c r="F1" s="36" t="s">
        <v>194</v>
      </c>
      <c r="G1" s="36" t="s">
        <v>195</v>
      </c>
      <c r="H1" s="36" t="s">
        <v>196</v>
      </c>
      <c r="I1" s="36" t="s">
        <v>197</v>
      </c>
      <c r="J1" s="36" t="s">
        <v>174</v>
      </c>
      <c r="K1" s="36" t="s">
        <v>81</v>
      </c>
      <c r="L1" s="36" t="s">
        <v>85</v>
      </c>
      <c r="M1" s="37" t="s">
        <v>175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198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177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199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177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182</v>
      </c>
      <c r="F8" s="49">
        <v>1</v>
      </c>
      <c r="G8" s="50" t="s">
        <v>182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180</v>
      </c>
      <c r="G9" s="58">
        <v>0.95</v>
      </c>
      <c r="H9" s="48"/>
      <c r="I9" s="40" t="s">
        <v>180</v>
      </c>
      <c r="J9" s="51" t="s">
        <v>184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185</v>
      </c>
      <c r="H12" s="57">
        <v>0</v>
      </c>
      <c r="I12" s="38"/>
      <c r="J12" s="40" t="s">
        <v>176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200</v>
      </c>
      <c r="E13" s="49">
        <v>0</v>
      </c>
      <c r="F13" s="48"/>
      <c r="G13" s="38"/>
      <c r="H13" s="48"/>
      <c r="I13" s="40" t="s">
        <v>177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185</v>
      </c>
      <c r="F16" s="57">
        <v>0</v>
      </c>
      <c r="G16" s="38"/>
      <c r="H16" s="38"/>
      <c r="I16" s="40" t="s">
        <v>180</v>
      </c>
      <c r="J16" s="51" t="s">
        <v>184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198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177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199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177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182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201</v>
      </c>
      <c r="E25" s="49">
        <v>1</v>
      </c>
      <c r="F25" s="40" t="s">
        <v>180</v>
      </c>
      <c r="G25" s="58">
        <v>0.95</v>
      </c>
      <c r="H25" s="48"/>
      <c r="I25" s="40" t="s">
        <v>180</v>
      </c>
      <c r="J25" s="51" t="s">
        <v>184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185</v>
      </c>
      <c r="H28" s="49">
        <v>0</v>
      </c>
      <c r="I28" s="38"/>
      <c r="J28" s="40" t="s">
        <v>176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177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180</v>
      </c>
      <c r="J32" s="51" t="s">
        <v>184</v>
      </c>
      <c r="K32" s="41"/>
      <c r="L32" s="59">
        <f>J33*H28*G25*F16*E13*D52</f>
        <v>0</v>
      </c>
      <c r="M32" s="43">
        <f>L32*C66</f>
        <v>0</v>
      </c>
    </row>
    <row r="33" spans="3:13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13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13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13">
      <c r="C36" s="38"/>
      <c r="D36" s="48"/>
      <c r="E36" s="48"/>
      <c r="F36" s="38"/>
      <c r="G36" s="38"/>
      <c r="H36" s="38"/>
      <c r="I36" s="38"/>
      <c r="J36" s="40" t="s">
        <v>198</v>
      </c>
      <c r="K36" s="41"/>
      <c r="L36" s="59">
        <f>G37*F41*E25*D52</f>
        <v>0.05</v>
      </c>
      <c r="M36" s="43">
        <f>L36*C66</f>
        <v>5.0000000000000008E-7</v>
      </c>
    </row>
    <row r="37" spans="3:13">
      <c r="C37" s="38"/>
      <c r="D37" s="48"/>
      <c r="E37" s="48"/>
      <c r="F37" s="40" t="s">
        <v>177</v>
      </c>
      <c r="G37" s="44">
        <v>0.05</v>
      </c>
      <c r="H37" s="45"/>
      <c r="I37" s="45"/>
      <c r="J37" s="45"/>
      <c r="K37" s="38"/>
      <c r="L37" s="60"/>
    </row>
    <row r="38" spans="3:13">
      <c r="C38" s="38"/>
      <c r="D38" s="48"/>
      <c r="E38" s="48"/>
      <c r="F38" s="38"/>
      <c r="G38" s="48"/>
      <c r="H38" s="38"/>
      <c r="I38" s="38"/>
      <c r="J38" s="38" t="s">
        <v>199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13">
      <c r="C39" s="38"/>
      <c r="D39" s="48"/>
      <c r="E39" s="48"/>
      <c r="F39" s="61"/>
      <c r="G39" s="48"/>
      <c r="H39" s="38"/>
      <c r="I39" s="40" t="s">
        <v>177</v>
      </c>
      <c r="J39" s="44">
        <v>0.05</v>
      </c>
      <c r="K39" s="38"/>
      <c r="L39" s="60"/>
    </row>
    <row r="40" spans="3:13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13">
      <c r="C41" s="38"/>
      <c r="D41" s="48"/>
      <c r="E41" s="50" t="s">
        <v>182</v>
      </c>
      <c r="F41" s="49">
        <v>1</v>
      </c>
      <c r="G41" s="50" t="s">
        <v>182</v>
      </c>
      <c r="H41" s="44">
        <v>1</v>
      </c>
      <c r="I41" s="45"/>
      <c r="J41" s="48"/>
      <c r="K41" s="38"/>
      <c r="L41" s="60"/>
    </row>
    <row r="42" spans="3:13">
      <c r="C42" s="38"/>
      <c r="D42" s="48"/>
      <c r="E42" s="48"/>
      <c r="F42" s="50" t="s">
        <v>180</v>
      </c>
      <c r="G42" s="58">
        <v>0.95</v>
      </c>
      <c r="H42" s="48"/>
      <c r="I42" s="40" t="s">
        <v>180</v>
      </c>
      <c r="J42" s="51" t="s">
        <v>184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13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13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13">
      <c r="C45" s="38"/>
      <c r="D45" s="48"/>
      <c r="E45" s="38"/>
      <c r="F45" s="48"/>
      <c r="G45" s="40" t="s">
        <v>185</v>
      </c>
      <c r="H45" s="49">
        <v>0</v>
      </c>
      <c r="I45" s="38"/>
      <c r="J45" s="40" t="s">
        <v>176</v>
      </c>
      <c r="K45" s="41"/>
      <c r="L45" s="59">
        <f>J46*H45*G42*F41*E25*D52</f>
        <v>0</v>
      </c>
      <c r="M45" s="43">
        <f>L45*C66</f>
        <v>0</v>
      </c>
    </row>
    <row r="46" spans="3:13">
      <c r="C46" s="38"/>
      <c r="D46" s="48"/>
      <c r="E46" s="69"/>
      <c r="F46" s="48"/>
      <c r="G46" s="38"/>
      <c r="H46" s="48"/>
      <c r="I46" s="40" t="s">
        <v>177</v>
      </c>
      <c r="J46" s="44">
        <v>0.05</v>
      </c>
      <c r="K46" s="38"/>
      <c r="L46" s="38"/>
    </row>
    <row r="47" spans="3:13">
      <c r="C47" s="38"/>
      <c r="D47" s="48"/>
      <c r="E47" s="38"/>
      <c r="F47" s="48"/>
      <c r="G47" s="38"/>
      <c r="H47" s="52"/>
      <c r="I47" s="64"/>
      <c r="J47" s="48"/>
      <c r="K47" s="38"/>
      <c r="L47" s="38"/>
    </row>
    <row r="48" spans="3:13">
      <c r="C48" s="38"/>
      <c r="D48" s="48"/>
      <c r="E48" s="38"/>
      <c r="F48" s="48"/>
      <c r="G48" s="38"/>
      <c r="H48" s="38"/>
      <c r="I48" s="38"/>
      <c r="J48" s="48"/>
      <c r="K48" s="38"/>
      <c r="L48" s="38"/>
    </row>
    <row r="49" spans="3:13">
      <c r="C49" s="38"/>
      <c r="D49" s="48"/>
      <c r="E49" s="40" t="s">
        <v>185</v>
      </c>
      <c r="F49" s="49">
        <v>0</v>
      </c>
      <c r="G49" s="38"/>
      <c r="H49" s="38"/>
      <c r="I49" s="40" t="s">
        <v>180</v>
      </c>
      <c r="J49" s="51" t="s">
        <v>184</v>
      </c>
      <c r="K49" s="41"/>
      <c r="L49" s="59">
        <f>J50*H45*G42*F41*E25*D52</f>
        <v>0</v>
      </c>
      <c r="M49" s="43">
        <f>L49*C66</f>
        <v>0</v>
      </c>
    </row>
    <row r="50" spans="3:13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</row>
    <row r="51" spans="3:13">
      <c r="C51" s="38"/>
      <c r="D51" s="48"/>
      <c r="E51" s="38"/>
      <c r="F51" s="48"/>
      <c r="G51" s="38"/>
      <c r="H51" s="38"/>
      <c r="I51" s="38"/>
      <c r="J51" s="38"/>
      <c r="K51" s="38"/>
      <c r="L51" s="38"/>
    </row>
    <row r="52" spans="3:13">
      <c r="C52" s="70" t="s">
        <v>202</v>
      </c>
      <c r="D52" s="49">
        <v>1</v>
      </c>
      <c r="E52" s="38"/>
      <c r="F52" s="48"/>
      <c r="G52" s="47"/>
      <c r="H52" s="47"/>
      <c r="I52" s="47"/>
      <c r="J52" s="66" t="s">
        <v>198</v>
      </c>
      <c r="K52" s="41"/>
      <c r="L52" s="59">
        <f>G53*F49*E25*D52</f>
        <v>0</v>
      </c>
      <c r="M52" s="43">
        <f>L52*C66</f>
        <v>0</v>
      </c>
    </row>
    <row r="53" spans="3:13">
      <c r="C53" s="38"/>
      <c r="D53" s="71"/>
      <c r="E53" s="65"/>
      <c r="F53" s="40" t="s">
        <v>177</v>
      </c>
      <c r="G53" s="49">
        <v>0.05</v>
      </c>
      <c r="H53" s="38"/>
      <c r="I53" s="38"/>
      <c r="J53" s="38"/>
      <c r="K53" s="38"/>
      <c r="L53" s="38"/>
    </row>
    <row r="54" spans="3:13">
      <c r="C54" s="38"/>
      <c r="D54" s="71"/>
      <c r="E54" s="65"/>
      <c r="F54" s="38"/>
      <c r="G54" s="48"/>
      <c r="H54" s="38"/>
      <c r="I54" s="38"/>
      <c r="J54" s="40" t="s">
        <v>199</v>
      </c>
      <c r="K54" s="41"/>
      <c r="L54" s="59">
        <f>J55*H57*G58*F49*E25*D52</f>
        <v>0</v>
      </c>
      <c r="M54" s="43">
        <f>L54*C66</f>
        <v>0</v>
      </c>
    </row>
    <row r="55" spans="3:13">
      <c r="C55" s="38"/>
      <c r="D55" s="71"/>
      <c r="E55" s="38"/>
      <c r="F55" s="45"/>
      <c r="G55" s="48"/>
      <c r="H55" s="38"/>
      <c r="I55" s="40" t="s">
        <v>177</v>
      </c>
      <c r="J55" s="44">
        <v>0.05</v>
      </c>
      <c r="K55" s="38"/>
      <c r="L55" s="60"/>
    </row>
    <row r="56" spans="3:13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13">
      <c r="C57" s="38"/>
      <c r="D57" s="71"/>
      <c r="E57" s="38"/>
      <c r="F57" s="69"/>
      <c r="G57" s="50" t="s">
        <v>182</v>
      </c>
      <c r="H57" s="44">
        <v>1</v>
      </c>
      <c r="I57" s="45"/>
      <c r="J57" s="48"/>
      <c r="K57" s="38"/>
      <c r="L57" s="60"/>
    </row>
    <row r="58" spans="3:13">
      <c r="C58" s="38"/>
      <c r="D58" s="71"/>
      <c r="E58" s="38"/>
      <c r="F58" s="40" t="s">
        <v>180</v>
      </c>
      <c r="G58" s="58">
        <v>0.95</v>
      </c>
      <c r="H58" s="48"/>
      <c r="I58" s="40" t="s">
        <v>180</v>
      </c>
      <c r="J58" s="51" t="s">
        <v>184</v>
      </c>
      <c r="K58" s="41"/>
      <c r="L58" s="59">
        <f>J59*H57*G58*F49*E25*D52</f>
        <v>0</v>
      </c>
      <c r="M58" s="43">
        <f>L58*C66</f>
        <v>0</v>
      </c>
    </row>
    <row r="59" spans="3:13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13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13">
      <c r="C61" s="38"/>
      <c r="D61" s="71"/>
      <c r="E61" s="38"/>
      <c r="F61" s="38"/>
      <c r="G61" s="40" t="s">
        <v>185</v>
      </c>
      <c r="H61" s="49">
        <v>0</v>
      </c>
      <c r="I61" s="38"/>
      <c r="J61" s="40" t="s">
        <v>176</v>
      </c>
      <c r="K61" s="41"/>
      <c r="L61" s="59">
        <f>J62*H61*G58*F49*E25*D52</f>
        <v>0</v>
      </c>
      <c r="M61" s="43">
        <f>C66*L61</f>
        <v>0</v>
      </c>
    </row>
    <row r="62" spans="3:13">
      <c r="C62" s="38"/>
      <c r="D62" s="71"/>
      <c r="E62" s="38"/>
      <c r="F62" s="38"/>
      <c r="G62" s="38"/>
      <c r="H62" s="48"/>
      <c r="I62" s="40" t="s">
        <v>177</v>
      </c>
      <c r="J62" s="44">
        <v>0.05</v>
      </c>
      <c r="K62" s="38"/>
      <c r="L62" s="38"/>
    </row>
    <row r="63" spans="3:13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13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180</v>
      </c>
      <c r="J65" s="51" t="s">
        <v>184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176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177</v>
      </c>
      <c r="G72" s="49">
        <v>0.05</v>
      </c>
      <c r="H72" s="38"/>
      <c r="I72" s="38"/>
      <c r="J72" s="56" t="s">
        <v>203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177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182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180</v>
      </c>
      <c r="J76" s="51" t="s">
        <v>184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187</v>
      </c>
      <c r="D77" s="49">
        <v>1</v>
      </c>
      <c r="E77" s="38"/>
      <c r="F77" s="48"/>
      <c r="G77" s="50" t="s">
        <v>182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180</v>
      </c>
      <c r="G78" s="58">
        <v>0.95</v>
      </c>
      <c r="H78" s="50" t="s">
        <v>185</v>
      </c>
      <c r="I78" s="49">
        <v>0</v>
      </c>
      <c r="J78" s="56" t="s">
        <v>176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177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180</v>
      </c>
      <c r="J82" s="51" t="s">
        <v>184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182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176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185</v>
      </c>
      <c r="H86" s="49">
        <v>0</v>
      </c>
      <c r="I86" s="40" t="s">
        <v>177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182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180</v>
      </c>
      <c r="J89" s="51" t="s">
        <v>184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185</v>
      </c>
      <c r="I91" s="49">
        <v>0</v>
      </c>
      <c r="J91" s="56" t="s">
        <v>176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177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180</v>
      </c>
      <c r="J95" s="51" t="s">
        <v>184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185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176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177</v>
      </c>
      <c r="G102" s="49">
        <v>0.05</v>
      </c>
      <c r="H102" s="38"/>
      <c r="I102" s="38"/>
      <c r="J102" s="56" t="s">
        <v>203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177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182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180</v>
      </c>
      <c r="J106" s="51" t="s">
        <v>184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182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180</v>
      </c>
      <c r="G108" s="58">
        <v>0.95</v>
      </c>
      <c r="H108" s="50" t="s">
        <v>185</v>
      </c>
      <c r="I108" s="49">
        <v>0</v>
      </c>
      <c r="J108" s="56" t="s">
        <v>176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177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180</v>
      </c>
      <c r="J112" s="51" t="s">
        <v>184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176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185</v>
      </c>
      <c r="H116" s="49">
        <v>0</v>
      </c>
      <c r="I116" s="40" t="s">
        <v>177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182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180</v>
      </c>
      <c r="J119" s="51" t="s">
        <v>184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185</v>
      </c>
      <c r="I121" s="49">
        <v>0</v>
      </c>
      <c r="J121" s="56" t="s">
        <v>176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177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180</v>
      </c>
      <c r="J125" s="51" t="s">
        <v>184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8" priority="2" operator="greaterThan">
      <formula>0</formula>
    </cfRule>
  </conditionalFormatting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workbookViewId="0">
      <pane ySplit="1" topLeftCell="A2" activePane="bottomLeft" state="frozen"/>
      <selection pane="bottomLeft" activeCell="B1" sqref="B1:J34"/>
    </sheetView>
  </sheetViews>
  <sheetFormatPr defaultColWidth="8.85546875" defaultRowHeight="16.5"/>
  <cols>
    <col min="1" max="1" width="8.85546875" style="33"/>
    <col min="2" max="2" width="14" style="33" customWidth="1"/>
    <col min="3" max="3" width="17.7109375" style="33" customWidth="1"/>
    <col min="4" max="4" width="18.28515625" style="33" customWidth="1"/>
    <col min="5" max="5" width="21.7109375" style="33" customWidth="1"/>
    <col min="6" max="6" width="17.28515625" style="33" customWidth="1"/>
    <col min="7" max="7" width="28.42578125" style="33" customWidth="1"/>
    <col min="8" max="8" width="12" style="33" hidden="1" customWidth="1"/>
    <col min="9" max="9" width="12.140625" customWidth="1"/>
    <col min="10" max="10" width="16.7109375" style="33" customWidth="1"/>
    <col min="11" max="16384" width="8.85546875" style="33"/>
  </cols>
  <sheetData>
    <row r="1" spans="2:10" ht="58.9" customHeight="1">
      <c r="B1" s="36" t="s">
        <v>169</v>
      </c>
      <c r="C1" s="36" t="s">
        <v>170</v>
      </c>
      <c r="D1" s="36" t="s">
        <v>171</v>
      </c>
      <c r="E1" s="36" t="s">
        <v>172</v>
      </c>
      <c r="F1" s="36" t="s">
        <v>173</v>
      </c>
      <c r="G1" s="36" t="s">
        <v>174</v>
      </c>
      <c r="H1" s="36" t="s">
        <v>81</v>
      </c>
      <c r="I1" s="36" t="s">
        <v>85</v>
      </c>
      <c r="J1" s="37" t="s">
        <v>175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176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177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178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179</v>
      </c>
      <c r="G6" s="44">
        <v>0.2</v>
      </c>
      <c r="H6" s="38"/>
      <c r="I6" s="46"/>
      <c r="J6" s="35"/>
    </row>
    <row r="7" spans="2:10">
      <c r="B7" s="38"/>
      <c r="C7" s="48"/>
      <c r="D7" s="40" t="s">
        <v>180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181</v>
      </c>
      <c r="C9" s="49">
        <v>1</v>
      </c>
      <c r="D9" s="38"/>
      <c r="E9" s="50" t="s">
        <v>182</v>
      </c>
      <c r="F9" s="50" t="s">
        <v>183</v>
      </c>
      <c r="G9" s="51" t="s">
        <v>184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176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185</v>
      </c>
      <c r="F14" s="54" t="s">
        <v>179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183</v>
      </c>
      <c r="G17" s="51" t="s">
        <v>184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186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179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187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183</v>
      </c>
      <c r="E24" s="58">
        <v>0.8</v>
      </c>
      <c r="F24" s="47"/>
      <c r="G24" s="56" t="s">
        <v>184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188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189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190</v>
      </c>
      <c r="D29" s="50" t="s">
        <v>177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191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179</v>
      </c>
      <c r="G31" s="44">
        <v>0.2</v>
      </c>
      <c r="H31" s="38"/>
      <c r="I31" s="46"/>
    </row>
    <row r="32" spans="2:15">
      <c r="B32" s="38"/>
      <c r="C32" s="38"/>
      <c r="D32" s="40" t="s">
        <v>180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183</v>
      </c>
      <c r="G34" s="51" t="s">
        <v>184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workbookViewId="0">
      <pane ySplit="1" topLeftCell="A8" activePane="bottomLeft" state="frozen"/>
      <selection pane="bottomLeft" activeCell="A36" sqref="A36:XFD36"/>
    </sheetView>
  </sheetViews>
  <sheetFormatPr defaultRowHeight="15"/>
  <cols>
    <col min="1" max="1" width="30.42578125" customWidth="1"/>
    <col min="4" max="4" width="9.85546875" customWidth="1"/>
    <col min="7" max="7" width="16.28515625" customWidth="1"/>
    <col min="8" max="8" width="12" customWidth="1"/>
    <col min="9" max="9" width="11.28515625" customWidth="1"/>
    <col min="10" max="10" width="17" style="19" customWidth="1"/>
    <col min="11" max="11" width="11.85546875" customWidth="1"/>
    <col min="13" max="13" width="15.5703125" style="19" bestFit="1" customWidth="1"/>
    <col min="14" max="14" width="12" bestFit="1" customWidth="1"/>
    <col min="16" max="16" width="12.7109375" customWidth="1"/>
  </cols>
  <sheetData>
    <row r="1" spans="1:18" s="1" customFormat="1" ht="49.15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70</v>
      </c>
      <c r="H1" s="13" t="s">
        <v>71</v>
      </c>
      <c r="I1" s="13" t="s">
        <v>72</v>
      </c>
      <c r="J1" s="15" t="s">
        <v>73</v>
      </c>
      <c r="K1" s="1" t="s">
        <v>74</v>
      </c>
      <c r="L1" s="1" t="s">
        <v>78</v>
      </c>
      <c r="M1" s="20" t="s">
        <v>76</v>
      </c>
      <c r="N1" s="1" t="s">
        <v>75</v>
      </c>
      <c r="O1" s="1" t="s">
        <v>79</v>
      </c>
      <c r="P1" s="1" t="s">
        <v>77</v>
      </c>
    </row>
    <row r="2" spans="1:18" s="4" customFormat="1" ht="15.7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.7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53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.7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.7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.7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.7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.7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.7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.7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.7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.7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.75" thickBot="1">
      <c r="A13" s="2" t="s">
        <v>264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.7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.7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.7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.7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.7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.7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.7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.7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.7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.7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.75" thickBot="1">
      <c r="A24" s="3" t="s">
        <v>27</v>
      </c>
      <c r="B24" s="3">
        <f>16.4*0.05</f>
        <v>0.82</v>
      </c>
      <c r="C24" s="3">
        <v>30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17.420973354452723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1.0285342668468886E-2</v>
      </c>
    </row>
    <row r="25" spans="1:16" s="6" customFormat="1" ht="15.7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.7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.7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.7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 t="shared" si="4"/>
        <v>1.25</v>
      </c>
      <c r="P28" s="18">
        <f t="shared" si="0"/>
        <v>0.25747445097116983</v>
      </c>
    </row>
    <row r="29" spans="1:16" s="6" customFormat="1" ht="15.7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.7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30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33.142559493409294</v>
      </c>
      <c r="N31" s="18">
        <f t="shared" si="10"/>
        <v>66</v>
      </c>
      <c r="O31" s="18">
        <f t="shared" si="4"/>
        <v>4.125</v>
      </c>
      <c r="P31" s="18">
        <f t="shared" si="0"/>
        <v>0.11136468133455177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 t="shared" ref="O32" si="12">B32+B32*0.25</f>
        <v>1.25</v>
      </c>
      <c r="P32" s="14">
        <f t="shared" ref="P32" si="13">MIN(J32*B32+POWER(10,-6)*M32*SQRT(K32)*3600*N32/1000,B32+B32*0.25)</f>
        <v>8.4209232258081052E-2</v>
      </c>
    </row>
    <row r="33" spans="1:16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4">POWER(10,7.54424-(2629.65/(C33+387.195)))</f>
        <v>484.4740249397052</v>
      </c>
      <c r="N33" s="14">
        <f t="shared" ref="N33:N34" si="15">B33*20*(1-J33)</f>
        <v>19.447767336024938</v>
      </c>
      <c r="O33" s="14">
        <f t="shared" ref="O33:O34" si="16">B33+B33*0.25</f>
        <v>1.25</v>
      </c>
      <c r="P33" s="14">
        <f t="shared" ref="P33:P34" si="17">MIN(J33*B33+POWER(10,-6)*M33*SQRT(K33)*3600*N33/1000,B33+B33*0.25)</f>
        <v>0.3668014054242506</v>
      </c>
    </row>
    <row r="34" spans="1:16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4"/>
        <v>17.420973354452723</v>
      </c>
      <c r="N34" s="14">
        <f t="shared" si="15"/>
        <v>25.8</v>
      </c>
      <c r="O34" s="14">
        <f t="shared" si="16"/>
        <v>1.6125</v>
      </c>
      <c r="P34" s="14">
        <f t="shared" si="17"/>
        <v>1.6180600051615687E-2</v>
      </c>
    </row>
    <row r="35" spans="1:16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53" si="18">POWER(10,7.54424-(2629.65/(C35+387.195)))</f>
        <v>904.76177808729301</v>
      </c>
      <c r="N35" s="29">
        <v>100</v>
      </c>
      <c r="O35" s="29">
        <f t="shared" ref="O35:O53" si="19">B35+B35*0.25</f>
        <v>21.25</v>
      </c>
      <c r="P35" s="29">
        <f t="shared" ref="P35:P53" si="20">MIN(J35*B35+POWER(10,-6)*M35*SQRT(K35)*3600*N35/1000,B35+B35*0.25)</f>
        <v>7.0439818539421708</v>
      </c>
    </row>
    <row r="36" spans="1:16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8"/>
        <v>17.420973354452723</v>
      </c>
      <c r="N36" s="29">
        <f t="shared" ref="N36:N53" si="21">B36*20*(1-J36)</f>
        <v>28.6</v>
      </c>
      <c r="O36" s="29">
        <f t="shared" si="19"/>
        <v>1.7875000000000001</v>
      </c>
      <c r="P36" s="29">
        <f t="shared" si="20"/>
        <v>1.7936634165744522E-2</v>
      </c>
    </row>
    <row r="37" spans="1:16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1"/>
        <v>4.0871631499544705</v>
      </c>
      <c r="O37" s="17">
        <f t="shared" si="19"/>
        <v>1.47</v>
      </c>
      <c r="P37" s="17">
        <f t="shared" si="20"/>
        <v>1.1794334327107818</v>
      </c>
    </row>
    <row r="38" spans="1:16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2">POWER(10,4.26511-(695.019/(C38+223.22)))</f>
        <v>249.96754707023152</v>
      </c>
      <c r="N38" s="17">
        <f t="shared" si="21"/>
        <v>49.2</v>
      </c>
      <c r="O38" s="17">
        <f t="shared" si="19"/>
        <v>3.0750000000000002</v>
      </c>
      <c r="P38" s="17">
        <f t="shared" si="20"/>
        <v>0.44274251937079401</v>
      </c>
    </row>
    <row r="39" spans="1:16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2"/>
        <v>33.142559493409294</v>
      </c>
      <c r="N39" s="17">
        <f t="shared" si="21"/>
        <v>24.000000000000004</v>
      </c>
      <c r="O39" s="17">
        <f t="shared" si="19"/>
        <v>1.5000000000000002</v>
      </c>
      <c r="P39" s="17">
        <f t="shared" si="20"/>
        <v>2.8635171402305634E-2</v>
      </c>
    </row>
    <row r="40" spans="1:16" s="11" customFormat="1">
      <c r="A40" s="10" t="s">
        <v>50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1"/>
        <v>45.4</v>
      </c>
      <c r="O40" s="30">
        <f t="shared" si="19"/>
        <v>2.8374999999999999</v>
      </c>
      <c r="P40" s="30">
        <f t="shared" si="20"/>
        <v>0.12965946308725096</v>
      </c>
    </row>
    <row r="41" spans="1:16" s="11" customFormat="1">
      <c r="A41" s="10" t="s">
        <v>51</v>
      </c>
      <c r="B41" s="11">
        <v>2.27</v>
      </c>
      <c r="C41" s="11">
        <v>53</v>
      </c>
      <c r="D41" s="11">
        <v>0.28000000000000003</v>
      </c>
      <c r="G41" s="11">
        <v>2100</v>
      </c>
      <c r="H41" s="11">
        <v>200</v>
      </c>
      <c r="I41" s="11">
        <v>600000</v>
      </c>
      <c r="J41" s="30">
        <f t="shared" si="1"/>
        <v>0</v>
      </c>
      <c r="K41" s="11">
        <v>200</v>
      </c>
      <c r="L41" s="11">
        <v>62</v>
      </c>
      <c r="M41" s="30">
        <f t="shared" ref="M41:M44" si="23">POWER(10,4.26511-(695.019/(C41+223.22)))</f>
        <v>56.095867348263582</v>
      </c>
      <c r="N41" s="30">
        <f t="shared" si="21"/>
        <v>45.4</v>
      </c>
      <c r="O41" s="30">
        <f t="shared" si="19"/>
        <v>2.8374999999999999</v>
      </c>
      <c r="P41" s="30">
        <f t="shared" si="20"/>
        <v>0.12965946308725096</v>
      </c>
    </row>
    <row r="42" spans="1:16" s="11" customFormat="1">
      <c r="A42" s="11" t="s">
        <v>52</v>
      </c>
      <c r="B42" s="11">
        <v>10.7</v>
      </c>
      <c r="C42" s="11">
        <v>215</v>
      </c>
      <c r="D42" s="11">
        <v>0.158</v>
      </c>
      <c r="E42" s="11" t="s">
        <v>34</v>
      </c>
      <c r="G42" s="11">
        <v>2100</v>
      </c>
      <c r="H42" s="11">
        <v>200</v>
      </c>
      <c r="I42" s="11">
        <v>600000</v>
      </c>
      <c r="J42" s="30">
        <f t="shared" si="1"/>
        <v>5.1145678944198747E-2</v>
      </c>
      <c r="K42" s="11">
        <v>200</v>
      </c>
      <c r="L42" s="11">
        <v>62</v>
      </c>
      <c r="M42" s="30">
        <f t="shared" si="23"/>
        <v>477.64501938510369</v>
      </c>
      <c r="N42" s="30">
        <v>130</v>
      </c>
      <c r="O42" s="30">
        <f t="shared" si="19"/>
        <v>13.375</v>
      </c>
      <c r="P42" s="30">
        <f t="shared" si="20"/>
        <v>3.7085616261621945</v>
      </c>
    </row>
    <row r="43" spans="1:16" s="11" customFormat="1">
      <c r="A43" s="11" t="s">
        <v>53</v>
      </c>
      <c r="B43" s="11">
        <v>1</v>
      </c>
      <c r="C43" s="11">
        <v>150</v>
      </c>
      <c r="D43" s="11">
        <v>0.3</v>
      </c>
      <c r="G43" s="11">
        <v>2100</v>
      </c>
      <c r="H43" s="11">
        <v>200</v>
      </c>
      <c r="I43" s="11">
        <v>600000</v>
      </c>
      <c r="J43" s="30">
        <f t="shared" si="1"/>
        <v>0</v>
      </c>
      <c r="K43" s="11">
        <v>200</v>
      </c>
      <c r="L43" s="11">
        <v>62</v>
      </c>
      <c r="M43" s="30">
        <f t="shared" si="23"/>
        <v>252.86379203332982</v>
      </c>
      <c r="N43" s="30">
        <f t="shared" si="21"/>
        <v>20</v>
      </c>
      <c r="O43" s="30">
        <f t="shared" si="19"/>
        <v>1.25</v>
      </c>
      <c r="P43" s="30">
        <f t="shared" si="20"/>
        <v>0.25747445097116983</v>
      </c>
    </row>
    <row r="44" spans="1:16" s="11" customFormat="1">
      <c r="A44" s="11" t="s">
        <v>54</v>
      </c>
      <c r="B44" s="11">
        <v>1</v>
      </c>
      <c r="C44" s="11">
        <v>150</v>
      </c>
      <c r="D44" s="11">
        <v>0.3</v>
      </c>
      <c r="G44" s="11">
        <v>2100</v>
      </c>
      <c r="H44" s="11">
        <v>200</v>
      </c>
      <c r="I44" s="11">
        <v>600000</v>
      </c>
      <c r="J44" s="30">
        <f t="shared" si="1"/>
        <v>0</v>
      </c>
      <c r="K44" s="11">
        <v>200</v>
      </c>
      <c r="L44" s="11">
        <v>62</v>
      </c>
      <c r="M44" s="30">
        <f t="shared" si="23"/>
        <v>252.86379203332982</v>
      </c>
      <c r="N44" s="30">
        <f t="shared" si="21"/>
        <v>20</v>
      </c>
      <c r="O44" s="30">
        <f t="shared" si="19"/>
        <v>1.25</v>
      </c>
      <c r="P44" s="30">
        <f t="shared" si="20"/>
        <v>0.25747445097116983</v>
      </c>
    </row>
    <row r="45" spans="1:16" s="9" customFormat="1">
      <c r="A45" s="9" t="s">
        <v>55</v>
      </c>
      <c r="B45" s="9">
        <v>97.2</v>
      </c>
      <c r="C45" s="9">
        <v>38</v>
      </c>
      <c r="D45" s="9">
        <v>0.86</v>
      </c>
      <c r="F45" s="9" t="s">
        <v>58</v>
      </c>
      <c r="G45" s="9">
        <v>2100</v>
      </c>
      <c r="H45" s="9">
        <v>150</v>
      </c>
      <c r="I45" s="9">
        <v>300000</v>
      </c>
      <c r="J45" s="29">
        <f t="shared" si="1"/>
        <v>0</v>
      </c>
      <c r="K45" s="9">
        <v>100</v>
      </c>
      <c r="L45" s="9">
        <v>-40</v>
      </c>
      <c r="M45" s="29">
        <f t="shared" si="18"/>
        <v>22.891057877010731</v>
      </c>
      <c r="N45" s="29">
        <v>900</v>
      </c>
      <c r="O45" s="29">
        <f t="shared" si="19"/>
        <v>121.5</v>
      </c>
      <c r="P45" s="29">
        <f t="shared" si="20"/>
        <v>0.74167027521514761</v>
      </c>
    </row>
    <row r="46" spans="1:16" s="9" customFormat="1">
      <c r="A46" s="9" t="s">
        <v>56</v>
      </c>
      <c r="B46" s="9">
        <v>62.9</v>
      </c>
      <c r="C46" s="9">
        <v>10</v>
      </c>
      <c r="D46" s="9">
        <v>0.05</v>
      </c>
      <c r="E46" s="9" t="s">
        <v>57</v>
      </c>
      <c r="F46" s="9" t="s">
        <v>13</v>
      </c>
      <c r="G46" s="9">
        <v>2100</v>
      </c>
      <c r="H46" s="9">
        <v>150</v>
      </c>
      <c r="I46" s="9">
        <v>300000</v>
      </c>
      <c r="J46" s="29">
        <f t="shared" si="1"/>
        <v>0</v>
      </c>
      <c r="K46" s="9">
        <v>100</v>
      </c>
      <c r="L46" s="9">
        <v>-40</v>
      </c>
      <c r="M46" s="29">
        <f t="shared" si="18"/>
        <v>8.3885786695982745</v>
      </c>
      <c r="N46" s="29">
        <v>900</v>
      </c>
      <c r="O46" s="29">
        <f t="shared" si="19"/>
        <v>78.625</v>
      </c>
      <c r="P46" s="29">
        <f t="shared" si="20"/>
        <v>0.27178994889498403</v>
      </c>
    </row>
    <row r="47" spans="1:16" s="9" customFormat="1">
      <c r="A47" s="9" t="s">
        <v>59</v>
      </c>
      <c r="B47" s="9">
        <v>10.4</v>
      </c>
      <c r="C47" s="9">
        <v>10</v>
      </c>
      <c r="D47" s="9">
        <v>0.05</v>
      </c>
      <c r="F47" s="9" t="s">
        <v>60</v>
      </c>
      <c r="G47" s="9">
        <v>2100</v>
      </c>
      <c r="H47" s="9">
        <v>150</v>
      </c>
      <c r="I47" s="9">
        <v>300000</v>
      </c>
      <c r="J47" s="29">
        <f t="shared" si="1"/>
        <v>0</v>
      </c>
      <c r="K47" s="9">
        <v>100</v>
      </c>
      <c r="L47" s="9">
        <v>-40</v>
      </c>
      <c r="M47" s="29">
        <f t="shared" si="18"/>
        <v>8.3885786695982745</v>
      </c>
      <c r="N47" s="29">
        <v>900</v>
      </c>
      <c r="O47" s="29">
        <f t="shared" si="19"/>
        <v>13</v>
      </c>
      <c r="P47" s="29">
        <f t="shared" si="20"/>
        <v>0.27178994889498403</v>
      </c>
    </row>
    <row r="48" spans="1:16" s="9" customFormat="1">
      <c r="A48" s="9" t="s">
        <v>61</v>
      </c>
      <c r="B48" s="9">
        <f>63*0.05</f>
        <v>3.1500000000000004</v>
      </c>
      <c r="C48" s="9">
        <v>30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si="1"/>
        <v>0</v>
      </c>
      <c r="K48" s="9">
        <v>100</v>
      </c>
      <c r="L48" s="9">
        <v>-40</v>
      </c>
      <c r="M48" s="29">
        <f t="shared" si="18"/>
        <v>17.420973354452723</v>
      </c>
      <c r="N48" s="29">
        <f t="shared" si="21"/>
        <v>63.000000000000007</v>
      </c>
      <c r="O48" s="29">
        <f t="shared" si="19"/>
        <v>3.9375000000000004</v>
      </c>
      <c r="P48" s="29">
        <f t="shared" si="20"/>
        <v>3.9510767567898772E-2</v>
      </c>
    </row>
    <row r="49" spans="1:16" s="4" customFormat="1">
      <c r="A49" s="4" t="s">
        <v>62</v>
      </c>
      <c r="B49" s="4">
        <v>2950</v>
      </c>
      <c r="C49" s="4">
        <v>20</v>
      </c>
      <c r="D49" s="4">
        <v>0.1</v>
      </c>
      <c r="F49" s="4" t="s">
        <v>63</v>
      </c>
      <c r="G49" s="4">
        <v>2100</v>
      </c>
      <c r="H49" s="4">
        <v>150</v>
      </c>
      <c r="I49" s="4">
        <v>300000</v>
      </c>
      <c r="J49" s="14">
        <f t="shared" si="1"/>
        <v>0</v>
      </c>
      <c r="K49" s="4">
        <v>100</v>
      </c>
      <c r="L49" s="4">
        <v>-40</v>
      </c>
      <c r="M49" s="14">
        <f t="shared" si="18"/>
        <v>12.197690195846059</v>
      </c>
      <c r="N49" s="14">
        <v>5000</v>
      </c>
      <c r="O49" s="14">
        <f t="shared" si="19"/>
        <v>3687.5</v>
      </c>
      <c r="P49" s="14">
        <f t="shared" si="20"/>
        <v>2.1955842352522903</v>
      </c>
    </row>
    <row r="50" spans="1:16" s="4" customFormat="1">
      <c r="A50" s="4" t="s">
        <v>65</v>
      </c>
      <c r="B50" s="4">
        <v>130</v>
      </c>
      <c r="C50" s="4">
        <v>200</v>
      </c>
      <c r="D50" s="4">
        <v>7.0000000000000007E-2</v>
      </c>
      <c r="E50" s="4" t="s">
        <v>64</v>
      </c>
      <c r="F50" s="4" t="s">
        <v>58</v>
      </c>
      <c r="G50" s="4">
        <v>2100</v>
      </c>
      <c r="H50" s="4">
        <v>200</v>
      </c>
      <c r="I50" s="4">
        <v>600000</v>
      </c>
      <c r="J50" s="14">
        <f t="shared" si="1"/>
        <v>0</v>
      </c>
      <c r="K50" s="4">
        <v>100</v>
      </c>
      <c r="L50" s="4">
        <v>-40</v>
      </c>
      <c r="M50" s="14">
        <f>POWER(10,4.26511-(695.019/(C50+223.22)))*0.02</f>
        <v>8.3931151543036133</v>
      </c>
      <c r="N50" s="14">
        <v>600</v>
      </c>
      <c r="O50" s="14">
        <f t="shared" si="19"/>
        <v>162.5</v>
      </c>
      <c r="P50" s="14">
        <f t="shared" si="20"/>
        <v>0.18129128733295807</v>
      </c>
    </row>
    <row r="51" spans="1:16" s="4" customFormat="1">
      <c r="A51" s="4" t="s">
        <v>66</v>
      </c>
      <c r="B51" s="4">
        <v>56</v>
      </c>
      <c r="C51" s="4">
        <v>25</v>
      </c>
      <c r="D51" s="4">
        <v>7.0000000000000007E-2</v>
      </c>
      <c r="F51" s="4" t="s">
        <v>67</v>
      </c>
      <c r="G51" s="4">
        <v>2100</v>
      </c>
      <c r="H51" s="4">
        <v>150</v>
      </c>
      <c r="I51" s="4">
        <v>300000</v>
      </c>
      <c r="J51" s="14">
        <f t="shared" si="1"/>
        <v>0</v>
      </c>
      <c r="K51" s="4">
        <v>100</v>
      </c>
      <c r="L51" s="4">
        <v>-40</v>
      </c>
      <c r="M51" s="14">
        <f t="shared" si="18"/>
        <v>14.608776746637391</v>
      </c>
      <c r="N51" s="14">
        <v>600</v>
      </c>
      <c r="O51" s="14">
        <f t="shared" si="19"/>
        <v>70</v>
      </c>
      <c r="P51" s="14">
        <f t="shared" si="20"/>
        <v>0.31554957772736764</v>
      </c>
    </row>
    <row r="52" spans="1:16" s="4" customFormat="1">
      <c r="A52" s="4" t="s">
        <v>68</v>
      </c>
      <c r="B52" s="4">
        <v>14</v>
      </c>
      <c r="C52" s="4">
        <v>80</v>
      </c>
      <c r="D52" s="4">
        <v>7.0000000000000007E-2</v>
      </c>
      <c r="F52" s="4" t="s">
        <v>28</v>
      </c>
      <c r="G52" s="4">
        <v>2100</v>
      </c>
      <c r="H52" s="4">
        <v>150</v>
      </c>
      <c r="I52" s="4">
        <v>300000</v>
      </c>
      <c r="J52" s="14">
        <f t="shared" si="1"/>
        <v>0</v>
      </c>
      <c r="K52" s="4">
        <v>100</v>
      </c>
      <c r="L52" s="4">
        <v>-40</v>
      </c>
      <c r="M52" s="14">
        <f t="shared" si="18"/>
        <v>82.347057356151183</v>
      </c>
      <c r="N52" s="14">
        <f t="shared" si="21"/>
        <v>280</v>
      </c>
      <c r="O52" s="14">
        <f t="shared" si="19"/>
        <v>17.5</v>
      </c>
      <c r="P52" s="14">
        <f t="shared" si="20"/>
        <v>0.83005833815000385</v>
      </c>
    </row>
    <row r="53" spans="1:16" s="4" customFormat="1">
      <c r="A53" s="4" t="s">
        <v>80</v>
      </c>
      <c r="B53" s="4">
        <v>8.5</v>
      </c>
      <c r="C53" s="4">
        <v>30</v>
      </c>
      <c r="D53" s="4">
        <v>7.0000000000000007E-2</v>
      </c>
      <c r="F53" s="4" t="s">
        <v>69</v>
      </c>
      <c r="G53" s="4">
        <v>2100</v>
      </c>
      <c r="H53" s="4">
        <v>150</v>
      </c>
      <c r="I53" s="4">
        <v>300000</v>
      </c>
      <c r="J53" s="14">
        <f t="shared" si="1"/>
        <v>0</v>
      </c>
      <c r="K53" s="4">
        <v>100</v>
      </c>
      <c r="L53" s="4">
        <v>-40</v>
      </c>
      <c r="M53" s="14">
        <f t="shared" si="18"/>
        <v>17.420973354452723</v>
      </c>
      <c r="N53" s="14">
        <f t="shared" si="21"/>
        <v>170</v>
      </c>
      <c r="O53" s="14">
        <f t="shared" si="19"/>
        <v>10.625</v>
      </c>
      <c r="P53" s="14">
        <f t="shared" si="20"/>
        <v>0.10661635692925064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7"/>
  <sheetViews>
    <sheetView zoomScale="85" zoomScaleNormal="85" workbookViewId="0">
      <pane ySplit="1" topLeftCell="A104" activePane="bottomLeft" state="frozen"/>
      <selection pane="bottomLeft" activeCell="C130" sqref="C130"/>
    </sheetView>
  </sheetViews>
  <sheetFormatPr defaultRowHeight="16.5"/>
  <cols>
    <col min="1" max="1" width="12" style="33" customWidth="1"/>
    <col min="2" max="2" width="28.85546875" style="33" customWidth="1"/>
    <col min="3" max="3" width="34.7109375" style="34" customWidth="1"/>
    <col min="4" max="4" width="33.85546875" style="34" customWidth="1"/>
    <col min="5" max="5" width="16.5703125" style="33" customWidth="1"/>
    <col min="6" max="6" width="16.28515625" style="33" customWidth="1"/>
    <col min="7" max="7" width="11.5703125" style="33" customWidth="1"/>
    <col min="8" max="8" width="16.5703125" style="33" customWidth="1"/>
    <col min="9" max="9" width="14.7109375" style="33" customWidth="1"/>
    <col min="10" max="10" width="20.7109375" style="33" customWidth="1"/>
    <col min="12" max="12" width="13.28515625" customWidth="1"/>
    <col min="13" max="13" width="35.5703125" customWidth="1"/>
    <col min="14" max="14" width="31" customWidth="1"/>
  </cols>
  <sheetData>
    <row r="1" spans="1:32" ht="54" customHeight="1">
      <c r="A1" s="31" t="s">
        <v>81</v>
      </c>
      <c r="B1" s="31" t="s">
        <v>1</v>
      </c>
      <c r="C1" s="32" t="s">
        <v>82</v>
      </c>
      <c r="D1" s="32" t="s">
        <v>204</v>
      </c>
      <c r="E1" s="32" t="s">
        <v>83</v>
      </c>
      <c r="F1" s="32" t="s">
        <v>84</v>
      </c>
      <c r="G1" s="32" t="s">
        <v>85</v>
      </c>
      <c r="H1" s="32" t="s">
        <v>86</v>
      </c>
      <c r="I1" s="32" t="s">
        <v>87</v>
      </c>
      <c r="J1" s="32" t="s">
        <v>88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34" t="s">
        <v>241</v>
      </c>
      <c r="P1" s="134" t="s">
        <v>242</v>
      </c>
      <c r="Q1" s="134" t="s">
        <v>243</v>
      </c>
      <c r="R1" s="134" t="s">
        <v>244</v>
      </c>
      <c r="S1" s="134" t="s">
        <v>245</v>
      </c>
      <c r="T1" s="134" t="s">
        <v>246</v>
      </c>
      <c r="U1" s="134" t="s">
        <v>247</v>
      </c>
      <c r="V1" s="134" t="s">
        <v>248</v>
      </c>
      <c r="W1" s="134" t="s">
        <v>249</v>
      </c>
      <c r="X1" s="134" t="s">
        <v>250</v>
      </c>
      <c r="Y1" s="134" t="s">
        <v>251</v>
      </c>
      <c r="Z1" s="134" t="s">
        <v>252</v>
      </c>
      <c r="AA1" s="31" t="s">
        <v>253</v>
      </c>
      <c r="AB1" s="31" t="s">
        <v>254</v>
      </c>
      <c r="AC1" s="134" t="s">
        <v>255</v>
      </c>
      <c r="AD1" s="134" t="s">
        <v>256</v>
      </c>
      <c r="AE1" s="134" t="s">
        <v>257</v>
      </c>
      <c r="AF1" s="134" t="s">
        <v>258</v>
      </c>
    </row>
    <row r="2" spans="1:32">
      <c r="A2" s="79" t="s">
        <v>89</v>
      </c>
      <c r="B2" s="79" t="s">
        <v>0</v>
      </c>
      <c r="C2" s="86" t="s">
        <v>90</v>
      </c>
      <c r="D2" s="80" t="s">
        <v>205</v>
      </c>
      <c r="E2" s="81">
        <v>1.0000000000000001E-5</v>
      </c>
      <c r="F2" s="79">
        <v>1</v>
      </c>
      <c r="G2" s="79">
        <v>0.05</v>
      </c>
      <c r="H2" s="81">
        <f>E2*F2*G2</f>
        <v>5.0000000000000008E-7</v>
      </c>
      <c r="I2" s="79">
        <v>8.75</v>
      </c>
      <c r="J2" s="79">
        <v>8.75</v>
      </c>
      <c r="K2" s="82">
        <v>24</v>
      </c>
      <c r="L2" t="str">
        <f>A2</f>
        <v>С1</v>
      </c>
      <c r="M2" t="str">
        <f>B2</f>
        <v>Колонна Т-101</v>
      </c>
      <c r="N2" t="str">
        <f t="shared" ref="N2:N65" si="0">D2</f>
        <v>Полное-пожар</v>
      </c>
      <c r="O2">
        <v>12</v>
      </c>
      <c r="P2">
        <v>16</v>
      </c>
      <c r="Q2">
        <v>21</v>
      </c>
      <c r="R2">
        <v>35</v>
      </c>
      <c r="S2" t="s">
        <v>260</v>
      </c>
      <c r="T2" t="s">
        <v>260</v>
      </c>
      <c r="U2" t="s">
        <v>260</v>
      </c>
      <c r="V2" t="s">
        <v>260</v>
      </c>
      <c r="W2" t="s">
        <v>260</v>
      </c>
      <c r="X2" t="s">
        <v>260</v>
      </c>
      <c r="Y2" t="s">
        <v>260</v>
      </c>
      <c r="Z2" t="s">
        <v>260</v>
      </c>
      <c r="AA2" t="s">
        <v>260</v>
      </c>
      <c r="AB2" t="s">
        <v>260</v>
      </c>
      <c r="AC2" t="s">
        <v>260</v>
      </c>
      <c r="AD2" t="s">
        <v>260</v>
      </c>
      <c r="AE2" t="s">
        <v>260</v>
      </c>
      <c r="AF2" t="s">
        <v>260</v>
      </c>
    </row>
    <row r="3" spans="1:32">
      <c r="A3" s="79" t="s">
        <v>91</v>
      </c>
      <c r="B3" s="79" t="s">
        <v>0</v>
      </c>
      <c r="C3" s="86" t="s">
        <v>92</v>
      </c>
      <c r="D3" s="80" t="s">
        <v>208</v>
      </c>
      <c r="E3" s="81">
        <v>1.0000000000000001E-5</v>
      </c>
      <c r="F3" s="79">
        <v>1</v>
      </c>
      <c r="G3" s="79">
        <v>0.19</v>
      </c>
      <c r="H3" s="81">
        <f t="shared" ref="H3:H8" si="1">E3*F3*G3</f>
        <v>1.9000000000000002E-6</v>
      </c>
      <c r="I3" s="79">
        <v>8.75</v>
      </c>
      <c r="J3" s="79">
        <f>I3*0.1</f>
        <v>0.875</v>
      </c>
      <c r="K3" s="82">
        <v>0</v>
      </c>
      <c r="L3" t="str">
        <f t="shared" ref="L3:L66" si="2">A3</f>
        <v>С2</v>
      </c>
      <c r="M3" t="str">
        <f t="shared" ref="M3:M66" si="3">B3</f>
        <v>Колонна Т-101</v>
      </c>
      <c r="N3" t="str">
        <f t="shared" si="0"/>
        <v>Полное-взрыв</v>
      </c>
      <c r="O3" t="s">
        <v>260</v>
      </c>
      <c r="P3" t="s">
        <v>260</v>
      </c>
      <c r="Q3" t="s">
        <v>260</v>
      </c>
      <c r="R3" t="s">
        <v>260</v>
      </c>
      <c r="S3">
        <v>44</v>
      </c>
      <c r="T3">
        <v>89</v>
      </c>
      <c r="U3">
        <v>242</v>
      </c>
      <c r="V3">
        <v>416</v>
      </c>
      <c r="W3" t="s">
        <v>260</v>
      </c>
      <c r="X3" t="s">
        <v>260</v>
      </c>
      <c r="Y3" t="s">
        <v>260</v>
      </c>
      <c r="Z3" t="s">
        <v>260</v>
      </c>
      <c r="AA3" t="s">
        <v>260</v>
      </c>
      <c r="AB3" t="s">
        <v>260</v>
      </c>
      <c r="AC3" t="s">
        <v>260</v>
      </c>
      <c r="AD3" t="s">
        <v>260</v>
      </c>
      <c r="AE3" t="s">
        <v>260</v>
      </c>
      <c r="AF3" t="s">
        <v>260</v>
      </c>
    </row>
    <row r="4" spans="1:32">
      <c r="A4" s="79" t="s">
        <v>93</v>
      </c>
      <c r="B4" s="79" t="s">
        <v>0</v>
      </c>
      <c r="C4" s="86" t="s">
        <v>94</v>
      </c>
      <c r="D4" s="80" t="s">
        <v>206</v>
      </c>
      <c r="E4" s="81">
        <v>1.0000000000000001E-5</v>
      </c>
      <c r="F4" s="79">
        <v>1</v>
      </c>
      <c r="G4" s="79">
        <v>0.76</v>
      </c>
      <c r="H4" s="81">
        <f t="shared" si="1"/>
        <v>7.6000000000000009E-6</v>
      </c>
      <c r="I4" s="79">
        <v>8.75</v>
      </c>
      <c r="J4" s="79">
        <v>0</v>
      </c>
      <c r="K4" s="82">
        <v>0</v>
      </c>
      <c r="L4" t="str">
        <f t="shared" si="2"/>
        <v>С3</v>
      </c>
      <c r="M4" t="str">
        <f t="shared" si="3"/>
        <v>Колонна Т-101</v>
      </c>
      <c r="N4" t="str">
        <f t="shared" si="0"/>
        <v>Полное-ликвидация</v>
      </c>
      <c r="O4" t="s">
        <v>260</v>
      </c>
      <c r="P4" t="s">
        <v>260</v>
      </c>
      <c r="Q4" t="s">
        <v>260</v>
      </c>
      <c r="R4" t="s">
        <v>260</v>
      </c>
      <c r="S4" t="s">
        <v>260</v>
      </c>
      <c r="T4" t="s">
        <v>260</v>
      </c>
      <c r="U4" t="s">
        <v>260</v>
      </c>
      <c r="V4" t="s">
        <v>260</v>
      </c>
      <c r="W4" t="s">
        <v>260</v>
      </c>
      <c r="X4" t="s">
        <v>260</v>
      </c>
      <c r="Y4" t="s">
        <v>260</v>
      </c>
      <c r="Z4" t="s">
        <v>260</v>
      </c>
      <c r="AA4" t="s">
        <v>260</v>
      </c>
      <c r="AB4" t="s">
        <v>260</v>
      </c>
      <c r="AC4" t="s">
        <v>260</v>
      </c>
      <c r="AD4" t="s">
        <v>260</v>
      </c>
      <c r="AE4" t="s">
        <v>260</v>
      </c>
      <c r="AF4" t="s">
        <v>260</v>
      </c>
    </row>
    <row r="5" spans="1:32">
      <c r="A5" s="79" t="s">
        <v>95</v>
      </c>
      <c r="B5" s="79" t="s">
        <v>0</v>
      </c>
      <c r="C5" s="86" t="s">
        <v>96</v>
      </c>
      <c r="D5" s="80" t="s">
        <v>209</v>
      </c>
      <c r="E5" s="81">
        <v>1E-4</v>
      </c>
      <c r="F5" s="79">
        <v>1</v>
      </c>
      <c r="G5" s="79">
        <v>4.0000000000000008E-2</v>
      </c>
      <c r="H5" s="81">
        <f t="shared" si="1"/>
        <v>4.0000000000000007E-6</v>
      </c>
      <c r="I5" s="79">
        <f>K5*300/1000</f>
        <v>0.36</v>
      </c>
      <c r="J5" s="79">
        <f>I5</f>
        <v>0.36</v>
      </c>
      <c r="K5" s="82">
        <v>1.2</v>
      </c>
      <c r="L5" t="str">
        <f t="shared" si="2"/>
        <v>С4</v>
      </c>
      <c r="M5" t="str">
        <f t="shared" si="3"/>
        <v>Колонна Т-101</v>
      </c>
      <c r="N5" t="str">
        <f t="shared" si="0"/>
        <v>Частичное-жидкостной факел</v>
      </c>
      <c r="O5" t="s">
        <v>260</v>
      </c>
      <c r="P5" t="s">
        <v>260</v>
      </c>
      <c r="Q5" t="s">
        <v>260</v>
      </c>
      <c r="R5" t="s">
        <v>260</v>
      </c>
      <c r="S5" t="s">
        <v>260</v>
      </c>
      <c r="T5" t="s">
        <v>260</v>
      </c>
      <c r="U5" t="s">
        <v>260</v>
      </c>
      <c r="V5" t="s">
        <v>260</v>
      </c>
      <c r="W5">
        <v>16</v>
      </c>
      <c r="X5">
        <v>3</v>
      </c>
      <c r="Y5" t="s">
        <v>260</v>
      </c>
      <c r="Z5" t="s">
        <v>260</v>
      </c>
      <c r="AA5" t="s">
        <v>260</v>
      </c>
      <c r="AB5" t="s">
        <v>260</v>
      </c>
      <c r="AC5" t="s">
        <v>260</v>
      </c>
      <c r="AD5" t="s">
        <v>260</v>
      </c>
      <c r="AE5" t="s">
        <v>260</v>
      </c>
      <c r="AF5" t="s">
        <v>260</v>
      </c>
    </row>
    <row r="6" spans="1:32">
      <c r="A6" s="79" t="s">
        <v>97</v>
      </c>
      <c r="B6" s="79" t="s">
        <v>0</v>
      </c>
      <c r="C6" s="86" t="s">
        <v>98</v>
      </c>
      <c r="D6" s="80" t="s">
        <v>207</v>
      </c>
      <c r="E6" s="81">
        <v>1E-4</v>
      </c>
      <c r="F6" s="79">
        <v>1</v>
      </c>
      <c r="G6" s="79">
        <v>0.16000000000000003</v>
      </c>
      <c r="H6" s="81">
        <f t="shared" si="1"/>
        <v>1.6000000000000003E-5</v>
      </c>
      <c r="I6" s="79">
        <f>K5*300/1000</f>
        <v>0.36</v>
      </c>
      <c r="J6" s="79">
        <v>0</v>
      </c>
      <c r="K6" s="89">
        <v>0</v>
      </c>
      <c r="L6" t="str">
        <f t="shared" si="2"/>
        <v>С5</v>
      </c>
      <c r="M6" t="str">
        <f t="shared" si="3"/>
        <v>Колонна Т-101</v>
      </c>
      <c r="N6" t="str">
        <f t="shared" si="0"/>
        <v>Частичное-ликвидация</v>
      </c>
      <c r="O6" t="s">
        <v>260</v>
      </c>
      <c r="P6" t="s">
        <v>260</v>
      </c>
      <c r="Q6" t="s">
        <v>260</v>
      </c>
      <c r="R6" t="s">
        <v>260</v>
      </c>
      <c r="S6" t="s">
        <v>260</v>
      </c>
      <c r="T6" t="s">
        <v>260</v>
      </c>
      <c r="U6" t="s">
        <v>260</v>
      </c>
      <c r="V6" t="s">
        <v>260</v>
      </c>
      <c r="W6" t="s">
        <v>260</v>
      </c>
      <c r="X6" t="s">
        <v>260</v>
      </c>
      <c r="Y6" t="s">
        <v>260</v>
      </c>
      <c r="Z6" t="s">
        <v>260</v>
      </c>
      <c r="AA6" t="s">
        <v>260</v>
      </c>
      <c r="AB6" t="s">
        <v>260</v>
      </c>
      <c r="AC6" t="s">
        <v>260</v>
      </c>
      <c r="AD6" t="s">
        <v>260</v>
      </c>
      <c r="AE6" t="s">
        <v>260</v>
      </c>
      <c r="AF6" t="s">
        <v>260</v>
      </c>
    </row>
    <row r="7" spans="1:32">
      <c r="A7" s="79" t="s">
        <v>99</v>
      </c>
      <c r="B7" s="79" t="s">
        <v>0</v>
      </c>
      <c r="C7" s="86" t="s">
        <v>100</v>
      </c>
      <c r="D7" s="80" t="s">
        <v>210</v>
      </c>
      <c r="E7" s="81">
        <v>1E-4</v>
      </c>
      <c r="F7" s="79">
        <v>1</v>
      </c>
      <c r="G7" s="79">
        <v>4.0000000000000008E-2</v>
      </c>
      <c r="H7" s="81">
        <f t="shared" si="1"/>
        <v>4.0000000000000007E-6</v>
      </c>
      <c r="I7" s="79">
        <f>K7*1800/1000</f>
        <v>0.126</v>
      </c>
      <c r="J7" s="79">
        <f>I7</f>
        <v>0.126</v>
      </c>
      <c r="K7" s="82">
        <v>7.0000000000000007E-2</v>
      </c>
      <c r="L7" t="str">
        <f t="shared" si="2"/>
        <v>С6</v>
      </c>
      <c r="M7" t="str">
        <f t="shared" si="3"/>
        <v>Колонна Т-101</v>
      </c>
      <c r="N7" t="str">
        <f t="shared" si="0"/>
        <v>Частичное-газ факел</v>
      </c>
      <c r="O7" t="s">
        <v>260</v>
      </c>
      <c r="P7" t="s">
        <v>260</v>
      </c>
      <c r="Q7" t="s">
        <v>260</v>
      </c>
      <c r="R7" t="s">
        <v>260</v>
      </c>
      <c r="S7" t="s">
        <v>260</v>
      </c>
      <c r="T7" t="s">
        <v>260</v>
      </c>
      <c r="U7" t="s">
        <v>260</v>
      </c>
      <c r="V7" t="s">
        <v>260</v>
      </c>
      <c r="W7">
        <v>4</v>
      </c>
      <c r="X7">
        <v>1</v>
      </c>
      <c r="Y7" t="s">
        <v>260</v>
      </c>
      <c r="Z7" t="s">
        <v>260</v>
      </c>
      <c r="AA7" t="s">
        <v>260</v>
      </c>
      <c r="AB7" t="s">
        <v>260</v>
      </c>
      <c r="AC7" t="s">
        <v>260</v>
      </c>
      <c r="AD7" t="s">
        <v>260</v>
      </c>
      <c r="AE7" t="s">
        <v>260</v>
      </c>
      <c r="AF7" t="s">
        <v>260</v>
      </c>
    </row>
    <row r="8" spans="1:32">
      <c r="A8" s="79" t="s">
        <v>101</v>
      </c>
      <c r="B8" s="79" t="s">
        <v>0</v>
      </c>
      <c r="C8" s="86" t="s">
        <v>102</v>
      </c>
      <c r="D8" s="80" t="s">
        <v>211</v>
      </c>
      <c r="E8" s="81">
        <v>1E-4</v>
      </c>
      <c r="F8" s="79">
        <v>1</v>
      </c>
      <c r="G8" s="79">
        <v>0.15200000000000002</v>
      </c>
      <c r="H8" s="81">
        <f t="shared" si="1"/>
        <v>1.5200000000000004E-5</v>
      </c>
      <c r="I8" s="79">
        <f>K7*1800/1000</f>
        <v>0.126</v>
      </c>
      <c r="J8" s="79">
        <f>I8</f>
        <v>0.126</v>
      </c>
      <c r="K8" s="90">
        <v>0</v>
      </c>
      <c r="L8" t="str">
        <f t="shared" si="2"/>
        <v>С7</v>
      </c>
      <c r="M8" t="str">
        <f t="shared" si="3"/>
        <v>Колонна Т-101</v>
      </c>
      <c r="N8" t="str">
        <f t="shared" si="0"/>
        <v>Частичное-вспышка</v>
      </c>
      <c r="O8" t="s">
        <v>260</v>
      </c>
      <c r="P8" t="s">
        <v>260</v>
      </c>
      <c r="Q8" t="s">
        <v>260</v>
      </c>
      <c r="R8" t="s">
        <v>260</v>
      </c>
      <c r="S8" t="s">
        <v>260</v>
      </c>
      <c r="T8" t="s">
        <v>260</v>
      </c>
      <c r="U8" t="s">
        <v>260</v>
      </c>
      <c r="V8" t="s">
        <v>260</v>
      </c>
      <c r="W8" t="s">
        <v>260</v>
      </c>
      <c r="X8" t="s">
        <v>260</v>
      </c>
      <c r="Y8">
        <v>16</v>
      </c>
      <c r="Z8">
        <v>19</v>
      </c>
      <c r="AA8" t="s">
        <v>260</v>
      </c>
      <c r="AB8" t="s">
        <v>260</v>
      </c>
      <c r="AC8" t="s">
        <v>260</v>
      </c>
      <c r="AD8" t="s">
        <v>260</v>
      </c>
      <c r="AE8" t="s">
        <v>260</v>
      </c>
      <c r="AF8" t="s">
        <v>260</v>
      </c>
    </row>
    <row r="9" spans="1:32">
      <c r="A9" s="79" t="s">
        <v>103</v>
      </c>
      <c r="B9" s="79" t="s">
        <v>0</v>
      </c>
      <c r="C9" s="86" t="s">
        <v>104</v>
      </c>
      <c r="D9" s="80" t="s">
        <v>207</v>
      </c>
      <c r="E9" s="81">
        <v>1E-4</v>
      </c>
      <c r="F9" s="79">
        <v>1</v>
      </c>
      <c r="G9" s="79">
        <v>0.6080000000000001</v>
      </c>
      <c r="H9" s="81">
        <f>E9*F9*G9</f>
        <v>6.0800000000000014E-5</v>
      </c>
      <c r="I9" s="79">
        <f>K7*1800/1000</f>
        <v>0.126</v>
      </c>
      <c r="J9" s="79">
        <v>0</v>
      </c>
      <c r="K9" s="90">
        <v>0</v>
      </c>
      <c r="L9" t="str">
        <f t="shared" si="2"/>
        <v>С8</v>
      </c>
      <c r="M9" t="str">
        <f t="shared" si="3"/>
        <v>Колонна Т-101</v>
      </c>
      <c r="N9" t="str">
        <f t="shared" si="0"/>
        <v>Частичное-ликвидация</v>
      </c>
      <c r="O9" t="s">
        <v>260</v>
      </c>
      <c r="P9" t="s">
        <v>260</v>
      </c>
      <c r="Q9" t="s">
        <v>260</v>
      </c>
      <c r="R9" t="s">
        <v>260</v>
      </c>
      <c r="S9" t="s">
        <v>260</v>
      </c>
      <c r="T9" t="s">
        <v>260</v>
      </c>
      <c r="U9" t="s">
        <v>260</v>
      </c>
      <c r="V9" t="s">
        <v>260</v>
      </c>
      <c r="W9" t="s">
        <v>260</v>
      </c>
      <c r="X9" t="s">
        <v>260</v>
      </c>
      <c r="Y9" t="s">
        <v>260</v>
      </c>
      <c r="Z9" t="s">
        <v>260</v>
      </c>
      <c r="AA9" t="s">
        <v>260</v>
      </c>
      <c r="AB9" t="s">
        <v>260</v>
      </c>
      <c r="AC9" t="s">
        <v>260</v>
      </c>
      <c r="AD9" t="s">
        <v>260</v>
      </c>
      <c r="AE9" t="s">
        <v>260</v>
      </c>
      <c r="AF9" t="s">
        <v>260</v>
      </c>
    </row>
    <row r="10" spans="1:32">
      <c r="A10" s="79" t="s">
        <v>105</v>
      </c>
      <c r="B10" s="79" t="s">
        <v>0</v>
      </c>
      <c r="C10" s="86" t="s">
        <v>212</v>
      </c>
      <c r="D10" s="80" t="s">
        <v>213</v>
      </c>
      <c r="E10" s="81">
        <v>2.5000000000000001E-5</v>
      </c>
      <c r="F10" s="79">
        <v>1</v>
      </c>
      <c r="G10" s="79">
        <v>1</v>
      </c>
      <c r="H10" s="81">
        <f>E10*F10*G10</f>
        <v>2.5000000000000001E-5</v>
      </c>
      <c r="I10" s="79">
        <v>8.75</v>
      </c>
      <c r="J10" s="79">
        <f>I10</f>
        <v>8.75</v>
      </c>
      <c r="K10" s="90">
        <v>0</v>
      </c>
      <c r="L10" t="str">
        <f t="shared" si="2"/>
        <v>С9</v>
      </c>
      <c r="M10" t="str">
        <f t="shared" si="3"/>
        <v>Колонна Т-101</v>
      </c>
      <c r="N10" t="str">
        <f t="shared" si="0"/>
        <v>Полное-огненный шар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  <c r="T10" t="s">
        <v>260</v>
      </c>
      <c r="U10" t="s">
        <v>260</v>
      </c>
      <c r="V10" t="s">
        <v>260</v>
      </c>
      <c r="W10" t="s">
        <v>260</v>
      </c>
      <c r="X10" t="s">
        <v>260</v>
      </c>
      <c r="Y10" t="s">
        <v>260</v>
      </c>
      <c r="Z10" t="s">
        <v>260</v>
      </c>
      <c r="AA10" t="s">
        <v>260</v>
      </c>
      <c r="AB10" t="s">
        <v>260</v>
      </c>
      <c r="AC10">
        <v>97</v>
      </c>
      <c r="AD10">
        <v>140</v>
      </c>
      <c r="AE10">
        <v>166</v>
      </c>
      <c r="AF10">
        <v>213</v>
      </c>
    </row>
    <row r="11" spans="1:32">
      <c r="A11" s="83" t="s">
        <v>106</v>
      </c>
      <c r="B11" s="83" t="s">
        <v>240</v>
      </c>
      <c r="C11" s="87" t="s">
        <v>90</v>
      </c>
      <c r="D11" s="84" t="s">
        <v>205</v>
      </c>
      <c r="E11" s="85">
        <v>1.0000000000000001E-5</v>
      </c>
      <c r="F11" s="83">
        <v>3</v>
      </c>
      <c r="G11" s="83">
        <v>0.05</v>
      </c>
      <c r="H11" s="85">
        <f>E11*F11*G11</f>
        <v>1.5000000000000002E-6</v>
      </c>
      <c r="I11" s="83">
        <v>1.58</v>
      </c>
      <c r="J11" s="83">
        <v>1.58</v>
      </c>
      <c r="K11" s="88">
        <v>7</v>
      </c>
      <c r="L11" t="str">
        <f t="shared" si="2"/>
        <v>С10</v>
      </c>
      <c r="M11" t="str">
        <f t="shared" si="3"/>
        <v>Теплообменник Е-105А/В/С</v>
      </c>
      <c r="N11" t="str">
        <f t="shared" si="0"/>
        <v>Полное-пожар</v>
      </c>
      <c r="O11">
        <v>9</v>
      </c>
      <c r="P11">
        <v>12</v>
      </c>
      <c r="Q11">
        <v>15</v>
      </c>
      <c r="R11">
        <v>24</v>
      </c>
      <c r="S11" t="s">
        <v>260</v>
      </c>
      <c r="T11" t="s">
        <v>260</v>
      </c>
      <c r="U11" t="s">
        <v>260</v>
      </c>
      <c r="V11" t="s">
        <v>260</v>
      </c>
      <c r="W11" t="s">
        <v>260</v>
      </c>
      <c r="X11" t="s">
        <v>260</v>
      </c>
      <c r="Y11" t="s">
        <v>260</v>
      </c>
      <c r="Z11" t="s">
        <v>260</v>
      </c>
      <c r="AA11" t="s">
        <v>260</v>
      </c>
      <c r="AB11" t="s">
        <v>260</v>
      </c>
      <c r="AC11" t="s">
        <v>260</v>
      </c>
      <c r="AD11" t="s">
        <v>260</v>
      </c>
      <c r="AE11" t="s">
        <v>260</v>
      </c>
      <c r="AF11" t="s">
        <v>260</v>
      </c>
    </row>
    <row r="12" spans="1:32">
      <c r="A12" s="83" t="s">
        <v>107</v>
      </c>
      <c r="B12" s="83" t="s">
        <v>240</v>
      </c>
      <c r="C12" s="87" t="s">
        <v>92</v>
      </c>
      <c r="D12" s="84" t="s">
        <v>208</v>
      </c>
      <c r="E12" s="85">
        <v>1.0000000000000001E-5</v>
      </c>
      <c r="F12" s="83">
        <v>3</v>
      </c>
      <c r="G12" s="83">
        <v>0.19</v>
      </c>
      <c r="H12" s="85">
        <f t="shared" ref="H12:H17" si="4">E12*F12*G12</f>
        <v>5.7000000000000005E-6</v>
      </c>
      <c r="I12" s="83">
        <v>1.58</v>
      </c>
      <c r="J12" s="83">
        <v>0.15</v>
      </c>
      <c r="K12" s="88">
        <v>0</v>
      </c>
      <c r="L12" t="str">
        <f t="shared" si="2"/>
        <v>С11</v>
      </c>
      <c r="M12" t="str">
        <f t="shared" si="3"/>
        <v>Теплообменник Е-105А/В/С</v>
      </c>
      <c r="N12" t="str">
        <f t="shared" si="0"/>
        <v>Полное-взрыв</v>
      </c>
      <c r="O12" t="s">
        <v>260</v>
      </c>
      <c r="P12" t="s">
        <v>260</v>
      </c>
      <c r="Q12" t="s">
        <v>260</v>
      </c>
      <c r="R12" t="s">
        <v>260</v>
      </c>
      <c r="S12">
        <v>24</v>
      </c>
      <c r="T12">
        <v>49</v>
      </c>
      <c r="U12">
        <v>134</v>
      </c>
      <c r="V12">
        <v>231</v>
      </c>
      <c r="W12" t="s">
        <v>260</v>
      </c>
      <c r="X12" t="s">
        <v>260</v>
      </c>
      <c r="Y12" t="s">
        <v>260</v>
      </c>
      <c r="Z12" t="s">
        <v>260</v>
      </c>
      <c r="AA12" t="s">
        <v>260</v>
      </c>
      <c r="AB12" t="s">
        <v>260</v>
      </c>
      <c r="AC12" t="s">
        <v>260</v>
      </c>
      <c r="AD12" t="s">
        <v>260</v>
      </c>
      <c r="AE12" t="s">
        <v>260</v>
      </c>
      <c r="AF12" t="s">
        <v>260</v>
      </c>
    </row>
    <row r="13" spans="1:32">
      <c r="A13" s="83" t="s">
        <v>108</v>
      </c>
      <c r="B13" s="83" t="s">
        <v>240</v>
      </c>
      <c r="C13" s="87" t="s">
        <v>94</v>
      </c>
      <c r="D13" s="84" t="s">
        <v>206</v>
      </c>
      <c r="E13" s="85">
        <v>1.0000000000000001E-5</v>
      </c>
      <c r="F13" s="83">
        <v>3</v>
      </c>
      <c r="G13" s="83">
        <v>0.76</v>
      </c>
      <c r="H13" s="85">
        <f t="shared" si="4"/>
        <v>2.2800000000000002E-5</v>
      </c>
      <c r="I13" s="83">
        <v>1.58</v>
      </c>
      <c r="J13" s="83">
        <v>0</v>
      </c>
      <c r="K13" s="91">
        <v>0</v>
      </c>
      <c r="L13" t="str">
        <f t="shared" si="2"/>
        <v>С12</v>
      </c>
      <c r="M13" t="str">
        <f t="shared" si="3"/>
        <v>Теплообменник Е-105А/В/С</v>
      </c>
      <c r="N13" t="str">
        <f t="shared" si="0"/>
        <v>Полное-ликвидация</v>
      </c>
      <c r="O13" t="s">
        <v>260</v>
      </c>
      <c r="P13" t="s">
        <v>260</v>
      </c>
      <c r="Q13" t="s">
        <v>260</v>
      </c>
      <c r="R13" t="s">
        <v>260</v>
      </c>
      <c r="S13" t="s">
        <v>260</v>
      </c>
      <c r="T13" t="s">
        <v>260</v>
      </c>
      <c r="U13" t="s">
        <v>260</v>
      </c>
      <c r="V13" t="s">
        <v>260</v>
      </c>
      <c r="W13" t="s">
        <v>260</v>
      </c>
      <c r="X13" t="s">
        <v>260</v>
      </c>
      <c r="Y13" t="s">
        <v>260</v>
      </c>
      <c r="Z13" t="s">
        <v>260</v>
      </c>
      <c r="AA13" t="s">
        <v>260</v>
      </c>
      <c r="AB13" t="s">
        <v>260</v>
      </c>
      <c r="AC13" t="s">
        <v>260</v>
      </c>
      <c r="AD13" t="s">
        <v>260</v>
      </c>
      <c r="AE13" t="s">
        <v>260</v>
      </c>
      <c r="AF13" t="s">
        <v>260</v>
      </c>
    </row>
    <row r="14" spans="1:32">
      <c r="A14" s="83" t="s">
        <v>109</v>
      </c>
      <c r="B14" s="83" t="s">
        <v>240</v>
      </c>
      <c r="C14" s="87" t="s">
        <v>96</v>
      </c>
      <c r="D14" s="84" t="s">
        <v>209</v>
      </c>
      <c r="E14" s="85">
        <v>1E-4</v>
      </c>
      <c r="F14" s="83">
        <v>3</v>
      </c>
      <c r="G14" s="83">
        <v>4.0000000000000008E-2</v>
      </c>
      <c r="H14" s="85">
        <f t="shared" si="4"/>
        <v>1.2000000000000004E-5</v>
      </c>
      <c r="I14" s="83">
        <f>K14*300/1000</f>
        <v>1.23</v>
      </c>
      <c r="J14" s="83">
        <f>I14</f>
        <v>1.23</v>
      </c>
      <c r="K14" s="88">
        <v>4.0999999999999996</v>
      </c>
      <c r="L14" t="str">
        <f t="shared" si="2"/>
        <v>С13</v>
      </c>
      <c r="M14" t="str">
        <f t="shared" si="3"/>
        <v>Теплообменник Е-105А/В/С</v>
      </c>
      <c r="N14" t="str">
        <f t="shared" si="0"/>
        <v>Частичное-жидкостной факел</v>
      </c>
      <c r="O14" t="s">
        <v>260</v>
      </c>
      <c r="P14" t="s">
        <v>260</v>
      </c>
      <c r="Q14" t="s">
        <v>260</v>
      </c>
      <c r="R14" t="s">
        <v>260</v>
      </c>
      <c r="S14" t="s">
        <v>260</v>
      </c>
      <c r="T14" t="s">
        <v>260</v>
      </c>
      <c r="U14" t="s">
        <v>260</v>
      </c>
      <c r="V14" t="s">
        <v>260</v>
      </c>
      <c r="W14">
        <v>26</v>
      </c>
      <c r="X14">
        <v>4</v>
      </c>
      <c r="Y14" t="s">
        <v>260</v>
      </c>
      <c r="Z14" t="s">
        <v>260</v>
      </c>
      <c r="AA14" t="s">
        <v>260</v>
      </c>
      <c r="AB14" t="s">
        <v>260</v>
      </c>
      <c r="AC14" t="s">
        <v>260</v>
      </c>
      <c r="AD14" t="s">
        <v>260</v>
      </c>
      <c r="AE14" t="s">
        <v>260</v>
      </c>
      <c r="AF14" t="s">
        <v>260</v>
      </c>
    </row>
    <row r="15" spans="1:32">
      <c r="A15" s="83" t="s">
        <v>110</v>
      </c>
      <c r="B15" s="83" t="s">
        <v>240</v>
      </c>
      <c r="C15" s="87" t="s">
        <v>98</v>
      </c>
      <c r="D15" s="84" t="s">
        <v>207</v>
      </c>
      <c r="E15" s="85">
        <v>1E-4</v>
      </c>
      <c r="F15" s="83">
        <v>3</v>
      </c>
      <c r="G15" s="83">
        <v>0.16000000000000003</v>
      </c>
      <c r="H15" s="85">
        <f t="shared" si="4"/>
        <v>4.8000000000000015E-5</v>
      </c>
      <c r="I15" s="83">
        <f>K14*300/1000</f>
        <v>1.23</v>
      </c>
      <c r="J15" s="83">
        <v>0</v>
      </c>
      <c r="K15" s="91">
        <v>0</v>
      </c>
      <c r="L15" t="str">
        <f t="shared" si="2"/>
        <v>С14</v>
      </c>
      <c r="M15" t="str">
        <f t="shared" si="3"/>
        <v>Теплообменник Е-105А/В/С</v>
      </c>
      <c r="N15" t="str">
        <f t="shared" si="0"/>
        <v>Частичное-ликвидация</v>
      </c>
      <c r="O15" t="s">
        <v>260</v>
      </c>
      <c r="P15" t="s">
        <v>260</v>
      </c>
      <c r="Q15" t="s">
        <v>260</v>
      </c>
      <c r="R15" t="s">
        <v>260</v>
      </c>
      <c r="S15" t="s">
        <v>260</v>
      </c>
      <c r="T15" t="s">
        <v>260</v>
      </c>
      <c r="U15" t="s">
        <v>260</v>
      </c>
      <c r="V15" t="s">
        <v>260</v>
      </c>
      <c r="W15" t="s">
        <v>260</v>
      </c>
      <c r="X15" t="s">
        <v>260</v>
      </c>
      <c r="Y15" t="s">
        <v>260</v>
      </c>
      <c r="Z15" t="s">
        <v>260</v>
      </c>
      <c r="AA15" t="s">
        <v>260</v>
      </c>
      <c r="AB15" t="s">
        <v>260</v>
      </c>
      <c r="AC15" t="s">
        <v>260</v>
      </c>
      <c r="AD15" t="s">
        <v>260</v>
      </c>
      <c r="AE15" t="s">
        <v>260</v>
      </c>
      <c r="AF15" t="s">
        <v>260</v>
      </c>
    </row>
    <row r="16" spans="1:32">
      <c r="A16" s="83" t="s">
        <v>111</v>
      </c>
      <c r="B16" s="83" t="s">
        <v>240</v>
      </c>
      <c r="C16" s="87" t="s">
        <v>100</v>
      </c>
      <c r="D16" s="84" t="s">
        <v>210</v>
      </c>
      <c r="E16" s="85">
        <v>1E-4</v>
      </c>
      <c r="F16" s="83">
        <v>3</v>
      </c>
      <c r="G16" s="83">
        <v>4.0000000000000008E-2</v>
      </c>
      <c r="H16" s="85">
        <f t="shared" si="4"/>
        <v>1.2000000000000004E-5</v>
      </c>
      <c r="I16" s="83">
        <f>K16*1800/1000</f>
        <v>0.36</v>
      </c>
      <c r="J16" s="83">
        <f>I16</f>
        <v>0.36</v>
      </c>
      <c r="K16" s="88">
        <v>0.2</v>
      </c>
      <c r="L16" t="str">
        <f t="shared" si="2"/>
        <v>С15</v>
      </c>
      <c r="M16" t="str">
        <f t="shared" si="3"/>
        <v>Теплообменник Е-105А/В/С</v>
      </c>
      <c r="N16" t="str">
        <f t="shared" si="0"/>
        <v>Частичное-газ факел</v>
      </c>
      <c r="O16" t="s">
        <v>260</v>
      </c>
      <c r="P16" t="s">
        <v>260</v>
      </c>
      <c r="Q16" t="s">
        <v>260</v>
      </c>
      <c r="R16" t="s">
        <v>260</v>
      </c>
      <c r="S16" t="s">
        <v>260</v>
      </c>
      <c r="T16" t="s">
        <v>260</v>
      </c>
      <c r="U16" t="s">
        <v>260</v>
      </c>
      <c r="V16" t="s">
        <v>260</v>
      </c>
      <c r="W16">
        <v>6</v>
      </c>
      <c r="X16">
        <v>1</v>
      </c>
      <c r="Y16" t="s">
        <v>260</v>
      </c>
      <c r="Z16" t="s">
        <v>260</v>
      </c>
      <c r="AA16" t="s">
        <v>260</v>
      </c>
      <c r="AB16" t="s">
        <v>260</v>
      </c>
      <c r="AC16" t="s">
        <v>260</v>
      </c>
      <c r="AD16" t="s">
        <v>260</v>
      </c>
      <c r="AE16" t="s">
        <v>260</v>
      </c>
      <c r="AF16" t="s">
        <v>260</v>
      </c>
    </row>
    <row r="17" spans="1:32">
      <c r="A17" s="83" t="s">
        <v>112</v>
      </c>
      <c r="B17" s="83" t="s">
        <v>240</v>
      </c>
      <c r="C17" s="87" t="s">
        <v>102</v>
      </c>
      <c r="D17" s="84" t="s">
        <v>211</v>
      </c>
      <c r="E17" s="85">
        <v>1E-4</v>
      </c>
      <c r="F17" s="83">
        <v>3</v>
      </c>
      <c r="G17" s="83">
        <v>0.15200000000000002</v>
      </c>
      <c r="H17" s="85">
        <f t="shared" si="4"/>
        <v>4.5600000000000011E-5</v>
      </c>
      <c r="I17" s="83">
        <f>K16*1800/1000</f>
        <v>0.36</v>
      </c>
      <c r="J17" s="83">
        <f>I17</f>
        <v>0.36</v>
      </c>
      <c r="K17" s="91">
        <v>0</v>
      </c>
      <c r="L17" t="str">
        <f t="shared" si="2"/>
        <v>С16</v>
      </c>
      <c r="M17" t="str">
        <f t="shared" si="3"/>
        <v>Теплообменник Е-105А/В/С</v>
      </c>
      <c r="N17" t="str">
        <f t="shared" si="0"/>
        <v>Частичное-вспышка</v>
      </c>
      <c r="O17" t="s">
        <v>260</v>
      </c>
      <c r="P17" t="s">
        <v>260</v>
      </c>
      <c r="Q17" t="s">
        <v>260</v>
      </c>
      <c r="R17" t="s">
        <v>260</v>
      </c>
      <c r="S17" t="s">
        <v>260</v>
      </c>
      <c r="T17" t="s">
        <v>260</v>
      </c>
      <c r="U17" t="s">
        <v>260</v>
      </c>
      <c r="V17" t="s">
        <v>260</v>
      </c>
      <c r="W17" t="s">
        <v>260</v>
      </c>
      <c r="X17" t="s">
        <v>260</v>
      </c>
      <c r="Y17">
        <v>23</v>
      </c>
      <c r="Z17">
        <v>27</v>
      </c>
      <c r="AA17" t="s">
        <v>260</v>
      </c>
      <c r="AB17" t="s">
        <v>260</v>
      </c>
      <c r="AC17" t="s">
        <v>260</v>
      </c>
      <c r="AD17" t="s">
        <v>260</v>
      </c>
      <c r="AE17" t="s">
        <v>260</v>
      </c>
      <c r="AF17" t="s">
        <v>260</v>
      </c>
    </row>
    <row r="18" spans="1:32">
      <c r="A18" s="83" t="s">
        <v>113</v>
      </c>
      <c r="B18" s="83" t="s">
        <v>240</v>
      </c>
      <c r="C18" s="87" t="s">
        <v>104</v>
      </c>
      <c r="D18" s="84" t="s">
        <v>207</v>
      </c>
      <c r="E18" s="85">
        <v>1E-4</v>
      </c>
      <c r="F18" s="83">
        <v>3</v>
      </c>
      <c r="G18" s="83">
        <v>0.6080000000000001</v>
      </c>
      <c r="H18" s="85">
        <f>E18*F18*G18</f>
        <v>1.8240000000000004E-4</v>
      </c>
      <c r="I18" s="83">
        <f>K16*1800/1000</f>
        <v>0.36</v>
      </c>
      <c r="J18" s="83">
        <v>0</v>
      </c>
      <c r="K18" s="91">
        <v>0</v>
      </c>
      <c r="L18" t="str">
        <f t="shared" si="2"/>
        <v>С17</v>
      </c>
      <c r="M18" t="str">
        <f t="shared" si="3"/>
        <v>Теплообменник Е-105А/В/С</v>
      </c>
      <c r="N18" t="str">
        <f t="shared" si="0"/>
        <v>Частичное-ликвидация</v>
      </c>
      <c r="O18" t="s">
        <v>260</v>
      </c>
      <c r="P18" t="s">
        <v>260</v>
      </c>
      <c r="Q18" t="s">
        <v>260</v>
      </c>
      <c r="R18" t="s">
        <v>260</v>
      </c>
      <c r="S18" t="s">
        <v>260</v>
      </c>
      <c r="T18" t="s">
        <v>260</v>
      </c>
      <c r="U18" t="s">
        <v>260</v>
      </c>
      <c r="V18" t="s">
        <v>260</v>
      </c>
      <c r="W18" t="s">
        <v>260</v>
      </c>
      <c r="X18" t="s">
        <v>260</v>
      </c>
      <c r="Y18" t="s">
        <v>260</v>
      </c>
      <c r="Z18" t="s">
        <v>260</v>
      </c>
      <c r="AA18" t="s">
        <v>260</v>
      </c>
      <c r="AB18" t="s">
        <v>260</v>
      </c>
      <c r="AC18" t="s">
        <v>260</v>
      </c>
      <c r="AD18" t="s">
        <v>260</v>
      </c>
      <c r="AE18" t="s">
        <v>260</v>
      </c>
      <c r="AF18" t="s">
        <v>260</v>
      </c>
    </row>
    <row r="19" spans="1:32">
      <c r="A19" s="83" t="s">
        <v>114</v>
      </c>
      <c r="B19" s="83" t="s">
        <v>240</v>
      </c>
      <c r="C19" s="87" t="s">
        <v>212</v>
      </c>
      <c r="D19" s="84" t="s">
        <v>213</v>
      </c>
      <c r="E19" s="85">
        <v>2.5000000000000001E-5</v>
      </c>
      <c r="F19" s="83">
        <v>3</v>
      </c>
      <c r="G19" s="83">
        <v>1</v>
      </c>
      <c r="H19" s="85">
        <f>E19*F19*G19</f>
        <v>7.5000000000000007E-5</v>
      </c>
      <c r="I19" s="83">
        <v>1.58</v>
      </c>
      <c r="J19" s="83">
        <f>I19</f>
        <v>1.58</v>
      </c>
      <c r="K19" s="91">
        <v>0</v>
      </c>
      <c r="L19" t="str">
        <f t="shared" si="2"/>
        <v>С18</v>
      </c>
      <c r="M19" t="str">
        <f t="shared" si="3"/>
        <v>Теплообменник Е-105А/В/С</v>
      </c>
      <c r="N19" t="str">
        <f t="shared" si="0"/>
        <v>Полное-огненный шар</v>
      </c>
      <c r="O19" t="s">
        <v>260</v>
      </c>
      <c r="P19" t="s">
        <v>260</v>
      </c>
      <c r="Q19" t="s">
        <v>260</v>
      </c>
      <c r="R19" t="s">
        <v>260</v>
      </c>
      <c r="S19" t="s">
        <v>260</v>
      </c>
      <c r="T19" t="s">
        <v>260</v>
      </c>
      <c r="U19" t="s">
        <v>260</v>
      </c>
      <c r="V19" t="s">
        <v>260</v>
      </c>
      <c r="W19" t="s">
        <v>260</v>
      </c>
      <c r="X19" t="s">
        <v>260</v>
      </c>
      <c r="Y19" t="s">
        <v>260</v>
      </c>
      <c r="Z19" t="s">
        <v>260</v>
      </c>
      <c r="AA19" t="s">
        <v>260</v>
      </c>
      <c r="AB19" t="s">
        <v>260</v>
      </c>
      <c r="AC19">
        <v>35</v>
      </c>
      <c r="AD19">
        <v>60</v>
      </c>
      <c r="AE19">
        <v>75</v>
      </c>
      <c r="AF19">
        <v>100</v>
      </c>
    </row>
    <row r="20" spans="1:32">
      <c r="A20" s="92" t="s">
        <v>115</v>
      </c>
      <c r="B20" s="92" t="s">
        <v>4</v>
      </c>
      <c r="C20" s="93" t="s">
        <v>90</v>
      </c>
      <c r="D20" s="94" t="s">
        <v>205</v>
      </c>
      <c r="E20" s="95">
        <v>1.0000000000000001E-5</v>
      </c>
      <c r="F20" s="92">
        <v>1</v>
      </c>
      <c r="G20" s="92">
        <v>0.05</v>
      </c>
      <c r="H20" s="95">
        <f>E20*F20*G20</f>
        <v>5.0000000000000008E-7</v>
      </c>
      <c r="I20" s="92">
        <v>6.25</v>
      </c>
      <c r="J20" s="92">
        <v>6.25</v>
      </c>
      <c r="K20" s="96">
        <v>26</v>
      </c>
      <c r="L20" t="str">
        <f t="shared" si="2"/>
        <v>С19</v>
      </c>
      <c r="M20" t="str">
        <f t="shared" si="3"/>
        <v>Колонна Т-100/1</v>
      </c>
      <c r="N20" t="str">
        <f t="shared" si="0"/>
        <v>Полное-пожар</v>
      </c>
      <c r="O20">
        <v>13</v>
      </c>
      <c r="P20">
        <v>16</v>
      </c>
      <c r="Q20">
        <v>21</v>
      </c>
      <c r="R20">
        <v>36</v>
      </c>
      <c r="S20" t="s">
        <v>260</v>
      </c>
      <c r="T20" t="s">
        <v>260</v>
      </c>
      <c r="U20" t="s">
        <v>260</v>
      </c>
      <c r="V20" t="s">
        <v>260</v>
      </c>
      <c r="W20" t="s">
        <v>260</v>
      </c>
      <c r="X20" t="s">
        <v>260</v>
      </c>
      <c r="Y20" t="s">
        <v>260</v>
      </c>
      <c r="Z20" t="s">
        <v>260</v>
      </c>
      <c r="AA20" t="s">
        <v>260</v>
      </c>
      <c r="AB20" t="s">
        <v>260</v>
      </c>
      <c r="AC20" t="s">
        <v>260</v>
      </c>
      <c r="AD20" t="s">
        <v>260</v>
      </c>
      <c r="AE20" t="s">
        <v>260</v>
      </c>
      <c r="AF20" t="s">
        <v>260</v>
      </c>
    </row>
    <row r="21" spans="1:32">
      <c r="A21" s="92" t="s">
        <v>116</v>
      </c>
      <c r="B21" s="92" t="s">
        <v>4</v>
      </c>
      <c r="C21" s="93" t="s">
        <v>92</v>
      </c>
      <c r="D21" s="94" t="s">
        <v>208</v>
      </c>
      <c r="E21" s="95">
        <v>1.0000000000000001E-5</v>
      </c>
      <c r="F21" s="92">
        <v>1</v>
      </c>
      <c r="G21" s="92">
        <v>0.19</v>
      </c>
      <c r="H21" s="95">
        <f t="shared" ref="H21:H26" si="5">E21*F21*G21</f>
        <v>1.9000000000000002E-6</v>
      </c>
      <c r="I21" s="92">
        <v>6.25</v>
      </c>
      <c r="J21" s="92">
        <v>0.62</v>
      </c>
      <c r="K21" s="96">
        <v>0</v>
      </c>
      <c r="L21" t="str">
        <f t="shared" si="2"/>
        <v>С20</v>
      </c>
      <c r="M21" t="str">
        <f t="shared" si="3"/>
        <v>Колонна Т-100/1</v>
      </c>
      <c r="N21" t="str">
        <f t="shared" si="0"/>
        <v>Полное-взрыв</v>
      </c>
      <c r="O21" t="s">
        <v>260</v>
      </c>
      <c r="P21" t="s">
        <v>260</v>
      </c>
      <c r="Q21" t="s">
        <v>260</v>
      </c>
      <c r="R21" t="s">
        <v>260</v>
      </c>
      <c r="S21">
        <v>39</v>
      </c>
      <c r="T21">
        <v>79</v>
      </c>
      <c r="U21">
        <v>216</v>
      </c>
      <c r="V21">
        <v>371</v>
      </c>
      <c r="W21" t="s">
        <v>260</v>
      </c>
      <c r="X21" t="s">
        <v>260</v>
      </c>
      <c r="Y21" t="s">
        <v>260</v>
      </c>
      <c r="Z21" t="s">
        <v>260</v>
      </c>
      <c r="AA21" t="s">
        <v>260</v>
      </c>
      <c r="AB21" t="s">
        <v>260</v>
      </c>
      <c r="AC21" t="s">
        <v>260</v>
      </c>
      <c r="AD21" t="s">
        <v>260</v>
      </c>
      <c r="AE21" t="s">
        <v>260</v>
      </c>
      <c r="AF21" t="s">
        <v>260</v>
      </c>
    </row>
    <row r="22" spans="1:32">
      <c r="A22" s="92" t="s">
        <v>117</v>
      </c>
      <c r="B22" s="92" t="s">
        <v>4</v>
      </c>
      <c r="C22" s="93" t="s">
        <v>94</v>
      </c>
      <c r="D22" s="94" t="s">
        <v>206</v>
      </c>
      <c r="E22" s="95">
        <v>1.0000000000000001E-5</v>
      </c>
      <c r="F22" s="92">
        <v>1</v>
      </c>
      <c r="G22" s="92">
        <v>0.76</v>
      </c>
      <c r="H22" s="95">
        <f t="shared" si="5"/>
        <v>7.6000000000000009E-6</v>
      </c>
      <c r="I22" s="92">
        <v>6.25</v>
      </c>
      <c r="J22" s="92">
        <v>0</v>
      </c>
      <c r="K22" s="97">
        <v>0</v>
      </c>
      <c r="L22" t="str">
        <f t="shared" si="2"/>
        <v>С21</v>
      </c>
      <c r="M22" t="str">
        <f t="shared" si="3"/>
        <v>Колонна Т-100/1</v>
      </c>
      <c r="N22" t="str">
        <f t="shared" si="0"/>
        <v>Полное-ликвидация</v>
      </c>
      <c r="O22" t="s">
        <v>260</v>
      </c>
      <c r="P22" t="s">
        <v>260</v>
      </c>
      <c r="Q22" t="s">
        <v>260</v>
      </c>
      <c r="R22" t="s">
        <v>260</v>
      </c>
      <c r="S22" t="s">
        <v>260</v>
      </c>
      <c r="T22" t="s">
        <v>260</v>
      </c>
      <c r="U22" t="s">
        <v>260</v>
      </c>
      <c r="V22" t="s">
        <v>260</v>
      </c>
      <c r="W22" t="s">
        <v>260</v>
      </c>
      <c r="X22" t="s">
        <v>260</v>
      </c>
      <c r="Y22" t="s">
        <v>260</v>
      </c>
      <c r="Z22" t="s">
        <v>260</v>
      </c>
      <c r="AA22" t="s">
        <v>260</v>
      </c>
      <c r="AB22" t="s">
        <v>260</v>
      </c>
      <c r="AC22" t="s">
        <v>260</v>
      </c>
      <c r="AD22" t="s">
        <v>260</v>
      </c>
      <c r="AE22" t="s">
        <v>260</v>
      </c>
      <c r="AF22" t="s">
        <v>260</v>
      </c>
    </row>
    <row r="23" spans="1:32">
      <c r="A23" s="92" t="s">
        <v>118</v>
      </c>
      <c r="B23" s="92" t="s">
        <v>4</v>
      </c>
      <c r="C23" s="93" t="s">
        <v>96</v>
      </c>
      <c r="D23" s="94" t="s">
        <v>209</v>
      </c>
      <c r="E23" s="95">
        <v>1E-4</v>
      </c>
      <c r="F23" s="92">
        <v>1</v>
      </c>
      <c r="G23" s="92">
        <v>4.0000000000000008E-2</v>
      </c>
      <c r="H23" s="95">
        <f t="shared" si="5"/>
        <v>4.0000000000000007E-6</v>
      </c>
      <c r="I23" s="92">
        <f>K23*300/1000</f>
        <v>1.05</v>
      </c>
      <c r="J23" s="92">
        <f>I23</f>
        <v>1.05</v>
      </c>
      <c r="K23" s="96">
        <v>3.5</v>
      </c>
      <c r="L23" t="str">
        <f t="shared" si="2"/>
        <v>С22</v>
      </c>
      <c r="M23" t="str">
        <f t="shared" si="3"/>
        <v>Колонна Т-100/1</v>
      </c>
      <c r="N23" t="str">
        <f t="shared" si="0"/>
        <v>Частичное-жидкостной факел</v>
      </c>
      <c r="O23" t="s">
        <v>260</v>
      </c>
      <c r="P23" t="s">
        <v>260</v>
      </c>
      <c r="Q23" t="s">
        <v>260</v>
      </c>
      <c r="R23" t="s">
        <v>260</v>
      </c>
      <c r="S23" t="s">
        <v>260</v>
      </c>
      <c r="T23" t="s">
        <v>260</v>
      </c>
      <c r="U23" t="s">
        <v>260</v>
      </c>
      <c r="V23" t="s">
        <v>260</v>
      </c>
      <c r="W23">
        <v>24</v>
      </c>
      <c r="X23">
        <v>4</v>
      </c>
      <c r="Y23" t="s">
        <v>260</v>
      </c>
      <c r="Z23" t="s">
        <v>260</v>
      </c>
      <c r="AA23" t="s">
        <v>260</v>
      </c>
      <c r="AB23" t="s">
        <v>260</v>
      </c>
      <c r="AC23" t="s">
        <v>260</v>
      </c>
      <c r="AD23" t="s">
        <v>260</v>
      </c>
      <c r="AE23" t="s">
        <v>260</v>
      </c>
      <c r="AF23" t="s">
        <v>260</v>
      </c>
    </row>
    <row r="24" spans="1:32">
      <c r="A24" s="92" t="s">
        <v>119</v>
      </c>
      <c r="B24" s="92" t="s">
        <v>4</v>
      </c>
      <c r="C24" s="93" t="s">
        <v>98</v>
      </c>
      <c r="D24" s="94" t="s">
        <v>207</v>
      </c>
      <c r="E24" s="95">
        <v>1E-4</v>
      </c>
      <c r="F24" s="92">
        <v>1</v>
      </c>
      <c r="G24" s="92">
        <v>0.16000000000000003</v>
      </c>
      <c r="H24" s="95">
        <f t="shared" si="5"/>
        <v>1.6000000000000003E-5</v>
      </c>
      <c r="I24" s="92">
        <f>K23*300/1000</f>
        <v>1.05</v>
      </c>
      <c r="J24" s="92">
        <v>0</v>
      </c>
      <c r="K24" s="97">
        <v>0</v>
      </c>
      <c r="L24" t="str">
        <f t="shared" si="2"/>
        <v>С23</v>
      </c>
      <c r="M24" t="str">
        <f t="shared" si="3"/>
        <v>Колонна Т-100/1</v>
      </c>
      <c r="N24" t="str">
        <f t="shared" si="0"/>
        <v>Частичное-ликвидация</v>
      </c>
      <c r="O24" t="s">
        <v>260</v>
      </c>
      <c r="P24" t="s">
        <v>260</v>
      </c>
      <c r="Q24" t="s">
        <v>260</v>
      </c>
      <c r="R24" t="s">
        <v>260</v>
      </c>
      <c r="S24" t="s">
        <v>260</v>
      </c>
      <c r="T24" t="s">
        <v>260</v>
      </c>
      <c r="U24" t="s">
        <v>260</v>
      </c>
      <c r="V24" t="s">
        <v>260</v>
      </c>
      <c r="W24" t="s">
        <v>260</v>
      </c>
      <c r="X24" t="s">
        <v>260</v>
      </c>
      <c r="Y24" t="s">
        <v>260</v>
      </c>
      <c r="Z24" t="s">
        <v>260</v>
      </c>
      <c r="AA24" t="s">
        <v>260</v>
      </c>
      <c r="AB24" t="s">
        <v>260</v>
      </c>
      <c r="AC24" t="s">
        <v>260</v>
      </c>
      <c r="AD24" t="s">
        <v>260</v>
      </c>
      <c r="AE24" t="s">
        <v>260</v>
      </c>
      <c r="AF24" t="s">
        <v>260</v>
      </c>
    </row>
    <row r="25" spans="1:32">
      <c r="A25" s="92" t="s">
        <v>120</v>
      </c>
      <c r="B25" s="92" t="s">
        <v>4</v>
      </c>
      <c r="C25" s="93" t="s">
        <v>100</v>
      </c>
      <c r="D25" s="94" t="s">
        <v>210</v>
      </c>
      <c r="E25" s="95">
        <v>1E-4</v>
      </c>
      <c r="F25" s="92">
        <v>1</v>
      </c>
      <c r="G25" s="92">
        <v>4.0000000000000008E-2</v>
      </c>
      <c r="H25" s="95">
        <f t="shared" si="5"/>
        <v>4.0000000000000007E-6</v>
      </c>
      <c r="I25" s="92">
        <f>K25*1800/1000</f>
        <v>0.28799999999999998</v>
      </c>
      <c r="J25" s="92">
        <f>I25</f>
        <v>0.28799999999999998</v>
      </c>
      <c r="K25" s="96">
        <v>0.16</v>
      </c>
      <c r="L25" t="str">
        <f t="shared" si="2"/>
        <v>С24</v>
      </c>
      <c r="M25" t="str">
        <f t="shared" si="3"/>
        <v>Колонна Т-100/1</v>
      </c>
      <c r="N25" t="str">
        <f t="shared" si="0"/>
        <v>Частичное-газ факел</v>
      </c>
      <c r="O25" t="s">
        <v>260</v>
      </c>
      <c r="P25" t="s">
        <v>260</v>
      </c>
      <c r="Q25" t="s">
        <v>260</v>
      </c>
      <c r="R25" t="s">
        <v>260</v>
      </c>
      <c r="S25" t="s">
        <v>260</v>
      </c>
      <c r="T25" t="s">
        <v>260</v>
      </c>
      <c r="U25" t="s">
        <v>260</v>
      </c>
      <c r="V25" t="s">
        <v>260</v>
      </c>
      <c r="W25">
        <v>6</v>
      </c>
      <c r="X25">
        <v>1</v>
      </c>
      <c r="Y25" t="s">
        <v>260</v>
      </c>
      <c r="Z25" t="s">
        <v>260</v>
      </c>
      <c r="AA25" t="s">
        <v>260</v>
      </c>
      <c r="AB25" t="s">
        <v>260</v>
      </c>
      <c r="AC25" t="s">
        <v>260</v>
      </c>
      <c r="AD25" t="s">
        <v>260</v>
      </c>
      <c r="AE25" t="s">
        <v>260</v>
      </c>
      <c r="AF25" t="s">
        <v>260</v>
      </c>
    </row>
    <row r="26" spans="1:32">
      <c r="A26" s="92" t="s">
        <v>121</v>
      </c>
      <c r="B26" s="92" t="s">
        <v>4</v>
      </c>
      <c r="C26" s="93" t="s">
        <v>102</v>
      </c>
      <c r="D26" s="94" t="s">
        <v>211</v>
      </c>
      <c r="E26" s="95">
        <v>1E-4</v>
      </c>
      <c r="F26" s="92">
        <v>1</v>
      </c>
      <c r="G26" s="92">
        <v>0.15200000000000002</v>
      </c>
      <c r="H26" s="95">
        <f t="shared" si="5"/>
        <v>1.5200000000000004E-5</v>
      </c>
      <c r="I26" s="92">
        <f>K25*1800/1000</f>
        <v>0.28799999999999998</v>
      </c>
      <c r="J26" s="92">
        <f>I26</f>
        <v>0.28799999999999998</v>
      </c>
      <c r="K26" s="97">
        <v>0</v>
      </c>
      <c r="L26" t="str">
        <f t="shared" si="2"/>
        <v>С25</v>
      </c>
      <c r="M26" t="str">
        <f t="shared" si="3"/>
        <v>Колонна Т-100/1</v>
      </c>
      <c r="N26" t="str">
        <f t="shared" si="0"/>
        <v>Частичное-вспышка</v>
      </c>
      <c r="O26" t="s">
        <v>260</v>
      </c>
      <c r="P26" t="s">
        <v>260</v>
      </c>
      <c r="Q26" t="s">
        <v>260</v>
      </c>
      <c r="R26" t="s">
        <v>260</v>
      </c>
      <c r="S26" t="s">
        <v>260</v>
      </c>
      <c r="T26" t="s">
        <v>260</v>
      </c>
      <c r="U26" t="s">
        <v>260</v>
      </c>
      <c r="V26" t="s">
        <v>260</v>
      </c>
      <c r="W26" t="s">
        <v>260</v>
      </c>
      <c r="X26" t="s">
        <v>260</v>
      </c>
      <c r="Y26">
        <v>21</v>
      </c>
      <c r="Z26">
        <v>25</v>
      </c>
      <c r="AA26" t="s">
        <v>260</v>
      </c>
      <c r="AB26" t="s">
        <v>260</v>
      </c>
      <c r="AC26" t="s">
        <v>260</v>
      </c>
      <c r="AD26" t="s">
        <v>260</v>
      </c>
      <c r="AE26" t="s">
        <v>260</v>
      </c>
      <c r="AF26" t="s">
        <v>260</v>
      </c>
    </row>
    <row r="27" spans="1:32">
      <c r="A27" s="92" t="s">
        <v>122</v>
      </c>
      <c r="B27" s="92" t="s">
        <v>4</v>
      </c>
      <c r="C27" s="93" t="s">
        <v>104</v>
      </c>
      <c r="D27" s="94" t="s">
        <v>207</v>
      </c>
      <c r="E27" s="95">
        <v>1E-4</v>
      </c>
      <c r="F27" s="92">
        <v>1</v>
      </c>
      <c r="G27" s="92">
        <v>0.6080000000000001</v>
      </c>
      <c r="H27" s="95">
        <f>E27*F27*G27</f>
        <v>6.0800000000000014E-5</v>
      </c>
      <c r="I27" s="92">
        <f>K25*1800/1000</f>
        <v>0.28799999999999998</v>
      </c>
      <c r="J27" s="92">
        <v>0</v>
      </c>
      <c r="K27" s="97">
        <v>0</v>
      </c>
      <c r="L27" t="str">
        <f t="shared" si="2"/>
        <v>С26</v>
      </c>
      <c r="M27" t="str">
        <f t="shared" si="3"/>
        <v>Колонна Т-100/1</v>
      </c>
      <c r="N27" t="str">
        <f t="shared" si="0"/>
        <v>Частичное-ликвидация</v>
      </c>
      <c r="O27" t="s">
        <v>260</v>
      </c>
      <c r="P27" t="s">
        <v>260</v>
      </c>
      <c r="Q27" t="s">
        <v>260</v>
      </c>
      <c r="R27" t="s">
        <v>260</v>
      </c>
      <c r="S27" t="s">
        <v>260</v>
      </c>
      <c r="T27" t="s">
        <v>260</v>
      </c>
      <c r="U27" t="s">
        <v>260</v>
      </c>
      <c r="V27" t="s">
        <v>260</v>
      </c>
      <c r="W27" t="s">
        <v>260</v>
      </c>
      <c r="X27" t="s">
        <v>260</v>
      </c>
      <c r="Y27" t="s">
        <v>260</v>
      </c>
      <c r="Z27" t="s">
        <v>260</v>
      </c>
      <c r="AA27" t="s">
        <v>260</v>
      </c>
      <c r="AB27" t="s">
        <v>260</v>
      </c>
      <c r="AC27" t="s">
        <v>260</v>
      </c>
      <c r="AD27" t="s">
        <v>260</v>
      </c>
      <c r="AE27" t="s">
        <v>260</v>
      </c>
      <c r="AF27" t="s">
        <v>260</v>
      </c>
    </row>
    <row r="28" spans="1:32">
      <c r="A28" s="92" t="s">
        <v>123</v>
      </c>
      <c r="B28" s="92" t="s">
        <v>4</v>
      </c>
      <c r="C28" s="93" t="s">
        <v>212</v>
      </c>
      <c r="D28" s="94" t="s">
        <v>213</v>
      </c>
      <c r="E28" s="95">
        <v>2.5000000000000001E-5</v>
      </c>
      <c r="F28" s="92">
        <v>1</v>
      </c>
      <c r="G28" s="92">
        <v>1</v>
      </c>
      <c r="H28" s="95">
        <f>E28*F28*G28</f>
        <v>2.5000000000000001E-5</v>
      </c>
      <c r="I28" s="92">
        <v>6.25</v>
      </c>
      <c r="J28" s="92">
        <f>I28</f>
        <v>6.25</v>
      </c>
      <c r="K28" s="97">
        <v>0</v>
      </c>
      <c r="L28" t="str">
        <f t="shared" si="2"/>
        <v>С27</v>
      </c>
      <c r="M28" t="str">
        <f t="shared" si="3"/>
        <v>Колонна Т-100/1</v>
      </c>
      <c r="N28" t="str">
        <f t="shared" si="0"/>
        <v>Полное-огненный шар</v>
      </c>
      <c r="O28" t="s">
        <v>260</v>
      </c>
      <c r="P28" t="s">
        <v>260</v>
      </c>
      <c r="Q28" t="s">
        <v>260</v>
      </c>
      <c r="R28" t="s">
        <v>260</v>
      </c>
      <c r="S28" t="s">
        <v>260</v>
      </c>
      <c r="T28" t="s">
        <v>260</v>
      </c>
      <c r="U28" t="s">
        <v>260</v>
      </c>
      <c r="V28" t="s">
        <v>260</v>
      </c>
      <c r="W28" t="s">
        <v>260</v>
      </c>
      <c r="X28" t="s">
        <v>260</v>
      </c>
      <c r="Y28" t="s">
        <v>260</v>
      </c>
      <c r="Z28" t="s">
        <v>260</v>
      </c>
      <c r="AA28" t="s">
        <v>260</v>
      </c>
      <c r="AB28" t="s">
        <v>260</v>
      </c>
      <c r="AC28">
        <v>81</v>
      </c>
      <c r="AD28">
        <v>119</v>
      </c>
      <c r="AE28">
        <v>143</v>
      </c>
      <c r="AF28">
        <v>184</v>
      </c>
    </row>
    <row r="29" spans="1:32">
      <c r="A29" s="98" t="s">
        <v>124</v>
      </c>
      <c r="B29" s="98" t="s">
        <v>6</v>
      </c>
      <c r="C29" s="99" t="s">
        <v>90</v>
      </c>
      <c r="D29" s="100" t="s">
        <v>205</v>
      </c>
      <c r="E29" s="101">
        <v>1.0000000000000001E-5</v>
      </c>
      <c r="F29" s="98">
        <v>1</v>
      </c>
      <c r="G29" s="98">
        <v>0.05</v>
      </c>
      <c r="H29" s="101">
        <f>E29*F29*G29</f>
        <v>5.0000000000000008E-7</v>
      </c>
      <c r="I29" s="98">
        <v>4.5</v>
      </c>
      <c r="J29" s="98">
        <v>4.5</v>
      </c>
      <c r="K29" s="102">
        <v>72</v>
      </c>
      <c r="L29" t="str">
        <f t="shared" si="2"/>
        <v>С28</v>
      </c>
      <c r="M29" t="str">
        <f t="shared" si="3"/>
        <v>Аппарат V-100/2</v>
      </c>
      <c r="N29" t="str">
        <f t="shared" si="0"/>
        <v>Полное-пожар</v>
      </c>
      <c r="O29">
        <v>13</v>
      </c>
      <c r="P29">
        <v>18</v>
      </c>
      <c r="Q29">
        <v>25</v>
      </c>
      <c r="R29">
        <v>45</v>
      </c>
      <c r="S29" t="s">
        <v>260</v>
      </c>
      <c r="T29" t="s">
        <v>260</v>
      </c>
      <c r="U29" t="s">
        <v>260</v>
      </c>
      <c r="V29" t="s">
        <v>260</v>
      </c>
      <c r="W29" t="s">
        <v>260</v>
      </c>
      <c r="X29" t="s">
        <v>260</v>
      </c>
      <c r="Y29" t="s">
        <v>260</v>
      </c>
      <c r="Z29" t="s">
        <v>260</v>
      </c>
      <c r="AA29" t="s">
        <v>260</v>
      </c>
      <c r="AB29" t="s">
        <v>260</v>
      </c>
      <c r="AC29" t="s">
        <v>260</v>
      </c>
      <c r="AD29" t="s">
        <v>260</v>
      </c>
      <c r="AE29" t="s">
        <v>260</v>
      </c>
      <c r="AF29" t="s">
        <v>260</v>
      </c>
    </row>
    <row r="30" spans="1:32">
      <c r="A30" s="98" t="s">
        <v>125</v>
      </c>
      <c r="B30" s="98" t="s">
        <v>6</v>
      </c>
      <c r="C30" s="99" t="s">
        <v>92</v>
      </c>
      <c r="D30" s="100" t="s">
        <v>208</v>
      </c>
      <c r="E30" s="101">
        <v>1.0000000000000001E-5</v>
      </c>
      <c r="F30" s="98">
        <v>1</v>
      </c>
      <c r="G30" s="98">
        <v>0.19</v>
      </c>
      <c r="H30" s="101">
        <f t="shared" ref="H30:H35" si="6">E30*F30*G30</f>
        <v>1.9000000000000002E-6</v>
      </c>
      <c r="I30" s="98">
        <v>4.5</v>
      </c>
      <c r="J30" s="98">
        <v>0.03</v>
      </c>
      <c r="K30" s="102">
        <v>0</v>
      </c>
      <c r="L30" t="str">
        <f t="shared" si="2"/>
        <v>С29</v>
      </c>
      <c r="M30" t="str">
        <f t="shared" si="3"/>
        <v>Аппарат V-100/2</v>
      </c>
      <c r="N30" t="str">
        <f t="shared" si="0"/>
        <v>Полное-взрыв</v>
      </c>
      <c r="O30" t="s">
        <v>260</v>
      </c>
      <c r="P30" t="s">
        <v>260</v>
      </c>
      <c r="Q30" t="s">
        <v>260</v>
      </c>
      <c r="R30" t="s">
        <v>260</v>
      </c>
      <c r="S30">
        <v>14</v>
      </c>
      <c r="T30">
        <v>29</v>
      </c>
      <c r="U30">
        <v>78</v>
      </c>
      <c r="V30">
        <v>135</v>
      </c>
      <c r="W30" t="s">
        <v>260</v>
      </c>
      <c r="X30" t="s">
        <v>260</v>
      </c>
      <c r="Y30" t="s">
        <v>260</v>
      </c>
      <c r="Z30" t="s">
        <v>260</v>
      </c>
      <c r="AA30" t="s">
        <v>260</v>
      </c>
      <c r="AB30" t="s">
        <v>260</v>
      </c>
      <c r="AC30" t="s">
        <v>260</v>
      </c>
      <c r="AD30" t="s">
        <v>260</v>
      </c>
      <c r="AE30" t="s">
        <v>260</v>
      </c>
      <c r="AF30" t="s">
        <v>260</v>
      </c>
    </row>
    <row r="31" spans="1:32">
      <c r="A31" s="98" t="s">
        <v>126</v>
      </c>
      <c r="B31" s="98" t="s">
        <v>6</v>
      </c>
      <c r="C31" s="99" t="s">
        <v>94</v>
      </c>
      <c r="D31" s="100" t="s">
        <v>206</v>
      </c>
      <c r="E31" s="101">
        <v>1.0000000000000001E-5</v>
      </c>
      <c r="F31" s="98">
        <v>1</v>
      </c>
      <c r="G31" s="98">
        <v>0.76</v>
      </c>
      <c r="H31" s="101">
        <f t="shared" si="6"/>
        <v>7.6000000000000009E-6</v>
      </c>
      <c r="I31" s="98">
        <v>4.5</v>
      </c>
      <c r="J31" s="98">
        <v>0</v>
      </c>
      <c r="K31" s="103">
        <v>0</v>
      </c>
      <c r="L31" t="str">
        <f t="shared" si="2"/>
        <v>С30</v>
      </c>
      <c r="M31" t="str">
        <f t="shared" si="3"/>
        <v>Аппарат V-100/2</v>
      </c>
      <c r="N31" t="str">
        <f t="shared" si="0"/>
        <v>Полное-ликвидация</v>
      </c>
      <c r="O31" t="s">
        <v>260</v>
      </c>
      <c r="P31" t="s">
        <v>260</v>
      </c>
      <c r="Q31" t="s">
        <v>260</v>
      </c>
      <c r="R31" t="s">
        <v>260</v>
      </c>
      <c r="S31" t="s">
        <v>260</v>
      </c>
      <c r="T31" t="s">
        <v>260</v>
      </c>
      <c r="U31" t="s">
        <v>260</v>
      </c>
      <c r="V31" t="s">
        <v>260</v>
      </c>
      <c r="W31" t="s">
        <v>260</v>
      </c>
      <c r="X31" t="s">
        <v>260</v>
      </c>
      <c r="Y31" t="s">
        <v>260</v>
      </c>
      <c r="Z31" t="s">
        <v>260</v>
      </c>
      <c r="AA31" t="s">
        <v>260</v>
      </c>
      <c r="AB31" t="s">
        <v>260</v>
      </c>
      <c r="AC31" t="s">
        <v>260</v>
      </c>
      <c r="AD31" t="s">
        <v>260</v>
      </c>
      <c r="AE31" t="s">
        <v>260</v>
      </c>
      <c r="AF31" t="s">
        <v>260</v>
      </c>
    </row>
    <row r="32" spans="1:32">
      <c r="A32" s="98" t="s">
        <v>127</v>
      </c>
      <c r="B32" s="98" t="s">
        <v>6</v>
      </c>
      <c r="C32" s="99" t="s">
        <v>96</v>
      </c>
      <c r="D32" s="100" t="s">
        <v>209</v>
      </c>
      <c r="E32" s="101">
        <v>1E-4</v>
      </c>
      <c r="F32" s="98">
        <v>1</v>
      </c>
      <c r="G32" s="98">
        <v>4.0000000000000008E-2</v>
      </c>
      <c r="H32" s="101">
        <f t="shared" si="6"/>
        <v>4.0000000000000007E-6</v>
      </c>
      <c r="I32" s="98">
        <f>K32*300/1000</f>
        <v>1.08</v>
      </c>
      <c r="J32" s="98">
        <f>I32</f>
        <v>1.08</v>
      </c>
      <c r="K32" s="102">
        <v>3.6</v>
      </c>
      <c r="L32" t="str">
        <f t="shared" si="2"/>
        <v>С31</v>
      </c>
      <c r="M32" t="str">
        <f t="shared" si="3"/>
        <v>Аппарат V-100/2</v>
      </c>
      <c r="N32" t="str">
        <f t="shared" si="0"/>
        <v>Частичное-жидкостной факел</v>
      </c>
      <c r="O32" t="s">
        <v>260</v>
      </c>
      <c r="P32" t="s">
        <v>260</v>
      </c>
      <c r="Q32" t="s">
        <v>260</v>
      </c>
      <c r="R32" t="s">
        <v>260</v>
      </c>
      <c r="S32" t="s">
        <v>260</v>
      </c>
      <c r="T32" t="s">
        <v>260</v>
      </c>
      <c r="U32" t="s">
        <v>260</v>
      </c>
      <c r="V32" t="s">
        <v>260</v>
      </c>
      <c r="W32">
        <v>25</v>
      </c>
      <c r="X32">
        <v>4</v>
      </c>
      <c r="Y32" t="s">
        <v>260</v>
      </c>
      <c r="Z32" t="s">
        <v>260</v>
      </c>
      <c r="AA32" t="s">
        <v>260</v>
      </c>
      <c r="AB32" t="s">
        <v>260</v>
      </c>
      <c r="AC32" t="s">
        <v>260</v>
      </c>
      <c r="AD32" t="s">
        <v>260</v>
      </c>
      <c r="AE32" t="s">
        <v>260</v>
      </c>
      <c r="AF32" t="s">
        <v>260</v>
      </c>
    </row>
    <row r="33" spans="1:32">
      <c r="A33" s="98" t="s">
        <v>128</v>
      </c>
      <c r="B33" s="98" t="s">
        <v>6</v>
      </c>
      <c r="C33" s="99" t="s">
        <v>98</v>
      </c>
      <c r="D33" s="100" t="s">
        <v>207</v>
      </c>
      <c r="E33" s="101">
        <v>1E-4</v>
      </c>
      <c r="F33" s="98">
        <v>1</v>
      </c>
      <c r="G33" s="98">
        <v>0.16000000000000003</v>
      </c>
      <c r="H33" s="101">
        <f t="shared" si="6"/>
        <v>1.6000000000000003E-5</v>
      </c>
      <c r="I33" s="98">
        <f>K32*300/1000</f>
        <v>1.08</v>
      </c>
      <c r="J33" s="98">
        <v>0</v>
      </c>
      <c r="K33" s="103">
        <v>0</v>
      </c>
      <c r="L33" t="str">
        <f t="shared" si="2"/>
        <v>С32</v>
      </c>
      <c r="M33" t="str">
        <f t="shared" si="3"/>
        <v>Аппарат V-100/2</v>
      </c>
      <c r="N33" t="str">
        <f t="shared" si="0"/>
        <v>Частичное-ликвидация</v>
      </c>
      <c r="O33" t="s">
        <v>260</v>
      </c>
      <c r="P33" t="s">
        <v>260</v>
      </c>
      <c r="Q33" t="s">
        <v>260</v>
      </c>
      <c r="R33" t="s">
        <v>260</v>
      </c>
      <c r="S33" t="s">
        <v>260</v>
      </c>
      <c r="T33" t="s">
        <v>260</v>
      </c>
      <c r="U33" t="s">
        <v>260</v>
      </c>
      <c r="V33" t="s">
        <v>260</v>
      </c>
      <c r="W33" t="s">
        <v>260</v>
      </c>
      <c r="X33" t="s">
        <v>260</v>
      </c>
      <c r="Y33" t="s">
        <v>260</v>
      </c>
      <c r="Z33" t="s">
        <v>260</v>
      </c>
      <c r="AA33" t="s">
        <v>260</v>
      </c>
      <c r="AB33" t="s">
        <v>260</v>
      </c>
      <c r="AC33" t="s">
        <v>260</v>
      </c>
      <c r="AD33" t="s">
        <v>260</v>
      </c>
      <c r="AE33" t="s">
        <v>260</v>
      </c>
      <c r="AF33" t="s">
        <v>260</v>
      </c>
    </row>
    <row r="34" spans="1:32">
      <c r="A34" s="98" t="s">
        <v>129</v>
      </c>
      <c r="B34" s="98" t="s">
        <v>6</v>
      </c>
      <c r="C34" s="99" t="s">
        <v>100</v>
      </c>
      <c r="D34" s="100" t="s">
        <v>210</v>
      </c>
      <c r="E34" s="101">
        <v>1E-4</v>
      </c>
      <c r="F34" s="98">
        <v>1</v>
      </c>
      <c r="G34" s="98">
        <v>4.0000000000000008E-2</v>
      </c>
      <c r="H34" s="101">
        <f t="shared" si="6"/>
        <v>4.0000000000000007E-6</v>
      </c>
      <c r="I34" s="98">
        <f>K34*1800/1000</f>
        <v>0.30599999999999999</v>
      </c>
      <c r="J34" s="98">
        <f>I34</f>
        <v>0.30599999999999999</v>
      </c>
      <c r="K34" s="102">
        <v>0.17</v>
      </c>
      <c r="L34" t="str">
        <f t="shared" si="2"/>
        <v>С33</v>
      </c>
      <c r="M34" t="str">
        <f t="shared" si="3"/>
        <v>Аппарат V-100/2</v>
      </c>
      <c r="N34" t="str">
        <f t="shared" si="0"/>
        <v>Частичное-газ факел</v>
      </c>
      <c r="O34" t="s">
        <v>260</v>
      </c>
      <c r="P34" t="s">
        <v>260</v>
      </c>
      <c r="Q34" t="s">
        <v>260</v>
      </c>
      <c r="R34" t="s">
        <v>260</v>
      </c>
      <c r="S34" t="s">
        <v>260</v>
      </c>
      <c r="T34" t="s">
        <v>260</v>
      </c>
      <c r="U34" t="s">
        <v>260</v>
      </c>
      <c r="V34" t="s">
        <v>260</v>
      </c>
      <c r="W34">
        <v>6</v>
      </c>
      <c r="X34">
        <v>1</v>
      </c>
      <c r="Y34" t="s">
        <v>260</v>
      </c>
      <c r="Z34" t="s">
        <v>260</v>
      </c>
      <c r="AA34" t="s">
        <v>260</v>
      </c>
      <c r="AB34" t="s">
        <v>260</v>
      </c>
      <c r="AC34" t="s">
        <v>260</v>
      </c>
      <c r="AD34" t="s">
        <v>260</v>
      </c>
      <c r="AE34" t="s">
        <v>260</v>
      </c>
      <c r="AF34" t="s">
        <v>260</v>
      </c>
    </row>
    <row r="35" spans="1:32">
      <c r="A35" s="98" t="s">
        <v>130</v>
      </c>
      <c r="B35" s="98" t="s">
        <v>6</v>
      </c>
      <c r="C35" s="99" t="s">
        <v>102</v>
      </c>
      <c r="D35" s="100" t="s">
        <v>211</v>
      </c>
      <c r="E35" s="101">
        <v>1E-4</v>
      </c>
      <c r="F35" s="98">
        <v>1</v>
      </c>
      <c r="G35" s="98">
        <v>0.15200000000000002</v>
      </c>
      <c r="H35" s="101">
        <f t="shared" si="6"/>
        <v>1.5200000000000004E-5</v>
      </c>
      <c r="I35" s="98">
        <f>K34*1800/1000</f>
        <v>0.30599999999999999</v>
      </c>
      <c r="J35" s="98">
        <f>I35</f>
        <v>0.30599999999999999</v>
      </c>
      <c r="K35" s="103">
        <v>0</v>
      </c>
      <c r="L35" t="str">
        <f t="shared" si="2"/>
        <v>С34</v>
      </c>
      <c r="M35" t="str">
        <f t="shared" si="3"/>
        <v>Аппарат V-100/2</v>
      </c>
      <c r="N35" t="str">
        <f t="shared" si="0"/>
        <v>Частичное-вспышка</v>
      </c>
      <c r="O35" t="s">
        <v>260</v>
      </c>
      <c r="P35" t="s">
        <v>260</v>
      </c>
      <c r="Q35" t="s">
        <v>260</v>
      </c>
      <c r="R35" t="s">
        <v>260</v>
      </c>
      <c r="S35" t="s">
        <v>260</v>
      </c>
      <c r="T35" t="s">
        <v>260</v>
      </c>
      <c r="U35" t="s">
        <v>260</v>
      </c>
      <c r="V35" t="s">
        <v>260</v>
      </c>
      <c r="W35" t="s">
        <v>260</v>
      </c>
      <c r="X35" t="s">
        <v>260</v>
      </c>
      <c r="Y35">
        <v>21</v>
      </c>
      <c r="Z35">
        <v>25</v>
      </c>
      <c r="AA35" t="s">
        <v>260</v>
      </c>
      <c r="AB35" t="s">
        <v>260</v>
      </c>
      <c r="AC35" t="s">
        <v>260</v>
      </c>
      <c r="AD35" t="s">
        <v>260</v>
      </c>
      <c r="AE35" t="s">
        <v>260</v>
      </c>
      <c r="AF35" t="s">
        <v>260</v>
      </c>
    </row>
    <row r="36" spans="1:32">
      <c r="A36" s="98" t="s">
        <v>131</v>
      </c>
      <c r="B36" s="98" t="s">
        <v>6</v>
      </c>
      <c r="C36" s="99" t="s">
        <v>104</v>
      </c>
      <c r="D36" s="100" t="s">
        <v>207</v>
      </c>
      <c r="E36" s="101">
        <v>1E-4</v>
      </c>
      <c r="F36" s="98">
        <v>1</v>
      </c>
      <c r="G36" s="98">
        <v>0.6080000000000001</v>
      </c>
      <c r="H36" s="101">
        <f>E36*F36*G36</f>
        <v>6.0800000000000014E-5</v>
      </c>
      <c r="I36" s="98">
        <f>K34*1800/1000</f>
        <v>0.30599999999999999</v>
      </c>
      <c r="J36" s="98">
        <v>0</v>
      </c>
      <c r="K36" s="103">
        <v>0</v>
      </c>
      <c r="L36" t="str">
        <f t="shared" si="2"/>
        <v>С35</v>
      </c>
      <c r="M36" t="str">
        <f t="shared" si="3"/>
        <v>Аппарат V-100/2</v>
      </c>
      <c r="N36" t="str">
        <f t="shared" si="0"/>
        <v>Частичное-ликвидация</v>
      </c>
      <c r="O36" t="s">
        <v>260</v>
      </c>
      <c r="P36" t="s">
        <v>260</v>
      </c>
      <c r="Q36" t="s">
        <v>260</v>
      </c>
      <c r="R36" t="s">
        <v>260</v>
      </c>
      <c r="S36" t="s">
        <v>260</v>
      </c>
      <c r="T36" t="s">
        <v>260</v>
      </c>
      <c r="U36" t="s">
        <v>260</v>
      </c>
      <c r="V36" t="s">
        <v>260</v>
      </c>
      <c r="W36" t="s">
        <v>260</v>
      </c>
      <c r="X36" t="s">
        <v>260</v>
      </c>
      <c r="Y36" t="s">
        <v>260</v>
      </c>
      <c r="Z36" t="s">
        <v>260</v>
      </c>
      <c r="AA36" t="s">
        <v>260</v>
      </c>
      <c r="AB36" t="s">
        <v>260</v>
      </c>
      <c r="AC36" t="s">
        <v>260</v>
      </c>
      <c r="AD36" t="s">
        <v>260</v>
      </c>
      <c r="AE36" t="s">
        <v>260</v>
      </c>
      <c r="AF36" t="s">
        <v>260</v>
      </c>
    </row>
    <row r="37" spans="1:32">
      <c r="A37" s="98" t="s">
        <v>132</v>
      </c>
      <c r="B37" s="98" t="s">
        <v>6</v>
      </c>
      <c r="C37" s="99" t="s">
        <v>212</v>
      </c>
      <c r="D37" s="100" t="s">
        <v>213</v>
      </c>
      <c r="E37" s="101">
        <v>2.5000000000000001E-5</v>
      </c>
      <c r="F37" s="98">
        <v>1</v>
      </c>
      <c r="G37" s="98">
        <v>1</v>
      </c>
      <c r="H37" s="101">
        <f>E37*F37*G37</f>
        <v>2.5000000000000001E-5</v>
      </c>
      <c r="I37" s="98">
        <v>4.5</v>
      </c>
      <c r="J37" s="98">
        <f>I37</f>
        <v>4.5</v>
      </c>
      <c r="K37" s="103">
        <v>0</v>
      </c>
      <c r="L37" t="str">
        <f t="shared" si="2"/>
        <v>С36</v>
      </c>
      <c r="M37" t="str">
        <f t="shared" si="3"/>
        <v>Аппарат V-100/2</v>
      </c>
      <c r="N37" t="str">
        <f t="shared" si="0"/>
        <v>Полное-огненный шар</v>
      </c>
      <c r="O37" t="s">
        <v>260</v>
      </c>
      <c r="P37" t="s">
        <v>260</v>
      </c>
      <c r="Q37" t="s">
        <v>260</v>
      </c>
      <c r="R37" t="s">
        <v>260</v>
      </c>
      <c r="S37" t="s">
        <v>260</v>
      </c>
      <c r="T37" t="s">
        <v>260</v>
      </c>
      <c r="U37" t="s">
        <v>260</v>
      </c>
      <c r="V37" t="s">
        <v>260</v>
      </c>
      <c r="W37" t="s">
        <v>260</v>
      </c>
      <c r="X37" t="s">
        <v>260</v>
      </c>
      <c r="Y37" t="s">
        <v>260</v>
      </c>
      <c r="Z37" t="s">
        <v>260</v>
      </c>
      <c r="AA37" t="s">
        <v>260</v>
      </c>
      <c r="AB37" t="s">
        <v>260</v>
      </c>
      <c r="AC37">
        <v>68</v>
      </c>
      <c r="AD37">
        <v>102</v>
      </c>
      <c r="AE37">
        <v>123</v>
      </c>
      <c r="AF37">
        <v>160</v>
      </c>
    </row>
    <row r="38" spans="1:32">
      <c r="A38" s="104" t="s">
        <v>133</v>
      </c>
      <c r="B38" s="104" t="s">
        <v>7</v>
      </c>
      <c r="C38" s="105" t="s">
        <v>90</v>
      </c>
      <c r="D38" s="106" t="s">
        <v>205</v>
      </c>
      <c r="E38" s="107">
        <v>1.0000000000000001E-5</v>
      </c>
      <c r="F38" s="104">
        <v>1</v>
      </c>
      <c r="G38" s="104">
        <v>0.05</v>
      </c>
      <c r="H38" s="107">
        <f>E38*F38*G38</f>
        <v>5.0000000000000008E-7</v>
      </c>
      <c r="I38" s="104">
        <v>8.3000000000000007</v>
      </c>
      <c r="J38" s="104">
        <v>8.3000000000000007</v>
      </c>
      <c r="K38" s="108">
        <v>140</v>
      </c>
      <c r="L38" t="str">
        <f t="shared" si="2"/>
        <v>С37</v>
      </c>
      <c r="M38" t="str">
        <f t="shared" si="3"/>
        <v>Разделитель V-100/1</v>
      </c>
      <c r="N38" t="str">
        <f t="shared" si="0"/>
        <v>Полное-пожар</v>
      </c>
      <c r="O38">
        <v>15</v>
      </c>
      <c r="P38">
        <v>20</v>
      </c>
      <c r="Q38">
        <v>28</v>
      </c>
      <c r="R38">
        <v>52</v>
      </c>
      <c r="S38" t="s">
        <v>260</v>
      </c>
      <c r="T38" t="s">
        <v>260</v>
      </c>
      <c r="U38" t="s">
        <v>260</v>
      </c>
      <c r="V38" t="s">
        <v>260</v>
      </c>
      <c r="W38" t="s">
        <v>260</v>
      </c>
      <c r="X38" t="s">
        <v>260</v>
      </c>
      <c r="Y38" t="s">
        <v>260</v>
      </c>
      <c r="Z38" t="s">
        <v>260</v>
      </c>
      <c r="AA38" t="s">
        <v>260</v>
      </c>
      <c r="AB38" t="s">
        <v>260</v>
      </c>
      <c r="AC38" t="s">
        <v>260</v>
      </c>
      <c r="AD38" t="s">
        <v>260</v>
      </c>
      <c r="AE38" t="s">
        <v>260</v>
      </c>
      <c r="AF38" t="s">
        <v>260</v>
      </c>
    </row>
    <row r="39" spans="1:32">
      <c r="A39" s="104" t="s">
        <v>134</v>
      </c>
      <c r="B39" s="104" t="s">
        <v>7</v>
      </c>
      <c r="C39" s="105" t="s">
        <v>92</v>
      </c>
      <c r="D39" s="106" t="s">
        <v>208</v>
      </c>
      <c r="E39" s="107">
        <v>1.0000000000000001E-5</v>
      </c>
      <c r="F39" s="104">
        <v>1</v>
      </c>
      <c r="G39" s="104">
        <v>0.19</v>
      </c>
      <c r="H39" s="107">
        <f t="shared" ref="H39:H44" si="7">E39*F39*G39</f>
        <v>1.9000000000000002E-6</v>
      </c>
      <c r="I39" s="104">
        <v>8.3000000000000007</v>
      </c>
      <c r="J39" s="104">
        <v>7.0000000000000007E-2</v>
      </c>
      <c r="K39" s="108">
        <v>0</v>
      </c>
      <c r="L39" t="str">
        <f t="shared" si="2"/>
        <v>С38</v>
      </c>
      <c r="M39" t="str">
        <f t="shared" si="3"/>
        <v>Разделитель V-100/1</v>
      </c>
      <c r="N39" t="str">
        <f t="shared" si="0"/>
        <v>Полное-взрыв</v>
      </c>
      <c r="O39" t="s">
        <v>260</v>
      </c>
      <c r="P39" t="s">
        <v>260</v>
      </c>
      <c r="Q39" t="s">
        <v>260</v>
      </c>
      <c r="R39" t="s">
        <v>260</v>
      </c>
      <c r="S39">
        <v>19</v>
      </c>
      <c r="T39">
        <v>38</v>
      </c>
      <c r="U39">
        <v>104</v>
      </c>
      <c r="V39">
        <v>179</v>
      </c>
      <c r="W39" t="s">
        <v>260</v>
      </c>
      <c r="X39" t="s">
        <v>260</v>
      </c>
      <c r="Y39" t="s">
        <v>260</v>
      </c>
      <c r="Z39" t="s">
        <v>260</v>
      </c>
      <c r="AA39" t="s">
        <v>260</v>
      </c>
      <c r="AB39" t="s">
        <v>260</v>
      </c>
      <c r="AC39" t="s">
        <v>260</v>
      </c>
      <c r="AD39" t="s">
        <v>260</v>
      </c>
      <c r="AE39" t="s">
        <v>260</v>
      </c>
      <c r="AF39" t="s">
        <v>260</v>
      </c>
    </row>
    <row r="40" spans="1:32">
      <c r="A40" s="104" t="s">
        <v>135</v>
      </c>
      <c r="B40" s="104" t="s">
        <v>7</v>
      </c>
      <c r="C40" s="105" t="s">
        <v>94</v>
      </c>
      <c r="D40" s="106" t="s">
        <v>206</v>
      </c>
      <c r="E40" s="107">
        <v>1.0000000000000001E-5</v>
      </c>
      <c r="F40" s="104">
        <v>1</v>
      </c>
      <c r="G40" s="104">
        <v>0.76</v>
      </c>
      <c r="H40" s="107">
        <f t="shared" si="7"/>
        <v>7.6000000000000009E-6</v>
      </c>
      <c r="I40" s="104">
        <v>8.3000000000000007</v>
      </c>
      <c r="J40" s="104">
        <v>0</v>
      </c>
      <c r="K40" s="109">
        <v>0</v>
      </c>
      <c r="L40" t="str">
        <f t="shared" si="2"/>
        <v>С39</v>
      </c>
      <c r="M40" t="str">
        <f t="shared" si="3"/>
        <v>Разделитель V-100/1</v>
      </c>
      <c r="N40" t="str">
        <f t="shared" si="0"/>
        <v>Полное-ликвидация</v>
      </c>
      <c r="O40" t="s">
        <v>260</v>
      </c>
      <c r="P40" t="s">
        <v>260</v>
      </c>
      <c r="Q40" t="s">
        <v>260</v>
      </c>
      <c r="R40" t="s">
        <v>260</v>
      </c>
      <c r="S40" t="s">
        <v>260</v>
      </c>
      <c r="T40" t="s">
        <v>260</v>
      </c>
      <c r="U40" t="s">
        <v>260</v>
      </c>
      <c r="V40" t="s">
        <v>260</v>
      </c>
      <c r="W40" t="s">
        <v>260</v>
      </c>
      <c r="X40" t="s">
        <v>260</v>
      </c>
      <c r="Y40" t="s">
        <v>260</v>
      </c>
      <c r="Z40" t="s">
        <v>260</v>
      </c>
      <c r="AA40" t="s">
        <v>260</v>
      </c>
      <c r="AB40" t="s">
        <v>260</v>
      </c>
      <c r="AC40" t="s">
        <v>260</v>
      </c>
      <c r="AD40" t="s">
        <v>260</v>
      </c>
      <c r="AE40" t="s">
        <v>260</v>
      </c>
      <c r="AF40" t="s">
        <v>260</v>
      </c>
    </row>
    <row r="41" spans="1:32">
      <c r="A41" s="104" t="s">
        <v>136</v>
      </c>
      <c r="B41" s="104" t="s">
        <v>7</v>
      </c>
      <c r="C41" s="105" t="s">
        <v>96</v>
      </c>
      <c r="D41" s="106" t="s">
        <v>209</v>
      </c>
      <c r="E41" s="107">
        <v>1E-4</v>
      </c>
      <c r="F41" s="104">
        <v>1</v>
      </c>
      <c r="G41" s="104">
        <v>4.0000000000000008E-2</v>
      </c>
      <c r="H41" s="107">
        <f t="shared" si="7"/>
        <v>4.0000000000000007E-6</v>
      </c>
      <c r="I41" s="104">
        <f>K41*300/1000</f>
        <v>1.35</v>
      </c>
      <c r="J41" s="104">
        <f>I41</f>
        <v>1.35</v>
      </c>
      <c r="K41" s="108">
        <v>4.5</v>
      </c>
      <c r="L41" t="str">
        <f t="shared" si="2"/>
        <v>С40</v>
      </c>
      <c r="M41" t="str">
        <f t="shared" si="3"/>
        <v>Разделитель V-100/1</v>
      </c>
      <c r="N41" t="str">
        <f t="shared" si="0"/>
        <v>Частичное-жидкостной факел</v>
      </c>
      <c r="O41" t="s">
        <v>260</v>
      </c>
      <c r="P41" t="s">
        <v>260</v>
      </c>
      <c r="Q41" t="s">
        <v>260</v>
      </c>
      <c r="R41" t="s">
        <v>260</v>
      </c>
      <c r="S41" t="s">
        <v>260</v>
      </c>
      <c r="T41" t="s">
        <v>260</v>
      </c>
      <c r="U41" t="s">
        <v>260</v>
      </c>
      <c r="V41" t="s">
        <v>260</v>
      </c>
      <c r="W41">
        <v>27</v>
      </c>
      <c r="X41">
        <v>5</v>
      </c>
      <c r="Y41" t="s">
        <v>260</v>
      </c>
      <c r="Z41" t="s">
        <v>260</v>
      </c>
      <c r="AA41" t="s">
        <v>260</v>
      </c>
      <c r="AB41" t="s">
        <v>260</v>
      </c>
      <c r="AC41" t="s">
        <v>260</v>
      </c>
      <c r="AD41" t="s">
        <v>260</v>
      </c>
      <c r="AE41" t="s">
        <v>260</v>
      </c>
      <c r="AF41" t="s">
        <v>260</v>
      </c>
    </row>
    <row r="42" spans="1:32">
      <c r="A42" s="104" t="s">
        <v>137</v>
      </c>
      <c r="B42" s="104" t="s">
        <v>7</v>
      </c>
      <c r="C42" s="105" t="s">
        <v>98</v>
      </c>
      <c r="D42" s="106" t="s">
        <v>207</v>
      </c>
      <c r="E42" s="107">
        <v>1E-4</v>
      </c>
      <c r="F42" s="104">
        <v>1</v>
      </c>
      <c r="G42" s="104">
        <v>0.16000000000000003</v>
      </c>
      <c r="H42" s="107">
        <f t="shared" si="7"/>
        <v>1.6000000000000003E-5</v>
      </c>
      <c r="I42" s="104">
        <f>K41*300/1000</f>
        <v>1.35</v>
      </c>
      <c r="J42" s="104">
        <v>0</v>
      </c>
      <c r="K42" s="109">
        <v>0</v>
      </c>
      <c r="L42" t="str">
        <f t="shared" si="2"/>
        <v>С41</v>
      </c>
      <c r="M42" t="str">
        <f t="shared" si="3"/>
        <v>Разделитель V-100/1</v>
      </c>
      <c r="N42" t="str">
        <f t="shared" si="0"/>
        <v>Частичное-ликвидация</v>
      </c>
      <c r="O42" t="s">
        <v>260</v>
      </c>
      <c r="P42" t="s">
        <v>260</v>
      </c>
      <c r="Q42" t="s">
        <v>260</v>
      </c>
      <c r="R42" t="s">
        <v>260</v>
      </c>
      <c r="S42" t="s">
        <v>260</v>
      </c>
      <c r="T42" t="s">
        <v>260</v>
      </c>
      <c r="U42" t="s">
        <v>260</v>
      </c>
      <c r="V42" t="s">
        <v>260</v>
      </c>
      <c r="W42" t="s">
        <v>260</v>
      </c>
      <c r="X42" t="s">
        <v>260</v>
      </c>
      <c r="Y42" t="s">
        <v>260</v>
      </c>
      <c r="Z42" t="s">
        <v>260</v>
      </c>
      <c r="AA42" t="s">
        <v>260</v>
      </c>
      <c r="AB42" t="s">
        <v>260</v>
      </c>
      <c r="AC42" t="s">
        <v>260</v>
      </c>
      <c r="AD42" t="s">
        <v>260</v>
      </c>
      <c r="AE42" t="s">
        <v>260</v>
      </c>
      <c r="AF42" t="s">
        <v>260</v>
      </c>
    </row>
    <row r="43" spans="1:32">
      <c r="A43" s="104" t="s">
        <v>138</v>
      </c>
      <c r="B43" s="104" t="s">
        <v>7</v>
      </c>
      <c r="C43" s="105" t="s">
        <v>100</v>
      </c>
      <c r="D43" s="106" t="s">
        <v>210</v>
      </c>
      <c r="E43" s="107">
        <v>1E-4</v>
      </c>
      <c r="F43" s="104">
        <v>1</v>
      </c>
      <c r="G43" s="104">
        <v>4.0000000000000008E-2</v>
      </c>
      <c r="H43" s="107">
        <f t="shared" si="7"/>
        <v>4.0000000000000007E-6</v>
      </c>
      <c r="I43" s="104">
        <f>K43*1800/1000</f>
        <v>0.378</v>
      </c>
      <c r="J43" s="104">
        <f>I43</f>
        <v>0.378</v>
      </c>
      <c r="K43" s="108">
        <v>0.21</v>
      </c>
      <c r="L43" t="str">
        <f t="shared" si="2"/>
        <v>С42</v>
      </c>
      <c r="M43" t="str">
        <f t="shared" si="3"/>
        <v>Разделитель V-100/1</v>
      </c>
      <c r="N43" t="str">
        <f t="shared" si="0"/>
        <v>Частичное-газ факел</v>
      </c>
      <c r="O43" t="s">
        <v>260</v>
      </c>
      <c r="P43" t="s">
        <v>260</v>
      </c>
      <c r="Q43" t="s">
        <v>260</v>
      </c>
      <c r="R43" t="s">
        <v>260</v>
      </c>
      <c r="S43" t="s">
        <v>260</v>
      </c>
      <c r="T43" t="s">
        <v>260</v>
      </c>
      <c r="U43" t="s">
        <v>260</v>
      </c>
      <c r="V43" t="s">
        <v>260</v>
      </c>
      <c r="W43">
        <v>6</v>
      </c>
      <c r="X43">
        <v>1</v>
      </c>
      <c r="Y43" t="s">
        <v>260</v>
      </c>
      <c r="Z43" t="s">
        <v>260</v>
      </c>
      <c r="AA43" t="s">
        <v>260</v>
      </c>
      <c r="AB43" t="s">
        <v>260</v>
      </c>
      <c r="AC43" t="s">
        <v>260</v>
      </c>
      <c r="AD43" t="s">
        <v>260</v>
      </c>
      <c r="AE43" t="s">
        <v>260</v>
      </c>
      <c r="AF43" t="s">
        <v>260</v>
      </c>
    </row>
    <row r="44" spans="1:32">
      <c r="A44" s="104" t="s">
        <v>139</v>
      </c>
      <c r="B44" s="104" t="s">
        <v>7</v>
      </c>
      <c r="C44" s="105" t="s">
        <v>102</v>
      </c>
      <c r="D44" s="106" t="s">
        <v>211</v>
      </c>
      <c r="E44" s="107">
        <v>1E-4</v>
      </c>
      <c r="F44" s="104">
        <v>1</v>
      </c>
      <c r="G44" s="104">
        <v>0.15200000000000002</v>
      </c>
      <c r="H44" s="107">
        <f t="shared" si="7"/>
        <v>1.5200000000000004E-5</v>
      </c>
      <c r="I44" s="104">
        <f>K43*1800/1000</f>
        <v>0.378</v>
      </c>
      <c r="J44" s="104">
        <f>I44</f>
        <v>0.378</v>
      </c>
      <c r="K44" s="109">
        <v>0</v>
      </c>
      <c r="L44" t="str">
        <f t="shared" si="2"/>
        <v>С43</v>
      </c>
      <c r="M44" t="str">
        <f t="shared" si="3"/>
        <v>Разделитель V-100/1</v>
      </c>
      <c r="N44" t="str">
        <f t="shared" si="0"/>
        <v>Частичное-вспышка</v>
      </c>
      <c r="O44" t="s">
        <v>260</v>
      </c>
      <c r="P44" t="s">
        <v>260</v>
      </c>
      <c r="Q44" t="s">
        <v>260</v>
      </c>
      <c r="R44" t="s">
        <v>260</v>
      </c>
      <c r="S44" t="s">
        <v>260</v>
      </c>
      <c r="T44" t="s">
        <v>260</v>
      </c>
      <c r="U44" t="s">
        <v>260</v>
      </c>
      <c r="V44" t="s">
        <v>260</v>
      </c>
      <c r="W44" t="s">
        <v>260</v>
      </c>
      <c r="X44" t="s">
        <v>260</v>
      </c>
      <c r="Y44">
        <v>23</v>
      </c>
      <c r="Z44">
        <v>27</v>
      </c>
      <c r="AA44" t="s">
        <v>260</v>
      </c>
      <c r="AB44" t="s">
        <v>260</v>
      </c>
      <c r="AC44" t="s">
        <v>260</v>
      </c>
      <c r="AD44" t="s">
        <v>260</v>
      </c>
      <c r="AE44" t="s">
        <v>260</v>
      </c>
      <c r="AF44" t="s">
        <v>260</v>
      </c>
    </row>
    <row r="45" spans="1:32">
      <c r="A45" s="104" t="s">
        <v>140</v>
      </c>
      <c r="B45" s="104" t="s">
        <v>7</v>
      </c>
      <c r="C45" s="105" t="s">
        <v>104</v>
      </c>
      <c r="D45" s="106" t="s">
        <v>207</v>
      </c>
      <c r="E45" s="107">
        <v>1E-4</v>
      </c>
      <c r="F45" s="104">
        <v>1</v>
      </c>
      <c r="G45" s="104">
        <v>0.6080000000000001</v>
      </c>
      <c r="H45" s="107">
        <f>E45*F45*G45</f>
        <v>6.0800000000000014E-5</v>
      </c>
      <c r="I45" s="104">
        <f>K43*1800/1000</f>
        <v>0.378</v>
      </c>
      <c r="J45" s="104">
        <v>0</v>
      </c>
      <c r="K45" s="109">
        <v>0</v>
      </c>
      <c r="L45" t="str">
        <f t="shared" si="2"/>
        <v>С44</v>
      </c>
      <c r="M45" t="str">
        <f t="shared" si="3"/>
        <v>Разделитель V-100/1</v>
      </c>
      <c r="N45" t="str">
        <f t="shared" si="0"/>
        <v>Частичное-ликвидация</v>
      </c>
      <c r="O45" t="s">
        <v>260</v>
      </c>
      <c r="P45" t="s">
        <v>260</v>
      </c>
      <c r="Q45" t="s">
        <v>260</v>
      </c>
      <c r="R45" t="s">
        <v>260</v>
      </c>
      <c r="S45" t="s">
        <v>260</v>
      </c>
      <c r="T45" t="s">
        <v>260</v>
      </c>
      <c r="U45" t="s">
        <v>260</v>
      </c>
      <c r="V45" t="s">
        <v>260</v>
      </c>
      <c r="W45" t="s">
        <v>260</v>
      </c>
      <c r="X45" t="s">
        <v>260</v>
      </c>
      <c r="Y45" t="s">
        <v>260</v>
      </c>
      <c r="Z45" t="s">
        <v>260</v>
      </c>
      <c r="AA45" t="s">
        <v>260</v>
      </c>
      <c r="AB45" t="s">
        <v>260</v>
      </c>
      <c r="AC45" t="s">
        <v>260</v>
      </c>
      <c r="AD45" t="s">
        <v>260</v>
      </c>
      <c r="AE45" t="s">
        <v>260</v>
      </c>
      <c r="AF45" t="s">
        <v>260</v>
      </c>
    </row>
    <row r="46" spans="1:32">
      <c r="A46" s="104" t="s">
        <v>141</v>
      </c>
      <c r="B46" s="104" t="s">
        <v>7</v>
      </c>
      <c r="C46" s="105" t="s">
        <v>212</v>
      </c>
      <c r="D46" s="106" t="s">
        <v>213</v>
      </c>
      <c r="E46" s="107">
        <v>2.5000000000000001E-5</v>
      </c>
      <c r="F46" s="104">
        <v>1</v>
      </c>
      <c r="G46" s="104">
        <v>1</v>
      </c>
      <c r="H46" s="107">
        <f>E46*F46*G46</f>
        <v>2.5000000000000001E-5</v>
      </c>
      <c r="I46" s="104">
        <v>8.3000000000000007</v>
      </c>
      <c r="J46" s="104">
        <f>I46</f>
        <v>8.3000000000000007</v>
      </c>
      <c r="K46" s="109">
        <v>0</v>
      </c>
      <c r="L46" t="str">
        <f t="shared" si="2"/>
        <v>С45</v>
      </c>
      <c r="M46" t="str">
        <f t="shared" si="3"/>
        <v>Разделитель V-100/1</v>
      </c>
      <c r="N46" t="str">
        <f t="shared" si="0"/>
        <v>Полное-огненный шар</v>
      </c>
      <c r="O46" t="s">
        <v>260</v>
      </c>
      <c r="P46" t="s">
        <v>260</v>
      </c>
      <c r="Q46" t="s">
        <v>260</v>
      </c>
      <c r="R46" t="s">
        <v>260</v>
      </c>
      <c r="S46" t="s">
        <v>260</v>
      </c>
      <c r="T46" t="s">
        <v>260</v>
      </c>
      <c r="U46" t="s">
        <v>260</v>
      </c>
      <c r="V46" t="s">
        <v>260</v>
      </c>
      <c r="W46" t="s">
        <v>260</v>
      </c>
      <c r="X46" t="s">
        <v>260</v>
      </c>
      <c r="Y46" t="s">
        <v>260</v>
      </c>
      <c r="Z46" t="s">
        <v>260</v>
      </c>
      <c r="AA46" t="s">
        <v>260</v>
      </c>
      <c r="AB46" t="s">
        <v>260</v>
      </c>
      <c r="AC46">
        <v>95</v>
      </c>
      <c r="AD46">
        <v>136</v>
      </c>
      <c r="AE46">
        <v>162</v>
      </c>
      <c r="AF46">
        <v>209</v>
      </c>
    </row>
    <row r="47" spans="1:32">
      <c r="A47" s="110" t="s">
        <v>142</v>
      </c>
      <c r="B47" s="110" t="s">
        <v>8</v>
      </c>
      <c r="C47" s="111" t="s">
        <v>90</v>
      </c>
      <c r="D47" s="112" t="s">
        <v>205</v>
      </c>
      <c r="E47" s="113">
        <v>1.0000000000000001E-5</v>
      </c>
      <c r="F47" s="110">
        <v>1</v>
      </c>
      <c r="G47" s="110">
        <v>0.05</v>
      </c>
      <c r="H47" s="113">
        <f>E47*F47*G47</f>
        <v>5.0000000000000008E-7</v>
      </c>
      <c r="I47" s="110">
        <v>7.38</v>
      </c>
      <c r="J47" s="110">
        <f>I47</f>
        <v>7.38</v>
      </c>
      <c r="K47" s="114">
        <v>118</v>
      </c>
      <c r="L47" t="str">
        <f t="shared" si="2"/>
        <v>С46</v>
      </c>
      <c r="M47" t="str">
        <f t="shared" si="3"/>
        <v>Аппарат V-100/3</v>
      </c>
      <c r="N47" t="str">
        <f t="shared" si="0"/>
        <v>Полное-пожар</v>
      </c>
      <c r="O47">
        <v>15</v>
      </c>
      <c r="P47">
        <v>20</v>
      </c>
      <c r="Q47">
        <v>28</v>
      </c>
      <c r="R47">
        <v>50</v>
      </c>
      <c r="S47" t="s">
        <v>260</v>
      </c>
      <c r="T47" t="s">
        <v>260</v>
      </c>
      <c r="U47" t="s">
        <v>260</v>
      </c>
      <c r="V47" t="s">
        <v>260</v>
      </c>
      <c r="W47" t="s">
        <v>260</v>
      </c>
      <c r="X47" t="s">
        <v>260</v>
      </c>
      <c r="Y47" t="s">
        <v>260</v>
      </c>
      <c r="Z47" t="s">
        <v>260</v>
      </c>
      <c r="AA47" t="s">
        <v>260</v>
      </c>
      <c r="AB47" t="s">
        <v>260</v>
      </c>
      <c r="AC47" t="s">
        <v>260</v>
      </c>
      <c r="AD47" t="s">
        <v>260</v>
      </c>
      <c r="AE47" t="s">
        <v>260</v>
      </c>
      <c r="AF47" t="s">
        <v>260</v>
      </c>
    </row>
    <row r="48" spans="1:32">
      <c r="A48" s="110" t="s">
        <v>143</v>
      </c>
      <c r="B48" s="110" t="s">
        <v>8</v>
      </c>
      <c r="C48" s="111" t="s">
        <v>92</v>
      </c>
      <c r="D48" s="112" t="s">
        <v>208</v>
      </c>
      <c r="E48" s="113">
        <v>1.0000000000000001E-5</v>
      </c>
      <c r="F48" s="110">
        <v>1</v>
      </c>
      <c r="G48" s="110">
        <v>0.19</v>
      </c>
      <c r="H48" s="113">
        <f t="shared" ref="H48:H53" si="8">E48*F48*G48</f>
        <v>1.9000000000000002E-6</v>
      </c>
      <c r="I48" s="110">
        <v>7.38</v>
      </c>
      <c r="J48" s="110">
        <v>0.06</v>
      </c>
      <c r="K48" s="114">
        <v>0</v>
      </c>
      <c r="L48" t="str">
        <f t="shared" si="2"/>
        <v>С47</v>
      </c>
      <c r="M48" t="str">
        <f t="shared" si="3"/>
        <v>Аппарат V-100/3</v>
      </c>
      <c r="N48" t="str">
        <f t="shared" si="0"/>
        <v>Полное-взрыв</v>
      </c>
      <c r="O48" t="s">
        <v>260</v>
      </c>
      <c r="P48" t="s">
        <v>260</v>
      </c>
      <c r="Q48" t="s">
        <v>260</v>
      </c>
      <c r="R48" t="s">
        <v>260</v>
      </c>
      <c r="S48">
        <v>18</v>
      </c>
      <c r="T48">
        <v>36</v>
      </c>
      <c r="U48">
        <v>99</v>
      </c>
      <c r="V48">
        <v>170</v>
      </c>
      <c r="W48" t="s">
        <v>260</v>
      </c>
      <c r="X48" t="s">
        <v>260</v>
      </c>
      <c r="Y48" t="s">
        <v>260</v>
      </c>
      <c r="Z48" t="s">
        <v>260</v>
      </c>
      <c r="AA48" t="s">
        <v>260</v>
      </c>
      <c r="AB48" t="s">
        <v>260</v>
      </c>
      <c r="AC48" t="s">
        <v>260</v>
      </c>
      <c r="AD48" t="s">
        <v>260</v>
      </c>
      <c r="AE48" t="s">
        <v>260</v>
      </c>
      <c r="AF48" t="s">
        <v>260</v>
      </c>
    </row>
    <row r="49" spans="1:32">
      <c r="A49" s="110" t="s">
        <v>144</v>
      </c>
      <c r="B49" s="110" t="s">
        <v>8</v>
      </c>
      <c r="C49" s="111" t="s">
        <v>94</v>
      </c>
      <c r="D49" s="112" t="s">
        <v>206</v>
      </c>
      <c r="E49" s="113">
        <v>1.0000000000000001E-5</v>
      </c>
      <c r="F49" s="110">
        <v>1</v>
      </c>
      <c r="G49" s="110">
        <v>0.76</v>
      </c>
      <c r="H49" s="113">
        <f t="shared" si="8"/>
        <v>7.6000000000000009E-6</v>
      </c>
      <c r="I49" s="110">
        <v>7.38</v>
      </c>
      <c r="J49" s="110">
        <v>0</v>
      </c>
      <c r="K49" s="115">
        <v>0</v>
      </c>
      <c r="L49" t="str">
        <f t="shared" si="2"/>
        <v>С48</v>
      </c>
      <c r="M49" t="str">
        <f t="shared" si="3"/>
        <v>Аппарат V-100/3</v>
      </c>
      <c r="N49" t="str">
        <f t="shared" si="0"/>
        <v>Полное-ликвидация</v>
      </c>
      <c r="O49" t="s">
        <v>260</v>
      </c>
      <c r="P49" t="s">
        <v>260</v>
      </c>
      <c r="Q49" t="s">
        <v>260</v>
      </c>
      <c r="R49" t="s">
        <v>260</v>
      </c>
      <c r="S49" t="s">
        <v>260</v>
      </c>
      <c r="T49" t="s">
        <v>260</v>
      </c>
      <c r="U49" t="s">
        <v>260</v>
      </c>
      <c r="V49" t="s">
        <v>260</v>
      </c>
      <c r="W49" t="s">
        <v>260</v>
      </c>
      <c r="X49" t="s">
        <v>260</v>
      </c>
      <c r="Y49" t="s">
        <v>260</v>
      </c>
      <c r="Z49" t="s">
        <v>260</v>
      </c>
      <c r="AA49" t="s">
        <v>260</v>
      </c>
      <c r="AB49" t="s">
        <v>260</v>
      </c>
      <c r="AC49" t="s">
        <v>260</v>
      </c>
      <c r="AD49" t="s">
        <v>260</v>
      </c>
      <c r="AE49" t="s">
        <v>260</v>
      </c>
      <c r="AF49" t="s">
        <v>260</v>
      </c>
    </row>
    <row r="50" spans="1:32">
      <c r="A50" s="110" t="s">
        <v>145</v>
      </c>
      <c r="B50" s="110" t="s">
        <v>8</v>
      </c>
      <c r="C50" s="111" t="s">
        <v>96</v>
      </c>
      <c r="D50" s="112" t="s">
        <v>209</v>
      </c>
      <c r="E50" s="113">
        <v>1E-4</v>
      </c>
      <c r="F50" s="110">
        <v>1</v>
      </c>
      <c r="G50" s="110">
        <v>4.0000000000000008E-2</v>
      </c>
      <c r="H50" s="113">
        <f t="shared" si="8"/>
        <v>4.0000000000000007E-6</v>
      </c>
      <c r="I50" s="110">
        <f>K50*300/1000</f>
        <v>1.05</v>
      </c>
      <c r="J50" s="110">
        <f>I50</f>
        <v>1.05</v>
      </c>
      <c r="K50" s="114">
        <v>3.5</v>
      </c>
      <c r="L50" t="str">
        <f t="shared" si="2"/>
        <v>С49</v>
      </c>
      <c r="M50" t="str">
        <f t="shared" si="3"/>
        <v>Аппарат V-100/3</v>
      </c>
      <c r="N50" t="str">
        <f t="shared" si="0"/>
        <v>Частичное-жидкостной факел</v>
      </c>
      <c r="O50" t="s">
        <v>260</v>
      </c>
      <c r="P50" t="s">
        <v>260</v>
      </c>
      <c r="Q50" t="s">
        <v>260</v>
      </c>
      <c r="R50" t="s">
        <v>260</v>
      </c>
      <c r="S50" t="s">
        <v>260</v>
      </c>
      <c r="T50" t="s">
        <v>260</v>
      </c>
      <c r="U50" t="s">
        <v>260</v>
      </c>
      <c r="V50" t="s">
        <v>260</v>
      </c>
      <c r="W50">
        <v>24</v>
      </c>
      <c r="X50">
        <v>4</v>
      </c>
      <c r="Y50" t="s">
        <v>260</v>
      </c>
      <c r="Z50" t="s">
        <v>260</v>
      </c>
      <c r="AA50" t="s">
        <v>260</v>
      </c>
      <c r="AB50" t="s">
        <v>260</v>
      </c>
      <c r="AC50" t="s">
        <v>260</v>
      </c>
      <c r="AD50" t="s">
        <v>260</v>
      </c>
      <c r="AE50" t="s">
        <v>260</v>
      </c>
      <c r="AF50" t="s">
        <v>260</v>
      </c>
    </row>
    <row r="51" spans="1:32">
      <c r="A51" s="110" t="s">
        <v>146</v>
      </c>
      <c r="B51" s="110" t="s">
        <v>8</v>
      </c>
      <c r="C51" s="111" t="s">
        <v>98</v>
      </c>
      <c r="D51" s="112" t="s">
        <v>207</v>
      </c>
      <c r="E51" s="113">
        <v>1E-4</v>
      </c>
      <c r="F51" s="110">
        <v>1</v>
      </c>
      <c r="G51" s="110">
        <v>0.16000000000000003</v>
      </c>
      <c r="H51" s="113">
        <f t="shared" si="8"/>
        <v>1.6000000000000003E-5</v>
      </c>
      <c r="I51" s="110">
        <f>K50*300/1000</f>
        <v>1.05</v>
      </c>
      <c r="J51" s="110">
        <v>0</v>
      </c>
      <c r="K51" s="115">
        <v>0</v>
      </c>
      <c r="L51" t="str">
        <f t="shared" si="2"/>
        <v>С50</v>
      </c>
      <c r="M51" t="str">
        <f t="shared" si="3"/>
        <v>Аппарат V-100/3</v>
      </c>
      <c r="N51" t="str">
        <f t="shared" si="0"/>
        <v>Частичное-ликвидация</v>
      </c>
      <c r="O51" t="s">
        <v>260</v>
      </c>
      <c r="P51" t="s">
        <v>260</v>
      </c>
      <c r="Q51" t="s">
        <v>260</v>
      </c>
      <c r="R51" t="s">
        <v>260</v>
      </c>
      <c r="S51" t="s">
        <v>260</v>
      </c>
      <c r="T51" t="s">
        <v>260</v>
      </c>
      <c r="U51" t="s">
        <v>260</v>
      </c>
      <c r="V51" t="s">
        <v>260</v>
      </c>
      <c r="W51" t="s">
        <v>260</v>
      </c>
      <c r="X51" t="s">
        <v>260</v>
      </c>
      <c r="Y51" t="s">
        <v>260</v>
      </c>
      <c r="Z51" t="s">
        <v>260</v>
      </c>
      <c r="AA51" t="s">
        <v>260</v>
      </c>
      <c r="AB51" t="s">
        <v>260</v>
      </c>
      <c r="AC51" t="s">
        <v>260</v>
      </c>
      <c r="AD51" t="s">
        <v>260</v>
      </c>
      <c r="AE51" t="s">
        <v>260</v>
      </c>
      <c r="AF51" t="s">
        <v>260</v>
      </c>
    </row>
    <row r="52" spans="1:32">
      <c r="A52" s="110" t="s">
        <v>147</v>
      </c>
      <c r="B52" s="110" t="s">
        <v>8</v>
      </c>
      <c r="C52" s="111" t="s">
        <v>100</v>
      </c>
      <c r="D52" s="112" t="s">
        <v>210</v>
      </c>
      <c r="E52" s="113">
        <v>1E-4</v>
      </c>
      <c r="F52" s="110">
        <v>1</v>
      </c>
      <c r="G52" s="110">
        <v>4.0000000000000008E-2</v>
      </c>
      <c r="H52" s="113">
        <f t="shared" si="8"/>
        <v>4.0000000000000007E-6</v>
      </c>
      <c r="I52" s="110">
        <f>K52*1800/1000</f>
        <v>0.252</v>
      </c>
      <c r="J52" s="110">
        <f>I52</f>
        <v>0.252</v>
      </c>
      <c r="K52" s="114">
        <v>0.14000000000000001</v>
      </c>
      <c r="L52" t="str">
        <f t="shared" si="2"/>
        <v>С51</v>
      </c>
      <c r="M52" t="str">
        <f t="shared" si="3"/>
        <v>Аппарат V-100/3</v>
      </c>
      <c r="N52" t="str">
        <f t="shared" si="0"/>
        <v>Частичное-газ факел</v>
      </c>
      <c r="O52" t="s">
        <v>260</v>
      </c>
      <c r="P52" t="s">
        <v>260</v>
      </c>
      <c r="Q52" t="s">
        <v>260</v>
      </c>
      <c r="R52" t="s">
        <v>260</v>
      </c>
      <c r="S52" t="s">
        <v>260</v>
      </c>
      <c r="T52" t="s">
        <v>260</v>
      </c>
      <c r="U52" t="s">
        <v>260</v>
      </c>
      <c r="V52" t="s">
        <v>260</v>
      </c>
      <c r="W52">
        <v>5</v>
      </c>
      <c r="X52">
        <v>1</v>
      </c>
      <c r="Y52" t="s">
        <v>260</v>
      </c>
      <c r="Z52" t="s">
        <v>260</v>
      </c>
      <c r="AA52" t="s">
        <v>260</v>
      </c>
      <c r="AB52" t="s">
        <v>260</v>
      </c>
      <c r="AC52" t="s">
        <v>260</v>
      </c>
      <c r="AD52" t="s">
        <v>260</v>
      </c>
      <c r="AE52" t="s">
        <v>260</v>
      </c>
      <c r="AF52" t="s">
        <v>260</v>
      </c>
    </row>
    <row r="53" spans="1:32">
      <c r="A53" s="110" t="s">
        <v>148</v>
      </c>
      <c r="B53" s="110" t="s">
        <v>8</v>
      </c>
      <c r="C53" s="111" t="s">
        <v>102</v>
      </c>
      <c r="D53" s="112" t="s">
        <v>211</v>
      </c>
      <c r="E53" s="113">
        <v>1E-4</v>
      </c>
      <c r="F53" s="110">
        <v>1</v>
      </c>
      <c r="G53" s="110">
        <v>0.15200000000000002</v>
      </c>
      <c r="H53" s="113">
        <f t="shared" si="8"/>
        <v>1.5200000000000004E-5</v>
      </c>
      <c r="I53" s="110">
        <f>K52*1800/1000</f>
        <v>0.252</v>
      </c>
      <c r="J53" s="110">
        <f>I53</f>
        <v>0.252</v>
      </c>
      <c r="K53" s="115">
        <v>0</v>
      </c>
      <c r="L53" t="str">
        <f t="shared" si="2"/>
        <v>С52</v>
      </c>
      <c r="M53" t="str">
        <f t="shared" si="3"/>
        <v>Аппарат V-100/3</v>
      </c>
      <c r="N53" t="str">
        <f t="shared" si="0"/>
        <v>Частичное-вспышка</v>
      </c>
      <c r="O53" t="s">
        <v>260</v>
      </c>
      <c r="P53" t="s">
        <v>260</v>
      </c>
      <c r="Q53" t="s">
        <v>260</v>
      </c>
      <c r="R53" t="s">
        <v>260</v>
      </c>
      <c r="S53" t="s">
        <v>260</v>
      </c>
      <c r="T53" t="s">
        <v>260</v>
      </c>
      <c r="U53" t="s">
        <v>260</v>
      </c>
      <c r="V53" t="s">
        <v>260</v>
      </c>
      <c r="W53" t="s">
        <v>260</v>
      </c>
      <c r="X53" t="s">
        <v>260</v>
      </c>
      <c r="Y53">
        <v>20</v>
      </c>
      <c r="Z53">
        <v>24</v>
      </c>
      <c r="AA53" t="s">
        <v>260</v>
      </c>
      <c r="AB53" t="s">
        <v>260</v>
      </c>
      <c r="AC53" t="s">
        <v>260</v>
      </c>
      <c r="AD53" t="s">
        <v>260</v>
      </c>
      <c r="AE53" t="s">
        <v>260</v>
      </c>
      <c r="AF53" t="s">
        <v>260</v>
      </c>
    </row>
    <row r="54" spans="1:32">
      <c r="A54" s="110" t="s">
        <v>149</v>
      </c>
      <c r="B54" s="110" t="s">
        <v>8</v>
      </c>
      <c r="C54" s="111" t="s">
        <v>104</v>
      </c>
      <c r="D54" s="112" t="s">
        <v>207</v>
      </c>
      <c r="E54" s="113">
        <v>1E-4</v>
      </c>
      <c r="F54" s="110">
        <v>1</v>
      </c>
      <c r="G54" s="110">
        <v>0.6080000000000001</v>
      </c>
      <c r="H54" s="113">
        <f>E54*F54*G54</f>
        <v>6.0800000000000014E-5</v>
      </c>
      <c r="I54" s="110">
        <f>K52*1800/1000</f>
        <v>0.252</v>
      </c>
      <c r="J54" s="110">
        <v>0</v>
      </c>
      <c r="K54" s="115">
        <v>0</v>
      </c>
      <c r="L54" t="str">
        <f t="shared" si="2"/>
        <v>С53</v>
      </c>
      <c r="M54" t="str">
        <f t="shared" si="3"/>
        <v>Аппарат V-100/3</v>
      </c>
      <c r="N54" t="str">
        <f t="shared" si="0"/>
        <v>Частичное-ликвидация</v>
      </c>
      <c r="O54" t="s">
        <v>260</v>
      </c>
      <c r="P54" t="s">
        <v>260</v>
      </c>
      <c r="Q54" t="s">
        <v>260</v>
      </c>
      <c r="R54" t="s">
        <v>260</v>
      </c>
      <c r="S54" t="s">
        <v>260</v>
      </c>
      <c r="T54" t="s">
        <v>260</v>
      </c>
      <c r="U54" t="s">
        <v>260</v>
      </c>
      <c r="V54" t="s">
        <v>260</v>
      </c>
      <c r="W54" t="s">
        <v>260</v>
      </c>
      <c r="X54" t="s">
        <v>260</v>
      </c>
      <c r="Y54" t="s">
        <v>260</v>
      </c>
      <c r="Z54" t="s">
        <v>260</v>
      </c>
      <c r="AA54" t="s">
        <v>260</v>
      </c>
      <c r="AB54" t="s">
        <v>260</v>
      </c>
      <c r="AC54" t="s">
        <v>260</v>
      </c>
      <c r="AD54" t="s">
        <v>260</v>
      </c>
      <c r="AE54" t="s">
        <v>260</v>
      </c>
      <c r="AF54" t="s">
        <v>260</v>
      </c>
    </row>
    <row r="55" spans="1:32">
      <c r="A55" s="110" t="s">
        <v>150</v>
      </c>
      <c r="B55" s="110" t="s">
        <v>8</v>
      </c>
      <c r="C55" s="111" t="s">
        <v>212</v>
      </c>
      <c r="D55" s="112" t="s">
        <v>213</v>
      </c>
      <c r="E55" s="113">
        <v>2.5000000000000001E-5</v>
      </c>
      <c r="F55" s="110">
        <v>1</v>
      </c>
      <c r="G55" s="110">
        <v>1</v>
      </c>
      <c r="H55" s="113">
        <f>E55*F55*G55</f>
        <v>2.5000000000000001E-5</v>
      </c>
      <c r="I55" s="110">
        <v>7.38</v>
      </c>
      <c r="J55" s="110">
        <v>7.38</v>
      </c>
      <c r="K55" s="115">
        <v>0</v>
      </c>
      <c r="L55" t="str">
        <f t="shared" si="2"/>
        <v>С54</v>
      </c>
      <c r="M55" t="str">
        <f t="shared" si="3"/>
        <v>Аппарат V-100/3</v>
      </c>
      <c r="N55" t="str">
        <f t="shared" si="0"/>
        <v>Полное-огненный шар</v>
      </c>
      <c r="O55" t="s">
        <v>260</v>
      </c>
      <c r="P55" t="s">
        <v>260</v>
      </c>
      <c r="Q55" t="s">
        <v>260</v>
      </c>
      <c r="R55" t="s">
        <v>260</v>
      </c>
      <c r="S55" t="s">
        <v>260</v>
      </c>
      <c r="T55" t="s">
        <v>260</v>
      </c>
      <c r="U55" t="s">
        <v>260</v>
      </c>
      <c r="V55" t="s">
        <v>260</v>
      </c>
      <c r="W55" t="s">
        <v>260</v>
      </c>
      <c r="X55" t="s">
        <v>260</v>
      </c>
      <c r="Y55" t="s">
        <v>260</v>
      </c>
      <c r="Z55" t="s">
        <v>260</v>
      </c>
      <c r="AA55" t="s">
        <v>260</v>
      </c>
      <c r="AB55" t="s">
        <v>260</v>
      </c>
      <c r="AC55">
        <v>89</v>
      </c>
      <c r="AD55">
        <v>129</v>
      </c>
      <c r="AE55">
        <v>154</v>
      </c>
      <c r="AF55">
        <v>198</v>
      </c>
    </row>
    <row r="56" spans="1:32" s="9" customFormat="1">
      <c r="A56" s="92" t="s">
        <v>214</v>
      </c>
      <c r="B56" s="92" t="s">
        <v>9</v>
      </c>
      <c r="C56" s="93" t="s">
        <v>90</v>
      </c>
      <c r="D56" s="94" t="s">
        <v>205</v>
      </c>
      <c r="E56" s="95">
        <v>1.0000000000000001E-5</v>
      </c>
      <c r="F56" s="92">
        <v>1</v>
      </c>
      <c r="G56" s="92">
        <v>0.05</v>
      </c>
      <c r="H56" s="95">
        <f>E56*F56*G56</f>
        <v>5.0000000000000008E-7</v>
      </c>
      <c r="I56" s="92">
        <v>62.5</v>
      </c>
      <c r="J56" s="92">
        <f>I56</f>
        <v>62.5</v>
      </c>
      <c r="K56" s="96">
        <v>500</v>
      </c>
      <c r="L56" t="str">
        <f t="shared" si="2"/>
        <v>С55</v>
      </c>
      <c r="M56" t="str">
        <f t="shared" si="3"/>
        <v>Электродегидратор V-101</v>
      </c>
      <c r="N56" t="str">
        <f t="shared" si="0"/>
        <v>Полное-пожар</v>
      </c>
      <c r="O56">
        <v>18</v>
      </c>
      <c r="P56">
        <v>25</v>
      </c>
      <c r="Q56">
        <v>36</v>
      </c>
      <c r="R56">
        <v>68</v>
      </c>
      <c r="S56" t="s">
        <v>260</v>
      </c>
      <c r="T56" t="s">
        <v>260</v>
      </c>
      <c r="U56" t="s">
        <v>260</v>
      </c>
      <c r="V56" t="s">
        <v>260</v>
      </c>
      <c r="W56" t="s">
        <v>260</v>
      </c>
      <c r="X56" t="s">
        <v>260</v>
      </c>
      <c r="Y56" t="s">
        <v>260</v>
      </c>
      <c r="Z56" t="s">
        <v>260</v>
      </c>
      <c r="AA56" t="s">
        <v>260</v>
      </c>
      <c r="AB56" t="s">
        <v>260</v>
      </c>
      <c r="AC56" t="s">
        <v>260</v>
      </c>
      <c r="AD56" t="s">
        <v>260</v>
      </c>
      <c r="AE56" t="s">
        <v>260</v>
      </c>
      <c r="AF56" t="s">
        <v>260</v>
      </c>
    </row>
    <row r="57" spans="1:32" s="9" customFormat="1">
      <c r="A57" s="92" t="s">
        <v>215</v>
      </c>
      <c r="B57" s="92" t="s">
        <v>9</v>
      </c>
      <c r="C57" s="93" t="s">
        <v>92</v>
      </c>
      <c r="D57" s="94" t="s">
        <v>208</v>
      </c>
      <c r="E57" s="95">
        <v>1.0000000000000001E-5</v>
      </c>
      <c r="F57" s="92">
        <v>1</v>
      </c>
      <c r="G57" s="92">
        <v>0.19</v>
      </c>
      <c r="H57" s="95">
        <f t="shared" ref="H57:H62" si="9">E57*F57*G57</f>
        <v>1.9000000000000002E-6</v>
      </c>
      <c r="I57" s="92">
        <v>62.5</v>
      </c>
      <c r="J57" s="92">
        <v>0.8</v>
      </c>
      <c r="K57" s="96">
        <v>0</v>
      </c>
      <c r="L57" t="str">
        <f t="shared" si="2"/>
        <v>С56</v>
      </c>
      <c r="M57" t="str">
        <f t="shared" si="3"/>
        <v>Электродегидратор V-101</v>
      </c>
      <c r="N57" t="str">
        <f t="shared" si="0"/>
        <v>Полное-взрыв</v>
      </c>
      <c r="O57" t="s">
        <v>260</v>
      </c>
      <c r="P57" t="s">
        <v>260</v>
      </c>
      <c r="Q57" t="s">
        <v>260</v>
      </c>
      <c r="R57" t="s">
        <v>260</v>
      </c>
      <c r="S57">
        <v>42</v>
      </c>
      <c r="T57">
        <v>86</v>
      </c>
      <c r="U57">
        <v>235</v>
      </c>
      <c r="V57">
        <v>403</v>
      </c>
      <c r="W57" t="s">
        <v>260</v>
      </c>
      <c r="X57" t="s">
        <v>260</v>
      </c>
      <c r="Y57" t="s">
        <v>260</v>
      </c>
      <c r="Z57" t="s">
        <v>260</v>
      </c>
      <c r="AA57" t="s">
        <v>260</v>
      </c>
      <c r="AB57" t="s">
        <v>260</v>
      </c>
      <c r="AC57" t="s">
        <v>260</v>
      </c>
      <c r="AD57" t="s">
        <v>260</v>
      </c>
      <c r="AE57" t="s">
        <v>260</v>
      </c>
      <c r="AF57" t="s">
        <v>260</v>
      </c>
    </row>
    <row r="58" spans="1:32" s="9" customFormat="1">
      <c r="A58" s="92" t="s">
        <v>216</v>
      </c>
      <c r="B58" s="92" t="s">
        <v>9</v>
      </c>
      <c r="C58" s="93" t="s">
        <v>94</v>
      </c>
      <c r="D58" s="94" t="s">
        <v>206</v>
      </c>
      <c r="E58" s="95">
        <v>1.0000000000000001E-5</v>
      </c>
      <c r="F58" s="92">
        <v>1</v>
      </c>
      <c r="G58" s="92">
        <v>0.76</v>
      </c>
      <c r="H58" s="95">
        <f t="shared" si="9"/>
        <v>7.6000000000000009E-6</v>
      </c>
      <c r="I58" s="92">
        <v>62.5</v>
      </c>
      <c r="J58" s="92">
        <v>0</v>
      </c>
      <c r="K58" s="97">
        <v>0</v>
      </c>
      <c r="L58" t="str">
        <f t="shared" si="2"/>
        <v>С57</v>
      </c>
      <c r="M58" t="str">
        <f t="shared" si="3"/>
        <v>Электродегидратор V-101</v>
      </c>
      <c r="N58" t="str">
        <f t="shared" si="0"/>
        <v>Полное-ликвидация</v>
      </c>
      <c r="O58" t="s">
        <v>260</v>
      </c>
      <c r="P58" t="s">
        <v>260</v>
      </c>
      <c r="Q58" t="s">
        <v>260</v>
      </c>
      <c r="R58" t="s">
        <v>260</v>
      </c>
      <c r="S58" t="s">
        <v>260</v>
      </c>
      <c r="T58" t="s">
        <v>260</v>
      </c>
      <c r="U58" t="s">
        <v>260</v>
      </c>
      <c r="V58" t="s">
        <v>260</v>
      </c>
      <c r="W58" t="s">
        <v>260</v>
      </c>
      <c r="X58" t="s">
        <v>260</v>
      </c>
      <c r="Y58" t="s">
        <v>260</v>
      </c>
      <c r="Z58" t="s">
        <v>260</v>
      </c>
      <c r="AA58" t="s">
        <v>260</v>
      </c>
      <c r="AB58" t="s">
        <v>260</v>
      </c>
      <c r="AC58" t="s">
        <v>260</v>
      </c>
      <c r="AD58" t="s">
        <v>260</v>
      </c>
      <c r="AE58" t="s">
        <v>260</v>
      </c>
      <c r="AF58" t="s">
        <v>260</v>
      </c>
    </row>
    <row r="59" spans="1:32" s="9" customFormat="1">
      <c r="A59" s="92" t="s">
        <v>217</v>
      </c>
      <c r="B59" s="92" t="s">
        <v>9</v>
      </c>
      <c r="C59" s="93" t="s">
        <v>96</v>
      </c>
      <c r="D59" s="94" t="s">
        <v>209</v>
      </c>
      <c r="E59" s="95">
        <v>1E-4</v>
      </c>
      <c r="F59" s="92">
        <v>1</v>
      </c>
      <c r="G59" s="92">
        <v>4.0000000000000008E-2</v>
      </c>
      <c r="H59" s="95">
        <f t="shared" si="9"/>
        <v>4.0000000000000007E-6</v>
      </c>
      <c r="I59" s="92">
        <f>K59*300/1000</f>
        <v>1.53</v>
      </c>
      <c r="J59" s="92">
        <f>I59</f>
        <v>1.53</v>
      </c>
      <c r="K59" s="96">
        <v>5.0999999999999996</v>
      </c>
      <c r="L59" t="str">
        <f t="shared" si="2"/>
        <v>С58</v>
      </c>
      <c r="M59" t="str">
        <f t="shared" si="3"/>
        <v>Электродегидратор V-101</v>
      </c>
      <c r="N59" t="str">
        <f t="shared" si="0"/>
        <v>Частичное-жидкостной факел</v>
      </c>
      <c r="O59" t="s">
        <v>260</v>
      </c>
      <c r="P59" t="s">
        <v>260</v>
      </c>
      <c r="Q59" t="s">
        <v>260</v>
      </c>
      <c r="R59" t="s">
        <v>260</v>
      </c>
      <c r="S59" t="s">
        <v>260</v>
      </c>
      <c r="T59" t="s">
        <v>260</v>
      </c>
      <c r="U59" t="s">
        <v>260</v>
      </c>
      <c r="V59" t="s">
        <v>260</v>
      </c>
      <c r="W59">
        <v>28</v>
      </c>
      <c r="X59">
        <v>5</v>
      </c>
      <c r="Y59" t="s">
        <v>260</v>
      </c>
      <c r="Z59" t="s">
        <v>260</v>
      </c>
      <c r="AA59" t="s">
        <v>260</v>
      </c>
      <c r="AB59" t="s">
        <v>260</v>
      </c>
      <c r="AC59" t="s">
        <v>260</v>
      </c>
      <c r="AD59" t="s">
        <v>260</v>
      </c>
      <c r="AE59" t="s">
        <v>260</v>
      </c>
      <c r="AF59" t="s">
        <v>260</v>
      </c>
    </row>
    <row r="60" spans="1:32" s="9" customFormat="1">
      <c r="A60" s="92" t="s">
        <v>218</v>
      </c>
      <c r="B60" s="92" t="s">
        <v>9</v>
      </c>
      <c r="C60" s="93" t="s">
        <v>98</v>
      </c>
      <c r="D60" s="94" t="s">
        <v>207</v>
      </c>
      <c r="E60" s="95">
        <v>1E-4</v>
      </c>
      <c r="F60" s="92">
        <v>1</v>
      </c>
      <c r="G60" s="92">
        <v>0.16000000000000003</v>
      </c>
      <c r="H60" s="95">
        <f t="shared" si="9"/>
        <v>1.6000000000000003E-5</v>
      </c>
      <c r="I60" s="92">
        <f>K59*300/1000</f>
        <v>1.53</v>
      </c>
      <c r="J60" s="92">
        <v>0</v>
      </c>
      <c r="K60" s="97">
        <v>0</v>
      </c>
      <c r="L60" t="str">
        <f t="shared" si="2"/>
        <v>С59</v>
      </c>
      <c r="M60" t="str">
        <f t="shared" si="3"/>
        <v>Электродегидратор V-101</v>
      </c>
      <c r="N60" t="str">
        <f t="shared" si="0"/>
        <v>Частичное-ликвидация</v>
      </c>
      <c r="O60" t="s">
        <v>260</v>
      </c>
      <c r="P60" t="s">
        <v>260</v>
      </c>
      <c r="Q60" t="s">
        <v>260</v>
      </c>
      <c r="R60" t="s">
        <v>260</v>
      </c>
      <c r="S60" t="s">
        <v>260</v>
      </c>
      <c r="T60" t="s">
        <v>260</v>
      </c>
      <c r="U60" t="s">
        <v>260</v>
      </c>
      <c r="V60" t="s">
        <v>260</v>
      </c>
      <c r="W60" t="s">
        <v>260</v>
      </c>
      <c r="X60" t="s">
        <v>260</v>
      </c>
      <c r="Y60" t="s">
        <v>260</v>
      </c>
      <c r="Z60" t="s">
        <v>260</v>
      </c>
      <c r="AA60" t="s">
        <v>260</v>
      </c>
      <c r="AB60" t="s">
        <v>260</v>
      </c>
      <c r="AC60" t="s">
        <v>260</v>
      </c>
      <c r="AD60" t="s">
        <v>260</v>
      </c>
      <c r="AE60" t="s">
        <v>260</v>
      </c>
      <c r="AF60" t="s">
        <v>260</v>
      </c>
    </row>
    <row r="61" spans="1:32" s="9" customFormat="1">
      <c r="A61" s="92" t="s">
        <v>219</v>
      </c>
      <c r="B61" s="92" t="s">
        <v>9</v>
      </c>
      <c r="C61" s="93" t="s">
        <v>100</v>
      </c>
      <c r="D61" s="94" t="s">
        <v>210</v>
      </c>
      <c r="E61" s="95">
        <v>1E-4</v>
      </c>
      <c r="F61" s="92">
        <v>1</v>
      </c>
      <c r="G61" s="92">
        <v>4.0000000000000008E-2</v>
      </c>
      <c r="H61" s="95">
        <f t="shared" si="9"/>
        <v>4.0000000000000007E-6</v>
      </c>
      <c r="I61" s="92">
        <f>K61*1800/1000</f>
        <v>0.45</v>
      </c>
      <c r="J61" s="92">
        <f>I61</f>
        <v>0.45</v>
      </c>
      <c r="K61" s="96">
        <v>0.25</v>
      </c>
      <c r="L61" t="str">
        <f t="shared" si="2"/>
        <v>С60</v>
      </c>
      <c r="M61" t="str">
        <f t="shared" si="3"/>
        <v>Электродегидратор V-101</v>
      </c>
      <c r="N61" t="str">
        <f t="shared" si="0"/>
        <v>Частичное-газ факел</v>
      </c>
      <c r="O61" t="s">
        <v>260</v>
      </c>
      <c r="P61" t="s">
        <v>260</v>
      </c>
      <c r="Q61" t="s">
        <v>260</v>
      </c>
      <c r="R61" t="s">
        <v>260</v>
      </c>
      <c r="S61" t="s">
        <v>260</v>
      </c>
      <c r="T61" t="s">
        <v>260</v>
      </c>
      <c r="U61" t="s">
        <v>260</v>
      </c>
      <c r="V61" t="s">
        <v>260</v>
      </c>
      <c r="W61">
        <v>7</v>
      </c>
      <c r="X61">
        <v>2</v>
      </c>
      <c r="Y61" t="s">
        <v>260</v>
      </c>
      <c r="Z61" t="s">
        <v>260</v>
      </c>
      <c r="AA61" t="s">
        <v>260</v>
      </c>
      <c r="AB61" t="s">
        <v>260</v>
      </c>
      <c r="AC61" t="s">
        <v>260</v>
      </c>
      <c r="AD61" t="s">
        <v>260</v>
      </c>
      <c r="AE61" t="s">
        <v>260</v>
      </c>
      <c r="AF61" t="s">
        <v>260</v>
      </c>
    </row>
    <row r="62" spans="1:32" s="9" customFormat="1">
      <c r="A62" s="92" t="s">
        <v>151</v>
      </c>
      <c r="B62" s="92" t="s">
        <v>9</v>
      </c>
      <c r="C62" s="93" t="s">
        <v>102</v>
      </c>
      <c r="D62" s="94" t="s">
        <v>211</v>
      </c>
      <c r="E62" s="95">
        <v>1E-4</v>
      </c>
      <c r="F62" s="92">
        <v>1</v>
      </c>
      <c r="G62" s="92">
        <v>0.15200000000000002</v>
      </c>
      <c r="H62" s="95">
        <f t="shared" si="9"/>
        <v>1.5200000000000004E-5</v>
      </c>
      <c r="I62" s="92">
        <f>K61*1800/1000</f>
        <v>0.45</v>
      </c>
      <c r="J62" s="92">
        <f>I62</f>
        <v>0.45</v>
      </c>
      <c r="K62" s="97">
        <v>0</v>
      </c>
      <c r="L62" t="str">
        <f t="shared" si="2"/>
        <v>С61</v>
      </c>
      <c r="M62" t="str">
        <f t="shared" si="3"/>
        <v>Электродегидратор V-101</v>
      </c>
      <c r="N62" t="str">
        <f t="shared" si="0"/>
        <v>Частичное-вспышка</v>
      </c>
      <c r="O62" t="s">
        <v>260</v>
      </c>
      <c r="P62" t="s">
        <v>260</v>
      </c>
      <c r="Q62" t="s">
        <v>260</v>
      </c>
      <c r="R62" t="s">
        <v>260</v>
      </c>
      <c r="S62" t="s">
        <v>260</v>
      </c>
      <c r="T62" t="s">
        <v>260</v>
      </c>
      <c r="U62" t="s">
        <v>260</v>
      </c>
      <c r="V62" t="s">
        <v>260</v>
      </c>
      <c r="W62" t="s">
        <v>260</v>
      </c>
      <c r="X62" t="s">
        <v>260</v>
      </c>
      <c r="Y62">
        <v>24</v>
      </c>
      <c r="Z62">
        <v>28</v>
      </c>
      <c r="AA62" t="s">
        <v>260</v>
      </c>
      <c r="AB62" t="s">
        <v>260</v>
      </c>
      <c r="AC62" t="s">
        <v>260</v>
      </c>
      <c r="AD62" t="s">
        <v>260</v>
      </c>
      <c r="AE62" t="s">
        <v>260</v>
      </c>
      <c r="AF62" t="s">
        <v>260</v>
      </c>
    </row>
    <row r="63" spans="1:32" s="9" customFormat="1">
      <c r="A63" s="92" t="s">
        <v>152</v>
      </c>
      <c r="B63" s="92" t="s">
        <v>9</v>
      </c>
      <c r="C63" s="93" t="s">
        <v>104</v>
      </c>
      <c r="D63" s="94" t="s">
        <v>207</v>
      </c>
      <c r="E63" s="95">
        <v>1E-4</v>
      </c>
      <c r="F63" s="92">
        <v>1</v>
      </c>
      <c r="G63" s="92">
        <v>0.6080000000000001</v>
      </c>
      <c r="H63" s="95">
        <f>E63*F63*G63</f>
        <v>6.0800000000000014E-5</v>
      </c>
      <c r="I63" s="92">
        <f>K61*1800/1000</f>
        <v>0.45</v>
      </c>
      <c r="J63" s="92">
        <v>0</v>
      </c>
      <c r="K63" s="97">
        <v>0</v>
      </c>
      <c r="L63" t="str">
        <f t="shared" si="2"/>
        <v>С62</v>
      </c>
      <c r="M63" t="str">
        <f t="shared" si="3"/>
        <v>Электродегидратор V-101</v>
      </c>
      <c r="N63" t="str">
        <f t="shared" si="0"/>
        <v>Частичное-ликвидация</v>
      </c>
      <c r="O63" t="s">
        <v>260</v>
      </c>
      <c r="P63" t="s">
        <v>260</v>
      </c>
      <c r="Q63" t="s">
        <v>260</v>
      </c>
      <c r="R63" t="s">
        <v>260</v>
      </c>
      <c r="S63" t="s">
        <v>260</v>
      </c>
      <c r="T63" t="s">
        <v>260</v>
      </c>
      <c r="U63" t="s">
        <v>260</v>
      </c>
      <c r="V63" t="s">
        <v>260</v>
      </c>
      <c r="W63" t="s">
        <v>260</v>
      </c>
      <c r="X63" t="s">
        <v>260</v>
      </c>
      <c r="Y63" t="s">
        <v>260</v>
      </c>
      <c r="Z63" t="s">
        <v>260</v>
      </c>
      <c r="AA63" t="s">
        <v>260</v>
      </c>
      <c r="AB63" t="s">
        <v>260</v>
      </c>
      <c r="AC63" t="s">
        <v>260</v>
      </c>
      <c r="AD63" t="s">
        <v>260</v>
      </c>
      <c r="AE63" t="s">
        <v>260</v>
      </c>
      <c r="AF63" t="s">
        <v>260</v>
      </c>
    </row>
    <row r="64" spans="1:32" s="9" customFormat="1">
      <c r="A64" s="92" t="s">
        <v>153</v>
      </c>
      <c r="B64" s="92" t="s">
        <v>9</v>
      </c>
      <c r="C64" s="93" t="s">
        <v>212</v>
      </c>
      <c r="D64" s="94" t="s">
        <v>213</v>
      </c>
      <c r="E64" s="95">
        <v>2.5000000000000001E-5</v>
      </c>
      <c r="F64" s="92">
        <v>1</v>
      </c>
      <c r="G64" s="92">
        <v>1</v>
      </c>
      <c r="H64" s="95">
        <f>E64*F64*G64</f>
        <v>2.5000000000000001E-5</v>
      </c>
      <c r="I64" s="92">
        <v>5.35</v>
      </c>
      <c r="J64" s="92">
        <v>5.35</v>
      </c>
      <c r="K64" s="97">
        <v>0</v>
      </c>
      <c r="L64" t="str">
        <f t="shared" si="2"/>
        <v>С63</v>
      </c>
      <c r="M64" t="str">
        <f t="shared" si="3"/>
        <v>Электродегидратор V-101</v>
      </c>
      <c r="N64" t="str">
        <f t="shared" si="0"/>
        <v>Полное-огненный шар</v>
      </c>
      <c r="O64" t="s">
        <v>260</v>
      </c>
      <c r="P64" t="s">
        <v>260</v>
      </c>
      <c r="Q64" t="s">
        <v>260</v>
      </c>
      <c r="R64" t="s">
        <v>260</v>
      </c>
      <c r="S64" t="s">
        <v>260</v>
      </c>
      <c r="T64" t="s">
        <v>260</v>
      </c>
      <c r="U64" t="s">
        <v>260</v>
      </c>
      <c r="V64" t="s">
        <v>260</v>
      </c>
      <c r="W64" t="s">
        <v>260</v>
      </c>
      <c r="X64" t="s">
        <v>260</v>
      </c>
      <c r="Y64" t="s">
        <v>260</v>
      </c>
      <c r="Z64" t="s">
        <v>260</v>
      </c>
      <c r="AA64" t="s">
        <v>260</v>
      </c>
      <c r="AB64" t="s">
        <v>260</v>
      </c>
      <c r="AC64">
        <v>75</v>
      </c>
      <c r="AD64">
        <v>111</v>
      </c>
      <c r="AE64">
        <v>133</v>
      </c>
      <c r="AF64">
        <v>172</v>
      </c>
    </row>
    <row r="65" spans="1:32">
      <c r="A65" s="98" t="s">
        <v>154</v>
      </c>
      <c r="B65" s="98" t="s">
        <v>10</v>
      </c>
      <c r="C65" s="99" t="s">
        <v>90</v>
      </c>
      <c r="D65" s="100" t="s">
        <v>205</v>
      </c>
      <c r="E65" s="101">
        <v>1.0000000000000001E-5</v>
      </c>
      <c r="F65" s="98">
        <v>1</v>
      </c>
      <c r="G65" s="98">
        <v>0.05</v>
      </c>
      <c r="H65" s="101">
        <f>E65*F65*G65</f>
        <v>5.0000000000000008E-7</v>
      </c>
      <c r="I65" s="98">
        <v>2.41</v>
      </c>
      <c r="J65" s="98">
        <f>I65</f>
        <v>2.41</v>
      </c>
      <c r="K65" s="102">
        <v>38</v>
      </c>
      <c r="L65" t="str">
        <f t="shared" si="2"/>
        <v>С64</v>
      </c>
      <c r="M65" t="str">
        <f t="shared" si="3"/>
        <v>Разделитель V-100/4</v>
      </c>
      <c r="N65" t="str">
        <f t="shared" si="0"/>
        <v>Полное-пожар</v>
      </c>
      <c r="O65">
        <v>13</v>
      </c>
      <c r="P65">
        <v>17</v>
      </c>
      <c r="Q65">
        <v>22</v>
      </c>
      <c r="R65">
        <v>39</v>
      </c>
      <c r="S65" t="s">
        <v>260</v>
      </c>
      <c r="T65" t="s">
        <v>260</v>
      </c>
      <c r="U65" t="s">
        <v>260</v>
      </c>
      <c r="V65" t="s">
        <v>260</v>
      </c>
      <c r="W65" t="s">
        <v>260</v>
      </c>
      <c r="X65" t="s">
        <v>260</v>
      </c>
      <c r="Y65" t="s">
        <v>260</v>
      </c>
      <c r="Z65" t="s">
        <v>260</v>
      </c>
      <c r="AA65" t="s">
        <v>260</v>
      </c>
      <c r="AB65" t="s">
        <v>260</v>
      </c>
      <c r="AC65" t="s">
        <v>260</v>
      </c>
      <c r="AD65" t="s">
        <v>260</v>
      </c>
      <c r="AE65" t="s">
        <v>260</v>
      </c>
      <c r="AF65" t="s">
        <v>260</v>
      </c>
    </row>
    <row r="66" spans="1:32">
      <c r="A66" s="98" t="s">
        <v>155</v>
      </c>
      <c r="B66" s="98" t="s">
        <v>10</v>
      </c>
      <c r="C66" s="99" t="s">
        <v>92</v>
      </c>
      <c r="D66" s="100" t="s">
        <v>208</v>
      </c>
      <c r="E66" s="101">
        <v>1.0000000000000001E-5</v>
      </c>
      <c r="F66" s="98">
        <v>1</v>
      </c>
      <c r="G66" s="98">
        <v>0.19</v>
      </c>
      <c r="H66" s="101">
        <f t="shared" ref="H66:H71" si="10">E66*F66*G66</f>
        <v>1.9000000000000002E-6</v>
      </c>
      <c r="I66" s="98">
        <v>2.41</v>
      </c>
      <c r="J66" s="98">
        <v>0.01</v>
      </c>
      <c r="K66" s="102">
        <v>0</v>
      </c>
      <c r="L66" t="str">
        <f t="shared" si="2"/>
        <v>С65</v>
      </c>
      <c r="M66" t="str">
        <f t="shared" si="3"/>
        <v>Разделитель V-100/4</v>
      </c>
      <c r="N66" t="str">
        <f t="shared" ref="N66:N82" si="11">D66</f>
        <v>Полное-взрыв</v>
      </c>
      <c r="O66" t="s">
        <v>260</v>
      </c>
      <c r="P66" t="s">
        <v>260</v>
      </c>
      <c r="Q66" t="s">
        <v>260</v>
      </c>
      <c r="R66" t="s">
        <v>260</v>
      </c>
      <c r="S66">
        <v>9</v>
      </c>
      <c r="T66">
        <v>20</v>
      </c>
      <c r="U66">
        <v>54</v>
      </c>
      <c r="V66">
        <v>93</v>
      </c>
      <c r="W66" t="s">
        <v>260</v>
      </c>
      <c r="X66" t="s">
        <v>260</v>
      </c>
      <c r="Y66" t="s">
        <v>260</v>
      </c>
      <c r="Z66" t="s">
        <v>260</v>
      </c>
      <c r="AA66" t="s">
        <v>260</v>
      </c>
      <c r="AB66" t="s">
        <v>260</v>
      </c>
      <c r="AC66" t="s">
        <v>260</v>
      </c>
      <c r="AD66" t="s">
        <v>260</v>
      </c>
      <c r="AE66" t="s">
        <v>260</v>
      </c>
      <c r="AF66" t="s">
        <v>260</v>
      </c>
    </row>
    <row r="67" spans="1:32">
      <c r="A67" s="98" t="s">
        <v>156</v>
      </c>
      <c r="B67" s="98" t="s">
        <v>10</v>
      </c>
      <c r="C67" s="99" t="s">
        <v>94</v>
      </c>
      <c r="D67" s="100" t="s">
        <v>206</v>
      </c>
      <c r="E67" s="101">
        <v>1.0000000000000001E-5</v>
      </c>
      <c r="F67" s="98">
        <v>1</v>
      </c>
      <c r="G67" s="98">
        <v>0.76</v>
      </c>
      <c r="H67" s="101">
        <f t="shared" si="10"/>
        <v>7.6000000000000009E-6</v>
      </c>
      <c r="I67" s="98">
        <v>2.41</v>
      </c>
      <c r="J67" s="98">
        <v>0</v>
      </c>
      <c r="K67" s="103">
        <v>0</v>
      </c>
      <c r="L67" t="str">
        <f t="shared" ref="L67:L82" si="12">A67</f>
        <v>С66</v>
      </c>
      <c r="M67" t="str">
        <f t="shared" ref="M67:M82" si="13">B67</f>
        <v>Разделитель V-100/4</v>
      </c>
      <c r="N67" t="str">
        <f t="shared" si="11"/>
        <v>Полное-ликвидация</v>
      </c>
      <c r="O67" t="s">
        <v>260</v>
      </c>
      <c r="P67" t="s">
        <v>260</v>
      </c>
      <c r="Q67" t="s">
        <v>260</v>
      </c>
      <c r="R67" t="s">
        <v>260</v>
      </c>
      <c r="S67" t="s">
        <v>260</v>
      </c>
      <c r="T67" t="s">
        <v>260</v>
      </c>
      <c r="U67" t="s">
        <v>260</v>
      </c>
      <c r="V67" t="s">
        <v>260</v>
      </c>
      <c r="W67" t="s">
        <v>260</v>
      </c>
      <c r="X67" t="s">
        <v>260</v>
      </c>
      <c r="Y67" t="s">
        <v>260</v>
      </c>
      <c r="Z67" t="s">
        <v>260</v>
      </c>
      <c r="AA67" t="s">
        <v>260</v>
      </c>
      <c r="AB67" t="s">
        <v>260</v>
      </c>
      <c r="AC67" t="s">
        <v>260</v>
      </c>
      <c r="AD67" t="s">
        <v>260</v>
      </c>
      <c r="AE67" t="s">
        <v>260</v>
      </c>
      <c r="AF67" t="s">
        <v>260</v>
      </c>
    </row>
    <row r="68" spans="1:32">
      <c r="A68" s="98" t="s">
        <v>157</v>
      </c>
      <c r="B68" s="98" t="s">
        <v>10</v>
      </c>
      <c r="C68" s="99" t="s">
        <v>96</v>
      </c>
      <c r="D68" s="100" t="s">
        <v>209</v>
      </c>
      <c r="E68" s="101">
        <v>1E-4</v>
      </c>
      <c r="F68" s="98">
        <v>1</v>
      </c>
      <c r="G68" s="98">
        <v>4.0000000000000008E-2</v>
      </c>
      <c r="H68" s="101">
        <f t="shared" si="10"/>
        <v>4.0000000000000007E-6</v>
      </c>
      <c r="I68" s="98">
        <f>K68*300/1000</f>
        <v>1.32</v>
      </c>
      <c r="J68" s="98">
        <f>I68</f>
        <v>1.32</v>
      </c>
      <c r="K68" s="102">
        <v>4.4000000000000004</v>
      </c>
      <c r="L68" t="str">
        <f t="shared" si="12"/>
        <v>С67</v>
      </c>
      <c r="M68" t="str">
        <f t="shared" si="13"/>
        <v>Разделитель V-100/4</v>
      </c>
      <c r="N68" t="str">
        <f t="shared" si="11"/>
        <v>Частичное-жидкостной факел</v>
      </c>
      <c r="O68" t="s">
        <v>260</v>
      </c>
      <c r="P68" t="s">
        <v>260</v>
      </c>
      <c r="Q68" t="s">
        <v>260</v>
      </c>
      <c r="R68" t="s">
        <v>260</v>
      </c>
      <c r="S68" t="s">
        <v>260</v>
      </c>
      <c r="T68" t="s">
        <v>260</v>
      </c>
      <c r="U68" t="s">
        <v>260</v>
      </c>
      <c r="V68" t="s">
        <v>260</v>
      </c>
      <c r="W68">
        <v>27</v>
      </c>
      <c r="X68">
        <v>5</v>
      </c>
      <c r="Y68" t="s">
        <v>260</v>
      </c>
      <c r="Z68" t="s">
        <v>260</v>
      </c>
      <c r="AA68" t="s">
        <v>260</v>
      </c>
      <c r="AB68" t="s">
        <v>260</v>
      </c>
      <c r="AC68" t="s">
        <v>260</v>
      </c>
      <c r="AD68" t="s">
        <v>260</v>
      </c>
      <c r="AE68" t="s">
        <v>260</v>
      </c>
      <c r="AF68" t="s">
        <v>260</v>
      </c>
    </row>
    <row r="69" spans="1:32">
      <c r="A69" s="98" t="s">
        <v>158</v>
      </c>
      <c r="B69" s="98" t="s">
        <v>10</v>
      </c>
      <c r="C69" s="99" t="s">
        <v>98</v>
      </c>
      <c r="D69" s="100" t="s">
        <v>207</v>
      </c>
      <c r="E69" s="101">
        <v>1E-4</v>
      </c>
      <c r="F69" s="98">
        <v>1</v>
      </c>
      <c r="G69" s="98">
        <v>0.16000000000000003</v>
      </c>
      <c r="H69" s="101">
        <f t="shared" si="10"/>
        <v>1.6000000000000003E-5</v>
      </c>
      <c r="I69" s="98">
        <f>K68*300/1000</f>
        <v>1.32</v>
      </c>
      <c r="J69" s="98">
        <v>0</v>
      </c>
      <c r="K69" s="103">
        <v>0</v>
      </c>
      <c r="L69" t="str">
        <f t="shared" si="12"/>
        <v>С68</v>
      </c>
      <c r="M69" t="str">
        <f t="shared" si="13"/>
        <v>Разделитель V-100/4</v>
      </c>
      <c r="N69" t="str">
        <f t="shared" si="11"/>
        <v>Частичное-ликвидация</v>
      </c>
      <c r="O69" t="s">
        <v>260</v>
      </c>
      <c r="P69" t="s">
        <v>260</v>
      </c>
      <c r="Q69" t="s">
        <v>260</v>
      </c>
      <c r="R69" t="s">
        <v>260</v>
      </c>
      <c r="S69" t="s">
        <v>260</v>
      </c>
      <c r="T69" t="s">
        <v>260</v>
      </c>
      <c r="U69" t="s">
        <v>260</v>
      </c>
      <c r="V69" t="s">
        <v>260</v>
      </c>
      <c r="W69" t="s">
        <v>260</v>
      </c>
      <c r="X69" t="s">
        <v>260</v>
      </c>
      <c r="Y69" t="s">
        <v>260</v>
      </c>
      <c r="Z69" t="s">
        <v>260</v>
      </c>
      <c r="AA69" t="s">
        <v>260</v>
      </c>
      <c r="AB69" t="s">
        <v>260</v>
      </c>
      <c r="AC69" t="s">
        <v>260</v>
      </c>
      <c r="AD69" t="s">
        <v>260</v>
      </c>
      <c r="AE69" t="s">
        <v>260</v>
      </c>
      <c r="AF69" t="s">
        <v>260</v>
      </c>
    </row>
    <row r="70" spans="1:32">
      <c r="A70" s="98" t="s">
        <v>159</v>
      </c>
      <c r="B70" s="98" t="s">
        <v>10</v>
      </c>
      <c r="C70" s="99" t="s">
        <v>100</v>
      </c>
      <c r="D70" s="100" t="s">
        <v>210</v>
      </c>
      <c r="E70" s="101">
        <v>1E-4</v>
      </c>
      <c r="F70" s="98">
        <v>1</v>
      </c>
      <c r="G70" s="98">
        <v>4.0000000000000008E-2</v>
      </c>
      <c r="H70" s="101">
        <f t="shared" si="10"/>
        <v>4.0000000000000007E-6</v>
      </c>
      <c r="I70" s="98">
        <f>K70*1800/1000</f>
        <v>0.36</v>
      </c>
      <c r="J70" s="98">
        <f>I70</f>
        <v>0.36</v>
      </c>
      <c r="K70" s="102">
        <v>0.2</v>
      </c>
      <c r="L70" t="str">
        <f t="shared" si="12"/>
        <v>С69</v>
      </c>
      <c r="M70" t="str">
        <f t="shared" si="13"/>
        <v>Разделитель V-100/4</v>
      </c>
      <c r="N70" t="str">
        <f t="shared" si="11"/>
        <v>Частичное-газ факел</v>
      </c>
      <c r="O70" t="s">
        <v>260</v>
      </c>
      <c r="P70" t="s">
        <v>260</v>
      </c>
      <c r="Q70" t="s">
        <v>260</v>
      </c>
      <c r="R70" t="s">
        <v>260</v>
      </c>
      <c r="S70" t="s">
        <v>260</v>
      </c>
      <c r="T70" t="s">
        <v>260</v>
      </c>
      <c r="U70" t="s">
        <v>260</v>
      </c>
      <c r="V70" t="s">
        <v>260</v>
      </c>
      <c r="W70">
        <v>6</v>
      </c>
      <c r="X70">
        <v>1</v>
      </c>
      <c r="Y70" t="s">
        <v>260</v>
      </c>
      <c r="Z70" t="s">
        <v>260</v>
      </c>
      <c r="AA70" t="s">
        <v>260</v>
      </c>
      <c r="AB70" t="s">
        <v>260</v>
      </c>
      <c r="AC70" t="s">
        <v>260</v>
      </c>
      <c r="AD70" t="s">
        <v>260</v>
      </c>
      <c r="AE70" t="s">
        <v>260</v>
      </c>
      <c r="AF70" t="s">
        <v>260</v>
      </c>
    </row>
    <row r="71" spans="1:32">
      <c r="A71" s="98" t="s">
        <v>160</v>
      </c>
      <c r="B71" s="98" t="s">
        <v>10</v>
      </c>
      <c r="C71" s="99" t="s">
        <v>102</v>
      </c>
      <c r="D71" s="100" t="s">
        <v>211</v>
      </c>
      <c r="E71" s="101">
        <v>1E-4</v>
      </c>
      <c r="F71" s="98">
        <v>1</v>
      </c>
      <c r="G71" s="98">
        <v>0.15200000000000002</v>
      </c>
      <c r="H71" s="101">
        <f t="shared" si="10"/>
        <v>1.5200000000000004E-5</v>
      </c>
      <c r="I71" s="98">
        <f>K70*1800/1000</f>
        <v>0.36</v>
      </c>
      <c r="J71" s="98">
        <f>I71</f>
        <v>0.36</v>
      </c>
      <c r="K71" s="103">
        <v>0</v>
      </c>
      <c r="L71" t="str">
        <f t="shared" si="12"/>
        <v>С70</v>
      </c>
      <c r="M71" t="str">
        <f t="shared" si="13"/>
        <v>Разделитель V-100/4</v>
      </c>
      <c r="N71" t="str">
        <f t="shared" si="11"/>
        <v>Частичное-вспышка</v>
      </c>
      <c r="O71" t="s">
        <v>260</v>
      </c>
      <c r="P71" t="s">
        <v>260</v>
      </c>
      <c r="Q71" t="s">
        <v>260</v>
      </c>
      <c r="R71" t="s">
        <v>260</v>
      </c>
      <c r="S71" t="s">
        <v>260</v>
      </c>
      <c r="T71" t="s">
        <v>260</v>
      </c>
      <c r="U71" t="s">
        <v>260</v>
      </c>
      <c r="V71" t="s">
        <v>260</v>
      </c>
      <c r="W71" t="s">
        <v>260</v>
      </c>
      <c r="X71" t="s">
        <v>260</v>
      </c>
      <c r="Y71">
        <v>23</v>
      </c>
      <c r="Z71">
        <v>27</v>
      </c>
      <c r="AA71" t="s">
        <v>260</v>
      </c>
      <c r="AB71" t="s">
        <v>260</v>
      </c>
      <c r="AC71" t="s">
        <v>260</v>
      </c>
      <c r="AD71" t="s">
        <v>260</v>
      </c>
      <c r="AE71" t="s">
        <v>260</v>
      </c>
      <c r="AF71" t="s">
        <v>260</v>
      </c>
    </row>
    <row r="72" spans="1:32">
      <c r="A72" s="98" t="s">
        <v>161</v>
      </c>
      <c r="B72" s="98" t="s">
        <v>10</v>
      </c>
      <c r="C72" s="99" t="s">
        <v>104</v>
      </c>
      <c r="D72" s="100" t="s">
        <v>207</v>
      </c>
      <c r="E72" s="101">
        <v>1E-4</v>
      </c>
      <c r="F72" s="98">
        <v>1</v>
      </c>
      <c r="G72" s="98">
        <v>0.6080000000000001</v>
      </c>
      <c r="H72" s="101">
        <f>E72*F72*G72</f>
        <v>6.0800000000000014E-5</v>
      </c>
      <c r="I72" s="98">
        <f>K70*1800/1000</f>
        <v>0.36</v>
      </c>
      <c r="J72" s="98">
        <v>0</v>
      </c>
      <c r="K72" s="103">
        <v>0</v>
      </c>
      <c r="L72" t="str">
        <f t="shared" si="12"/>
        <v>С71</v>
      </c>
      <c r="M72" t="str">
        <f t="shared" si="13"/>
        <v>Разделитель V-100/4</v>
      </c>
      <c r="N72" t="str">
        <f t="shared" si="11"/>
        <v>Частичное-ликвидация</v>
      </c>
      <c r="O72" t="s">
        <v>260</v>
      </c>
      <c r="P72" t="s">
        <v>260</v>
      </c>
      <c r="Q72" t="s">
        <v>260</v>
      </c>
      <c r="R72" t="s">
        <v>260</v>
      </c>
      <c r="S72" t="s">
        <v>260</v>
      </c>
      <c r="T72" t="s">
        <v>260</v>
      </c>
      <c r="U72" t="s">
        <v>260</v>
      </c>
      <c r="V72" t="s">
        <v>260</v>
      </c>
      <c r="W72" t="s">
        <v>260</v>
      </c>
      <c r="X72" t="s">
        <v>260</v>
      </c>
      <c r="Y72" t="s">
        <v>260</v>
      </c>
      <c r="Z72" t="s">
        <v>260</v>
      </c>
      <c r="AA72" t="s">
        <v>260</v>
      </c>
      <c r="AB72" t="s">
        <v>260</v>
      </c>
      <c r="AC72" t="s">
        <v>260</v>
      </c>
      <c r="AD72" t="s">
        <v>260</v>
      </c>
      <c r="AE72" t="s">
        <v>260</v>
      </c>
      <c r="AF72" t="s">
        <v>260</v>
      </c>
    </row>
    <row r="73" spans="1:32">
      <c r="A73" s="98" t="s">
        <v>162</v>
      </c>
      <c r="B73" s="98" t="s">
        <v>10</v>
      </c>
      <c r="C73" s="99" t="s">
        <v>212</v>
      </c>
      <c r="D73" s="100" t="s">
        <v>213</v>
      </c>
      <c r="E73" s="101">
        <v>2.5000000000000001E-5</v>
      </c>
      <c r="F73" s="98">
        <v>1</v>
      </c>
      <c r="G73" s="98">
        <v>1</v>
      </c>
      <c r="H73" s="101">
        <f>E73*F73*G73</f>
        <v>2.5000000000000001E-5</v>
      </c>
      <c r="I73" s="98">
        <v>2.41</v>
      </c>
      <c r="J73" s="98">
        <v>2.41</v>
      </c>
      <c r="K73" s="103">
        <v>0</v>
      </c>
      <c r="L73" t="str">
        <f t="shared" si="12"/>
        <v>С72</v>
      </c>
      <c r="M73" t="str">
        <f t="shared" si="13"/>
        <v>Разделитель V-100/4</v>
      </c>
      <c r="N73" t="str">
        <f t="shared" si="11"/>
        <v>Полное-огненный шар</v>
      </c>
      <c r="O73" t="s">
        <v>260</v>
      </c>
      <c r="P73" t="s">
        <v>260</v>
      </c>
      <c r="Q73" t="s">
        <v>260</v>
      </c>
      <c r="R73" t="s">
        <v>260</v>
      </c>
      <c r="S73" t="s">
        <v>260</v>
      </c>
      <c r="T73" t="s">
        <v>260</v>
      </c>
      <c r="U73" t="s">
        <v>260</v>
      </c>
      <c r="V73" t="s">
        <v>260</v>
      </c>
      <c r="W73" t="s">
        <v>260</v>
      </c>
      <c r="X73" t="s">
        <v>260</v>
      </c>
      <c r="Y73" t="s">
        <v>260</v>
      </c>
      <c r="Z73" t="s">
        <v>260</v>
      </c>
      <c r="AA73" t="s">
        <v>260</v>
      </c>
      <c r="AB73" t="s">
        <v>260</v>
      </c>
      <c r="AC73">
        <v>47</v>
      </c>
      <c r="AD73">
        <v>75</v>
      </c>
      <c r="AE73">
        <v>92</v>
      </c>
      <c r="AF73">
        <v>121</v>
      </c>
    </row>
    <row r="74" spans="1:32">
      <c r="A74" s="83" t="s">
        <v>163</v>
      </c>
      <c r="B74" s="83" t="s">
        <v>11</v>
      </c>
      <c r="C74" s="87" t="s">
        <v>90</v>
      </c>
      <c r="D74" s="84" t="s">
        <v>205</v>
      </c>
      <c r="E74" s="85">
        <v>1.0000000000000001E-5</v>
      </c>
      <c r="F74" s="83">
        <v>1</v>
      </c>
      <c r="G74" s="83">
        <v>0.05</v>
      </c>
      <c r="H74" s="85">
        <f>E74*F74*G74</f>
        <v>5.0000000000000008E-7</v>
      </c>
      <c r="I74" s="83">
        <v>3.04</v>
      </c>
      <c r="J74" s="83">
        <f>I74</f>
        <v>3.04</v>
      </c>
      <c r="K74" s="88">
        <v>48</v>
      </c>
      <c r="L74" t="str">
        <f t="shared" si="12"/>
        <v>С73</v>
      </c>
      <c r="M74" t="str">
        <f t="shared" si="13"/>
        <v>Аппарат V-100/5</v>
      </c>
      <c r="N74" t="str">
        <f t="shared" si="11"/>
        <v>Полное-пожар</v>
      </c>
      <c r="O74">
        <v>12</v>
      </c>
      <c r="P74">
        <v>16</v>
      </c>
      <c r="Q74">
        <v>22</v>
      </c>
      <c r="R74">
        <v>41</v>
      </c>
      <c r="S74" t="s">
        <v>260</v>
      </c>
      <c r="T74" t="s">
        <v>260</v>
      </c>
      <c r="U74" t="s">
        <v>260</v>
      </c>
      <c r="V74" t="s">
        <v>260</v>
      </c>
      <c r="W74" t="s">
        <v>260</v>
      </c>
      <c r="X74" t="s">
        <v>260</v>
      </c>
      <c r="Y74" t="s">
        <v>260</v>
      </c>
      <c r="Z74" t="s">
        <v>260</v>
      </c>
      <c r="AA74" t="s">
        <v>260</v>
      </c>
      <c r="AB74" t="s">
        <v>260</v>
      </c>
      <c r="AC74" t="s">
        <v>260</v>
      </c>
      <c r="AD74" t="s">
        <v>260</v>
      </c>
      <c r="AE74" t="s">
        <v>260</v>
      </c>
      <c r="AF74" t="s">
        <v>260</v>
      </c>
    </row>
    <row r="75" spans="1:32">
      <c r="A75" s="83" t="s">
        <v>164</v>
      </c>
      <c r="B75" s="83" t="s">
        <v>11</v>
      </c>
      <c r="C75" s="87" t="s">
        <v>92</v>
      </c>
      <c r="D75" s="84" t="s">
        <v>208</v>
      </c>
      <c r="E75" s="85">
        <v>1.0000000000000001E-5</v>
      </c>
      <c r="F75" s="83">
        <v>1</v>
      </c>
      <c r="G75" s="83">
        <v>0.19</v>
      </c>
      <c r="H75" s="85">
        <f t="shared" ref="H75:H80" si="14">E75*F75*G75</f>
        <v>1.9000000000000002E-6</v>
      </c>
      <c r="I75" s="83">
        <v>3.04</v>
      </c>
      <c r="J75" s="83">
        <v>0.02</v>
      </c>
      <c r="K75" s="88">
        <v>0</v>
      </c>
      <c r="L75" t="str">
        <f t="shared" si="12"/>
        <v>С74</v>
      </c>
      <c r="M75" t="str">
        <f t="shared" si="13"/>
        <v>Аппарат V-100/5</v>
      </c>
      <c r="N75" t="str">
        <f t="shared" si="11"/>
        <v>Полное-взрыв</v>
      </c>
      <c r="O75" t="s">
        <v>260</v>
      </c>
      <c r="P75" t="s">
        <v>260</v>
      </c>
      <c r="Q75" t="s">
        <v>260</v>
      </c>
      <c r="R75" t="s">
        <v>260</v>
      </c>
      <c r="S75">
        <v>12</v>
      </c>
      <c r="T75">
        <v>25</v>
      </c>
      <c r="U75">
        <v>69</v>
      </c>
      <c r="V75">
        <v>118</v>
      </c>
      <c r="W75" t="s">
        <v>260</v>
      </c>
      <c r="X75" t="s">
        <v>260</v>
      </c>
      <c r="Y75" t="s">
        <v>260</v>
      </c>
      <c r="Z75" t="s">
        <v>260</v>
      </c>
      <c r="AA75" t="s">
        <v>260</v>
      </c>
      <c r="AB75" t="s">
        <v>260</v>
      </c>
      <c r="AC75" t="s">
        <v>260</v>
      </c>
      <c r="AD75" t="s">
        <v>260</v>
      </c>
      <c r="AE75" t="s">
        <v>260</v>
      </c>
      <c r="AF75" t="s">
        <v>260</v>
      </c>
    </row>
    <row r="76" spans="1:32">
      <c r="A76" s="83" t="s">
        <v>165</v>
      </c>
      <c r="B76" s="83" t="s">
        <v>11</v>
      </c>
      <c r="C76" s="87" t="s">
        <v>94</v>
      </c>
      <c r="D76" s="84" t="s">
        <v>206</v>
      </c>
      <c r="E76" s="85">
        <v>1.0000000000000001E-5</v>
      </c>
      <c r="F76" s="83">
        <v>1</v>
      </c>
      <c r="G76" s="83">
        <v>0.76</v>
      </c>
      <c r="H76" s="85">
        <f t="shared" si="14"/>
        <v>7.6000000000000009E-6</v>
      </c>
      <c r="I76" s="83">
        <v>3.04</v>
      </c>
      <c r="J76" s="83">
        <v>0</v>
      </c>
      <c r="K76" s="91">
        <v>0</v>
      </c>
      <c r="L76" t="str">
        <f t="shared" si="12"/>
        <v>С75</v>
      </c>
      <c r="M76" t="str">
        <f t="shared" si="13"/>
        <v>Аппарат V-100/5</v>
      </c>
      <c r="N76" t="str">
        <f t="shared" si="11"/>
        <v>Полное-ликвидация</v>
      </c>
      <c r="O76" t="s">
        <v>260</v>
      </c>
      <c r="P76" t="s">
        <v>260</v>
      </c>
      <c r="Q76" t="s">
        <v>260</v>
      </c>
      <c r="R76" t="s">
        <v>260</v>
      </c>
      <c r="S76" t="s">
        <v>260</v>
      </c>
      <c r="T76" t="s">
        <v>260</v>
      </c>
      <c r="U76" t="s">
        <v>260</v>
      </c>
      <c r="V76" t="s">
        <v>260</v>
      </c>
      <c r="W76" t="s">
        <v>260</v>
      </c>
      <c r="X76" t="s">
        <v>260</v>
      </c>
      <c r="Y76" t="s">
        <v>260</v>
      </c>
      <c r="Z76" t="s">
        <v>260</v>
      </c>
      <c r="AA76" t="s">
        <v>260</v>
      </c>
      <c r="AB76" t="s">
        <v>260</v>
      </c>
      <c r="AC76" t="s">
        <v>260</v>
      </c>
      <c r="AD76" t="s">
        <v>260</v>
      </c>
      <c r="AE76" t="s">
        <v>260</v>
      </c>
      <c r="AF76" t="s">
        <v>260</v>
      </c>
    </row>
    <row r="77" spans="1:32">
      <c r="A77" s="83" t="s">
        <v>166</v>
      </c>
      <c r="B77" s="83" t="s">
        <v>11</v>
      </c>
      <c r="C77" s="87" t="s">
        <v>96</v>
      </c>
      <c r="D77" s="84" t="s">
        <v>209</v>
      </c>
      <c r="E77" s="85">
        <v>1E-4</v>
      </c>
      <c r="F77" s="83">
        <v>1</v>
      </c>
      <c r="G77" s="83">
        <v>4.0000000000000008E-2</v>
      </c>
      <c r="H77" s="85">
        <f t="shared" si="14"/>
        <v>4.0000000000000007E-6</v>
      </c>
      <c r="I77" s="83">
        <f>K77*300/1000</f>
        <v>1.2450000000000001</v>
      </c>
      <c r="J77" s="83">
        <f>I77</f>
        <v>1.2450000000000001</v>
      </c>
      <c r="K77" s="88">
        <v>4.1500000000000004</v>
      </c>
      <c r="L77" t="str">
        <f t="shared" si="12"/>
        <v>С76</v>
      </c>
      <c r="M77" t="str">
        <f t="shared" si="13"/>
        <v>Аппарат V-100/5</v>
      </c>
      <c r="N77" t="str">
        <f t="shared" si="11"/>
        <v>Частичное-жидкостной факел</v>
      </c>
      <c r="O77" t="s">
        <v>260</v>
      </c>
      <c r="P77" t="s">
        <v>260</v>
      </c>
      <c r="Q77" t="s">
        <v>260</v>
      </c>
      <c r="R77" t="s">
        <v>260</v>
      </c>
      <c r="S77" t="s">
        <v>260</v>
      </c>
      <c r="T77" t="s">
        <v>260</v>
      </c>
      <c r="U77" t="s">
        <v>260</v>
      </c>
      <c r="V77" t="s">
        <v>260</v>
      </c>
      <c r="W77">
        <v>26</v>
      </c>
      <c r="X77">
        <v>4</v>
      </c>
      <c r="Y77" t="s">
        <v>260</v>
      </c>
      <c r="Z77" t="s">
        <v>260</v>
      </c>
      <c r="AA77" t="s">
        <v>260</v>
      </c>
      <c r="AB77" t="s">
        <v>260</v>
      </c>
      <c r="AC77" t="s">
        <v>260</v>
      </c>
      <c r="AD77" t="s">
        <v>260</v>
      </c>
      <c r="AE77" t="s">
        <v>260</v>
      </c>
      <c r="AF77" t="s">
        <v>260</v>
      </c>
    </row>
    <row r="78" spans="1:32">
      <c r="A78" s="83" t="s">
        <v>167</v>
      </c>
      <c r="B78" s="83" t="s">
        <v>11</v>
      </c>
      <c r="C78" s="87" t="s">
        <v>98</v>
      </c>
      <c r="D78" s="84" t="s">
        <v>207</v>
      </c>
      <c r="E78" s="85">
        <v>1E-4</v>
      </c>
      <c r="F78" s="83">
        <v>1</v>
      </c>
      <c r="G78" s="83">
        <v>0.16000000000000003</v>
      </c>
      <c r="H78" s="85">
        <f t="shared" si="14"/>
        <v>1.6000000000000003E-5</v>
      </c>
      <c r="I78" s="83">
        <f>K77*300/1000</f>
        <v>1.2450000000000001</v>
      </c>
      <c r="J78" s="83">
        <v>0</v>
      </c>
      <c r="K78" s="91">
        <v>0</v>
      </c>
      <c r="L78" t="str">
        <f t="shared" si="12"/>
        <v>С77</v>
      </c>
      <c r="M78" t="str">
        <f t="shared" si="13"/>
        <v>Аппарат V-100/5</v>
      </c>
      <c r="N78" t="str">
        <f t="shared" si="11"/>
        <v>Частичное-ликвидация</v>
      </c>
      <c r="O78" t="s">
        <v>260</v>
      </c>
      <c r="P78" t="s">
        <v>260</v>
      </c>
      <c r="Q78" t="s">
        <v>260</v>
      </c>
      <c r="R78" t="s">
        <v>260</v>
      </c>
      <c r="S78" t="s">
        <v>260</v>
      </c>
      <c r="T78" t="s">
        <v>260</v>
      </c>
      <c r="U78" t="s">
        <v>260</v>
      </c>
      <c r="V78" t="s">
        <v>260</v>
      </c>
      <c r="W78" t="s">
        <v>260</v>
      </c>
      <c r="X78" t="s">
        <v>260</v>
      </c>
      <c r="Y78" t="s">
        <v>260</v>
      </c>
      <c r="Z78" t="s">
        <v>260</v>
      </c>
      <c r="AA78" t="s">
        <v>260</v>
      </c>
      <c r="AB78" t="s">
        <v>260</v>
      </c>
      <c r="AC78" t="s">
        <v>260</v>
      </c>
      <c r="AD78" t="s">
        <v>260</v>
      </c>
      <c r="AE78" t="s">
        <v>260</v>
      </c>
      <c r="AF78" t="s">
        <v>260</v>
      </c>
    </row>
    <row r="79" spans="1:32">
      <c r="A79" s="83" t="s">
        <v>168</v>
      </c>
      <c r="B79" s="83" t="s">
        <v>11</v>
      </c>
      <c r="C79" s="87" t="s">
        <v>100</v>
      </c>
      <c r="D79" s="84" t="s">
        <v>210</v>
      </c>
      <c r="E79" s="85">
        <v>1E-4</v>
      </c>
      <c r="F79" s="83">
        <v>1</v>
      </c>
      <c r="G79" s="83">
        <v>4.0000000000000008E-2</v>
      </c>
      <c r="H79" s="85">
        <f t="shared" si="14"/>
        <v>4.0000000000000007E-6</v>
      </c>
      <c r="I79" s="83">
        <f>K79*1800/1000</f>
        <v>0.378</v>
      </c>
      <c r="J79" s="83">
        <f>I79</f>
        <v>0.378</v>
      </c>
      <c r="K79" s="88">
        <v>0.21</v>
      </c>
      <c r="L79" t="str">
        <f t="shared" si="12"/>
        <v>С78</v>
      </c>
      <c r="M79" t="str">
        <f t="shared" si="13"/>
        <v>Аппарат V-100/5</v>
      </c>
      <c r="N79" t="str">
        <f t="shared" si="11"/>
        <v>Частичное-газ факел</v>
      </c>
      <c r="O79" t="s">
        <v>260</v>
      </c>
      <c r="P79" t="s">
        <v>260</v>
      </c>
      <c r="Q79" t="s">
        <v>260</v>
      </c>
      <c r="R79" t="s">
        <v>260</v>
      </c>
      <c r="S79" t="s">
        <v>260</v>
      </c>
      <c r="T79" t="s">
        <v>260</v>
      </c>
      <c r="U79" t="s">
        <v>260</v>
      </c>
      <c r="V79" t="s">
        <v>260</v>
      </c>
      <c r="W79">
        <v>6</v>
      </c>
      <c r="X79">
        <v>1</v>
      </c>
      <c r="Y79" t="s">
        <v>260</v>
      </c>
      <c r="Z79" t="s">
        <v>260</v>
      </c>
      <c r="AA79" t="s">
        <v>260</v>
      </c>
      <c r="AB79" t="s">
        <v>260</v>
      </c>
      <c r="AC79" t="s">
        <v>260</v>
      </c>
      <c r="AD79" t="s">
        <v>260</v>
      </c>
      <c r="AE79" t="s">
        <v>260</v>
      </c>
      <c r="AF79" t="s">
        <v>260</v>
      </c>
    </row>
    <row r="80" spans="1:32">
      <c r="A80" s="83" t="s">
        <v>220</v>
      </c>
      <c r="B80" s="83" t="s">
        <v>11</v>
      </c>
      <c r="C80" s="87" t="s">
        <v>102</v>
      </c>
      <c r="D80" s="84" t="s">
        <v>211</v>
      </c>
      <c r="E80" s="85">
        <v>1E-4</v>
      </c>
      <c r="F80" s="83">
        <v>1</v>
      </c>
      <c r="G80" s="83">
        <v>0.15200000000000002</v>
      </c>
      <c r="H80" s="85">
        <f t="shared" si="14"/>
        <v>1.5200000000000004E-5</v>
      </c>
      <c r="I80" s="83">
        <f>K79*1800/1000</f>
        <v>0.378</v>
      </c>
      <c r="J80" s="83">
        <f>I80</f>
        <v>0.378</v>
      </c>
      <c r="K80" s="91">
        <v>0</v>
      </c>
      <c r="L80" t="str">
        <f t="shared" si="12"/>
        <v>С79</v>
      </c>
      <c r="M80" t="str">
        <f t="shared" si="13"/>
        <v>Аппарат V-100/5</v>
      </c>
      <c r="N80" t="str">
        <f t="shared" si="11"/>
        <v>Частичное-вспышка</v>
      </c>
      <c r="O80" t="s">
        <v>260</v>
      </c>
      <c r="P80" t="s">
        <v>260</v>
      </c>
      <c r="Q80" t="s">
        <v>260</v>
      </c>
      <c r="R80" t="s">
        <v>260</v>
      </c>
      <c r="S80" t="s">
        <v>260</v>
      </c>
      <c r="T80" t="s">
        <v>260</v>
      </c>
      <c r="U80" t="s">
        <v>260</v>
      </c>
      <c r="V80" t="s">
        <v>260</v>
      </c>
      <c r="W80" t="s">
        <v>260</v>
      </c>
      <c r="X80" t="s">
        <v>260</v>
      </c>
      <c r="Y80">
        <v>23</v>
      </c>
      <c r="Z80">
        <v>27</v>
      </c>
      <c r="AA80" t="s">
        <v>260</v>
      </c>
      <c r="AB80" t="s">
        <v>260</v>
      </c>
      <c r="AC80" t="s">
        <v>260</v>
      </c>
      <c r="AD80" t="s">
        <v>260</v>
      </c>
      <c r="AE80" t="s">
        <v>260</v>
      </c>
      <c r="AF80" t="s">
        <v>260</v>
      </c>
    </row>
    <row r="81" spans="1:32">
      <c r="A81" s="83" t="s">
        <v>221</v>
      </c>
      <c r="B81" s="83" t="s">
        <v>11</v>
      </c>
      <c r="C81" s="87" t="s">
        <v>104</v>
      </c>
      <c r="D81" s="84" t="s">
        <v>207</v>
      </c>
      <c r="E81" s="85">
        <v>1E-4</v>
      </c>
      <c r="F81" s="83">
        <v>1</v>
      </c>
      <c r="G81" s="83">
        <v>0.6080000000000001</v>
      </c>
      <c r="H81" s="85">
        <f>E81*F81*G81</f>
        <v>6.0800000000000014E-5</v>
      </c>
      <c r="I81" s="83">
        <f>K79*1800/1000</f>
        <v>0.378</v>
      </c>
      <c r="J81" s="83">
        <v>0</v>
      </c>
      <c r="K81" s="91">
        <v>0</v>
      </c>
      <c r="L81" t="str">
        <f t="shared" si="12"/>
        <v>С80</v>
      </c>
      <c r="M81" t="str">
        <f t="shared" si="13"/>
        <v>Аппарат V-100/5</v>
      </c>
      <c r="N81" t="str">
        <f t="shared" si="11"/>
        <v>Частичное-ликвидация</v>
      </c>
      <c r="O81" t="s">
        <v>260</v>
      </c>
      <c r="P81" t="s">
        <v>260</v>
      </c>
      <c r="Q81" t="s">
        <v>260</v>
      </c>
      <c r="R81" t="s">
        <v>260</v>
      </c>
      <c r="S81" t="s">
        <v>260</v>
      </c>
      <c r="T81" t="s">
        <v>260</v>
      </c>
      <c r="U81" t="s">
        <v>260</v>
      </c>
      <c r="V81" t="s">
        <v>260</v>
      </c>
      <c r="W81" t="s">
        <v>260</v>
      </c>
      <c r="X81" t="s">
        <v>260</v>
      </c>
      <c r="Y81" t="s">
        <v>260</v>
      </c>
      <c r="Z81" t="s">
        <v>260</v>
      </c>
      <c r="AA81" t="s">
        <v>260</v>
      </c>
      <c r="AB81" t="s">
        <v>260</v>
      </c>
      <c r="AC81" t="s">
        <v>260</v>
      </c>
      <c r="AD81" t="s">
        <v>260</v>
      </c>
      <c r="AE81" t="s">
        <v>260</v>
      </c>
      <c r="AF81" t="s">
        <v>260</v>
      </c>
    </row>
    <row r="82" spans="1:32" ht="17.25" thickBot="1">
      <c r="A82" s="145" t="s">
        <v>222</v>
      </c>
      <c r="B82" s="145" t="s">
        <v>11</v>
      </c>
      <c r="C82" s="146" t="s">
        <v>212</v>
      </c>
      <c r="D82" s="147" t="s">
        <v>213</v>
      </c>
      <c r="E82" s="148">
        <v>2.5000000000000001E-5</v>
      </c>
      <c r="F82" s="145">
        <v>1</v>
      </c>
      <c r="G82" s="145">
        <v>1</v>
      </c>
      <c r="H82" s="148">
        <f>E82*F82*G82</f>
        <v>2.5000000000000001E-5</v>
      </c>
      <c r="I82" s="145">
        <v>3.04</v>
      </c>
      <c r="J82" s="145">
        <v>3.04</v>
      </c>
      <c r="K82" s="149">
        <v>0</v>
      </c>
      <c r="L82" t="str">
        <f t="shared" si="12"/>
        <v>С81</v>
      </c>
      <c r="M82" t="str">
        <f t="shared" si="13"/>
        <v>Аппарат V-100/5</v>
      </c>
      <c r="N82" t="str">
        <f t="shared" si="11"/>
        <v>Полное-огненный шар</v>
      </c>
      <c r="O82" t="s">
        <v>260</v>
      </c>
      <c r="P82" t="s">
        <v>260</v>
      </c>
      <c r="Q82" t="s">
        <v>260</v>
      </c>
      <c r="R82" t="s">
        <v>260</v>
      </c>
      <c r="S82" t="s">
        <v>260</v>
      </c>
      <c r="T82" t="s">
        <v>260</v>
      </c>
      <c r="U82" t="s">
        <v>260</v>
      </c>
      <c r="V82" t="s">
        <v>260</v>
      </c>
      <c r="W82" t="s">
        <v>260</v>
      </c>
      <c r="X82" t="s">
        <v>260</v>
      </c>
      <c r="Y82" t="s">
        <v>260</v>
      </c>
      <c r="Z82" t="s">
        <v>260</v>
      </c>
      <c r="AA82" t="s">
        <v>260</v>
      </c>
      <c r="AB82" t="s">
        <v>260</v>
      </c>
      <c r="AC82">
        <v>54</v>
      </c>
      <c r="AD82">
        <v>84</v>
      </c>
      <c r="AE82">
        <v>102</v>
      </c>
      <c r="AF82">
        <v>134</v>
      </c>
    </row>
    <row r="83" spans="1:32" ht="17.25" thickTop="1">
      <c r="A83" s="141" t="s">
        <v>226</v>
      </c>
      <c r="B83" s="141" t="s">
        <v>16</v>
      </c>
      <c r="C83" s="142" t="s">
        <v>90</v>
      </c>
      <c r="D83" s="143" t="s">
        <v>205</v>
      </c>
      <c r="E83" s="144">
        <v>1.0000000000000001E-5</v>
      </c>
      <c r="F83" s="141">
        <v>1</v>
      </c>
      <c r="G83" s="141">
        <v>0.05</v>
      </c>
      <c r="H83" s="144">
        <f>E83*F83*G83</f>
        <v>5.0000000000000008E-7</v>
      </c>
      <c r="I83" s="141">
        <v>1.63</v>
      </c>
      <c r="J83" s="141">
        <f>I83</f>
        <v>1.63</v>
      </c>
      <c r="K83" s="139">
        <v>10</v>
      </c>
      <c r="L83" t="str">
        <f t="shared" ref="L83:L91" si="15">A83</f>
        <v>С82</v>
      </c>
      <c r="M83" t="str">
        <f t="shared" ref="M83:M91" si="16">B83</f>
        <v>Теплообменник Е-201</v>
      </c>
      <c r="N83" t="str">
        <f t="shared" ref="N83:N91" si="17">D83</f>
        <v>Полное-пожар</v>
      </c>
      <c r="O83">
        <v>10</v>
      </c>
      <c r="P83">
        <v>13</v>
      </c>
      <c r="Q83">
        <v>16</v>
      </c>
      <c r="R83">
        <v>27</v>
      </c>
      <c r="S83" t="s">
        <v>260</v>
      </c>
      <c r="T83" t="s">
        <v>260</v>
      </c>
      <c r="U83" t="s">
        <v>260</v>
      </c>
      <c r="V83" t="s">
        <v>260</v>
      </c>
      <c r="W83" t="s">
        <v>260</v>
      </c>
      <c r="X83" t="s">
        <v>260</v>
      </c>
      <c r="Y83" t="s">
        <v>260</v>
      </c>
      <c r="Z83" t="s">
        <v>260</v>
      </c>
      <c r="AA83" t="s">
        <v>260</v>
      </c>
      <c r="AB83" t="s">
        <v>260</v>
      </c>
      <c r="AC83" t="s">
        <v>260</v>
      </c>
      <c r="AD83" t="s">
        <v>260</v>
      </c>
      <c r="AE83" t="s">
        <v>260</v>
      </c>
      <c r="AF83" t="s">
        <v>260</v>
      </c>
    </row>
    <row r="84" spans="1:32">
      <c r="A84" s="141" t="s">
        <v>227</v>
      </c>
      <c r="B84" s="135" t="s">
        <v>16</v>
      </c>
      <c r="C84" s="136" t="s">
        <v>92</v>
      </c>
      <c r="D84" s="137" t="s">
        <v>208</v>
      </c>
      <c r="E84" s="138">
        <v>1.0000000000000001E-5</v>
      </c>
      <c r="F84" s="135">
        <v>1</v>
      </c>
      <c r="G84" s="135">
        <v>0.19</v>
      </c>
      <c r="H84" s="138">
        <f t="shared" ref="H84:H89" si="18">E84*F84*G84</f>
        <v>1.9000000000000002E-6</v>
      </c>
      <c r="I84" s="135">
        <v>1.63</v>
      </c>
      <c r="J84" s="135">
        <v>0.16</v>
      </c>
      <c r="K84" s="139">
        <v>0</v>
      </c>
      <c r="L84" t="str">
        <f t="shared" si="15"/>
        <v>С83</v>
      </c>
      <c r="M84" t="str">
        <f t="shared" si="16"/>
        <v>Теплообменник Е-201</v>
      </c>
      <c r="N84" t="str">
        <f t="shared" si="17"/>
        <v>Полное-взрыв</v>
      </c>
      <c r="O84" t="s">
        <v>260</v>
      </c>
      <c r="P84" t="s">
        <v>260</v>
      </c>
      <c r="Q84" t="s">
        <v>260</v>
      </c>
      <c r="R84" t="s">
        <v>260</v>
      </c>
      <c r="S84">
        <v>25</v>
      </c>
      <c r="T84">
        <v>50</v>
      </c>
      <c r="U84">
        <v>137</v>
      </c>
      <c r="V84">
        <v>236</v>
      </c>
      <c r="W84" t="s">
        <v>260</v>
      </c>
      <c r="X84" t="s">
        <v>260</v>
      </c>
      <c r="Y84" t="s">
        <v>260</v>
      </c>
      <c r="Z84" t="s">
        <v>260</v>
      </c>
      <c r="AA84" t="s">
        <v>260</v>
      </c>
      <c r="AB84" t="s">
        <v>260</v>
      </c>
      <c r="AC84" t="s">
        <v>260</v>
      </c>
      <c r="AD84" t="s">
        <v>260</v>
      </c>
      <c r="AE84" t="s">
        <v>260</v>
      </c>
      <c r="AF84" t="s">
        <v>260</v>
      </c>
    </row>
    <row r="85" spans="1:32">
      <c r="A85" s="141" t="s">
        <v>228</v>
      </c>
      <c r="B85" s="141" t="s">
        <v>16</v>
      </c>
      <c r="C85" s="136" t="s">
        <v>94</v>
      </c>
      <c r="D85" s="137" t="s">
        <v>206</v>
      </c>
      <c r="E85" s="138">
        <v>1.0000000000000001E-5</v>
      </c>
      <c r="F85" s="135">
        <v>1</v>
      </c>
      <c r="G85" s="135">
        <v>0.76</v>
      </c>
      <c r="H85" s="138">
        <f t="shared" si="18"/>
        <v>7.6000000000000009E-6</v>
      </c>
      <c r="I85" s="135">
        <v>1.63</v>
      </c>
      <c r="J85" s="135">
        <v>0</v>
      </c>
      <c r="K85" s="140">
        <v>0</v>
      </c>
      <c r="L85" t="str">
        <f t="shared" si="15"/>
        <v>С84</v>
      </c>
      <c r="M85" t="str">
        <f t="shared" si="16"/>
        <v>Теплообменник Е-201</v>
      </c>
      <c r="N85" t="str">
        <f t="shared" si="17"/>
        <v>Полное-ликвидация</v>
      </c>
      <c r="O85" t="s">
        <v>260</v>
      </c>
      <c r="P85" t="s">
        <v>260</v>
      </c>
      <c r="Q85" t="s">
        <v>260</v>
      </c>
      <c r="R85" t="s">
        <v>260</v>
      </c>
      <c r="S85" t="s">
        <v>260</v>
      </c>
      <c r="T85" t="s">
        <v>260</v>
      </c>
      <c r="U85" t="s">
        <v>260</v>
      </c>
      <c r="V85" t="s">
        <v>260</v>
      </c>
      <c r="W85" t="s">
        <v>260</v>
      </c>
      <c r="X85" t="s">
        <v>260</v>
      </c>
      <c r="Y85" t="s">
        <v>260</v>
      </c>
      <c r="Z85" t="s">
        <v>260</v>
      </c>
      <c r="AA85" t="s">
        <v>260</v>
      </c>
      <c r="AB85" t="s">
        <v>260</v>
      </c>
      <c r="AC85" t="s">
        <v>260</v>
      </c>
      <c r="AD85" t="s">
        <v>260</v>
      </c>
      <c r="AE85" t="s">
        <v>260</v>
      </c>
      <c r="AF85" t="s">
        <v>260</v>
      </c>
    </row>
    <row r="86" spans="1:32">
      <c r="A86" s="141" t="s">
        <v>229</v>
      </c>
      <c r="B86" s="135" t="s">
        <v>16</v>
      </c>
      <c r="C86" s="136" t="s">
        <v>96</v>
      </c>
      <c r="D86" s="137" t="s">
        <v>209</v>
      </c>
      <c r="E86" s="138">
        <v>1E-4</v>
      </c>
      <c r="F86" s="135">
        <v>1</v>
      </c>
      <c r="G86" s="135">
        <v>4.0000000000000008E-2</v>
      </c>
      <c r="H86" s="138">
        <f t="shared" si="18"/>
        <v>4.0000000000000007E-6</v>
      </c>
      <c r="I86" s="135">
        <f>K86*300/1000</f>
        <v>1.23</v>
      </c>
      <c r="J86" s="135">
        <f>I86</f>
        <v>1.23</v>
      </c>
      <c r="K86" s="139">
        <v>4.0999999999999996</v>
      </c>
      <c r="L86" t="str">
        <f t="shared" si="15"/>
        <v>С85</v>
      </c>
      <c r="M86" t="str">
        <f t="shared" si="16"/>
        <v>Теплообменник Е-201</v>
      </c>
      <c r="N86" t="str">
        <f t="shared" si="17"/>
        <v>Частичное-жидкостной факел</v>
      </c>
      <c r="O86" t="s">
        <v>260</v>
      </c>
      <c r="P86" t="s">
        <v>260</v>
      </c>
      <c r="Q86" t="s">
        <v>260</v>
      </c>
      <c r="R86" t="s">
        <v>260</v>
      </c>
      <c r="S86" t="s">
        <v>260</v>
      </c>
      <c r="T86" t="s">
        <v>260</v>
      </c>
      <c r="U86" t="s">
        <v>260</v>
      </c>
      <c r="V86" t="s">
        <v>260</v>
      </c>
      <c r="W86">
        <v>26</v>
      </c>
      <c r="X86">
        <v>4</v>
      </c>
      <c r="Y86" t="s">
        <v>260</v>
      </c>
      <c r="Z86" t="s">
        <v>260</v>
      </c>
      <c r="AA86" t="s">
        <v>260</v>
      </c>
      <c r="AB86" t="s">
        <v>260</v>
      </c>
      <c r="AC86" t="s">
        <v>260</v>
      </c>
      <c r="AD86" t="s">
        <v>260</v>
      </c>
      <c r="AE86" t="s">
        <v>260</v>
      </c>
      <c r="AF86" t="s">
        <v>260</v>
      </c>
    </row>
    <row r="87" spans="1:32">
      <c r="A87" s="141" t="s">
        <v>230</v>
      </c>
      <c r="B87" s="141" t="s">
        <v>16</v>
      </c>
      <c r="C87" s="136" t="s">
        <v>98</v>
      </c>
      <c r="D87" s="137" t="s">
        <v>207</v>
      </c>
      <c r="E87" s="138">
        <v>1E-4</v>
      </c>
      <c r="F87" s="135">
        <v>1</v>
      </c>
      <c r="G87" s="135">
        <v>0.16000000000000003</v>
      </c>
      <c r="H87" s="138">
        <f t="shared" si="18"/>
        <v>1.6000000000000003E-5</v>
      </c>
      <c r="I87" s="135">
        <f>K86*300/1000</f>
        <v>1.23</v>
      </c>
      <c r="J87" s="135">
        <v>0</v>
      </c>
      <c r="K87" s="140">
        <v>0</v>
      </c>
      <c r="L87" t="str">
        <f t="shared" si="15"/>
        <v>С86</v>
      </c>
      <c r="M87" t="str">
        <f t="shared" si="16"/>
        <v>Теплообменник Е-201</v>
      </c>
      <c r="N87" t="str">
        <f t="shared" si="17"/>
        <v>Частичное-ликвидация</v>
      </c>
      <c r="O87" t="s">
        <v>260</v>
      </c>
      <c r="P87" t="s">
        <v>260</v>
      </c>
      <c r="Q87" t="s">
        <v>260</v>
      </c>
      <c r="R87" t="s">
        <v>260</v>
      </c>
      <c r="S87" t="s">
        <v>260</v>
      </c>
      <c r="T87" t="s">
        <v>260</v>
      </c>
      <c r="U87" t="s">
        <v>260</v>
      </c>
      <c r="V87" t="s">
        <v>260</v>
      </c>
      <c r="W87" t="s">
        <v>260</v>
      </c>
      <c r="X87" t="s">
        <v>260</v>
      </c>
      <c r="Y87" t="s">
        <v>260</v>
      </c>
      <c r="Z87" t="s">
        <v>260</v>
      </c>
      <c r="AA87" t="s">
        <v>260</v>
      </c>
      <c r="AB87" t="s">
        <v>260</v>
      </c>
      <c r="AC87" t="s">
        <v>260</v>
      </c>
      <c r="AD87" t="s">
        <v>260</v>
      </c>
      <c r="AE87" t="s">
        <v>260</v>
      </c>
      <c r="AF87" t="s">
        <v>260</v>
      </c>
    </row>
    <row r="88" spans="1:32">
      <c r="A88" s="141" t="s">
        <v>231</v>
      </c>
      <c r="B88" s="135" t="s">
        <v>16</v>
      </c>
      <c r="C88" s="136" t="s">
        <v>100</v>
      </c>
      <c r="D88" s="137" t="s">
        <v>210</v>
      </c>
      <c r="E88" s="138">
        <v>1E-4</v>
      </c>
      <c r="F88" s="135">
        <v>1</v>
      </c>
      <c r="G88" s="135">
        <v>4.0000000000000008E-2</v>
      </c>
      <c r="H88" s="138">
        <f t="shared" si="18"/>
        <v>4.0000000000000007E-6</v>
      </c>
      <c r="I88" s="135">
        <f>K88*1800/1000</f>
        <v>0.432</v>
      </c>
      <c r="J88" s="135">
        <f>I88</f>
        <v>0.432</v>
      </c>
      <c r="K88" s="139">
        <v>0.24</v>
      </c>
      <c r="L88" t="str">
        <f t="shared" si="15"/>
        <v>С87</v>
      </c>
      <c r="M88" t="str">
        <f t="shared" si="16"/>
        <v>Теплообменник Е-201</v>
      </c>
      <c r="N88" t="str">
        <f t="shared" si="17"/>
        <v>Частичное-газ факел</v>
      </c>
      <c r="O88" t="s">
        <v>260</v>
      </c>
      <c r="P88" t="s">
        <v>260</v>
      </c>
      <c r="Q88" t="s">
        <v>260</v>
      </c>
      <c r="R88" t="s">
        <v>260</v>
      </c>
      <c r="S88" t="s">
        <v>260</v>
      </c>
      <c r="T88" t="s">
        <v>260</v>
      </c>
      <c r="U88" t="s">
        <v>260</v>
      </c>
      <c r="V88" t="s">
        <v>260</v>
      </c>
      <c r="W88">
        <v>7</v>
      </c>
      <c r="X88">
        <v>2</v>
      </c>
      <c r="Y88" t="s">
        <v>260</v>
      </c>
      <c r="Z88" t="s">
        <v>260</v>
      </c>
      <c r="AA88" t="s">
        <v>260</v>
      </c>
      <c r="AB88" t="s">
        <v>260</v>
      </c>
      <c r="AC88" t="s">
        <v>260</v>
      </c>
      <c r="AD88" t="s">
        <v>260</v>
      </c>
      <c r="AE88" t="s">
        <v>260</v>
      </c>
      <c r="AF88" t="s">
        <v>260</v>
      </c>
    </row>
    <row r="89" spans="1:32">
      <c r="A89" s="141" t="s">
        <v>261</v>
      </c>
      <c r="B89" s="141" t="s">
        <v>16</v>
      </c>
      <c r="C89" s="136" t="s">
        <v>102</v>
      </c>
      <c r="D89" s="137" t="s">
        <v>211</v>
      </c>
      <c r="E89" s="138">
        <v>1E-4</v>
      </c>
      <c r="F89" s="135">
        <v>1</v>
      </c>
      <c r="G89" s="135">
        <v>0.15200000000000002</v>
      </c>
      <c r="H89" s="138">
        <f t="shared" si="18"/>
        <v>1.5200000000000004E-5</v>
      </c>
      <c r="I89" s="135">
        <f>K88*1800/1000</f>
        <v>0.432</v>
      </c>
      <c r="J89" s="135">
        <f>I89</f>
        <v>0.432</v>
      </c>
      <c r="K89" s="140">
        <v>0</v>
      </c>
      <c r="L89" t="str">
        <f t="shared" si="15"/>
        <v>С88</v>
      </c>
      <c r="M89" t="str">
        <f t="shared" si="16"/>
        <v>Теплообменник Е-201</v>
      </c>
      <c r="N89" t="str">
        <f t="shared" si="17"/>
        <v>Частичное-вспышка</v>
      </c>
      <c r="O89" t="s">
        <v>260</v>
      </c>
      <c r="P89" t="s">
        <v>260</v>
      </c>
      <c r="Q89" t="s">
        <v>260</v>
      </c>
      <c r="R89" t="s">
        <v>260</v>
      </c>
      <c r="S89" t="s">
        <v>260</v>
      </c>
      <c r="T89" t="s">
        <v>260</v>
      </c>
      <c r="U89" t="s">
        <v>260</v>
      </c>
      <c r="V89" t="s">
        <v>260</v>
      </c>
      <c r="W89" t="s">
        <v>260</v>
      </c>
      <c r="X89" t="s">
        <v>260</v>
      </c>
      <c r="Y89">
        <v>24</v>
      </c>
      <c r="Z89">
        <v>28</v>
      </c>
      <c r="AA89" t="s">
        <v>260</v>
      </c>
      <c r="AB89" t="s">
        <v>260</v>
      </c>
      <c r="AC89" t="s">
        <v>260</v>
      </c>
      <c r="AD89" t="s">
        <v>260</v>
      </c>
      <c r="AE89" t="s">
        <v>260</v>
      </c>
      <c r="AF89" t="s">
        <v>260</v>
      </c>
    </row>
    <row r="90" spans="1:32">
      <c r="A90" s="141" t="s">
        <v>262</v>
      </c>
      <c r="B90" s="135" t="s">
        <v>16</v>
      </c>
      <c r="C90" s="136" t="s">
        <v>104</v>
      </c>
      <c r="D90" s="137" t="s">
        <v>207</v>
      </c>
      <c r="E90" s="138">
        <v>1E-4</v>
      </c>
      <c r="F90" s="135">
        <v>1</v>
      </c>
      <c r="G90" s="135">
        <v>0.6080000000000001</v>
      </c>
      <c r="H90" s="138">
        <f>E90*F90*G90</f>
        <v>6.0800000000000014E-5</v>
      </c>
      <c r="I90" s="135">
        <f>K88*1800/1000</f>
        <v>0.432</v>
      </c>
      <c r="J90" s="135">
        <v>0</v>
      </c>
      <c r="K90" s="140">
        <v>0</v>
      </c>
      <c r="L90" t="str">
        <f t="shared" si="15"/>
        <v>С89</v>
      </c>
      <c r="M90" t="str">
        <f t="shared" si="16"/>
        <v>Теплообменник Е-201</v>
      </c>
      <c r="N90" t="str">
        <f t="shared" si="17"/>
        <v>Частичное-ликвидация</v>
      </c>
      <c r="O90" t="s">
        <v>260</v>
      </c>
      <c r="P90" t="s">
        <v>260</v>
      </c>
      <c r="Q90" t="s">
        <v>260</v>
      </c>
      <c r="R90" t="s">
        <v>260</v>
      </c>
      <c r="S90" t="s">
        <v>260</v>
      </c>
      <c r="T90" t="s">
        <v>260</v>
      </c>
      <c r="U90" t="s">
        <v>260</v>
      </c>
      <c r="V90" t="s">
        <v>260</v>
      </c>
      <c r="W90" t="s">
        <v>260</v>
      </c>
      <c r="X90" t="s">
        <v>260</v>
      </c>
      <c r="Y90" t="s">
        <v>260</v>
      </c>
      <c r="Z90" t="s">
        <v>260</v>
      </c>
      <c r="AA90" t="s">
        <v>260</v>
      </c>
      <c r="AB90" t="s">
        <v>260</v>
      </c>
      <c r="AC90" t="s">
        <v>260</v>
      </c>
      <c r="AD90" t="s">
        <v>260</v>
      </c>
      <c r="AE90" t="s">
        <v>260</v>
      </c>
      <c r="AF90" t="s">
        <v>260</v>
      </c>
    </row>
    <row r="91" spans="1:32">
      <c r="A91" s="141" t="s">
        <v>263</v>
      </c>
      <c r="B91" s="141" t="s">
        <v>16</v>
      </c>
      <c r="C91" s="136" t="s">
        <v>212</v>
      </c>
      <c r="D91" s="137" t="s">
        <v>213</v>
      </c>
      <c r="E91" s="138">
        <v>2.5000000000000001E-5</v>
      </c>
      <c r="F91" s="135">
        <v>1</v>
      </c>
      <c r="G91" s="135">
        <v>1</v>
      </c>
      <c r="H91" s="138">
        <f>E91*F91*G91</f>
        <v>2.5000000000000001E-5</v>
      </c>
      <c r="I91" s="135">
        <v>1.63</v>
      </c>
      <c r="J91" s="135">
        <v>1.63</v>
      </c>
      <c r="K91" s="140">
        <v>0</v>
      </c>
      <c r="L91" t="str">
        <f t="shared" si="15"/>
        <v>С90</v>
      </c>
      <c r="M91" t="str">
        <f t="shared" si="16"/>
        <v>Теплообменник Е-201</v>
      </c>
      <c r="N91" t="str">
        <f t="shared" si="17"/>
        <v>Полное-огненный шар</v>
      </c>
      <c r="O91" t="s">
        <v>260</v>
      </c>
      <c r="P91" t="s">
        <v>260</v>
      </c>
      <c r="Q91" t="s">
        <v>260</v>
      </c>
      <c r="R91" t="s">
        <v>260</v>
      </c>
      <c r="S91" t="s">
        <v>260</v>
      </c>
      <c r="T91" t="s">
        <v>260</v>
      </c>
      <c r="U91" t="s">
        <v>260</v>
      </c>
      <c r="V91" t="s">
        <v>260</v>
      </c>
      <c r="W91" t="s">
        <v>260</v>
      </c>
      <c r="X91" t="s">
        <v>260</v>
      </c>
      <c r="Y91" t="s">
        <v>260</v>
      </c>
      <c r="Z91" t="s">
        <v>260</v>
      </c>
      <c r="AA91" t="s">
        <v>260</v>
      </c>
      <c r="AB91" t="s">
        <v>260</v>
      </c>
      <c r="AC91">
        <v>36</v>
      </c>
      <c r="AD91">
        <v>61</v>
      </c>
      <c r="AE91">
        <v>76</v>
      </c>
      <c r="AF91">
        <v>102</v>
      </c>
    </row>
    <row r="92" spans="1:32">
      <c r="A92" s="150" t="s">
        <v>265</v>
      </c>
      <c r="B92" s="150" t="s">
        <v>264</v>
      </c>
      <c r="C92" s="151" t="s">
        <v>90</v>
      </c>
      <c r="D92" s="152" t="s">
        <v>205</v>
      </c>
      <c r="E92" s="153">
        <v>1.0000000000000001E-5</v>
      </c>
      <c r="F92" s="150">
        <v>3</v>
      </c>
      <c r="G92" s="150">
        <v>0.05</v>
      </c>
      <c r="H92" s="153">
        <f>E92*F92*G92</f>
        <v>1.5000000000000002E-6</v>
      </c>
      <c r="I92" s="150">
        <v>1.35</v>
      </c>
      <c r="J92" s="150">
        <f>I92</f>
        <v>1.35</v>
      </c>
      <c r="K92" s="102">
        <v>10</v>
      </c>
      <c r="L92" t="str">
        <f t="shared" ref="L92:L100" si="19">A92</f>
        <v>С91</v>
      </c>
      <c r="M92" t="str">
        <f t="shared" ref="M92:M100" si="20">B92</f>
        <v>Реактор R-201, 202, 203</v>
      </c>
      <c r="N92" t="str">
        <f t="shared" ref="N92:N100" si="21">D92</f>
        <v>Полное-пожар</v>
      </c>
      <c r="O92">
        <v>10</v>
      </c>
      <c r="P92">
        <v>13</v>
      </c>
      <c r="Q92">
        <v>16</v>
      </c>
      <c r="R92">
        <v>27</v>
      </c>
      <c r="S92" t="s">
        <v>260</v>
      </c>
      <c r="T92" t="s">
        <v>260</v>
      </c>
      <c r="U92" t="s">
        <v>260</v>
      </c>
      <c r="V92" t="s">
        <v>260</v>
      </c>
      <c r="W92" t="s">
        <v>260</v>
      </c>
      <c r="X92" t="s">
        <v>260</v>
      </c>
      <c r="Y92" t="s">
        <v>260</v>
      </c>
      <c r="Z92" t="s">
        <v>260</v>
      </c>
      <c r="AA92" t="s">
        <v>260</v>
      </c>
      <c r="AB92" t="s">
        <v>260</v>
      </c>
      <c r="AC92" t="s">
        <v>260</v>
      </c>
      <c r="AD92" t="s">
        <v>260</v>
      </c>
      <c r="AE92" t="s">
        <v>260</v>
      </c>
      <c r="AF92" t="s">
        <v>260</v>
      </c>
    </row>
    <row r="93" spans="1:32">
      <c r="A93" s="150" t="s">
        <v>266</v>
      </c>
      <c r="B93" s="98" t="s">
        <v>264</v>
      </c>
      <c r="C93" s="99" t="s">
        <v>92</v>
      </c>
      <c r="D93" s="100" t="s">
        <v>208</v>
      </c>
      <c r="E93" s="101">
        <v>1.0000000000000001E-5</v>
      </c>
      <c r="F93" s="98">
        <v>3</v>
      </c>
      <c r="G93" s="98">
        <v>0.19</v>
      </c>
      <c r="H93" s="101">
        <f t="shared" ref="H93:H98" si="22">E93*F93*G93</f>
        <v>5.7000000000000005E-6</v>
      </c>
      <c r="I93" s="98">
        <v>1.35</v>
      </c>
      <c r="J93" s="98">
        <v>0.13</v>
      </c>
      <c r="K93" s="102">
        <v>0</v>
      </c>
      <c r="L93" t="str">
        <f t="shared" si="19"/>
        <v>С92</v>
      </c>
      <c r="M93" t="str">
        <f t="shared" si="20"/>
        <v>Реактор R-201, 202, 203</v>
      </c>
      <c r="N93" t="str">
        <f t="shared" si="21"/>
        <v>Полное-взрыв</v>
      </c>
      <c r="O93" t="s">
        <v>260</v>
      </c>
      <c r="P93" t="s">
        <v>260</v>
      </c>
      <c r="Q93" t="s">
        <v>260</v>
      </c>
      <c r="R93" t="s">
        <v>260</v>
      </c>
      <c r="S93">
        <v>23</v>
      </c>
      <c r="T93">
        <v>47</v>
      </c>
      <c r="U93">
        <v>128</v>
      </c>
      <c r="V93">
        <v>220</v>
      </c>
      <c r="W93" t="s">
        <v>260</v>
      </c>
      <c r="X93" t="s">
        <v>260</v>
      </c>
      <c r="Y93" t="s">
        <v>260</v>
      </c>
      <c r="Z93" t="s">
        <v>260</v>
      </c>
      <c r="AA93" t="s">
        <v>260</v>
      </c>
      <c r="AB93" t="s">
        <v>260</v>
      </c>
      <c r="AC93" t="s">
        <v>260</v>
      </c>
      <c r="AD93" t="s">
        <v>260</v>
      </c>
      <c r="AE93" t="s">
        <v>260</v>
      </c>
      <c r="AF93" t="s">
        <v>260</v>
      </c>
    </row>
    <row r="94" spans="1:32">
      <c r="A94" s="150" t="s">
        <v>267</v>
      </c>
      <c r="B94" s="150" t="s">
        <v>264</v>
      </c>
      <c r="C94" s="99" t="s">
        <v>94</v>
      </c>
      <c r="D94" s="100" t="s">
        <v>206</v>
      </c>
      <c r="E94" s="101">
        <v>1.0000000000000001E-5</v>
      </c>
      <c r="F94" s="150">
        <v>3</v>
      </c>
      <c r="G94" s="98">
        <v>0.76</v>
      </c>
      <c r="H94" s="101">
        <f t="shared" si="22"/>
        <v>2.2800000000000002E-5</v>
      </c>
      <c r="I94" s="98">
        <v>1.35</v>
      </c>
      <c r="J94" s="98">
        <v>0</v>
      </c>
      <c r="K94" s="103">
        <v>0</v>
      </c>
      <c r="L94" t="str">
        <f t="shared" si="19"/>
        <v>С93</v>
      </c>
      <c r="M94" t="str">
        <f t="shared" si="20"/>
        <v>Реактор R-201, 202, 203</v>
      </c>
      <c r="N94" t="str">
        <f t="shared" si="21"/>
        <v>Полное-ликвидация</v>
      </c>
      <c r="O94" t="s">
        <v>260</v>
      </c>
      <c r="P94" t="s">
        <v>260</v>
      </c>
      <c r="Q94" t="s">
        <v>260</v>
      </c>
      <c r="R94" t="s">
        <v>260</v>
      </c>
      <c r="S94" t="s">
        <v>260</v>
      </c>
      <c r="T94" t="s">
        <v>260</v>
      </c>
      <c r="U94" t="s">
        <v>260</v>
      </c>
      <c r="V94" t="s">
        <v>260</v>
      </c>
      <c r="W94" t="s">
        <v>260</v>
      </c>
      <c r="X94" t="s">
        <v>260</v>
      </c>
      <c r="Y94" t="s">
        <v>260</v>
      </c>
      <c r="Z94" t="s">
        <v>260</v>
      </c>
      <c r="AA94" t="s">
        <v>260</v>
      </c>
      <c r="AB94" t="s">
        <v>260</v>
      </c>
      <c r="AC94" t="s">
        <v>260</v>
      </c>
      <c r="AD94" t="s">
        <v>260</v>
      </c>
      <c r="AE94" t="s">
        <v>260</v>
      </c>
      <c r="AF94" t="s">
        <v>260</v>
      </c>
    </row>
    <row r="95" spans="1:32">
      <c r="A95" s="150" t="s">
        <v>268</v>
      </c>
      <c r="B95" s="98" t="s">
        <v>264</v>
      </c>
      <c r="C95" s="99" t="s">
        <v>96</v>
      </c>
      <c r="D95" s="100" t="s">
        <v>209</v>
      </c>
      <c r="E95" s="101">
        <v>1E-4</v>
      </c>
      <c r="F95" s="98">
        <v>3</v>
      </c>
      <c r="G95" s="98">
        <v>4.0000000000000008E-2</v>
      </c>
      <c r="H95" s="101">
        <f t="shared" si="22"/>
        <v>1.2000000000000004E-5</v>
      </c>
      <c r="I95" s="98">
        <f>K95*300/1000</f>
        <v>1.2</v>
      </c>
      <c r="J95" s="98">
        <f>I95</f>
        <v>1.2</v>
      </c>
      <c r="K95" s="102">
        <v>4</v>
      </c>
      <c r="L95" t="str">
        <f t="shared" si="19"/>
        <v>С94</v>
      </c>
      <c r="M95" t="str">
        <f t="shared" si="20"/>
        <v>Реактор R-201, 202, 203</v>
      </c>
      <c r="N95" t="str">
        <f t="shared" si="21"/>
        <v>Частичное-жидкостной факел</v>
      </c>
      <c r="O95" t="s">
        <v>260</v>
      </c>
      <c r="P95" t="s">
        <v>260</v>
      </c>
      <c r="Q95" t="s">
        <v>260</v>
      </c>
      <c r="R95" t="s">
        <v>260</v>
      </c>
      <c r="S95" t="s">
        <v>260</v>
      </c>
      <c r="T95" t="s">
        <v>260</v>
      </c>
      <c r="U95" t="s">
        <v>260</v>
      </c>
      <c r="V95" t="s">
        <v>260</v>
      </c>
      <c r="W95">
        <v>26</v>
      </c>
      <c r="X95">
        <v>4</v>
      </c>
      <c r="Y95" t="s">
        <v>260</v>
      </c>
      <c r="Z95" t="s">
        <v>260</v>
      </c>
      <c r="AA95" t="s">
        <v>260</v>
      </c>
      <c r="AB95" t="s">
        <v>260</v>
      </c>
      <c r="AC95" t="s">
        <v>260</v>
      </c>
      <c r="AD95" t="s">
        <v>260</v>
      </c>
      <c r="AE95" t="s">
        <v>260</v>
      </c>
      <c r="AF95" t="s">
        <v>260</v>
      </c>
    </row>
    <row r="96" spans="1:32">
      <c r="A96" s="150" t="s">
        <v>269</v>
      </c>
      <c r="B96" s="150" t="s">
        <v>264</v>
      </c>
      <c r="C96" s="99" t="s">
        <v>98</v>
      </c>
      <c r="D96" s="100" t="s">
        <v>207</v>
      </c>
      <c r="E96" s="101">
        <v>1E-4</v>
      </c>
      <c r="F96" s="150">
        <v>3</v>
      </c>
      <c r="G96" s="98">
        <v>0.16000000000000003</v>
      </c>
      <c r="H96" s="101">
        <f t="shared" si="22"/>
        <v>4.8000000000000015E-5</v>
      </c>
      <c r="I96" s="98">
        <f>K95*300/1000</f>
        <v>1.2</v>
      </c>
      <c r="J96" s="98">
        <v>0</v>
      </c>
      <c r="K96" s="103">
        <v>0</v>
      </c>
      <c r="L96" t="str">
        <f t="shared" si="19"/>
        <v>С95</v>
      </c>
      <c r="M96" t="str">
        <f t="shared" si="20"/>
        <v>Реактор R-201, 202, 203</v>
      </c>
      <c r="N96" t="str">
        <f t="shared" si="21"/>
        <v>Частичное-ликвидация</v>
      </c>
      <c r="O96" t="s">
        <v>260</v>
      </c>
      <c r="P96" t="s">
        <v>260</v>
      </c>
      <c r="Q96" t="s">
        <v>260</v>
      </c>
      <c r="R96" t="s">
        <v>260</v>
      </c>
      <c r="S96" t="s">
        <v>260</v>
      </c>
      <c r="T96" t="s">
        <v>260</v>
      </c>
      <c r="U96" t="s">
        <v>260</v>
      </c>
      <c r="V96" t="s">
        <v>260</v>
      </c>
      <c r="W96" t="s">
        <v>260</v>
      </c>
      <c r="X96" t="s">
        <v>260</v>
      </c>
      <c r="Y96" t="s">
        <v>260</v>
      </c>
      <c r="Z96" t="s">
        <v>260</v>
      </c>
      <c r="AA96" t="s">
        <v>260</v>
      </c>
      <c r="AB96" t="s">
        <v>260</v>
      </c>
      <c r="AC96" t="s">
        <v>260</v>
      </c>
      <c r="AD96" t="s">
        <v>260</v>
      </c>
      <c r="AE96" t="s">
        <v>260</v>
      </c>
      <c r="AF96" t="s">
        <v>260</v>
      </c>
    </row>
    <row r="97" spans="1:32">
      <c r="A97" s="150" t="s">
        <v>270</v>
      </c>
      <c r="B97" s="98" t="s">
        <v>264</v>
      </c>
      <c r="C97" s="99" t="s">
        <v>100</v>
      </c>
      <c r="D97" s="100" t="s">
        <v>210</v>
      </c>
      <c r="E97" s="101">
        <v>1E-4</v>
      </c>
      <c r="F97" s="98">
        <v>3</v>
      </c>
      <c r="G97" s="98">
        <v>4.0000000000000008E-2</v>
      </c>
      <c r="H97" s="101">
        <f t="shared" si="22"/>
        <v>1.2000000000000004E-5</v>
      </c>
      <c r="I97" s="98">
        <f>K97*1800/1000</f>
        <v>0.39600000000000002</v>
      </c>
      <c r="J97" s="98">
        <f>I97</f>
        <v>0.39600000000000002</v>
      </c>
      <c r="K97" s="102">
        <v>0.22</v>
      </c>
      <c r="L97" t="str">
        <f t="shared" si="19"/>
        <v>С96</v>
      </c>
      <c r="M97" t="str">
        <f t="shared" si="20"/>
        <v>Реактор R-201, 202, 203</v>
      </c>
      <c r="N97" t="str">
        <f t="shared" si="21"/>
        <v>Частичное-газ факел</v>
      </c>
      <c r="O97" t="s">
        <v>260</v>
      </c>
      <c r="P97" t="s">
        <v>260</v>
      </c>
      <c r="Q97" t="s">
        <v>260</v>
      </c>
      <c r="R97" t="s">
        <v>260</v>
      </c>
      <c r="S97" t="s">
        <v>260</v>
      </c>
      <c r="T97" t="s">
        <v>260</v>
      </c>
      <c r="U97" t="s">
        <v>260</v>
      </c>
      <c r="V97" t="s">
        <v>260</v>
      </c>
      <c r="W97">
        <v>6</v>
      </c>
      <c r="X97">
        <v>1</v>
      </c>
      <c r="Y97" t="s">
        <v>260</v>
      </c>
      <c r="Z97" t="s">
        <v>260</v>
      </c>
      <c r="AA97" t="s">
        <v>260</v>
      </c>
      <c r="AB97" t="s">
        <v>260</v>
      </c>
      <c r="AC97" t="s">
        <v>260</v>
      </c>
      <c r="AD97" t="s">
        <v>260</v>
      </c>
      <c r="AE97" t="s">
        <v>260</v>
      </c>
      <c r="AF97" t="s">
        <v>260</v>
      </c>
    </row>
    <row r="98" spans="1:32">
      <c r="A98" s="150" t="s">
        <v>271</v>
      </c>
      <c r="B98" s="150" t="s">
        <v>264</v>
      </c>
      <c r="C98" s="99" t="s">
        <v>102</v>
      </c>
      <c r="D98" s="100" t="s">
        <v>211</v>
      </c>
      <c r="E98" s="101">
        <v>1E-4</v>
      </c>
      <c r="F98" s="150">
        <v>3</v>
      </c>
      <c r="G98" s="98">
        <v>0.15200000000000002</v>
      </c>
      <c r="H98" s="101">
        <f t="shared" si="22"/>
        <v>4.5600000000000011E-5</v>
      </c>
      <c r="I98" s="98">
        <f>K97*1800/1000</f>
        <v>0.39600000000000002</v>
      </c>
      <c r="J98" s="98">
        <f>I98</f>
        <v>0.39600000000000002</v>
      </c>
      <c r="K98" s="103">
        <v>0</v>
      </c>
      <c r="L98" t="str">
        <f t="shared" si="19"/>
        <v>С97</v>
      </c>
      <c r="M98" t="str">
        <f t="shared" si="20"/>
        <v>Реактор R-201, 202, 203</v>
      </c>
      <c r="N98" t="str">
        <f t="shared" si="21"/>
        <v>Частичное-вспышка</v>
      </c>
      <c r="O98" t="s">
        <v>260</v>
      </c>
      <c r="P98" t="s">
        <v>260</v>
      </c>
      <c r="Q98" t="s">
        <v>260</v>
      </c>
      <c r="R98" t="s">
        <v>260</v>
      </c>
      <c r="S98" t="s">
        <v>260</v>
      </c>
      <c r="T98" t="s">
        <v>260</v>
      </c>
      <c r="U98" t="s">
        <v>260</v>
      </c>
      <c r="V98" t="s">
        <v>260</v>
      </c>
      <c r="W98" t="s">
        <v>260</v>
      </c>
      <c r="X98" t="s">
        <v>260</v>
      </c>
      <c r="Y98">
        <v>23</v>
      </c>
      <c r="Z98">
        <v>27</v>
      </c>
      <c r="AA98" t="s">
        <v>260</v>
      </c>
      <c r="AB98" t="s">
        <v>260</v>
      </c>
      <c r="AC98" t="s">
        <v>260</v>
      </c>
      <c r="AD98" t="s">
        <v>260</v>
      </c>
      <c r="AE98" t="s">
        <v>260</v>
      </c>
      <c r="AF98" t="s">
        <v>260</v>
      </c>
    </row>
    <row r="99" spans="1:32">
      <c r="A99" s="150" t="s">
        <v>272</v>
      </c>
      <c r="B99" s="98" t="s">
        <v>264</v>
      </c>
      <c r="C99" s="99" t="s">
        <v>104</v>
      </c>
      <c r="D99" s="100" t="s">
        <v>207</v>
      </c>
      <c r="E99" s="101">
        <v>1E-4</v>
      </c>
      <c r="F99" s="98">
        <v>3</v>
      </c>
      <c r="G99" s="98">
        <v>0.6080000000000001</v>
      </c>
      <c r="H99" s="101">
        <f>E99*F99*G99</f>
        <v>1.8240000000000004E-4</v>
      </c>
      <c r="I99" s="98">
        <f>K97*1800/1000</f>
        <v>0.39600000000000002</v>
      </c>
      <c r="J99" s="98">
        <v>0</v>
      </c>
      <c r="K99" s="103">
        <v>0</v>
      </c>
      <c r="L99" t="str">
        <f t="shared" si="19"/>
        <v>С98</v>
      </c>
      <c r="M99" t="str">
        <f t="shared" si="20"/>
        <v>Реактор R-201, 202, 203</v>
      </c>
      <c r="N99" t="str">
        <f t="shared" si="21"/>
        <v>Частичное-ликвидация</v>
      </c>
      <c r="O99" t="s">
        <v>260</v>
      </c>
      <c r="P99" t="s">
        <v>260</v>
      </c>
      <c r="Q99" t="s">
        <v>260</v>
      </c>
      <c r="R99" t="s">
        <v>260</v>
      </c>
      <c r="S99" t="s">
        <v>260</v>
      </c>
      <c r="T99" t="s">
        <v>260</v>
      </c>
      <c r="U99" t="s">
        <v>260</v>
      </c>
      <c r="V99" t="s">
        <v>260</v>
      </c>
      <c r="W99" t="s">
        <v>260</v>
      </c>
      <c r="X99" t="s">
        <v>260</v>
      </c>
      <c r="Y99" t="s">
        <v>260</v>
      </c>
      <c r="Z99" t="s">
        <v>260</v>
      </c>
      <c r="AA99" t="s">
        <v>260</v>
      </c>
      <c r="AB99" t="s">
        <v>260</v>
      </c>
      <c r="AC99" t="s">
        <v>260</v>
      </c>
      <c r="AD99" t="s">
        <v>260</v>
      </c>
      <c r="AE99" t="s">
        <v>260</v>
      </c>
      <c r="AF99" t="s">
        <v>260</v>
      </c>
    </row>
    <row r="100" spans="1:32">
      <c r="A100" s="150" t="s">
        <v>273</v>
      </c>
      <c r="B100" s="150" t="s">
        <v>264</v>
      </c>
      <c r="C100" s="99" t="s">
        <v>212</v>
      </c>
      <c r="D100" s="100" t="s">
        <v>213</v>
      </c>
      <c r="E100" s="101">
        <v>2.5000000000000001E-5</v>
      </c>
      <c r="F100" s="150">
        <v>3</v>
      </c>
      <c r="G100" s="98">
        <v>1</v>
      </c>
      <c r="H100" s="101">
        <f>E100*F100*G100</f>
        <v>7.5000000000000007E-5</v>
      </c>
      <c r="I100" s="98">
        <v>1.35</v>
      </c>
      <c r="J100" s="98">
        <v>1.35</v>
      </c>
      <c r="K100" s="103">
        <v>0</v>
      </c>
      <c r="L100" t="str">
        <f t="shared" si="19"/>
        <v>С99</v>
      </c>
      <c r="M100" t="str">
        <f t="shared" si="20"/>
        <v>Реактор R-201, 202, 203</v>
      </c>
      <c r="N100" t="str">
        <f t="shared" si="21"/>
        <v>Полное-огненный шар</v>
      </c>
      <c r="O100" t="s">
        <v>260</v>
      </c>
      <c r="P100" t="s">
        <v>260</v>
      </c>
      <c r="Q100" t="s">
        <v>260</v>
      </c>
      <c r="R100" t="s">
        <v>260</v>
      </c>
      <c r="S100" t="s">
        <v>260</v>
      </c>
      <c r="T100" t="s">
        <v>260</v>
      </c>
      <c r="U100" t="s">
        <v>260</v>
      </c>
      <c r="V100" t="s">
        <v>260</v>
      </c>
      <c r="W100" t="s">
        <v>260</v>
      </c>
      <c r="X100" t="s">
        <v>260</v>
      </c>
      <c r="Y100" t="s">
        <v>260</v>
      </c>
      <c r="Z100" t="s">
        <v>260</v>
      </c>
      <c r="AA100" t="s">
        <v>260</v>
      </c>
      <c r="AB100" t="s">
        <v>260</v>
      </c>
      <c r="AC100">
        <v>32</v>
      </c>
      <c r="AD100">
        <v>56</v>
      </c>
      <c r="AE100">
        <v>70</v>
      </c>
      <c r="AF100">
        <v>93</v>
      </c>
    </row>
    <row r="101" spans="1:32">
      <c r="A101" s="162" t="s">
        <v>274</v>
      </c>
      <c r="B101" s="162" t="s">
        <v>17</v>
      </c>
      <c r="C101" s="163" t="s">
        <v>90</v>
      </c>
      <c r="D101" s="164" t="s">
        <v>205</v>
      </c>
      <c r="E101" s="165">
        <v>1.0000000000000001E-5</v>
      </c>
      <c r="F101" s="162">
        <v>1</v>
      </c>
      <c r="G101" s="162">
        <v>0.05</v>
      </c>
      <c r="H101" s="165">
        <f>E101*F101*G101</f>
        <v>5.0000000000000008E-7</v>
      </c>
      <c r="I101" s="162">
        <v>1.25</v>
      </c>
      <c r="J101" s="162">
        <f>I101</f>
        <v>1.25</v>
      </c>
      <c r="K101" s="96">
        <v>10</v>
      </c>
      <c r="L101" t="str">
        <f t="shared" ref="L101:L109" si="23">A101</f>
        <v>С100</v>
      </c>
      <c r="M101" t="str">
        <f t="shared" ref="M101:M109" si="24">B101</f>
        <v>Колонна Т-201</v>
      </c>
      <c r="N101" t="str">
        <f t="shared" ref="N101:N109" si="25">D101</f>
        <v>Полное-пожар</v>
      </c>
      <c r="O101">
        <v>10</v>
      </c>
      <c r="P101">
        <v>13</v>
      </c>
      <c r="Q101">
        <v>16</v>
      </c>
      <c r="R101">
        <v>27</v>
      </c>
      <c r="S101" t="s">
        <v>260</v>
      </c>
      <c r="T101" t="s">
        <v>260</v>
      </c>
      <c r="U101" t="s">
        <v>260</v>
      </c>
      <c r="V101" t="s">
        <v>260</v>
      </c>
      <c r="W101" t="s">
        <v>260</v>
      </c>
      <c r="X101" t="s">
        <v>260</v>
      </c>
      <c r="Y101" t="s">
        <v>260</v>
      </c>
      <c r="Z101" t="s">
        <v>260</v>
      </c>
      <c r="AA101" t="s">
        <v>260</v>
      </c>
      <c r="AB101" t="s">
        <v>260</v>
      </c>
      <c r="AC101" t="s">
        <v>260</v>
      </c>
      <c r="AD101" t="s">
        <v>260</v>
      </c>
      <c r="AE101" t="s">
        <v>260</v>
      </c>
      <c r="AF101" t="s">
        <v>260</v>
      </c>
    </row>
    <row r="102" spans="1:32">
      <c r="A102" s="162" t="s">
        <v>275</v>
      </c>
      <c r="B102" s="92" t="s">
        <v>17</v>
      </c>
      <c r="C102" s="93" t="s">
        <v>92</v>
      </c>
      <c r="D102" s="94" t="s">
        <v>208</v>
      </c>
      <c r="E102" s="95">
        <v>1.0000000000000001E-5</v>
      </c>
      <c r="F102" s="162">
        <v>1</v>
      </c>
      <c r="G102" s="92">
        <v>0.19</v>
      </c>
      <c r="H102" s="95">
        <f t="shared" ref="H102:H107" si="26">E102*F102*G102</f>
        <v>1.9000000000000002E-6</v>
      </c>
      <c r="I102" s="92">
        <v>1.25</v>
      </c>
      <c r="J102" s="92">
        <v>0.13</v>
      </c>
      <c r="K102" s="96">
        <v>0</v>
      </c>
      <c r="L102" t="str">
        <f t="shared" si="23"/>
        <v>С101</v>
      </c>
      <c r="M102" t="str">
        <f t="shared" si="24"/>
        <v>Колонна Т-201</v>
      </c>
      <c r="N102" t="str">
        <f t="shared" si="25"/>
        <v>Полное-взрыв</v>
      </c>
      <c r="O102" t="s">
        <v>260</v>
      </c>
      <c r="P102" t="s">
        <v>260</v>
      </c>
      <c r="Q102" t="s">
        <v>260</v>
      </c>
      <c r="R102" t="s">
        <v>260</v>
      </c>
      <c r="S102">
        <v>23</v>
      </c>
      <c r="T102">
        <v>47</v>
      </c>
      <c r="U102">
        <v>128</v>
      </c>
      <c r="V102">
        <v>220</v>
      </c>
      <c r="W102" t="s">
        <v>260</v>
      </c>
      <c r="X102" t="s">
        <v>260</v>
      </c>
      <c r="Y102" t="s">
        <v>260</v>
      </c>
      <c r="Z102" t="s">
        <v>260</v>
      </c>
      <c r="AA102" t="s">
        <v>260</v>
      </c>
      <c r="AB102" t="s">
        <v>260</v>
      </c>
      <c r="AC102" t="s">
        <v>260</v>
      </c>
      <c r="AD102" t="s">
        <v>260</v>
      </c>
      <c r="AE102" t="s">
        <v>260</v>
      </c>
      <c r="AF102" t="s">
        <v>260</v>
      </c>
    </row>
    <row r="103" spans="1:32">
      <c r="A103" s="162" t="s">
        <v>276</v>
      </c>
      <c r="B103" s="162" t="s">
        <v>17</v>
      </c>
      <c r="C103" s="93" t="s">
        <v>94</v>
      </c>
      <c r="D103" s="94" t="s">
        <v>206</v>
      </c>
      <c r="E103" s="95">
        <v>1.0000000000000001E-5</v>
      </c>
      <c r="F103" s="162">
        <v>1</v>
      </c>
      <c r="G103" s="92">
        <v>0.76</v>
      </c>
      <c r="H103" s="95">
        <f t="shared" si="26"/>
        <v>7.6000000000000009E-6</v>
      </c>
      <c r="I103" s="92">
        <v>1.25</v>
      </c>
      <c r="J103" s="92">
        <v>0</v>
      </c>
      <c r="K103" s="97">
        <v>0</v>
      </c>
      <c r="L103" t="str">
        <f t="shared" si="23"/>
        <v>С102</v>
      </c>
      <c r="M103" t="str">
        <f t="shared" si="24"/>
        <v>Колонна Т-201</v>
      </c>
      <c r="N103" t="str">
        <f t="shared" si="25"/>
        <v>Полное-ликвидация</v>
      </c>
      <c r="O103" t="s">
        <v>260</v>
      </c>
      <c r="P103" t="s">
        <v>260</v>
      </c>
      <c r="Q103" t="s">
        <v>260</v>
      </c>
      <c r="R103" t="s">
        <v>260</v>
      </c>
      <c r="S103" t="s">
        <v>260</v>
      </c>
      <c r="T103" t="s">
        <v>260</v>
      </c>
      <c r="U103" t="s">
        <v>260</v>
      </c>
      <c r="V103" t="s">
        <v>260</v>
      </c>
      <c r="W103" t="s">
        <v>260</v>
      </c>
      <c r="X103" t="s">
        <v>260</v>
      </c>
      <c r="Y103" t="s">
        <v>260</v>
      </c>
      <c r="Z103" t="s">
        <v>260</v>
      </c>
      <c r="AA103" t="s">
        <v>260</v>
      </c>
      <c r="AB103" t="s">
        <v>260</v>
      </c>
      <c r="AC103" t="s">
        <v>260</v>
      </c>
      <c r="AD103" t="s">
        <v>260</v>
      </c>
      <c r="AE103" t="s">
        <v>260</v>
      </c>
      <c r="AF103" t="s">
        <v>260</v>
      </c>
    </row>
    <row r="104" spans="1:32">
      <c r="A104" s="162" t="s">
        <v>277</v>
      </c>
      <c r="B104" s="92" t="s">
        <v>17</v>
      </c>
      <c r="C104" s="93" t="s">
        <v>96</v>
      </c>
      <c r="D104" s="94" t="s">
        <v>209</v>
      </c>
      <c r="E104" s="95">
        <v>1E-4</v>
      </c>
      <c r="F104" s="162">
        <v>1</v>
      </c>
      <c r="G104" s="92">
        <v>4.0000000000000008E-2</v>
      </c>
      <c r="H104" s="95">
        <f t="shared" si="26"/>
        <v>4.0000000000000007E-6</v>
      </c>
      <c r="I104" s="92">
        <f>K104*300/1000</f>
        <v>1.1399999999999999</v>
      </c>
      <c r="J104" s="92">
        <f>I104</f>
        <v>1.1399999999999999</v>
      </c>
      <c r="K104" s="96">
        <v>3.8</v>
      </c>
      <c r="L104" t="str">
        <f t="shared" si="23"/>
        <v>С103</v>
      </c>
      <c r="M104" t="str">
        <f t="shared" si="24"/>
        <v>Колонна Т-201</v>
      </c>
      <c r="N104" t="str">
        <f t="shared" si="25"/>
        <v>Частичное-жидкостной факел</v>
      </c>
      <c r="O104" t="s">
        <v>260</v>
      </c>
      <c r="P104" t="s">
        <v>260</v>
      </c>
      <c r="Q104" t="s">
        <v>260</v>
      </c>
      <c r="R104" t="s">
        <v>260</v>
      </c>
      <c r="S104" t="s">
        <v>260</v>
      </c>
      <c r="T104" t="s">
        <v>260</v>
      </c>
      <c r="U104" t="s">
        <v>260</v>
      </c>
      <c r="V104" t="s">
        <v>260</v>
      </c>
      <c r="W104">
        <v>25</v>
      </c>
      <c r="X104">
        <v>4</v>
      </c>
      <c r="Y104" t="s">
        <v>260</v>
      </c>
      <c r="Z104" t="s">
        <v>260</v>
      </c>
      <c r="AA104" t="s">
        <v>260</v>
      </c>
      <c r="AB104" t="s">
        <v>260</v>
      </c>
      <c r="AC104" t="s">
        <v>260</v>
      </c>
      <c r="AD104" t="s">
        <v>260</v>
      </c>
      <c r="AE104" t="s">
        <v>260</v>
      </c>
      <c r="AF104" t="s">
        <v>260</v>
      </c>
    </row>
    <row r="105" spans="1:32">
      <c r="A105" s="162" t="s">
        <v>278</v>
      </c>
      <c r="B105" s="162" t="s">
        <v>17</v>
      </c>
      <c r="C105" s="93" t="s">
        <v>98</v>
      </c>
      <c r="D105" s="94" t="s">
        <v>207</v>
      </c>
      <c r="E105" s="95">
        <v>1E-4</v>
      </c>
      <c r="F105" s="162">
        <v>1</v>
      </c>
      <c r="G105" s="92">
        <v>0.16000000000000003</v>
      </c>
      <c r="H105" s="95">
        <f t="shared" si="26"/>
        <v>1.6000000000000003E-5</v>
      </c>
      <c r="I105" s="92">
        <f>K104*300/1000</f>
        <v>1.1399999999999999</v>
      </c>
      <c r="J105" s="92">
        <v>0</v>
      </c>
      <c r="K105" s="97">
        <v>0</v>
      </c>
      <c r="L105" t="str">
        <f t="shared" si="23"/>
        <v>С104</v>
      </c>
      <c r="M105" t="str">
        <f t="shared" si="24"/>
        <v>Колонна Т-201</v>
      </c>
      <c r="N105" t="str">
        <f t="shared" si="25"/>
        <v>Частичное-ликвидация</v>
      </c>
      <c r="O105" t="s">
        <v>260</v>
      </c>
      <c r="P105" t="s">
        <v>260</v>
      </c>
      <c r="Q105" t="s">
        <v>260</v>
      </c>
      <c r="R105" t="s">
        <v>260</v>
      </c>
      <c r="S105" t="s">
        <v>260</v>
      </c>
      <c r="T105" t="s">
        <v>260</v>
      </c>
      <c r="U105" t="s">
        <v>260</v>
      </c>
      <c r="V105" t="s">
        <v>260</v>
      </c>
      <c r="W105" t="s">
        <v>260</v>
      </c>
      <c r="X105" t="s">
        <v>260</v>
      </c>
      <c r="Y105" t="s">
        <v>260</v>
      </c>
      <c r="Z105" t="s">
        <v>260</v>
      </c>
      <c r="AA105" t="s">
        <v>260</v>
      </c>
      <c r="AB105" t="s">
        <v>260</v>
      </c>
      <c r="AC105" t="s">
        <v>260</v>
      </c>
      <c r="AD105" t="s">
        <v>260</v>
      </c>
      <c r="AE105" t="s">
        <v>260</v>
      </c>
      <c r="AF105" t="s">
        <v>260</v>
      </c>
    </row>
    <row r="106" spans="1:32">
      <c r="A106" s="162" t="s">
        <v>279</v>
      </c>
      <c r="B106" s="92" t="s">
        <v>17</v>
      </c>
      <c r="C106" s="93" t="s">
        <v>100</v>
      </c>
      <c r="D106" s="94" t="s">
        <v>210</v>
      </c>
      <c r="E106" s="95">
        <v>1E-4</v>
      </c>
      <c r="F106" s="162">
        <v>1</v>
      </c>
      <c r="G106" s="92">
        <v>4.0000000000000008E-2</v>
      </c>
      <c r="H106" s="95">
        <f t="shared" si="26"/>
        <v>4.0000000000000007E-6</v>
      </c>
      <c r="I106" s="92">
        <f>K106*1800/1000</f>
        <v>0.32400000000000001</v>
      </c>
      <c r="J106" s="92">
        <f>I106</f>
        <v>0.32400000000000001</v>
      </c>
      <c r="K106" s="96">
        <v>0.18</v>
      </c>
      <c r="L106" t="str">
        <f t="shared" si="23"/>
        <v>С105</v>
      </c>
      <c r="M106" t="str">
        <f t="shared" si="24"/>
        <v>Колонна Т-201</v>
      </c>
      <c r="N106" t="str">
        <f t="shared" si="25"/>
        <v>Частичное-газ факел</v>
      </c>
      <c r="O106" t="s">
        <v>260</v>
      </c>
      <c r="P106" t="s">
        <v>260</v>
      </c>
      <c r="Q106" t="s">
        <v>260</v>
      </c>
      <c r="R106" t="s">
        <v>260</v>
      </c>
      <c r="S106" t="s">
        <v>260</v>
      </c>
      <c r="T106" t="s">
        <v>260</v>
      </c>
      <c r="U106" t="s">
        <v>260</v>
      </c>
      <c r="V106" t="s">
        <v>260</v>
      </c>
      <c r="W106">
        <v>6</v>
      </c>
      <c r="X106">
        <v>1</v>
      </c>
      <c r="Y106" t="s">
        <v>260</v>
      </c>
      <c r="Z106" t="s">
        <v>260</v>
      </c>
      <c r="AA106" t="s">
        <v>260</v>
      </c>
      <c r="AB106" t="s">
        <v>260</v>
      </c>
      <c r="AC106" t="s">
        <v>260</v>
      </c>
      <c r="AD106" t="s">
        <v>260</v>
      </c>
      <c r="AE106" t="s">
        <v>260</v>
      </c>
      <c r="AF106" t="s">
        <v>260</v>
      </c>
    </row>
    <row r="107" spans="1:32">
      <c r="A107" s="162" t="s">
        <v>280</v>
      </c>
      <c r="B107" s="162" t="s">
        <v>17</v>
      </c>
      <c r="C107" s="93" t="s">
        <v>102</v>
      </c>
      <c r="D107" s="94" t="s">
        <v>211</v>
      </c>
      <c r="E107" s="95">
        <v>1E-4</v>
      </c>
      <c r="F107" s="162">
        <v>1</v>
      </c>
      <c r="G107" s="92">
        <v>0.15200000000000002</v>
      </c>
      <c r="H107" s="95">
        <f t="shared" si="26"/>
        <v>1.5200000000000004E-5</v>
      </c>
      <c r="I107" s="92">
        <f>K106*1800/1000</f>
        <v>0.32400000000000001</v>
      </c>
      <c r="J107" s="92">
        <f>I107</f>
        <v>0.32400000000000001</v>
      </c>
      <c r="K107" s="97">
        <v>0</v>
      </c>
      <c r="L107" t="str">
        <f t="shared" si="23"/>
        <v>С106</v>
      </c>
      <c r="M107" t="str">
        <f t="shared" si="24"/>
        <v>Колонна Т-201</v>
      </c>
      <c r="N107" t="str">
        <f t="shared" si="25"/>
        <v>Частичное-вспышка</v>
      </c>
      <c r="O107" t="s">
        <v>260</v>
      </c>
      <c r="P107" t="s">
        <v>260</v>
      </c>
      <c r="Q107" t="s">
        <v>260</v>
      </c>
      <c r="R107" t="s">
        <v>260</v>
      </c>
      <c r="S107" t="s">
        <v>260</v>
      </c>
      <c r="T107" t="s">
        <v>260</v>
      </c>
      <c r="U107" t="s">
        <v>260</v>
      </c>
      <c r="V107" t="s">
        <v>260</v>
      </c>
      <c r="W107" t="s">
        <v>260</v>
      </c>
      <c r="X107" t="s">
        <v>260</v>
      </c>
      <c r="Y107">
        <v>22</v>
      </c>
      <c r="Z107">
        <v>26</v>
      </c>
      <c r="AA107" t="s">
        <v>260</v>
      </c>
      <c r="AB107" t="s">
        <v>260</v>
      </c>
      <c r="AC107" t="s">
        <v>260</v>
      </c>
      <c r="AD107" t="s">
        <v>260</v>
      </c>
      <c r="AE107" t="s">
        <v>260</v>
      </c>
      <c r="AF107" t="s">
        <v>260</v>
      </c>
    </row>
    <row r="108" spans="1:32">
      <c r="A108" s="162" t="s">
        <v>281</v>
      </c>
      <c r="B108" s="92" t="s">
        <v>17</v>
      </c>
      <c r="C108" s="93" t="s">
        <v>104</v>
      </c>
      <c r="D108" s="94" t="s">
        <v>207</v>
      </c>
      <c r="E108" s="95">
        <v>1E-4</v>
      </c>
      <c r="F108" s="162">
        <v>1</v>
      </c>
      <c r="G108" s="92">
        <v>0.6080000000000001</v>
      </c>
      <c r="H108" s="95">
        <f>E108*F108*G108</f>
        <v>6.0800000000000014E-5</v>
      </c>
      <c r="I108" s="92">
        <f>K106*1800/1000</f>
        <v>0.32400000000000001</v>
      </c>
      <c r="J108" s="92">
        <v>0</v>
      </c>
      <c r="K108" s="97">
        <v>0</v>
      </c>
      <c r="L108" t="str">
        <f t="shared" si="23"/>
        <v>С107</v>
      </c>
      <c r="M108" t="str">
        <f t="shared" si="24"/>
        <v>Колонна Т-201</v>
      </c>
      <c r="N108" t="str">
        <f t="shared" si="25"/>
        <v>Частичное-ликвидация</v>
      </c>
      <c r="O108" t="s">
        <v>260</v>
      </c>
      <c r="P108" t="s">
        <v>260</v>
      </c>
      <c r="Q108" t="s">
        <v>260</v>
      </c>
      <c r="R108" t="s">
        <v>260</v>
      </c>
      <c r="S108" t="s">
        <v>260</v>
      </c>
      <c r="T108" t="s">
        <v>260</v>
      </c>
      <c r="U108" t="s">
        <v>260</v>
      </c>
      <c r="V108" t="s">
        <v>260</v>
      </c>
      <c r="W108" t="s">
        <v>260</v>
      </c>
      <c r="X108" t="s">
        <v>260</v>
      </c>
      <c r="Y108" t="s">
        <v>260</v>
      </c>
      <c r="Z108" t="s">
        <v>260</v>
      </c>
      <c r="AA108" t="s">
        <v>260</v>
      </c>
      <c r="AB108" t="s">
        <v>260</v>
      </c>
      <c r="AC108" t="s">
        <v>260</v>
      </c>
      <c r="AD108" t="s">
        <v>260</v>
      </c>
      <c r="AE108" t="s">
        <v>260</v>
      </c>
      <c r="AF108" t="s">
        <v>260</v>
      </c>
    </row>
    <row r="109" spans="1:32">
      <c r="A109" s="162" t="s">
        <v>282</v>
      </c>
      <c r="B109" s="162" t="s">
        <v>17</v>
      </c>
      <c r="C109" s="93" t="s">
        <v>212</v>
      </c>
      <c r="D109" s="94" t="s">
        <v>213</v>
      </c>
      <c r="E109" s="95">
        <v>2.5000000000000001E-5</v>
      </c>
      <c r="F109" s="162">
        <v>1</v>
      </c>
      <c r="G109" s="92">
        <v>1</v>
      </c>
      <c r="H109" s="95">
        <f>E109*F109*G109</f>
        <v>2.5000000000000001E-5</v>
      </c>
      <c r="I109" s="92">
        <v>1.25</v>
      </c>
      <c r="J109" s="92">
        <v>1.25</v>
      </c>
      <c r="K109" s="97">
        <v>0</v>
      </c>
      <c r="L109" t="str">
        <f t="shared" si="23"/>
        <v>С108</v>
      </c>
      <c r="M109" t="str">
        <f t="shared" si="24"/>
        <v>Колонна Т-201</v>
      </c>
      <c r="N109" t="str">
        <f t="shared" si="25"/>
        <v>Полное-огненный шар</v>
      </c>
      <c r="O109" t="s">
        <v>260</v>
      </c>
      <c r="P109" t="s">
        <v>260</v>
      </c>
      <c r="Q109" t="s">
        <v>260</v>
      </c>
      <c r="R109" t="s">
        <v>260</v>
      </c>
      <c r="S109" t="s">
        <v>260</v>
      </c>
      <c r="T109" t="s">
        <v>260</v>
      </c>
      <c r="U109" t="s">
        <v>260</v>
      </c>
      <c r="V109" t="s">
        <v>260</v>
      </c>
      <c r="W109" t="s">
        <v>260</v>
      </c>
      <c r="X109" t="s">
        <v>260</v>
      </c>
      <c r="Y109" t="s">
        <v>260</v>
      </c>
      <c r="Z109" t="s">
        <v>260</v>
      </c>
      <c r="AA109" t="s">
        <v>260</v>
      </c>
      <c r="AB109" t="s">
        <v>260</v>
      </c>
      <c r="AC109">
        <v>30</v>
      </c>
      <c r="AD109">
        <v>54</v>
      </c>
      <c r="AE109">
        <v>67</v>
      </c>
      <c r="AF109">
        <v>90</v>
      </c>
    </row>
    <row r="110" spans="1:32">
      <c r="A110" s="154" t="s">
        <v>283</v>
      </c>
      <c r="B110" s="154" t="s">
        <v>18</v>
      </c>
      <c r="C110" s="155" t="s">
        <v>90</v>
      </c>
      <c r="D110" s="156" t="s">
        <v>205</v>
      </c>
      <c r="E110" s="157">
        <v>1.0000000000000001E-5</v>
      </c>
      <c r="F110" s="154">
        <v>1</v>
      </c>
      <c r="G110" s="154">
        <v>0.05</v>
      </c>
      <c r="H110" s="157">
        <f>E110*F110*G110</f>
        <v>5.0000000000000008E-7</v>
      </c>
      <c r="I110" s="154">
        <v>3.01</v>
      </c>
      <c r="J110" s="154">
        <f>I110</f>
        <v>3.01</v>
      </c>
      <c r="K110" s="114">
        <v>10</v>
      </c>
      <c r="L110" t="str">
        <f t="shared" ref="L110:L118" si="27">A110</f>
        <v>С109</v>
      </c>
      <c r="M110" t="str">
        <f t="shared" ref="M110:M118" si="28">B110</f>
        <v>Емкость V-202</v>
      </c>
      <c r="N110" t="str">
        <f t="shared" ref="N110:N118" si="29">D110</f>
        <v>Полное-пожар</v>
      </c>
      <c r="O110">
        <v>10</v>
      </c>
      <c r="P110">
        <v>13</v>
      </c>
      <c r="Q110">
        <v>16</v>
      </c>
      <c r="R110">
        <v>27</v>
      </c>
      <c r="S110" t="s">
        <v>260</v>
      </c>
      <c r="T110" t="s">
        <v>260</v>
      </c>
      <c r="U110" t="s">
        <v>260</v>
      </c>
      <c r="V110" t="s">
        <v>260</v>
      </c>
      <c r="W110" t="s">
        <v>260</v>
      </c>
      <c r="X110" t="s">
        <v>260</v>
      </c>
      <c r="Y110" t="s">
        <v>260</v>
      </c>
      <c r="Z110" t="s">
        <v>260</v>
      </c>
      <c r="AA110" t="s">
        <v>260</v>
      </c>
      <c r="AB110" t="s">
        <v>260</v>
      </c>
      <c r="AC110" t="s">
        <v>260</v>
      </c>
      <c r="AD110" t="s">
        <v>260</v>
      </c>
      <c r="AE110" t="s">
        <v>260</v>
      </c>
      <c r="AF110" t="s">
        <v>260</v>
      </c>
    </row>
    <row r="111" spans="1:32">
      <c r="A111" s="154" t="s">
        <v>284</v>
      </c>
      <c r="B111" s="110" t="s">
        <v>18</v>
      </c>
      <c r="C111" s="111" t="s">
        <v>92</v>
      </c>
      <c r="D111" s="112" t="s">
        <v>208</v>
      </c>
      <c r="E111" s="113">
        <v>1.0000000000000001E-5</v>
      </c>
      <c r="F111" s="154">
        <v>1</v>
      </c>
      <c r="G111" s="110">
        <v>0.19</v>
      </c>
      <c r="H111" s="113">
        <f t="shared" ref="H111:H116" si="30">E111*F111*G111</f>
        <v>1.9000000000000002E-6</v>
      </c>
      <c r="I111" s="110">
        <v>3.01</v>
      </c>
      <c r="J111" s="110">
        <v>0.03</v>
      </c>
      <c r="K111" s="114">
        <v>0</v>
      </c>
      <c r="L111" t="str">
        <f t="shared" si="27"/>
        <v>С110</v>
      </c>
      <c r="M111" t="str">
        <f t="shared" si="28"/>
        <v>Емкость V-202</v>
      </c>
      <c r="N111" t="str">
        <f t="shared" si="29"/>
        <v>Полное-взрыв</v>
      </c>
      <c r="O111" t="s">
        <v>260</v>
      </c>
      <c r="P111" t="s">
        <v>260</v>
      </c>
      <c r="Q111" t="s">
        <v>260</v>
      </c>
      <c r="R111" t="s">
        <v>260</v>
      </c>
      <c r="S111">
        <v>14</v>
      </c>
      <c r="T111">
        <v>29</v>
      </c>
      <c r="U111">
        <v>78</v>
      </c>
      <c r="V111">
        <v>135</v>
      </c>
      <c r="W111" t="s">
        <v>260</v>
      </c>
      <c r="X111" t="s">
        <v>260</v>
      </c>
      <c r="Y111" t="s">
        <v>260</v>
      </c>
      <c r="Z111" t="s">
        <v>260</v>
      </c>
      <c r="AA111" t="s">
        <v>260</v>
      </c>
      <c r="AB111" t="s">
        <v>260</v>
      </c>
      <c r="AC111" t="s">
        <v>260</v>
      </c>
      <c r="AD111" t="s">
        <v>260</v>
      </c>
      <c r="AE111" t="s">
        <v>260</v>
      </c>
      <c r="AF111" t="s">
        <v>260</v>
      </c>
    </row>
    <row r="112" spans="1:32">
      <c r="A112" s="154" t="s">
        <v>285</v>
      </c>
      <c r="B112" s="154" t="s">
        <v>18</v>
      </c>
      <c r="C112" s="111" t="s">
        <v>94</v>
      </c>
      <c r="D112" s="112" t="s">
        <v>206</v>
      </c>
      <c r="E112" s="113">
        <v>1.0000000000000001E-5</v>
      </c>
      <c r="F112" s="154">
        <v>1</v>
      </c>
      <c r="G112" s="110">
        <v>0.76</v>
      </c>
      <c r="H112" s="113">
        <f t="shared" si="30"/>
        <v>7.6000000000000009E-6</v>
      </c>
      <c r="I112" s="110">
        <v>3.01</v>
      </c>
      <c r="J112" s="110">
        <v>0</v>
      </c>
      <c r="K112" s="115">
        <v>0</v>
      </c>
      <c r="L112" t="str">
        <f t="shared" si="27"/>
        <v>С111</v>
      </c>
      <c r="M112" t="str">
        <f t="shared" si="28"/>
        <v>Емкость V-202</v>
      </c>
      <c r="N112" t="str">
        <f t="shared" si="29"/>
        <v>Полное-ликвидация</v>
      </c>
      <c r="O112" t="s">
        <v>260</v>
      </c>
      <c r="P112" t="s">
        <v>260</v>
      </c>
      <c r="Q112" t="s">
        <v>260</v>
      </c>
      <c r="R112" t="s">
        <v>260</v>
      </c>
      <c r="S112" t="s">
        <v>260</v>
      </c>
      <c r="T112" t="s">
        <v>260</v>
      </c>
      <c r="U112" t="s">
        <v>260</v>
      </c>
      <c r="V112" t="s">
        <v>260</v>
      </c>
      <c r="W112" t="s">
        <v>260</v>
      </c>
      <c r="X112" t="s">
        <v>260</v>
      </c>
      <c r="Y112" t="s">
        <v>260</v>
      </c>
      <c r="Z112" t="s">
        <v>260</v>
      </c>
      <c r="AA112" t="s">
        <v>260</v>
      </c>
      <c r="AB112" t="s">
        <v>260</v>
      </c>
      <c r="AC112" t="s">
        <v>260</v>
      </c>
      <c r="AD112" t="s">
        <v>260</v>
      </c>
      <c r="AE112" t="s">
        <v>260</v>
      </c>
      <c r="AF112" t="s">
        <v>260</v>
      </c>
    </row>
    <row r="113" spans="1:32">
      <c r="A113" s="154" t="s">
        <v>286</v>
      </c>
      <c r="B113" s="110" t="s">
        <v>18</v>
      </c>
      <c r="C113" s="111" t="s">
        <v>96</v>
      </c>
      <c r="D113" s="112" t="s">
        <v>209</v>
      </c>
      <c r="E113" s="113">
        <v>1E-4</v>
      </c>
      <c r="F113" s="154">
        <v>1</v>
      </c>
      <c r="G113" s="110">
        <v>4.0000000000000008E-2</v>
      </c>
      <c r="H113" s="113">
        <f t="shared" si="30"/>
        <v>4.0000000000000007E-6</v>
      </c>
      <c r="I113" s="110">
        <f>K113*300/1000</f>
        <v>1.05</v>
      </c>
      <c r="J113" s="110">
        <f>I113</f>
        <v>1.05</v>
      </c>
      <c r="K113" s="114">
        <v>3.5</v>
      </c>
      <c r="L113" t="str">
        <f t="shared" si="27"/>
        <v>С112</v>
      </c>
      <c r="M113" t="str">
        <f t="shared" si="28"/>
        <v>Емкость V-202</v>
      </c>
      <c r="N113" t="str">
        <f t="shared" si="29"/>
        <v>Частичное-жидкостной факел</v>
      </c>
      <c r="O113" t="s">
        <v>260</v>
      </c>
      <c r="P113" t="s">
        <v>260</v>
      </c>
      <c r="Q113" t="s">
        <v>260</v>
      </c>
      <c r="R113" t="s">
        <v>260</v>
      </c>
      <c r="S113" t="s">
        <v>260</v>
      </c>
      <c r="T113" t="s">
        <v>260</v>
      </c>
      <c r="U113" t="s">
        <v>260</v>
      </c>
      <c r="V113" t="s">
        <v>260</v>
      </c>
      <c r="W113">
        <v>24</v>
      </c>
      <c r="X113">
        <v>4</v>
      </c>
      <c r="Y113" t="s">
        <v>260</v>
      </c>
      <c r="Z113" t="s">
        <v>260</v>
      </c>
      <c r="AA113" t="s">
        <v>260</v>
      </c>
      <c r="AB113" t="s">
        <v>260</v>
      </c>
      <c r="AC113" t="s">
        <v>260</v>
      </c>
      <c r="AD113" t="s">
        <v>260</v>
      </c>
      <c r="AE113" t="s">
        <v>260</v>
      </c>
      <c r="AF113" t="s">
        <v>260</v>
      </c>
    </row>
    <row r="114" spans="1:32">
      <c r="A114" s="154" t="s">
        <v>287</v>
      </c>
      <c r="B114" s="154" t="s">
        <v>18</v>
      </c>
      <c r="C114" s="111" t="s">
        <v>98</v>
      </c>
      <c r="D114" s="112" t="s">
        <v>207</v>
      </c>
      <c r="E114" s="113">
        <v>1E-4</v>
      </c>
      <c r="F114" s="154">
        <v>1</v>
      </c>
      <c r="G114" s="110">
        <v>0.16000000000000003</v>
      </c>
      <c r="H114" s="113">
        <f t="shared" si="30"/>
        <v>1.6000000000000003E-5</v>
      </c>
      <c r="I114" s="110">
        <f>K113*300/1000</f>
        <v>1.05</v>
      </c>
      <c r="J114" s="110">
        <v>0</v>
      </c>
      <c r="K114" s="115">
        <v>0</v>
      </c>
      <c r="L114" t="str">
        <f t="shared" si="27"/>
        <v>С113</v>
      </c>
      <c r="M114" t="str">
        <f t="shared" si="28"/>
        <v>Емкость V-202</v>
      </c>
      <c r="N114" t="str">
        <f t="shared" si="29"/>
        <v>Частичное-ликвидация</v>
      </c>
      <c r="O114" t="s">
        <v>260</v>
      </c>
      <c r="P114" t="s">
        <v>260</v>
      </c>
      <c r="Q114" t="s">
        <v>260</v>
      </c>
      <c r="R114" t="s">
        <v>260</v>
      </c>
      <c r="S114" t="s">
        <v>260</v>
      </c>
      <c r="T114" t="s">
        <v>260</v>
      </c>
      <c r="U114" t="s">
        <v>260</v>
      </c>
      <c r="V114" t="s">
        <v>260</v>
      </c>
      <c r="W114" t="s">
        <v>260</v>
      </c>
      <c r="X114" t="s">
        <v>260</v>
      </c>
      <c r="Y114" t="s">
        <v>260</v>
      </c>
      <c r="Z114" t="s">
        <v>260</v>
      </c>
      <c r="AA114" t="s">
        <v>260</v>
      </c>
      <c r="AB114" t="s">
        <v>260</v>
      </c>
      <c r="AC114" t="s">
        <v>260</v>
      </c>
      <c r="AD114" t="s">
        <v>260</v>
      </c>
      <c r="AE114" t="s">
        <v>260</v>
      </c>
      <c r="AF114" t="s">
        <v>260</v>
      </c>
    </row>
    <row r="115" spans="1:32">
      <c r="A115" s="154" t="s">
        <v>288</v>
      </c>
      <c r="B115" s="110" t="s">
        <v>18</v>
      </c>
      <c r="C115" s="111" t="s">
        <v>100</v>
      </c>
      <c r="D115" s="112" t="s">
        <v>210</v>
      </c>
      <c r="E115" s="113">
        <v>1E-4</v>
      </c>
      <c r="F115" s="154">
        <v>1</v>
      </c>
      <c r="G115" s="110">
        <v>4.0000000000000008E-2</v>
      </c>
      <c r="H115" s="113">
        <f t="shared" si="30"/>
        <v>4.0000000000000007E-6</v>
      </c>
      <c r="I115" s="110">
        <f>K115*1800/1000</f>
        <v>0.252</v>
      </c>
      <c r="J115" s="110">
        <f>I115</f>
        <v>0.252</v>
      </c>
      <c r="K115" s="114">
        <v>0.14000000000000001</v>
      </c>
      <c r="L115" t="str">
        <f t="shared" si="27"/>
        <v>С114</v>
      </c>
      <c r="M115" t="str">
        <f t="shared" si="28"/>
        <v>Емкость V-202</v>
      </c>
      <c r="N115" t="str">
        <f t="shared" si="29"/>
        <v>Частичное-газ факел</v>
      </c>
      <c r="O115" t="s">
        <v>260</v>
      </c>
      <c r="P115" t="s">
        <v>260</v>
      </c>
      <c r="Q115" t="s">
        <v>260</v>
      </c>
      <c r="R115" t="s">
        <v>260</v>
      </c>
      <c r="S115" t="s">
        <v>260</v>
      </c>
      <c r="T115" t="s">
        <v>260</v>
      </c>
      <c r="U115" t="s">
        <v>260</v>
      </c>
      <c r="V115" t="s">
        <v>260</v>
      </c>
      <c r="W115">
        <v>5</v>
      </c>
      <c r="X115">
        <v>1</v>
      </c>
      <c r="Y115" t="s">
        <v>260</v>
      </c>
      <c r="Z115" t="s">
        <v>260</v>
      </c>
      <c r="AA115" t="s">
        <v>260</v>
      </c>
      <c r="AB115" t="s">
        <v>260</v>
      </c>
      <c r="AC115" t="s">
        <v>260</v>
      </c>
      <c r="AD115" t="s">
        <v>260</v>
      </c>
      <c r="AE115" t="s">
        <v>260</v>
      </c>
      <c r="AF115" t="s">
        <v>260</v>
      </c>
    </row>
    <row r="116" spans="1:32">
      <c r="A116" s="154" t="s">
        <v>289</v>
      </c>
      <c r="B116" s="154" t="s">
        <v>18</v>
      </c>
      <c r="C116" s="111" t="s">
        <v>102</v>
      </c>
      <c r="D116" s="112" t="s">
        <v>211</v>
      </c>
      <c r="E116" s="113">
        <v>1E-4</v>
      </c>
      <c r="F116" s="154">
        <v>1</v>
      </c>
      <c r="G116" s="110">
        <v>0.15200000000000002</v>
      </c>
      <c r="H116" s="113">
        <f t="shared" si="30"/>
        <v>1.5200000000000004E-5</v>
      </c>
      <c r="I116" s="110">
        <f>K115*1800/1000</f>
        <v>0.252</v>
      </c>
      <c r="J116" s="110">
        <f>I116</f>
        <v>0.252</v>
      </c>
      <c r="K116" s="115">
        <v>0</v>
      </c>
      <c r="L116" t="str">
        <f t="shared" si="27"/>
        <v>С115</v>
      </c>
      <c r="M116" t="str">
        <f t="shared" si="28"/>
        <v>Емкость V-202</v>
      </c>
      <c r="N116" t="str">
        <f t="shared" si="29"/>
        <v>Частичное-вспышка</v>
      </c>
      <c r="O116" t="s">
        <v>260</v>
      </c>
      <c r="P116" t="s">
        <v>260</v>
      </c>
      <c r="Q116" t="s">
        <v>260</v>
      </c>
      <c r="R116" t="s">
        <v>260</v>
      </c>
      <c r="S116" t="s">
        <v>260</v>
      </c>
      <c r="T116" t="s">
        <v>260</v>
      </c>
      <c r="U116" t="s">
        <v>260</v>
      </c>
      <c r="V116" t="s">
        <v>260</v>
      </c>
      <c r="W116" t="s">
        <v>260</v>
      </c>
      <c r="X116" t="s">
        <v>260</v>
      </c>
      <c r="Y116">
        <v>20</v>
      </c>
      <c r="Z116">
        <v>24</v>
      </c>
      <c r="AA116" t="s">
        <v>260</v>
      </c>
      <c r="AB116" t="s">
        <v>260</v>
      </c>
      <c r="AC116" t="s">
        <v>260</v>
      </c>
      <c r="AD116" t="s">
        <v>260</v>
      </c>
      <c r="AE116" t="s">
        <v>260</v>
      </c>
      <c r="AF116" t="s">
        <v>260</v>
      </c>
    </row>
    <row r="117" spans="1:32">
      <c r="A117" s="154" t="s">
        <v>290</v>
      </c>
      <c r="B117" s="110" t="s">
        <v>18</v>
      </c>
      <c r="C117" s="111" t="s">
        <v>104</v>
      </c>
      <c r="D117" s="112" t="s">
        <v>207</v>
      </c>
      <c r="E117" s="113">
        <v>1E-4</v>
      </c>
      <c r="F117" s="154">
        <v>1</v>
      </c>
      <c r="G117" s="110">
        <v>0.6080000000000001</v>
      </c>
      <c r="H117" s="113">
        <f>E117*F117*G117</f>
        <v>6.0800000000000014E-5</v>
      </c>
      <c r="I117" s="110">
        <f>K115*1800/1000</f>
        <v>0.252</v>
      </c>
      <c r="J117" s="110">
        <v>0</v>
      </c>
      <c r="K117" s="115">
        <v>0</v>
      </c>
      <c r="L117" t="str">
        <f t="shared" si="27"/>
        <v>С116</v>
      </c>
      <c r="M117" t="str">
        <f t="shared" si="28"/>
        <v>Емкость V-202</v>
      </c>
      <c r="N117" t="str">
        <f t="shared" si="29"/>
        <v>Частичное-ликвидация</v>
      </c>
      <c r="O117" t="s">
        <v>260</v>
      </c>
      <c r="P117" t="s">
        <v>260</v>
      </c>
      <c r="Q117" t="s">
        <v>260</v>
      </c>
      <c r="R117" t="s">
        <v>260</v>
      </c>
      <c r="S117" t="s">
        <v>260</v>
      </c>
      <c r="T117" t="s">
        <v>260</v>
      </c>
      <c r="U117" t="s">
        <v>260</v>
      </c>
      <c r="V117" t="s">
        <v>260</v>
      </c>
      <c r="W117" t="s">
        <v>260</v>
      </c>
      <c r="X117" t="s">
        <v>260</v>
      </c>
      <c r="Y117" t="s">
        <v>260</v>
      </c>
      <c r="Z117" t="s">
        <v>260</v>
      </c>
      <c r="AA117" t="s">
        <v>260</v>
      </c>
      <c r="AB117" t="s">
        <v>260</v>
      </c>
      <c r="AC117" t="s">
        <v>260</v>
      </c>
      <c r="AD117" t="s">
        <v>260</v>
      </c>
      <c r="AE117" t="s">
        <v>260</v>
      </c>
      <c r="AF117" t="s">
        <v>260</v>
      </c>
    </row>
    <row r="118" spans="1:32">
      <c r="A118" s="154" t="s">
        <v>291</v>
      </c>
      <c r="B118" s="154" t="s">
        <v>18</v>
      </c>
      <c r="C118" s="111" t="s">
        <v>212</v>
      </c>
      <c r="D118" s="112" t="s">
        <v>213</v>
      </c>
      <c r="E118" s="113">
        <v>2.5000000000000001E-5</v>
      </c>
      <c r="F118" s="154">
        <v>1</v>
      </c>
      <c r="G118" s="110">
        <v>1</v>
      </c>
      <c r="H118" s="113">
        <f>E118*F118*G118</f>
        <v>2.5000000000000001E-5</v>
      </c>
      <c r="I118" s="110">
        <v>3.01</v>
      </c>
      <c r="J118" s="110">
        <v>3.01</v>
      </c>
      <c r="K118" s="115">
        <v>0</v>
      </c>
      <c r="L118" t="str">
        <f t="shared" si="27"/>
        <v>С117</v>
      </c>
      <c r="M118" t="str">
        <f t="shared" si="28"/>
        <v>Емкость V-202</v>
      </c>
      <c r="N118" t="str">
        <f t="shared" si="29"/>
        <v>Полное-огненный шар</v>
      </c>
      <c r="O118" t="s">
        <v>260</v>
      </c>
      <c r="P118" t="s">
        <v>260</v>
      </c>
      <c r="Q118" t="s">
        <v>260</v>
      </c>
      <c r="R118" t="s">
        <v>260</v>
      </c>
      <c r="S118" t="s">
        <v>260</v>
      </c>
      <c r="T118" t="s">
        <v>260</v>
      </c>
      <c r="U118" t="s">
        <v>260</v>
      </c>
      <c r="V118" t="s">
        <v>260</v>
      </c>
      <c r="W118" t="s">
        <v>260</v>
      </c>
      <c r="X118" t="s">
        <v>260</v>
      </c>
      <c r="Y118" t="s">
        <v>260</v>
      </c>
      <c r="Z118" t="s">
        <v>260</v>
      </c>
      <c r="AA118" t="s">
        <v>260</v>
      </c>
      <c r="AB118" t="s">
        <v>260</v>
      </c>
      <c r="AC118">
        <v>54</v>
      </c>
      <c r="AD118">
        <v>84</v>
      </c>
      <c r="AE118">
        <v>102</v>
      </c>
      <c r="AF118">
        <v>134</v>
      </c>
    </row>
    <row r="119" spans="1:32">
      <c r="A119" s="162" t="s">
        <v>292</v>
      </c>
      <c r="B119" s="162" t="s">
        <v>19</v>
      </c>
      <c r="C119" s="163" t="s">
        <v>90</v>
      </c>
      <c r="D119" s="164" t="s">
        <v>205</v>
      </c>
      <c r="E119" s="165">
        <v>1.0000000000000001E-5</v>
      </c>
      <c r="F119" s="162">
        <v>1</v>
      </c>
      <c r="G119" s="162">
        <v>0.05</v>
      </c>
      <c r="H119" s="165">
        <f>E119*F119*G119</f>
        <v>5.0000000000000008E-7</v>
      </c>
      <c r="I119" s="162">
        <v>3.63</v>
      </c>
      <c r="J119" s="162">
        <f>I119</f>
        <v>3.63</v>
      </c>
      <c r="K119" s="96">
        <v>10</v>
      </c>
      <c r="L119" t="str">
        <f t="shared" ref="L119:L127" si="31">A119</f>
        <v>С118</v>
      </c>
      <c r="M119" t="str">
        <f t="shared" ref="M119:M127" si="32">B119</f>
        <v>Сепаратор V-201</v>
      </c>
      <c r="N119" t="str">
        <f t="shared" ref="N119:N127" si="33">D119</f>
        <v>Полное-пожар</v>
      </c>
      <c r="O119">
        <v>10</v>
      </c>
      <c r="P119">
        <v>13</v>
      </c>
      <c r="Q119">
        <v>16</v>
      </c>
      <c r="R119">
        <v>27</v>
      </c>
      <c r="S119" t="s">
        <v>260</v>
      </c>
      <c r="T119" t="s">
        <v>260</v>
      </c>
      <c r="U119" t="s">
        <v>260</v>
      </c>
      <c r="V119" t="s">
        <v>260</v>
      </c>
      <c r="W119" t="s">
        <v>260</v>
      </c>
      <c r="X119" t="s">
        <v>260</v>
      </c>
      <c r="Y119" t="s">
        <v>260</v>
      </c>
      <c r="Z119" t="s">
        <v>260</v>
      </c>
      <c r="AA119" t="s">
        <v>260</v>
      </c>
      <c r="AB119" t="s">
        <v>260</v>
      </c>
      <c r="AC119" t="s">
        <v>260</v>
      </c>
      <c r="AD119" t="s">
        <v>260</v>
      </c>
      <c r="AE119" t="s">
        <v>260</v>
      </c>
      <c r="AF119" t="s">
        <v>260</v>
      </c>
    </row>
    <row r="120" spans="1:32">
      <c r="A120" s="162" t="s">
        <v>293</v>
      </c>
      <c r="B120" s="92" t="s">
        <v>19</v>
      </c>
      <c r="C120" s="93" t="s">
        <v>92</v>
      </c>
      <c r="D120" s="94" t="s">
        <v>208</v>
      </c>
      <c r="E120" s="95">
        <v>1.0000000000000001E-5</v>
      </c>
      <c r="F120" s="162">
        <v>1</v>
      </c>
      <c r="G120" s="92">
        <v>0.19</v>
      </c>
      <c r="H120" s="95">
        <f t="shared" ref="H120:H125" si="34">E120*F120*G120</f>
        <v>1.9000000000000002E-6</v>
      </c>
      <c r="I120" s="92">
        <v>3.63</v>
      </c>
      <c r="J120" s="92">
        <v>0.02</v>
      </c>
      <c r="K120" s="96">
        <v>0</v>
      </c>
      <c r="L120" t="str">
        <f t="shared" si="31"/>
        <v>С119</v>
      </c>
      <c r="M120" t="str">
        <f t="shared" si="32"/>
        <v>Сепаратор V-201</v>
      </c>
      <c r="N120" t="str">
        <f t="shared" si="33"/>
        <v>Полное-взрыв</v>
      </c>
      <c r="O120" t="s">
        <v>260</v>
      </c>
      <c r="P120" t="s">
        <v>260</v>
      </c>
      <c r="Q120" t="s">
        <v>260</v>
      </c>
      <c r="R120" t="s">
        <v>260</v>
      </c>
      <c r="S120">
        <v>12</v>
      </c>
      <c r="T120">
        <v>25</v>
      </c>
      <c r="U120">
        <v>69</v>
      </c>
      <c r="V120">
        <v>118</v>
      </c>
      <c r="W120" t="s">
        <v>260</v>
      </c>
      <c r="X120" t="s">
        <v>260</v>
      </c>
      <c r="Y120" t="s">
        <v>260</v>
      </c>
      <c r="Z120" t="s">
        <v>260</v>
      </c>
      <c r="AA120" t="s">
        <v>260</v>
      </c>
      <c r="AB120" t="s">
        <v>260</v>
      </c>
      <c r="AC120" t="s">
        <v>260</v>
      </c>
      <c r="AD120" t="s">
        <v>260</v>
      </c>
      <c r="AE120" t="s">
        <v>260</v>
      </c>
      <c r="AF120" t="s">
        <v>260</v>
      </c>
    </row>
    <row r="121" spans="1:32">
      <c r="A121" s="162" t="s">
        <v>294</v>
      </c>
      <c r="B121" s="162" t="s">
        <v>19</v>
      </c>
      <c r="C121" s="93" t="s">
        <v>94</v>
      </c>
      <c r="D121" s="94" t="s">
        <v>206</v>
      </c>
      <c r="E121" s="95">
        <v>1.0000000000000001E-5</v>
      </c>
      <c r="F121" s="162">
        <v>1</v>
      </c>
      <c r="G121" s="92">
        <v>0.76</v>
      </c>
      <c r="H121" s="95">
        <f t="shared" si="34"/>
        <v>7.6000000000000009E-6</v>
      </c>
      <c r="I121" s="92">
        <v>3.63</v>
      </c>
      <c r="J121" s="92">
        <v>0</v>
      </c>
      <c r="K121" s="97">
        <v>0</v>
      </c>
      <c r="L121" t="str">
        <f t="shared" si="31"/>
        <v>С120</v>
      </c>
      <c r="M121" t="str">
        <f t="shared" si="32"/>
        <v>Сепаратор V-201</v>
      </c>
      <c r="N121" t="str">
        <f t="shared" si="33"/>
        <v>Полное-ликвидация</v>
      </c>
      <c r="O121" t="s">
        <v>260</v>
      </c>
      <c r="P121" t="s">
        <v>260</v>
      </c>
      <c r="Q121" t="s">
        <v>260</v>
      </c>
      <c r="R121" t="s">
        <v>260</v>
      </c>
      <c r="S121" t="s">
        <v>260</v>
      </c>
      <c r="T121" t="s">
        <v>260</v>
      </c>
      <c r="U121" t="s">
        <v>260</v>
      </c>
      <c r="V121" t="s">
        <v>260</v>
      </c>
      <c r="W121" t="s">
        <v>260</v>
      </c>
      <c r="X121" t="s">
        <v>260</v>
      </c>
      <c r="Y121" t="s">
        <v>260</v>
      </c>
      <c r="Z121" t="s">
        <v>260</v>
      </c>
      <c r="AA121" t="s">
        <v>260</v>
      </c>
      <c r="AB121" t="s">
        <v>260</v>
      </c>
      <c r="AC121" t="s">
        <v>260</v>
      </c>
      <c r="AD121" t="s">
        <v>260</v>
      </c>
      <c r="AE121" t="s">
        <v>260</v>
      </c>
      <c r="AF121" t="s">
        <v>260</v>
      </c>
    </row>
    <row r="122" spans="1:32">
      <c r="A122" s="162" t="s">
        <v>295</v>
      </c>
      <c r="B122" s="92" t="s">
        <v>19</v>
      </c>
      <c r="C122" s="93" t="s">
        <v>96</v>
      </c>
      <c r="D122" s="94" t="s">
        <v>209</v>
      </c>
      <c r="E122" s="95">
        <v>1E-4</v>
      </c>
      <c r="F122" s="162">
        <v>1</v>
      </c>
      <c r="G122" s="92">
        <v>4.0000000000000008E-2</v>
      </c>
      <c r="H122" s="95">
        <f t="shared" si="34"/>
        <v>4.0000000000000007E-6</v>
      </c>
      <c r="I122" s="92">
        <f>K122*300/1000</f>
        <v>1.1100000000000001</v>
      </c>
      <c r="J122" s="92">
        <f>I122</f>
        <v>1.1100000000000001</v>
      </c>
      <c r="K122" s="96">
        <v>3.7</v>
      </c>
      <c r="L122" t="str">
        <f t="shared" si="31"/>
        <v>С121</v>
      </c>
      <c r="M122" t="str">
        <f t="shared" si="32"/>
        <v>Сепаратор V-201</v>
      </c>
      <c r="N122" t="str">
        <f t="shared" si="33"/>
        <v>Частичное-жидкостной факел</v>
      </c>
      <c r="O122" t="s">
        <v>260</v>
      </c>
      <c r="P122" t="s">
        <v>260</v>
      </c>
      <c r="Q122" t="s">
        <v>260</v>
      </c>
      <c r="R122" t="s">
        <v>260</v>
      </c>
      <c r="S122" t="s">
        <v>260</v>
      </c>
      <c r="T122" t="s">
        <v>260</v>
      </c>
      <c r="U122" t="s">
        <v>260</v>
      </c>
      <c r="V122" t="s">
        <v>260</v>
      </c>
      <c r="W122">
        <v>25</v>
      </c>
      <c r="X122">
        <v>4</v>
      </c>
      <c r="Y122" t="s">
        <v>260</v>
      </c>
      <c r="Z122" t="s">
        <v>260</v>
      </c>
      <c r="AA122" t="s">
        <v>260</v>
      </c>
      <c r="AB122" t="s">
        <v>260</v>
      </c>
      <c r="AC122" t="s">
        <v>260</v>
      </c>
      <c r="AD122" t="s">
        <v>260</v>
      </c>
      <c r="AE122" t="s">
        <v>260</v>
      </c>
      <c r="AF122" t="s">
        <v>260</v>
      </c>
    </row>
    <row r="123" spans="1:32">
      <c r="A123" s="162" t="s">
        <v>296</v>
      </c>
      <c r="B123" s="162" t="s">
        <v>19</v>
      </c>
      <c r="C123" s="93" t="s">
        <v>98</v>
      </c>
      <c r="D123" s="94" t="s">
        <v>207</v>
      </c>
      <c r="E123" s="95">
        <v>1E-4</v>
      </c>
      <c r="F123" s="162">
        <v>1</v>
      </c>
      <c r="G123" s="92">
        <v>0.16000000000000003</v>
      </c>
      <c r="H123" s="95">
        <f t="shared" si="34"/>
        <v>1.6000000000000003E-5</v>
      </c>
      <c r="I123" s="92">
        <f>K122*300/1000</f>
        <v>1.1100000000000001</v>
      </c>
      <c r="J123" s="92">
        <v>0</v>
      </c>
      <c r="K123" s="97">
        <v>0</v>
      </c>
      <c r="L123" t="str">
        <f t="shared" si="31"/>
        <v>С122</v>
      </c>
      <c r="M123" t="str">
        <f t="shared" si="32"/>
        <v>Сепаратор V-201</v>
      </c>
      <c r="N123" t="str">
        <f t="shared" si="33"/>
        <v>Частичное-ликвидация</v>
      </c>
      <c r="O123" t="s">
        <v>260</v>
      </c>
      <c r="P123" t="s">
        <v>260</v>
      </c>
      <c r="Q123" t="s">
        <v>260</v>
      </c>
      <c r="R123" t="s">
        <v>260</v>
      </c>
      <c r="S123" t="s">
        <v>260</v>
      </c>
      <c r="T123" t="s">
        <v>260</v>
      </c>
      <c r="U123" t="s">
        <v>260</v>
      </c>
      <c r="V123" t="s">
        <v>260</v>
      </c>
      <c r="W123" t="s">
        <v>260</v>
      </c>
      <c r="X123" t="s">
        <v>260</v>
      </c>
      <c r="Y123" t="s">
        <v>260</v>
      </c>
      <c r="Z123" t="s">
        <v>260</v>
      </c>
      <c r="AA123" t="s">
        <v>260</v>
      </c>
      <c r="AB123" t="s">
        <v>260</v>
      </c>
      <c r="AC123" t="s">
        <v>260</v>
      </c>
      <c r="AD123" t="s">
        <v>260</v>
      </c>
      <c r="AE123" t="s">
        <v>260</v>
      </c>
      <c r="AF123" t="s">
        <v>260</v>
      </c>
    </row>
    <row r="124" spans="1:32">
      <c r="A124" s="162" t="s">
        <v>297</v>
      </c>
      <c r="B124" s="92" t="s">
        <v>19</v>
      </c>
      <c r="C124" s="93" t="s">
        <v>100</v>
      </c>
      <c r="D124" s="94" t="s">
        <v>210</v>
      </c>
      <c r="E124" s="95">
        <v>1E-4</v>
      </c>
      <c r="F124" s="162">
        <v>1</v>
      </c>
      <c r="G124" s="92">
        <v>4.0000000000000008E-2</v>
      </c>
      <c r="H124" s="95">
        <f t="shared" si="34"/>
        <v>4.0000000000000007E-6</v>
      </c>
      <c r="I124" s="92">
        <f>K124*1800/1000</f>
        <v>0.28799999999999998</v>
      </c>
      <c r="J124" s="92">
        <f>I124</f>
        <v>0.28799999999999998</v>
      </c>
      <c r="K124" s="96">
        <v>0.16</v>
      </c>
      <c r="L124" t="str">
        <f t="shared" si="31"/>
        <v>С123</v>
      </c>
      <c r="M124" t="str">
        <f t="shared" si="32"/>
        <v>Сепаратор V-201</v>
      </c>
      <c r="N124" t="str">
        <f t="shared" si="33"/>
        <v>Частичное-газ факел</v>
      </c>
      <c r="O124" t="s">
        <v>260</v>
      </c>
      <c r="P124" t="s">
        <v>260</v>
      </c>
      <c r="Q124" t="s">
        <v>260</v>
      </c>
      <c r="R124" t="s">
        <v>260</v>
      </c>
      <c r="S124" t="s">
        <v>260</v>
      </c>
      <c r="T124" t="s">
        <v>260</v>
      </c>
      <c r="U124" t="s">
        <v>260</v>
      </c>
      <c r="V124" t="s">
        <v>260</v>
      </c>
      <c r="W124">
        <v>6</v>
      </c>
      <c r="X124">
        <v>1</v>
      </c>
      <c r="Y124" t="s">
        <v>260</v>
      </c>
      <c r="Z124" t="s">
        <v>260</v>
      </c>
      <c r="AA124" t="s">
        <v>260</v>
      </c>
      <c r="AB124" t="s">
        <v>260</v>
      </c>
      <c r="AC124" t="s">
        <v>260</v>
      </c>
      <c r="AD124" t="s">
        <v>260</v>
      </c>
      <c r="AE124" t="s">
        <v>260</v>
      </c>
      <c r="AF124" t="s">
        <v>260</v>
      </c>
    </row>
    <row r="125" spans="1:32">
      <c r="A125" s="162" t="s">
        <v>298</v>
      </c>
      <c r="B125" s="162" t="s">
        <v>19</v>
      </c>
      <c r="C125" s="93" t="s">
        <v>102</v>
      </c>
      <c r="D125" s="94" t="s">
        <v>211</v>
      </c>
      <c r="E125" s="95">
        <v>1E-4</v>
      </c>
      <c r="F125" s="162">
        <v>1</v>
      </c>
      <c r="G125" s="92">
        <v>0.15200000000000002</v>
      </c>
      <c r="H125" s="95">
        <f t="shared" si="34"/>
        <v>1.5200000000000004E-5</v>
      </c>
      <c r="I125" s="92">
        <f>K124*1800/1000</f>
        <v>0.28799999999999998</v>
      </c>
      <c r="J125" s="92">
        <f>I125</f>
        <v>0.28799999999999998</v>
      </c>
      <c r="K125" s="97">
        <v>0</v>
      </c>
      <c r="L125" t="str">
        <f t="shared" si="31"/>
        <v>С124</v>
      </c>
      <c r="M125" t="str">
        <f t="shared" si="32"/>
        <v>Сепаратор V-201</v>
      </c>
      <c r="N125" t="str">
        <f t="shared" si="33"/>
        <v>Частичное-вспышка</v>
      </c>
      <c r="O125" t="s">
        <v>260</v>
      </c>
      <c r="P125" t="s">
        <v>260</v>
      </c>
      <c r="Q125" t="s">
        <v>260</v>
      </c>
      <c r="R125" t="s">
        <v>260</v>
      </c>
      <c r="S125" t="s">
        <v>260</v>
      </c>
      <c r="T125" t="s">
        <v>260</v>
      </c>
      <c r="U125" t="s">
        <v>260</v>
      </c>
      <c r="V125" t="s">
        <v>260</v>
      </c>
      <c r="W125" t="s">
        <v>260</v>
      </c>
      <c r="X125" t="s">
        <v>260</v>
      </c>
      <c r="Y125">
        <v>21</v>
      </c>
      <c r="Z125">
        <v>25</v>
      </c>
      <c r="AA125" t="s">
        <v>260</v>
      </c>
      <c r="AB125" t="s">
        <v>260</v>
      </c>
      <c r="AC125" t="s">
        <v>260</v>
      </c>
      <c r="AD125" t="s">
        <v>260</v>
      </c>
      <c r="AE125" t="s">
        <v>260</v>
      </c>
      <c r="AF125" t="s">
        <v>260</v>
      </c>
    </row>
    <row r="126" spans="1:32">
      <c r="A126" s="162" t="s">
        <v>299</v>
      </c>
      <c r="B126" s="92" t="s">
        <v>19</v>
      </c>
      <c r="C126" s="93" t="s">
        <v>104</v>
      </c>
      <c r="D126" s="94" t="s">
        <v>207</v>
      </c>
      <c r="E126" s="95">
        <v>1E-4</v>
      </c>
      <c r="F126" s="162">
        <v>1</v>
      </c>
      <c r="G126" s="92">
        <v>0.6080000000000001</v>
      </c>
      <c r="H126" s="95">
        <f>E126*F126*G126</f>
        <v>6.0800000000000014E-5</v>
      </c>
      <c r="I126" s="92">
        <f>K124*1800/1000</f>
        <v>0.28799999999999998</v>
      </c>
      <c r="J126" s="92">
        <v>0</v>
      </c>
      <c r="K126" s="97">
        <v>0</v>
      </c>
      <c r="L126" t="str">
        <f t="shared" si="31"/>
        <v>С125</v>
      </c>
      <c r="M126" t="str">
        <f t="shared" si="32"/>
        <v>Сепаратор V-201</v>
      </c>
      <c r="N126" t="str">
        <f t="shared" si="33"/>
        <v>Частичное-ликвидация</v>
      </c>
      <c r="O126" t="s">
        <v>260</v>
      </c>
      <c r="P126" t="s">
        <v>260</v>
      </c>
      <c r="Q126" t="s">
        <v>260</v>
      </c>
      <c r="R126" t="s">
        <v>260</v>
      </c>
      <c r="S126" t="s">
        <v>260</v>
      </c>
      <c r="T126" t="s">
        <v>260</v>
      </c>
      <c r="U126" t="s">
        <v>260</v>
      </c>
      <c r="V126" t="s">
        <v>260</v>
      </c>
      <c r="W126" t="s">
        <v>260</v>
      </c>
      <c r="X126" t="s">
        <v>260</v>
      </c>
      <c r="Y126" t="s">
        <v>260</v>
      </c>
      <c r="Z126" t="s">
        <v>260</v>
      </c>
      <c r="AA126" t="s">
        <v>260</v>
      </c>
      <c r="AB126" t="s">
        <v>260</v>
      </c>
      <c r="AC126" t="s">
        <v>260</v>
      </c>
      <c r="AD126" t="s">
        <v>260</v>
      </c>
      <c r="AE126" t="s">
        <v>260</v>
      </c>
      <c r="AF126" t="s">
        <v>260</v>
      </c>
    </row>
    <row r="127" spans="1:32" ht="17.25" thickBot="1">
      <c r="A127" s="167" t="s">
        <v>300</v>
      </c>
      <c r="B127" s="167" t="s">
        <v>19</v>
      </c>
      <c r="C127" s="168" t="s">
        <v>212</v>
      </c>
      <c r="D127" s="169" t="s">
        <v>213</v>
      </c>
      <c r="E127" s="170">
        <v>2.5000000000000001E-5</v>
      </c>
      <c r="F127" s="167">
        <v>1</v>
      </c>
      <c r="G127" s="171">
        <v>1</v>
      </c>
      <c r="H127" s="170">
        <f>E127*F127*G127</f>
        <v>2.5000000000000001E-5</v>
      </c>
      <c r="I127" s="171">
        <v>3.63</v>
      </c>
      <c r="J127" s="171">
        <v>3.63</v>
      </c>
      <c r="K127" s="172">
        <v>0</v>
      </c>
      <c r="L127" t="str">
        <f t="shared" si="31"/>
        <v>С126</v>
      </c>
      <c r="M127" t="str">
        <f t="shared" si="32"/>
        <v>Сепаратор V-201</v>
      </c>
      <c r="N127" t="str">
        <f t="shared" si="33"/>
        <v>Полное-огненный шар</v>
      </c>
      <c r="O127" t="s">
        <v>260</v>
      </c>
      <c r="P127" t="s">
        <v>260</v>
      </c>
      <c r="Q127" t="s">
        <v>260</v>
      </c>
      <c r="R127" t="s">
        <v>260</v>
      </c>
      <c r="S127" t="s">
        <v>260</v>
      </c>
      <c r="T127" t="s">
        <v>260</v>
      </c>
      <c r="U127" t="s">
        <v>260</v>
      </c>
      <c r="V127" t="s">
        <v>260</v>
      </c>
      <c r="W127" t="s">
        <v>260</v>
      </c>
      <c r="X127" t="s">
        <v>260</v>
      </c>
      <c r="Y127" t="s">
        <v>260</v>
      </c>
      <c r="Z127" t="s">
        <v>260</v>
      </c>
      <c r="AA127" t="s">
        <v>260</v>
      </c>
      <c r="AB127" t="s">
        <v>260</v>
      </c>
      <c r="AC127">
        <v>60</v>
      </c>
      <c r="AD127">
        <v>92</v>
      </c>
      <c r="AE127">
        <v>111</v>
      </c>
      <c r="AF127">
        <v>145</v>
      </c>
    </row>
    <row r="128" spans="1:32" ht="17.25" thickTop="1">
      <c r="A128" s="158" t="s">
        <v>301</v>
      </c>
      <c r="B128" s="158" t="s">
        <v>21</v>
      </c>
      <c r="C128" s="159" t="s">
        <v>90</v>
      </c>
      <c r="D128" s="160" t="s">
        <v>205</v>
      </c>
      <c r="E128" s="161">
        <v>1.0000000000000001E-5</v>
      </c>
      <c r="F128" s="158">
        <v>1</v>
      </c>
      <c r="G128" s="158">
        <v>0.05</v>
      </c>
      <c r="H128" s="161">
        <f>E128*F128*G128</f>
        <v>5.0000000000000008E-7</v>
      </c>
      <c r="I128" s="158">
        <v>2.5</v>
      </c>
      <c r="J128" s="158">
        <f>I128</f>
        <v>2.5</v>
      </c>
      <c r="K128" s="108">
        <v>10</v>
      </c>
      <c r="L128" t="str">
        <f t="shared" ref="L128:L136" si="35">A128</f>
        <v>С127</v>
      </c>
      <c r="M128" t="str">
        <f t="shared" ref="M128:M136" si="36">B128</f>
        <v>Емкость V-301</v>
      </c>
      <c r="N128" t="str">
        <f t="shared" ref="N128:N136" si="37">D128</f>
        <v>Полное-пожар</v>
      </c>
      <c r="O128">
        <v>10</v>
      </c>
      <c r="P128">
        <v>13</v>
      </c>
      <c r="Q128">
        <v>16</v>
      </c>
      <c r="R128">
        <v>27</v>
      </c>
      <c r="S128" t="s">
        <v>260</v>
      </c>
      <c r="T128" t="s">
        <v>260</v>
      </c>
      <c r="U128" t="s">
        <v>260</v>
      </c>
      <c r="V128" t="s">
        <v>260</v>
      </c>
      <c r="W128" t="s">
        <v>260</v>
      </c>
      <c r="X128" t="s">
        <v>260</v>
      </c>
      <c r="Y128" t="s">
        <v>260</v>
      </c>
      <c r="Z128" t="s">
        <v>260</v>
      </c>
      <c r="AA128" t="s">
        <v>260</v>
      </c>
      <c r="AB128" t="s">
        <v>260</v>
      </c>
      <c r="AC128" t="s">
        <v>260</v>
      </c>
      <c r="AD128" t="s">
        <v>260</v>
      </c>
      <c r="AE128" t="s">
        <v>260</v>
      </c>
      <c r="AF128" t="s">
        <v>260</v>
      </c>
    </row>
    <row r="129" spans="1:32">
      <c r="A129" s="158" t="s">
        <v>302</v>
      </c>
      <c r="B129" s="104" t="s">
        <v>21</v>
      </c>
      <c r="C129" s="105" t="s">
        <v>92</v>
      </c>
      <c r="D129" s="106" t="s">
        <v>208</v>
      </c>
      <c r="E129" s="107">
        <v>1.0000000000000001E-5</v>
      </c>
      <c r="F129" s="158">
        <v>1</v>
      </c>
      <c r="G129" s="104">
        <v>0.19</v>
      </c>
      <c r="H129" s="107">
        <f t="shared" ref="H129:H134" si="38">E129*F129*G129</f>
        <v>1.9000000000000002E-6</v>
      </c>
      <c r="I129" s="104">
        <v>2.5</v>
      </c>
      <c r="J129" s="104">
        <v>0.03</v>
      </c>
      <c r="K129" s="108">
        <v>0</v>
      </c>
      <c r="L129" t="str">
        <f t="shared" si="35"/>
        <v>С128</v>
      </c>
      <c r="M129" t="str">
        <f t="shared" si="36"/>
        <v>Емкость V-301</v>
      </c>
      <c r="N129" t="str">
        <f t="shared" si="37"/>
        <v>Полное-взрыв</v>
      </c>
      <c r="O129" t="s">
        <v>260</v>
      </c>
      <c r="P129" t="s">
        <v>260</v>
      </c>
      <c r="Q129" t="s">
        <v>260</v>
      </c>
      <c r="R129" t="s">
        <v>260</v>
      </c>
      <c r="S129">
        <v>14</v>
      </c>
      <c r="T129">
        <v>29</v>
      </c>
      <c r="U129">
        <v>78</v>
      </c>
      <c r="V129">
        <v>135</v>
      </c>
      <c r="W129" t="s">
        <v>260</v>
      </c>
      <c r="X129" t="s">
        <v>260</v>
      </c>
      <c r="Y129" t="s">
        <v>260</v>
      </c>
      <c r="Z129" t="s">
        <v>260</v>
      </c>
      <c r="AA129" t="s">
        <v>260</v>
      </c>
      <c r="AB129" t="s">
        <v>260</v>
      </c>
      <c r="AC129" t="s">
        <v>260</v>
      </c>
      <c r="AD129" t="s">
        <v>260</v>
      </c>
      <c r="AE129" t="s">
        <v>260</v>
      </c>
      <c r="AF129" t="s">
        <v>260</v>
      </c>
    </row>
    <row r="130" spans="1:32">
      <c r="A130" s="158" t="s">
        <v>303</v>
      </c>
      <c r="B130" s="158" t="s">
        <v>21</v>
      </c>
      <c r="C130" s="105" t="s">
        <v>94</v>
      </c>
      <c r="D130" s="106" t="s">
        <v>206</v>
      </c>
      <c r="E130" s="107">
        <v>1.0000000000000001E-5</v>
      </c>
      <c r="F130" s="158">
        <v>1</v>
      </c>
      <c r="G130" s="104">
        <v>0.76</v>
      </c>
      <c r="H130" s="107">
        <f t="shared" si="38"/>
        <v>7.6000000000000009E-6</v>
      </c>
      <c r="I130" s="104">
        <v>2.5</v>
      </c>
      <c r="J130" s="104">
        <v>0</v>
      </c>
      <c r="K130" s="109">
        <v>0</v>
      </c>
      <c r="L130" t="str">
        <f t="shared" si="35"/>
        <v>С129</v>
      </c>
      <c r="M130" t="str">
        <f t="shared" si="36"/>
        <v>Емкость V-301</v>
      </c>
      <c r="N130" t="str">
        <f t="shared" si="37"/>
        <v>Полное-ликвидация</v>
      </c>
      <c r="O130" t="s">
        <v>260</v>
      </c>
      <c r="P130" t="s">
        <v>260</v>
      </c>
      <c r="Q130" t="s">
        <v>260</v>
      </c>
      <c r="R130" t="s">
        <v>260</v>
      </c>
      <c r="S130" t="s">
        <v>260</v>
      </c>
      <c r="T130" t="s">
        <v>260</v>
      </c>
      <c r="U130" t="s">
        <v>260</v>
      </c>
      <c r="V130" t="s">
        <v>260</v>
      </c>
      <c r="W130" t="s">
        <v>260</v>
      </c>
      <c r="X130" t="s">
        <v>260</v>
      </c>
      <c r="Y130" t="s">
        <v>260</v>
      </c>
      <c r="Z130" t="s">
        <v>260</v>
      </c>
      <c r="AA130" t="s">
        <v>260</v>
      </c>
      <c r="AB130" t="s">
        <v>260</v>
      </c>
      <c r="AC130" t="s">
        <v>260</v>
      </c>
      <c r="AD130" t="s">
        <v>260</v>
      </c>
      <c r="AE130" t="s">
        <v>260</v>
      </c>
      <c r="AF130" t="s">
        <v>260</v>
      </c>
    </row>
    <row r="131" spans="1:32">
      <c r="A131" s="158" t="s">
        <v>304</v>
      </c>
      <c r="B131" s="104" t="s">
        <v>21</v>
      </c>
      <c r="C131" s="105" t="s">
        <v>96</v>
      </c>
      <c r="D131" s="106" t="s">
        <v>209</v>
      </c>
      <c r="E131" s="107">
        <v>1E-4</v>
      </c>
      <c r="F131" s="158">
        <v>1</v>
      </c>
      <c r="G131" s="104">
        <v>4.0000000000000008E-2</v>
      </c>
      <c r="H131" s="107">
        <f t="shared" si="38"/>
        <v>4.0000000000000007E-6</v>
      </c>
      <c r="I131" s="104">
        <f>K131*300/1000</f>
        <v>0.36</v>
      </c>
      <c r="J131" s="104">
        <f>I131</f>
        <v>0.36</v>
      </c>
      <c r="K131" s="108">
        <v>1.2</v>
      </c>
      <c r="L131" t="str">
        <f t="shared" si="35"/>
        <v>С130</v>
      </c>
      <c r="M131" t="str">
        <f t="shared" si="36"/>
        <v>Емкость V-301</v>
      </c>
      <c r="N131" t="str">
        <f t="shared" si="37"/>
        <v>Частичное-жидкостной факел</v>
      </c>
      <c r="O131" t="s">
        <v>260</v>
      </c>
      <c r="P131" t="s">
        <v>260</v>
      </c>
      <c r="Q131" t="s">
        <v>260</v>
      </c>
      <c r="R131" t="s">
        <v>260</v>
      </c>
      <c r="S131" t="s">
        <v>260</v>
      </c>
      <c r="T131" t="s">
        <v>260</v>
      </c>
      <c r="U131" t="s">
        <v>260</v>
      </c>
      <c r="V131" t="s">
        <v>260</v>
      </c>
      <c r="W131">
        <v>16</v>
      </c>
      <c r="X131">
        <v>3</v>
      </c>
      <c r="Y131" t="s">
        <v>260</v>
      </c>
      <c r="Z131" t="s">
        <v>260</v>
      </c>
      <c r="AA131" t="s">
        <v>260</v>
      </c>
      <c r="AB131" t="s">
        <v>260</v>
      </c>
      <c r="AC131" t="s">
        <v>260</v>
      </c>
      <c r="AD131" t="s">
        <v>260</v>
      </c>
      <c r="AE131" t="s">
        <v>260</v>
      </c>
      <c r="AF131" t="s">
        <v>260</v>
      </c>
    </row>
    <row r="132" spans="1:32">
      <c r="A132" s="158" t="s">
        <v>305</v>
      </c>
      <c r="B132" s="158" t="s">
        <v>21</v>
      </c>
      <c r="C132" s="105" t="s">
        <v>98</v>
      </c>
      <c r="D132" s="106" t="s">
        <v>207</v>
      </c>
      <c r="E132" s="107">
        <v>1E-4</v>
      </c>
      <c r="F132" s="158">
        <v>1</v>
      </c>
      <c r="G132" s="104">
        <v>0.16000000000000003</v>
      </c>
      <c r="H132" s="107">
        <f t="shared" si="38"/>
        <v>1.6000000000000003E-5</v>
      </c>
      <c r="I132" s="104">
        <f>K131*300/1000</f>
        <v>0.36</v>
      </c>
      <c r="J132" s="104">
        <v>0</v>
      </c>
      <c r="K132" s="109">
        <v>0</v>
      </c>
      <c r="L132" t="str">
        <f t="shared" si="35"/>
        <v>С131</v>
      </c>
      <c r="M132" t="str">
        <f t="shared" si="36"/>
        <v>Емкость V-301</v>
      </c>
      <c r="N132" t="str">
        <f t="shared" si="37"/>
        <v>Частичное-ликвидация</v>
      </c>
      <c r="O132" t="s">
        <v>260</v>
      </c>
      <c r="P132" t="s">
        <v>260</v>
      </c>
      <c r="Q132" t="s">
        <v>260</v>
      </c>
      <c r="R132" t="s">
        <v>260</v>
      </c>
      <c r="S132" t="s">
        <v>260</v>
      </c>
      <c r="T132" t="s">
        <v>260</v>
      </c>
      <c r="U132" t="s">
        <v>260</v>
      </c>
      <c r="V132" t="s">
        <v>260</v>
      </c>
      <c r="W132" t="s">
        <v>260</v>
      </c>
      <c r="X132" t="s">
        <v>260</v>
      </c>
      <c r="Y132" t="s">
        <v>260</v>
      </c>
      <c r="Z132" t="s">
        <v>260</v>
      </c>
      <c r="AA132" t="s">
        <v>260</v>
      </c>
      <c r="AB132" t="s">
        <v>260</v>
      </c>
      <c r="AC132" t="s">
        <v>260</v>
      </c>
      <c r="AD132" t="s">
        <v>260</v>
      </c>
      <c r="AE132" t="s">
        <v>260</v>
      </c>
      <c r="AF132" t="s">
        <v>260</v>
      </c>
    </row>
    <row r="133" spans="1:32">
      <c r="A133" s="158" t="s">
        <v>306</v>
      </c>
      <c r="B133" s="104" t="s">
        <v>21</v>
      </c>
      <c r="C133" s="105" t="s">
        <v>100</v>
      </c>
      <c r="D133" s="106" t="s">
        <v>210</v>
      </c>
      <c r="E133" s="107">
        <v>1E-4</v>
      </c>
      <c r="F133" s="158">
        <v>1</v>
      </c>
      <c r="G133" s="104">
        <v>4.0000000000000008E-2</v>
      </c>
      <c r="H133" s="107">
        <f t="shared" si="38"/>
        <v>4.0000000000000007E-6</v>
      </c>
      <c r="I133" s="104">
        <f>K133*1800/1000</f>
        <v>5.3999999999999999E-2</v>
      </c>
      <c r="J133" s="104">
        <f>I133</f>
        <v>5.3999999999999999E-2</v>
      </c>
      <c r="K133" s="108">
        <v>0.03</v>
      </c>
      <c r="L133" t="str">
        <f t="shared" si="35"/>
        <v>С132</v>
      </c>
      <c r="M133" t="str">
        <f t="shared" si="36"/>
        <v>Емкость V-301</v>
      </c>
      <c r="N133" t="str">
        <f t="shared" si="37"/>
        <v>Частичное-газ факел</v>
      </c>
      <c r="O133" t="s">
        <v>260</v>
      </c>
      <c r="P133" t="s">
        <v>260</v>
      </c>
      <c r="Q133" t="s">
        <v>260</v>
      </c>
      <c r="R133" t="s">
        <v>260</v>
      </c>
      <c r="S133" t="s">
        <v>260</v>
      </c>
      <c r="T133" t="s">
        <v>260</v>
      </c>
      <c r="U133" t="s">
        <v>260</v>
      </c>
      <c r="V133" t="s">
        <v>260</v>
      </c>
      <c r="W133">
        <v>3</v>
      </c>
      <c r="X133">
        <v>1</v>
      </c>
      <c r="Y133" t="s">
        <v>260</v>
      </c>
      <c r="Z133" t="s">
        <v>260</v>
      </c>
      <c r="AA133" t="s">
        <v>260</v>
      </c>
      <c r="AB133" t="s">
        <v>260</v>
      </c>
      <c r="AC133" t="s">
        <v>260</v>
      </c>
      <c r="AD133" t="s">
        <v>260</v>
      </c>
      <c r="AE133" t="s">
        <v>260</v>
      </c>
      <c r="AF133" t="s">
        <v>260</v>
      </c>
    </row>
    <row r="134" spans="1:32">
      <c r="A134" s="158" t="s">
        <v>307</v>
      </c>
      <c r="B134" s="158" t="s">
        <v>21</v>
      </c>
      <c r="C134" s="105" t="s">
        <v>102</v>
      </c>
      <c r="D134" s="106" t="s">
        <v>211</v>
      </c>
      <c r="E134" s="107">
        <v>1E-4</v>
      </c>
      <c r="F134" s="158">
        <v>1</v>
      </c>
      <c r="G134" s="104">
        <v>0.15200000000000002</v>
      </c>
      <c r="H134" s="107">
        <f t="shared" si="38"/>
        <v>1.5200000000000004E-5</v>
      </c>
      <c r="I134" s="104">
        <f>K133*1800/1000</f>
        <v>5.3999999999999999E-2</v>
      </c>
      <c r="J134" s="104">
        <f>I134</f>
        <v>5.3999999999999999E-2</v>
      </c>
      <c r="K134" s="109">
        <v>0</v>
      </c>
      <c r="L134" t="str">
        <f t="shared" si="35"/>
        <v>С133</v>
      </c>
      <c r="M134" t="str">
        <f t="shared" si="36"/>
        <v>Емкость V-301</v>
      </c>
      <c r="N134" t="str">
        <f t="shared" si="37"/>
        <v>Частичное-вспышка</v>
      </c>
      <c r="O134" t="s">
        <v>260</v>
      </c>
      <c r="P134" t="s">
        <v>260</v>
      </c>
      <c r="Q134" t="s">
        <v>260</v>
      </c>
      <c r="R134" t="s">
        <v>260</v>
      </c>
      <c r="S134" t="s">
        <v>260</v>
      </c>
      <c r="T134" t="s">
        <v>260</v>
      </c>
      <c r="U134" t="s">
        <v>260</v>
      </c>
      <c r="V134" t="s">
        <v>260</v>
      </c>
      <c r="W134" t="s">
        <v>260</v>
      </c>
      <c r="X134" t="s">
        <v>260</v>
      </c>
      <c r="Y134">
        <v>12</v>
      </c>
      <c r="Z134">
        <v>14</v>
      </c>
      <c r="AA134" t="s">
        <v>260</v>
      </c>
      <c r="AB134" t="s">
        <v>260</v>
      </c>
      <c r="AC134" t="s">
        <v>260</v>
      </c>
      <c r="AD134" t="s">
        <v>260</v>
      </c>
      <c r="AE134" t="s">
        <v>260</v>
      </c>
      <c r="AF134" t="s">
        <v>260</v>
      </c>
    </row>
    <row r="135" spans="1:32">
      <c r="A135" s="158" t="s">
        <v>308</v>
      </c>
      <c r="B135" s="104" t="s">
        <v>21</v>
      </c>
      <c r="C135" s="105" t="s">
        <v>104</v>
      </c>
      <c r="D135" s="106" t="s">
        <v>207</v>
      </c>
      <c r="E135" s="107">
        <v>1E-4</v>
      </c>
      <c r="F135" s="158">
        <v>1</v>
      </c>
      <c r="G135" s="104">
        <v>0.6080000000000001</v>
      </c>
      <c r="H135" s="107">
        <f>E135*F135*G135</f>
        <v>6.0800000000000014E-5</v>
      </c>
      <c r="I135" s="104">
        <f>K133*1800/1000</f>
        <v>5.3999999999999999E-2</v>
      </c>
      <c r="J135" s="104">
        <v>0</v>
      </c>
      <c r="K135" s="109">
        <v>0</v>
      </c>
      <c r="L135" t="str">
        <f t="shared" si="35"/>
        <v>С134</v>
      </c>
      <c r="M135" t="str">
        <f t="shared" si="36"/>
        <v>Емкость V-301</v>
      </c>
      <c r="N135" t="str">
        <f t="shared" si="37"/>
        <v>Частичное-ликвидация</v>
      </c>
      <c r="O135" t="s">
        <v>260</v>
      </c>
      <c r="P135" t="s">
        <v>260</v>
      </c>
      <c r="Q135" t="s">
        <v>260</v>
      </c>
      <c r="R135" t="s">
        <v>260</v>
      </c>
      <c r="S135" t="s">
        <v>260</v>
      </c>
      <c r="T135" t="s">
        <v>260</v>
      </c>
      <c r="U135" t="s">
        <v>260</v>
      </c>
      <c r="V135" t="s">
        <v>260</v>
      </c>
      <c r="W135" t="s">
        <v>260</v>
      </c>
      <c r="X135" t="s">
        <v>260</v>
      </c>
      <c r="Y135" t="s">
        <v>260</v>
      </c>
      <c r="Z135" t="s">
        <v>260</v>
      </c>
      <c r="AA135" t="s">
        <v>260</v>
      </c>
      <c r="AB135" t="s">
        <v>260</v>
      </c>
      <c r="AC135" t="s">
        <v>260</v>
      </c>
      <c r="AD135" t="s">
        <v>260</v>
      </c>
      <c r="AE135" t="s">
        <v>260</v>
      </c>
      <c r="AF135" t="s">
        <v>260</v>
      </c>
    </row>
    <row r="136" spans="1:32">
      <c r="A136" s="158" t="s">
        <v>309</v>
      </c>
      <c r="B136" s="158" t="s">
        <v>21</v>
      </c>
      <c r="C136" s="105" t="s">
        <v>212</v>
      </c>
      <c r="D136" s="106" t="s">
        <v>213</v>
      </c>
      <c r="E136" s="107">
        <v>2.5000000000000001E-5</v>
      </c>
      <c r="F136" s="158">
        <v>1</v>
      </c>
      <c r="G136" s="104">
        <v>1</v>
      </c>
      <c r="H136" s="107">
        <f>E136*F136*G136</f>
        <v>2.5000000000000001E-5</v>
      </c>
      <c r="I136" s="104">
        <v>2.5</v>
      </c>
      <c r="J136" s="104">
        <f>I136</f>
        <v>2.5</v>
      </c>
      <c r="K136" s="109">
        <v>0</v>
      </c>
      <c r="L136" t="str">
        <f t="shared" si="35"/>
        <v>С135</v>
      </c>
      <c r="M136" t="str">
        <f t="shared" si="36"/>
        <v>Емкость V-301</v>
      </c>
      <c r="N136" t="str">
        <f t="shared" si="37"/>
        <v>Полное-огненный шар</v>
      </c>
      <c r="O136" t="s">
        <v>260</v>
      </c>
      <c r="P136" t="s">
        <v>260</v>
      </c>
      <c r="Q136" t="s">
        <v>260</v>
      </c>
      <c r="R136" t="s">
        <v>260</v>
      </c>
      <c r="S136" t="s">
        <v>260</v>
      </c>
      <c r="T136" t="s">
        <v>260</v>
      </c>
      <c r="U136" t="s">
        <v>260</v>
      </c>
      <c r="V136" t="s">
        <v>260</v>
      </c>
      <c r="W136" t="s">
        <v>260</v>
      </c>
      <c r="X136" t="s">
        <v>260</v>
      </c>
      <c r="Y136" t="s">
        <v>260</v>
      </c>
      <c r="Z136" t="s">
        <v>260</v>
      </c>
      <c r="AA136" t="s">
        <v>260</v>
      </c>
      <c r="AB136" t="s">
        <v>260</v>
      </c>
      <c r="AC136">
        <v>48</v>
      </c>
      <c r="AD136">
        <v>76</v>
      </c>
      <c r="AE136">
        <v>93</v>
      </c>
      <c r="AF136">
        <v>123</v>
      </c>
    </row>
    <row r="156" spans="1:14">
      <c r="A156" s="98" t="s">
        <v>226</v>
      </c>
      <c r="B156" s="98" t="s">
        <v>14</v>
      </c>
      <c r="C156" s="99" t="s">
        <v>232</v>
      </c>
      <c r="D156" s="100" t="s">
        <v>233</v>
      </c>
      <c r="E156" s="101">
        <v>1.0000000000000001E-5</v>
      </c>
      <c r="F156" s="98">
        <v>2</v>
      </c>
      <c r="G156" s="133">
        <v>1.4999999999999999E-2</v>
      </c>
      <c r="H156" s="101">
        <f>E156*F156*G156</f>
        <v>3.0000000000000004E-7</v>
      </c>
      <c r="I156" s="98">
        <v>7.5</v>
      </c>
      <c r="J156" s="98">
        <v>7.5</v>
      </c>
      <c r="K156" s="102">
        <f>J156/12</f>
        <v>0.625</v>
      </c>
      <c r="L156" t="str">
        <f t="shared" ref="L156:M161" si="39">A156</f>
        <v>С82</v>
      </c>
      <c r="M156" t="str">
        <f t="shared" si="39"/>
        <v>Насос центробежный Р-100/1 А, В</v>
      </c>
      <c r="N156" t="str">
        <f t="shared" ref="N156:N161" si="40">D156</f>
        <v>Полное-жидкостной факел</v>
      </c>
    </row>
    <row r="157" spans="1:14">
      <c r="A157" s="98" t="s">
        <v>227</v>
      </c>
      <c r="B157" s="98" t="s">
        <v>14</v>
      </c>
      <c r="C157" s="99" t="s">
        <v>234</v>
      </c>
      <c r="D157" s="100" t="s">
        <v>208</v>
      </c>
      <c r="E157" s="101">
        <v>1.0000000000000001E-5</v>
      </c>
      <c r="F157" s="98">
        <v>2</v>
      </c>
      <c r="G157" s="133">
        <v>1.4249999999999999E-2</v>
      </c>
      <c r="H157" s="101">
        <f t="shared" ref="H157:H161" si="41">E157*F157*G157</f>
        <v>2.8500000000000002E-7</v>
      </c>
      <c r="I157" s="98">
        <v>7.5</v>
      </c>
      <c r="J157" s="98">
        <v>0.06</v>
      </c>
      <c r="K157" s="102">
        <v>0</v>
      </c>
      <c r="L157" t="str">
        <f t="shared" si="39"/>
        <v>С83</v>
      </c>
      <c r="M157" t="str">
        <f t="shared" si="39"/>
        <v>Насос центробежный Р-100/1 А, В</v>
      </c>
      <c r="N157" t="str">
        <f t="shared" si="40"/>
        <v>Полное-взрыв</v>
      </c>
    </row>
    <row r="158" spans="1:14">
      <c r="A158" s="98" t="s">
        <v>228</v>
      </c>
      <c r="B158" s="98" t="s">
        <v>14</v>
      </c>
      <c r="C158" s="99" t="s">
        <v>235</v>
      </c>
      <c r="D158" s="100" t="s">
        <v>206</v>
      </c>
      <c r="E158" s="101">
        <v>1.0000000000000001E-5</v>
      </c>
      <c r="F158" s="98">
        <v>2</v>
      </c>
      <c r="G158" s="133">
        <v>0.27074999999999999</v>
      </c>
      <c r="H158" s="101">
        <f t="shared" si="41"/>
        <v>5.4150000000000007E-6</v>
      </c>
      <c r="I158" s="98">
        <v>7.5</v>
      </c>
      <c r="J158" s="98">
        <v>0</v>
      </c>
      <c r="K158" s="103">
        <v>0</v>
      </c>
      <c r="L158" t="str">
        <f t="shared" si="39"/>
        <v>С84</v>
      </c>
      <c r="M158" t="str">
        <f t="shared" si="39"/>
        <v>Насос центробежный Р-100/1 А, В</v>
      </c>
      <c r="N158" t="str">
        <f t="shared" si="40"/>
        <v>Полное-ликвидация</v>
      </c>
    </row>
    <row r="159" spans="1:14">
      <c r="A159" s="98" t="s">
        <v>229</v>
      </c>
      <c r="B159" s="98" t="s">
        <v>14</v>
      </c>
      <c r="C159" s="99" t="s">
        <v>236</v>
      </c>
      <c r="D159" s="100" t="s">
        <v>259</v>
      </c>
      <c r="E159" s="101">
        <v>1.0000000000000001E-5</v>
      </c>
      <c r="F159" s="98">
        <v>2</v>
      </c>
      <c r="G159" s="133">
        <v>3.4999999999999996E-2</v>
      </c>
      <c r="H159" s="101">
        <f t="shared" si="41"/>
        <v>6.9999999999999997E-7</v>
      </c>
      <c r="I159" s="98">
        <v>7.5</v>
      </c>
      <c r="J159" s="98">
        <f>I159</f>
        <v>7.5</v>
      </c>
      <c r="K159" s="103">
        <v>120</v>
      </c>
      <c r="L159" t="str">
        <f t="shared" si="39"/>
        <v>С85</v>
      </c>
      <c r="M159" t="str">
        <f t="shared" si="39"/>
        <v>Насос центробежный Р-100/1 А, В</v>
      </c>
      <c r="N159" t="str">
        <f t="shared" si="40"/>
        <v>Полное пожар</v>
      </c>
    </row>
    <row r="160" spans="1:14">
      <c r="A160" s="98" t="s">
        <v>230</v>
      </c>
      <c r="B160" s="98" t="s">
        <v>14</v>
      </c>
      <c r="C160" s="99" t="s">
        <v>237</v>
      </c>
      <c r="D160" s="100" t="s">
        <v>239</v>
      </c>
      <c r="E160" s="101">
        <v>1.0000000000000001E-5</v>
      </c>
      <c r="F160" s="98">
        <v>2</v>
      </c>
      <c r="G160" s="133">
        <v>3.3249999999999995E-2</v>
      </c>
      <c r="H160" s="101">
        <f t="shared" si="41"/>
        <v>6.6499999999999999E-7</v>
      </c>
      <c r="I160" s="98">
        <v>7.5</v>
      </c>
      <c r="J160" s="98">
        <v>0.61</v>
      </c>
      <c r="K160" s="103">
        <v>0</v>
      </c>
      <c r="L160" t="str">
        <f t="shared" si="39"/>
        <v>С86</v>
      </c>
      <c r="M160" t="str">
        <f t="shared" si="39"/>
        <v>Насос центробежный Р-100/1 А, В</v>
      </c>
      <c r="N160" t="str">
        <f t="shared" si="40"/>
        <v>Полное-вспышка</v>
      </c>
    </row>
    <row r="161" spans="1:14">
      <c r="A161" s="98" t="s">
        <v>231</v>
      </c>
      <c r="B161" s="98" t="s">
        <v>14</v>
      </c>
      <c r="C161" s="99" t="s">
        <v>238</v>
      </c>
      <c r="D161" s="100" t="s">
        <v>206</v>
      </c>
      <c r="E161" s="101">
        <v>1.0000000000000001E-5</v>
      </c>
      <c r="F161" s="98">
        <v>2</v>
      </c>
      <c r="G161" s="133">
        <v>0.63174999999999992</v>
      </c>
      <c r="H161" s="101">
        <f t="shared" si="41"/>
        <v>1.2635E-5</v>
      </c>
      <c r="I161" s="98">
        <v>7.5</v>
      </c>
      <c r="J161" s="98">
        <v>0</v>
      </c>
      <c r="K161" s="102">
        <v>0</v>
      </c>
      <c r="L161" t="str">
        <f t="shared" si="39"/>
        <v>С87</v>
      </c>
      <c r="M161" t="str">
        <f t="shared" si="39"/>
        <v>Насос центробежный Р-100/1 А, В</v>
      </c>
      <c r="N161" t="str">
        <f t="shared" si="40"/>
        <v>Полное-ликвидация</v>
      </c>
    </row>
    <row r="162" spans="1:14">
      <c r="A162" s="92" t="s">
        <v>226</v>
      </c>
      <c r="B162" s="92" t="s">
        <v>20</v>
      </c>
      <c r="C162" s="93" t="s">
        <v>232</v>
      </c>
      <c r="D162" s="94" t="s">
        <v>233</v>
      </c>
      <c r="E162" s="95">
        <v>1.0000000000000001E-5</v>
      </c>
      <c r="F162" s="92">
        <v>2</v>
      </c>
      <c r="G162" s="166">
        <v>1.4999999999999999E-2</v>
      </c>
      <c r="H162" s="95">
        <f>E162*F162*G162</f>
        <v>3.0000000000000004E-7</v>
      </c>
      <c r="I162" s="92">
        <v>1.05</v>
      </c>
      <c r="J162" s="92">
        <v>1.05</v>
      </c>
      <c r="K162" s="96">
        <f>J162/12</f>
        <v>8.7500000000000008E-2</v>
      </c>
      <c r="L162" t="str">
        <f t="shared" ref="L162:L167" si="42">A162</f>
        <v>С82</v>
      </c>
      <c r="M162" t="str">
        <f t="shared" ref="M162:M167" si="43">B162</f>
        <v>Насос центробежный, Р-201А,В</v>
      </c>
      <c r="N162" t="str">
        <f t="shared" ref="N162:N167" si="44">D162</f>
        <v>Полное-жидкостной факел</v>
      </c>
    </row>
    <row r="163" spans="1:14">
      <c r="A163" s="92" t="s">
        <v>227</v>
      </c>
      <c r="B163" s="92" t="s">
        <v>20</v>
      </c>
      <c r="C163" s="93" t="s">
        <v>234</v>
      </c>
      <c r="D163" s="94" t="s">
        <v>208</v>
      </c>
      <c r="E163" s="95">
        <v>1.0000000000000001E-5</v>
      </c>
      <c r="F163" s="92">
        <v>2</v>
      </c>
      <c r="G163" s="166">
        <v>1.4249999999999999E-2</v>
      </c>
      <c r="H163" s="95">
        <f t="shared" ref="H163:H167" si="45">E163*F163*G163</f>
        <v>2.8500000000000002E-7</v>
      </c>
      <c r="I163" s="92">
        <v>1.05</v>
      </c>
      <c r="J163" s="92">
        <v>8.0000000000000002E-3</v>
      </c>
      <c r="K163" s="96">
        <v>0</v>
      </c>
      <c r="L163" t="str">
        <f t="shared" si="42"/>
        <v>С83</v>
      </c>
      <c r="M163" t="str">
        <f t="shared" si="43"/>
        <v>Насос центробежный, Р-201А,В</v>
      </c>
      <c r="N163" t="str">
        <f t="shared" si="44"/>
        <v>Полное-взрыв</v>
      </c>
    </row>
    <row r="164" spans="1:14">
      <c r="A164" s="92" t="s">
        <v>228</v>
      </c>
      <c r="B164" s="92" t="s">
        <v>20</v>
      </c>
      <c r="C164" s="93" t="s">
        <v>235</v>
      </c>
      <c r="D164" s="94" t="s">
        <v>206</v>
      </c>
      <c r="E164" s="95">
        <v>1.0000000000000001E-5</v>
      </c>
      <c r="F164" s="92">
        <v>2</v>
      </c>
      <c r="G164" s="166">
        <v>0.27074999999999999</v>
      </c>
      <c r="H164" s="95">
        <f t="shared" si="45"/>
        <v>5.4150000000000007E-6</v>
      </c>
      <c r="I164" s="92">
        <v>1.05</v>
      </c>
      <c r="J164" s="92">
        <v>0</v>
      </c>
      <c r="K164" s="97">
        <v>0</v>
      </c>
      <c r="L164" t="str">
        <f t="shared" si="42"/>
        <v>С84</v>
      </c>
      <c r="M164" t="str">
        <f t="shared" si="43"/>
        <v>Насос центробежный, Р-201А,В</v>
      </c>
      <c r="N164" t="str">
        <f t="shared" si="44"/>
        <v>Полное-ликвидация</v>
      </c>
    </row>
    <row r="165" spans="1:14">
      <c r="A165" s="92" t="s">
        <v>229</v>
      </c>
      <c r="B165" s="92" t="s">
        <v>20</v>
      </c>
      <c r="C165" s="93" t="s">
        <v>236</v>
      </c>
      <c r="D165" s="94" t="s">
        <v>259</v>
      </c>
      <c r="E165" s="95">
        <v>1.0000000000000001E-5</v>
      </c>
      <c r="F165" s="92">
        <v>2</v>
      </c>
      <c r="G165" s="166">
        <v>3.4999999999999996E-2</v>
      </c>
      <c r="H165" s="95">
        <f t="shared" si="45"/>
        <v>6.9999999999999997E-7</v>
      </c>
      <c r="I165" s="92">
        <v>1.05</v>
      </c>
      <c r="J165" s="92">
        <f>I165</f>
        <v>1.05</v>
      </c>
      <c r="K165" s="97">
        <v>20</v>
      </c>
      <c r="L165" t="str">
        <f t="shared" si="42"/>
        <v>С85</v>
      </c>
      <c r="M165" t="str">
        <f t="shared" si="43"/>
        <v>Насос центробежный, Р-201А,В</v>
      </c>
      <c r="N165" t="str">
        <f t="shared" si="44"/>
        <v>Полное пожар</v>
      </c>
    </row>
    <row r="166" spans="1:14">
      <c r="A166" s="92" t="s">
        <v>230</v>
      </c>
      <c r="B166" s="92" t="s">
        <v>20</v>
      </c>
      <c r="C166" s="93" t="s">
        <v>237</v>
      </c>
      <c r="D166" s="94" t="s">
        <v>239</v>
      </c>
      <c r="E166" s="95">
        <v>1.0000000000000001E-5</v>
      </c>
      <c r="F166" s="92">
        <v>2</v>
      </c>
      <c r="G166" s="166">
        <v>3.3249999999999995E-2</v>
      </c>
      <c r="H166" s="95">
        <f t="shared" si="45"/>
        <v>6.6499999999999999E-7</v>
      </c>
      <c r="I166" s="92">
        <v>1.05</v>
      </c>
      <c r="J166" s="92">
        <v>0.08</v>
      </c>
      <c r="K166" s="97">
        <v>0</v>
      </c>
      <c r="L166" t="str">
        <f t="shared" si="42"/>
        <v>С86</v>
      </c>
      <c r="M166" t="str">
        <f t="shared" si="43"/>
        <v>Насос центробежный, Р-201А,В</v>
      </c>
      <c r="N166" t="str">
        <f t="shared" si="44"/>
        <v>Полное-вспышка</v>
      </c>
    </row>
    <row r="167" spans="1:14">
      <c r="A167" s="92" t="s">
        <v>231</v>
      </c>
      <c r="B167" s="92" t="s">
        <v>20</v>
      </c>
      <c r="C167" s="93" t="s">
        <v>238</v>
      </c>
      <c r="D167" s="94" t="s">
        <v>206</v>
      </c>
      <c r="E167" s="95">
        <v>1.0000000000000001E-5</v>
      </c>
      <c r="F167" s="92">
        <v>2</v>
      </c>
      <c r="G167" s="166">
        <v>0.63174999999999992</v>
      </c>
      <c r="H167" s="95">
        <f t="shared" si="45"/>
        <v>1.2635E-5</v>
      </c>
      <c r="I167" s="92">
        <v>1.05</v>
      </c>
      <c r="J167" s="92">
        <v>0</v>
      </c>
      <c r="K167" s="96">
        <v>0</v>
      </c>
      <c r="L167" t="str">
        <f t="shared" si="42"/>
        <v>С87</v>
      </c>
      <c r="M167" t="str">
        <f t="shared" si="43"/>
        <v>Насос центробежный, Р-201А,В</v>
      </c>
      <c r="N167" t="str">
        <f t="shared" si="44"/>
        <v>Полное-ликвидация</v>
      </c>
    </row>
  </sheetData>
  <phoneticPr fontId="3" type="noConversion"/>
  <conditionalFormatting sqref="N168:N1048576 N150:N161 N1:N137">
    <cfRule type="containsText" dxfId="5" priority="4" operator="containsText" text="взрыв">
      <formula>NOT(ISERROR(SEARCH("взрыв",N1)))</formula>
    </cfRule>
    <cfRule type="containsText" dxfId="4" priority="5" operator="containsText" text="факел">
      <formula>NOT(ISERROR(SEARCH("факел",N1)))</formula>
    </cfRule>
    <cfRule type="containsText" dxfId="3" priority="6" operator="containsText" text="пожар">
      <formula>NOT(ISERROR(SEARCH("пожар",N1)))</formula>
    </cfRule>
  </conditionalFormatting>
  <conditionalFormatting sqref="N162:N167">
    <cfRule type="containsText" dxfId="2" priority="1" operator="containsText" text="взрыв">
      <formula>NOT(ISERROR(SEARCH("взрыв",N162)))</formula>
    </cfRule>
    <cfRule type="containsText" dxfId="1" priority="2" operator="containsText" text="факел">
      <formula>NOT(ISERROR(SEARCH("факел",N162)))</formula>
    </cfRule>
    <cfRule type="containsText" dxfId="0" priority="3" operator="containsText" text="пожар">
      <formula>NOT(ISERROR(SEARCH("пожар",N162)))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2023-06-01T04:19:53Z</dcterms:modified>
</cp:coreProperties>
</file>